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4645A0C3-CBF2-44B6-B677-AB61711C7789}" xr6:coauthVersionLast="47" xr6:coauthVersionMax="47" xr10:uidLastSave="{00000000-0000-0000-0000-000000000000}"/>
  <bookViews>
    <workbookView xWindow="-1875" yWindow="1260" windowWidth="28785" windowHeight="15585" xr2:uid="{00000000-000D-0000-FFFF-FFFF00000000}"/>
  </bookViews>
  <sheets>
    <sheet name="For WH" sheetId="3" r:id="rId1"/>
    <sheet name="SO" sheetId="15" r:id="rId2"/>
    <sheet name="Sheet1" sheetId="7" r:id="rId3"/>
    <sheet name="AWD Return" sheetId="9" r:id="rId4"/>
    <sheet name="For WH Single" sheetId="12" r:id="rId5"/>
    <sheet name="AWD" sheetId="13" r:id="rId6"/>
    <sheet name="Instruction" sheetId="8" r:id="rId7"/>
    <sheet name="Data1" sheetId="4" r:id="rId8"/>
    <sheet name="Data2" sheetId="5" r:id="rId9"/>
    <sheet name="Claim" sheetId="11" r:id="rId10"/>
    <sheet name="Optimize AWD Inbound Pack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7" hidden="1">Data1!$A$1:$C$4922</definedName>
    <definedName name="_xlnm._FilterDatabase" localSheetId="8" hidden="1">Data2!$A$1:$F$1616</definedName>
    <definedName name="_xlnm._FilterDatabase" localSheetId="4" hidden="1">'For WH Single'!$A$1:$P$1</definedName>
    <definedName name="_xlnm._FilterDatabase" localSheetId="6" hidden="1">Instruction!$A$1:$J$1035</definedName>
    <definedName name="_xlnm._FilterDatabase" localSheetId="10" hidden="1">'Optimize AWD Inbound Pack'!$A$1:$N$787</definedName>
    <definedName name="_xlnm._FilterDatabase" localSheetId="2" hidden="1">Sheet1!$D$2:$T$2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Q7" i="3" l="1"/>
  <c r="Q8" i="3"/>
  <c r="Q15" i="3"/>
  <c r="Q16" i="3"/>
  <c r="Q23" i="3"/>
  <c r="Q24" i="3"/>
  <c r="Q12" i="3"/>
  <c r="Q5" i="3"/>
  <c r="Q6" i="3"/>
  <c r="Q14" i="3"/>
  <c r="Q22" i="3"/>
  <c r="Q27" i="3"/>
  <c r="Q2" i="3"/>
  <c r="Q3" i="3"/>
  <c r="Q4" i="3"/>
  <c r="Q9" i="3"/>
  <c r="Q10" i="3"/>
  <c r="Q11" i="3"/>
  <c r="Q13" i="3"/>
  <c r="Q17" i="3"/>
  <c r="Q18" i="3"/>
  <c r="Q19" i="3"/>
  <c r="Q20" i="3"/>
  <c r="Q21" i="3"/>
  <c r="Q25" i="3"/>
  <c r="Q26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C19" i="5"/>
  <c r="C20" i="5"/>
  <c r="K137" i="13" l="1"/>
  <c r="K138" i="13"/>
  <c r="K139" i="13"/>
  <c r="K140" i="13"/>
  <c r="K90" i="13" l="1"/>
  <c r="K3" i="13"/>
  <c r="J3" i="13" s="1"/>
  <c r="K4" i="13"/>
  <c r="J4" i="13" s="1"/>
  <c r="K5" i="13"/>
  <c r="K6" i="13"/>
  <c r="K7" i="13"/>
  <c r="J7" i="13" s="1"/>
  <c r="K8" i="13"/>
  <c r="J8" i="13" s="1"/>
  <c r="K9" i="13"/>
  <c r="J9" i="13" s="1"/>
  <c r="K10" i="13"/>
  <c r="J10" i="13" s="1"/>
  <c r="K11" i="13"/>
  <c r="J11" i="13" s="1"/>
  <c r="K12" i="13"/>
  <c r="J12" i="13" s="1"/>
  <c r="K13" i="13"/>
  <c r="J13" i="13" s="1"/>
  <c r="K14" i="13"/>
  <c r="K15" i="13"/>
  <c r="J15" i="13" s="1"/>
  <c r="K16" i="13"/>
  <c r="J16" i="13" s="1"/>
  <c r="K17" i="13"/>
  <c r="J17" i="13" s="1"/>
  <c r="K18" i="13"/>
  <c r="K19" i="13"/>
  <c r="K20" i="13"/>
  <c r="K21" i="13"/>
  <c r="K22" i="13"/>
  <c r="J22" i="13" s="1"/>
  <c r="K23" i="13"/>
  <c r="J23" i="13" s="1"/>
  <c r="K24" i="13"/>
  <c r="J24" i="13" s="1"/>
  <c r="K25" i="13"/>
  <c r="J25" i="13" s="1"/>
  <c r="K26" i="13"/>
  <c r="K27" i="13"/>
  <c r="J27" i="13" s="1"/>
  <c r="K28" i="13"/>
  <c r="J28" i="13" s="1"/>
  <c r="K29" i="13"/>
  <c r="K30" i="13"/>
  <c r="K31" i="13"/>
  <c r="K32" i="13"/>
  <c r="K33" i="13"/>
  <c r="J33" i="13" s="1"/>
  <c r="K34" i="13"/>
  <c r="J34" i="13" s="1"/>
  <c r="K35" i="13"/>
  <c r="J35" i="13" s="1"/>
  <c r="K36" i="13"/>
  <c r="J36" i="13" s="1"/>
  <c r="K37" i="13"/>
  <c r="J37" i="13" s="1"/>
  <c r="K38" i="13"/>
  <c r="K39" i="13"/>
  <c r="J39" i="13" s="1"/>
  <c r="K40" i="13"/>
  <c r="J40" i="13" s="1"/>
  <c r="K41" i="13"/>
  <c r="J41" i="13" s="1"/>
  <c r="K42" i="13"/>
  <c r="K43" i="13"/>
  <c r="J43" i="13" s="1"/>
  <c r="K44" i="13"/>
  <c r="K45" i="13"/>
  <c r="K46" i="13"/>
  <c r="J46" i="13" s="1"/>
  <c r="K47" i="13"/>
  <c r="J47" i="13" s="1"/>
  <c r="K48" i="13"/>
  <c r="J48" i="13" s="1"/>
  <c r="K49" i="13"/>
  <c r="J49" i="13" s="1"/>
  <c r="K50" i="13"/>
  <c r="K51" i="13"/>
  <c r="J51" i="13" s="1"/>
  <c r="K52" i="13"/>
  <c r="J52" i="13" s="1"/>
  <c r="K53" i="13"/>
  <c r="K54" i="13"/>
  <c r="K55" i="13"/>
  <c r="J55" i="13" s="1"/>
  <c r="K56" i="13"/>
  <c r="J56" i="13" s="1"/>
  <c r="K57" i="13"/>
  <c r="J57" i="13" s="1"/>
  <c r="K58" i="13"/>
  <c r="J58" i="13" s="1"/>
  <c r="K59" i="13"/>
  <c r="J59" i="13" s="1"/>
  <c r="K60" i="13"/>
  <c r="J60" i="13" s="1"/>
  <c r="K61" i="13"/>
  <c r="J61" i="13" s="1"/>
  <c r="K62" i="13"/>
  <c r="K63" i="13"/>
  <c r="J63" i="13" s="1"/>
  <c r="K64" i="13"/>
  <c r="J64" i="13" s="1"/>
  <c r="K65" i="13"/>
  <c r="J65" i="13" s="1"/>
  <c r="K66" i="13"/>
  <c r="K67" i="13"/>
  <c r="K68" i="13"/>
  <c r="K69" i="13"/>
  <c r="J69" i="13" s="1"/>
  <c r="K70" i="13"/>
  <c r="J70" i="13" s="1"/>
  <c r="K71" i="13"/>
  <c r="J71" i="13" s="1"/>
  <c r="K72" i="13"/>
  <c r="J72" i="13" s="1"/>
  <c r="K73" i="13"/>
  <c r="J73" i="13" s="1"/>
  <c r="K74" i="13"/>
  <c r="K75" i="13"/>
  <c r="J75" i="13" s="1"/>
  <c r="K76" i="13"/>
  <c r="J76" i="13" s="1"/>
  <c r="K77" i="13"/>
  <c r="K78" i="13"/>
  <c r="K79" i="13"/>
  <c r="J79" i="13" s="1"/>
  <c r="K80" i="13"/>
  <c r="J80" i="13" s="1"/>
  <c r="K81" i="13"/>
  <c r="J81" i="13" s="1"/>
  <c r="K82" i="13"/>
  <c r="J82" i="13" s="1"/>
  <c r="K83" i="13"/>
  <c r="J83" i="13" s="1"/>
  <c r="K84" i="13"/>
  <c r="J84" i="13" s="1"/>
  <c r="K85" i="13"/>
  <c r="J85" i="13" s="1"/>
  <c r="K86" i="13"/>
  <c r="J86" i="13" s="1"/>
  <c r="K87" i="13"/>
  <c r="J87" i="13" s="1"/>
  <c r="K88" i="13"/>
  <c r="J88" i="13" s="1"/>
  <c r="K89" i="13"/>
  <c r="J89" i="13" s="1"/>
  <c r="K91" i="13"/>
  <c r="J91" i="13" s="1"/>
  <c r="K92" i="13"/>
  <c r="J92" i="13" s="1"/>
  <c r="K93" i="13"/>
  <c r="K94" i="13"/>
  <c r="J94" i="13" s="1"/>
  <c r="K95" i="13"/>
  <c r="J95" i="13" s="1"/>
  <c r="K96" i="13"/>
  <c r="J96" i="13" s="1"/>
  <c r="K97" i="13"/>
  <c r="J97" i="13" s="1"/>
  <c r="K98" i="13"/>
  <c r="J98" i="13" s="1"/>
  <c r="K99" i="13"/>
  <c r="J99" i="13" s="1"/>
  <c r="K100" i="13"/>
  <c r="J100" i="13" s="1"/>
  <c r="K101" i="13"/>
  <c r="J101" i="13" s="1"/>
  <c r="K102" i="13"/>
  <c r="J102" i="13" s="1"/>
  <c r="K103" i="13"/>
  <c r="J103" i="13" s="1"/>
  <c r="K104" i="13"/>
  <c r="J104" i="13" s="1"/>
  <c r="K105" i="13"/>
  <c r="J105" i="13" s="1"/>
  <c r="K106" i="13"/>
  <c r="J106" i="13" s="1"/>
  <c r="K107" i="13"/>
  <c r="J107" i="13" s="1"/>
  <c r="K108" i="13"/>
  <c r="J108" i="13" s="1"/>
  <c r="K109" i="13"/>
  <c r="J109" i="13" s="1"/>
  <c r="K110" i="13"/>
  <c r="J110" i="13" s="1"/>
  <c r="K111" i="13"/>
  <c r="J111" i="13" s="1"/>
  <c r="K112" i="13"/>
  <c r="J112" i="13" s="1"/>
  <c r="K113" i="13"/>
  <c r="J113" i="13" s="1"/>
  <c r="K114" i="13"/>
  <c r="J114" i="13" s="1"/>
  <c r="K115" i="13"/>
  <c r="J115" i="13" s="1"/>
  <c r="K116" i="13"/>
  <c r="J116" i="13" s="1"/>
  <c r="K117" i="13"/>
  <c r="J117" i="13" s="1"/>
  <c r="K118" i="13"/>
  <c r="J118" i="13" s="1"/>
  <c r="K119" i="13"/>
  <c r="J119" i="13" s="1"/>
  <c r="K120" i="13"/>
  <c r="J120" i="13" s="1"/>
  <c r="K121" i="13"/>
  <c r="J121" i="13" s="1"/>
  <c r="K122" i="13"/>
  <c r="J122" i="13" s="1"/>
  <c r="K123" i="13"/>
  <c r="J123" i="13" s="1"/>
  <c r="K124" i="13"/>
  <c r="J124" i="13" s="1"/>
  <c r="K125" i="13"/>
  <c r="J125" i="13" s="1"/>
  <c r="K126" i="13"/>
  <c r="J126" i="13" s="1"/>
  <c r="K127" i="13"/>
  <c r="J127" i="13" s="1"/>
  <c r="K128" i="13"/>
  <c r="J128" i="13" s="1"/>
  <c r="K129" i="13"/>
  <c r="J129" i="13" s="1"/>
  <c r="K130" i="13"/>
  <c r="J130" i="13" s="1"/>
  <c r="K131" i="13"/>
  <c r="J131" i="13" s="1"/>
  <c r="K132" i="13"/>
  <c r="J132" i="13" s="1"/>
  <c r="K133" i="13"/>
  <c r="J133" i="13" s="1"/>
  <c r="K134" i="13"/>
  <c r="J134" i="13" s="1"/>
  <c r="K135" i="13"/>
  <c r="J135" i="13" s="1"/>
  <c r="K136" i="13"/>
  <c r="J136" i="13" s="1"/>
  <c r="J137" i="13"/>
  <c r="J139" i="13"/>
  <c r="J5" i="13"/>
  <c r="J6" i="13"/>
  <c r="J14" i="13"/>
  <c r="J18" i="13"/>
  <c r="J19" i="13"/>
  <c r="J20" i="13"/>
  <c r="J21" i="13"/>
  <c r="J26" i="13"/>
  <c r="J29" i="13"/>
  <c r="J30" i="13"/>
  <c r="J31" i="13"/>
  <c r="J32" i="13"/>
  <c r="J38" i="13"/>
  <c r="J42" i="13"/>
  <c r="J44" i="13"/>
  <c r="J45" i="13"/>
  <c r="J50" i="13"/>
  <c r="J53" i="13"/>
  <c r="J54" i="13"/>
  <c r="J62" i="13"/>
  <c r="J66" i="13"/>
  <c r="J67" i="13"/>
  <c r="J68" i="13"/>
  <c r="J74" i="13"/>
  <c r="J77" i="13"/>
  <c r="J78" i="13"/>
  <c r="J90" i="13"/>
  <c r="J93" i="13"/>
  <c r="J138" i="13"/>
  <c r="J140" i="13"/>
  <c r="D107" i="13"/>
  <c r="D108" i="13"/>
  <c r="D109" i="13"/>
  <c r="R109" i="13" s="1"/>
  <c r="D110" i="13"/>
  <c r="R110" i="13" s="1"/>
  <c r="D111" i="13"/>
  <c r="R111" i="13" s="1"/>
  <c r="D112" i="13"/>
  <c r="R112" i="13" s="1"/>
  <c r="D113" i="13"/>
  <c r="D114" i="13"/>
  <c r="R114" i="13" s="1"/>
  <c r="D115" i="13"/>
  <c r="D116" i="13"/>
  <c r="R116" i="13" s="1"/>
  <c r="D117" i="13"/>
  <c r="D118" i="13"/>
  <c r="R118" i="13" s="1"/>
  <c r="D119" i="13"/>
  <c r="P119" i="13" s="1"/>
  <c r="D120" i="13"/>
  <c r="D121" i="13"/>
  <c r="R121" i="13" s="1"/>
  <c r="D122" i="13"/>
  <c r="D123" i="13"/>
  <c r="R123" i="13" s="1"/>
  <c r="D124" i="13"/>
  <c r="R124" i="13" s="1"/>
  <c r="D125" i="13"/>
  <c r="R125" i="13" s="1"/>
  <c r="D126" i="13"/>
  <c r="R126" i="13" s="1"/>
  <c r="D127" i="13"/>
  <c r="D128" i="13"/>
  <c r="D129" i="13"/>
  <c r="P129" i="13" s="1"/>
  <c r="D130" i="13"/>
  <c r="R130" i="13" s="1"/>
  <c r="D131" i="13"/>
  <c r="D132" i="13"/>
  <c r="D133" i="13"/>
  <c r="P133" i="13" s="1"/>
  <c r="D134" i="13"/>
  <c r="D135" i="13"/>
  <c r="D136" i="13"/>
  <c r="R136" i="13" s="1"/>
  <c r="D137" i="13"/>
  <c r="D138" i="13"/>
  <c r="R138" i="13" s="1"/>
  <c r="D139" i="13"/>
  <c r="R139" i="13" s="1"/>
  <c r="D140" i="13"/>
  <c r="R140" i="13" s="1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N107" i="13"/>
  <c r="E107" i="13" s="1"/>
  <c r="N108" i="13"/>
  <c r="E108" i="13" s="1"/>
  <c r="N109" i="13"/>
  <c r="E109" i="13" s="1"/>
  <c r="N110" i="13"/>
  <c r="E110" i="13" s="1"/>
  <c r="N111" i="13"/>
  <c r="E111" i="13" s="1"/>
  <c r="N112" i="13"/>
  <c r="E112" i="13" s="1"/>
  <c r="N113" i="13"/>
  <c r="E113" i="13" s="1"/>
  <c r="N114" i="13"/>
  <c r="E114" i="13" s="1"/>
  <c r="N115" i="13"/>
  <c r="E115" i="13" s="1"/>
  <c r="N116" i="13"/>
  <c r="E116" i="13" s="1"/>
  <c r="N117" i="13"/>
  <c r="E117" i="13" s="1"/>
  <c r="N118" i="13"/>
  <c r="E118" i="13" s="1"/>
  <c r="N119" i="13"/>
  <c r="E119" i="13" s="1"/>
  <c r="N120" i="13"/>
  <c r="E120" i="13" s="1"/>
  <c r="N121" i="13"/>
  <c r="E121" i="13" s="1"/>
  <c r="N122" i="13"/>
  <c r="E122" i="13" s="1"/>
  <c r="N123" i="13"/>
  <c r="E123" i="13" s="1"/>
  <c r="N124" i="13"/>
  <c r="E124" i="13" s="1"/>
  <c r="N125" i="13"/>
  <c r="E125" i="13" s="1"/>
  <c r="N126" i="13"/>
  <c r="E126" i="13" s="1"/>
  <c r="N127" i="13"/>
  <c r="E127" i="13" s="1"/>
  <c r="N128" i="13"/>
  <c r="E128" i="13" s="1"/>
  <c r="N129" i="13"/>
  <c r="E129" i="13" s="1"/>
  <c r="N130" i="13"/>
  <c r="E130" i="13" s="1"/>
  <c r="N131" i="13"/>
  <c r="E131" i="13" s="1"/>
  <c r="N132" i="13"/>
  <c r="E132" i="13" s="1"/>
  <c r="N133" i="13"/>
  <c r="E133" i="13" s="1"/>
  <c r="N134" i="13"/>
  <c r="E134" i="13" s="1"/>
  <c r="N135" i="13"/>
  <c r="E135" i="13" s="1"/>
  <c r="N136" i="13"/>
  <c r="E136" i="13" s="1"/>
  <c r="N137" i="13"/>
  <c r="E137" i="13" s="1"/>
  <c r="N138" i="13"/>
  <c r="E138" i="13" s="1"/>
  <c r="N139" i="13"/>
  <c r="E139" i="13" s="1"/>
  <c r="N140" i="13"/>
  <c r="E140" i="13" s="1"/>
  <c r="O114" i="13"/>
  <c r="O123" i="13"/>
  <c r="O124" i="13"/>
  <c r="O130" i="13"/>
  <c r="P114" i="13"/>
  <c r="P123" i="13"/>
  <c r="P125" i="13"/>
  <c r="P138" i="13"/>
  <c r="N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1" i="5"/>
  <c r="C2" i="5"/>
  <c r="O112" i="13" l="1"/>
  <c r="O111" i="13"/>
  <c r="P111" i="13"/>
  <c r="O110" i="13"/>
  <c r="P110" i="13"/>
  <c r="P126" i="13"/>
  <c r="O126" i="13"/>
  <c r="P127" i="13"/>
  <c r="H127" i="13" s="1"/>
  <c r="P139" i="13"/>
  <c r="P124" i="13"/>
  <c r="H124" i="13" s="1"/>
  <c r="P112" i="13"/>
  <c r="H112" i="13" s="1"/>
  <c r="P136" i="13"/>
  <c r="H136" i="13" s="1"/>
  <c r="O136" i="13"/>
  <c r="O125" i="13"/>
  <c r="O138" i="13"/>
  <c r="P109" i="13"/>
  <c r="H109" i="13" s="1"/>
  <c r="O109" i="13"/>
  <c r="P121" i="13"/>
  <c r="H121" i="13" s="1"/>
  <c r="H123" i="13"/>
  <c r="H111" i="13"/>
  <c r="O121" i="13"/>
  <c r="O127" i="13"/>
  <c r="R127" i="13"/>
  <c r="O115" i="13"/>
  <c r="G115" i="13" s="1"/>
  <c r="R115" i="13"/>
  <c r="P128" i="13"/>
  <c r="H128" i="13" s="1"/>
  <c r="R128" i="13"/>
  <c r="O137" i="13"/>
  <c r="G137" i="13" s="1"/>
  <c r="R137" i="13"/>
  <c r="O113" i="13"/>
  <c r="R113" i="13"/>
  <c r="O135" i="13"/>
  <c r="R135" i="13"/>
  <c r="O134" i="13"/>
  <c r="R134" i="13"/>
  <c r="O122" i="13"/>
  <c r="R122" i="13"/>
  <c r="O133" i="13"/>
  <c r="R133" i="13"/>
  <c r="H114" i="13"/>
  <c r="P132" i="13"/>
  <c r="H132" i="13" s="1"/>
  <c r="R132" i="13"/>
  <c r="P120" i="13"/>
  <c r="R120" i="13"/>
  <c r="O108" i="13"/>
  <c r="R108" i="13"/>
  <c r="H125" i="13"/>
  <c r="P131" i="13"/>
  <c r="R131" i="13"/>
  <c r="O119" i="13"/>
  <c r="R119" i="13"/>
  <c r="P107" i="13"/>
  <c r="H107" i="13" s="1"/>
  <c r="R107" i="13"/>
  <c r="O129" i="13"/>
  <c r="R129" i="13"/>
  <c r="O117" i="13"/>
  <c r="G117" i="13" s="1"/>
  <c r="R117" i="13"/>
  <c r="O140" i="13"/>
  <c r="O116" i="13"/>
  <c r="H133" i="13"/>
  <c r="P140" i="13"/>
  <c r="H140" i="13" s="1"/>
  <c r="O131" i="13"/>
  <c r="G131" i="13" s="1"/>
  <c r="H119" i="13"/>
  <c r="O107" i="13"/>
  <c r="H129" i="13"/>
  <c r="P116" i="13"/>
  <c r="H116" i="13" s="1"/>
  <c r="O128" i="13"/>
  <c r="H139" i="13"/>
  <c r="H138" i="13"/>
  <c r="P137" i="13"/>
  <c r="P122" i="13"/>
  <c r="H122" i="13" s="1"/>
  <c r="P135" i="13"/>
  <c r="H135" i="13" s="1"/>
  <c r="P134" i="13"/>
  <c r="H134" i="13" s="1"/>
  <c r="P113" i="13"/>
  <c r="H113" i="13" s="1"/>
  <c r="O120" i="13"/>
  <c r="G120" i="13" s="1"/>
  <c r="O132" i="13"/>
  <c r="P108" i="13"/>
  <c r="H108" i="13" s="1"/>
  <c r="P130" i="13"/>
  <c r="H130" i="13" s="1"/>
  <c r="P118" i="13"/>
  <c r="H118" i="13" s="1"/>
  <c r="O118" i="13"/>
  <c r="F110" i="13"/>
  <c r="F122" i="13"/>
  <c r="F134" i="13"/>
  <c r="O139" i="13"/>
  <c r="P115" i="13"/>
  <c r="F125" i="13"/>
  <c r="F113" i="13"/>
  <c r="F136" i="13"/>
  <c r="F112" i="13"/>
  <c r="F135" i="13"/>
  <c r="F123" i="13"/>
  <c r="F111" i="13"/>
  <c r="F133" i="13"/>
  <c r="F121" i="13"/>
  <c r="F109" i="13"/>
  <c r="F114" i="13"/>
  <c r="F131" i="13"/>
  <c r="F119" i="13"/>
  <c r="F107" i="13"/>
  <c r="F138" i="13"/>
  <c r="F137" i="13"/>
  <c r="F130" i="13"/>
  <c r="F117" i="13"/>
  <c r="F116" i="13"/>
  <c r="F126" i="13"/>
  <c r="I126" i="13" s="1"/>
  <c r="F118" i="13"/>
  <c r="F129" i="13"/>
  <c r="F140" i="13"/>
  <c r="F128" i="13"/>
  <c r="F139" i="13"/>
  <c r="F127" i="13"/>
  <c r="F115" i="13"/>
  <c r="F124" i="13"/>
  <c r="P117" i="13"/>
  <c r="G110" i="13"/>
  <c r="F132" i="13"/>
  <c r="F120" i="13"/>
  <c r="F108" i="13"/>
  <c r="N3" i="16"/>
  <c r="N4" i="16"/>
  <c r="N18" i="16"/>
  <c r="N5" i="16"/>
  <c r="N6" i="16"/>
  <c r="N7" i="16"/>
  <c r="N8" i="16"/>
  <c r="N19" i="16"/>
  <c r="N20" i="16"/>
  <c r="N21" i="16"/>
  <c r="N22" i="16"/>
  <c r="N9" i="16"/>
  <c r="N10" i="16"/>
  <c r="N11" i="16"/>
  <c r="N12" i="16"/>
  <c r="N13" i="16"/>
  <c r="N14" i="16"/>
  <c r="N15" i="16"/>
  <c r="N16" i="16"/>
  <c r="N17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N528" i="16"/>
  <c r="N529" i="16"/>
  <c r="N530" i="16"/>
  <c r="N531" i="16"/>
  <c r="N532" i="16"/>
  <c r="N533" i="16"/>
  <c r="N534" i="16"/>
  <c r="N535" i="16"/>
  <c r="N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N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N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4" i="16"/>
  <c r="N655" i="16"/>
  <c r="N656" i="16"/>
  <c r="N657" i="16"/>
  <c r="N658" i="16"/>
  <c r="N659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2" i="16"/>
  <c r="N673" i="16"/>
  <c r="N674" i="16"/>
  <c r="N675" i="16"/>
  <c r="N676" i="16"/>
  <c r="N677" i="16"/>
  <c r="N678" i="16"/>
  <c r="N679" i="16"/>
  <c r="N680" i="16"/>
  <c r="N681" i="16"/>
  <c r="N682" i="16"/>
  <c r="N683" i="16"/>
  <c r="N684" i="16"/>
  <c r="N685" i="16"/>
  <c r="N686" i="16"/>
  <c r="N687" i="16"/>
  <c r="N688" i="16"/>
  <c r="N689" i="16"/>
  <c r="N690" i="16"/>
  <c r="N691" i="16"/>
  <c r="N692" i="16"/>
  <c r="N693" i="16"/>
  <c r="N694" i="16"/>
  <c r="N695" i="16"/>
  <c r="N696" i="16"/>
  <c r="N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N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N731" i="16"/>
  <c r="N732" i="16"/>
  <c r="N733" i="16"/>
  <c r="N734" i="16"/>
  <c r="N735" i="16"/>
  <c r="N736" i="16"/>
  <c r="N737" i="16"/>
  <c r="N738" i="16"/>
  <c r="N739" i="16"/>
  <c r="N740" i="16"/>
  <c r="N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N755" i="16"/>
  <c r="N756" i="16"/>
  <c r="N757" i="16"/>
  <c r="N758" i="16"/>
  <c r="N759" i="16"/>
  <c r="N760" i="16"/>
  <c r="N761" i="16"/>
  <c r="N762" i="16"/>
  <c r="N763" i="16"/>
  <c r="N764" i="16"/>
  <c r="N765" i="16"/>
  <c r="N766" i="16"/>
  <c r="N767" i="16"/>
  <c r="N768" i="16"/>
  <c r="N769" i="16"/>
  <c r="N770" i="16"/>
  <c r="N771" i="16"/>
  <c r="N772" i="16"/>
  <c r="N773" i="16"/>
  <c r="N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2" i="16"/>
  <c r="I117" i="13" l="1"/>
  <c r="I131" i="13"/>
  <c r="I120" i="13"/>
  <c r="I115" i="13"/>
  <c r="I137" i="13"/>
  <c r="I110" i="13"/>
  <c r="I132" i="13"/>
  <c r="I122" i="13"/>
  <c r="I108" i="13"/>
  <c r="I134" i="13"/>
  <c r="I133" i="13"/>
  <c r="I140" i="13"/>
  <c r="I129" i="13"/>
  <c r="I128" i="13"/>
  <c r="I127" i="13"/>
  <c r="I111" i="13"/>
  <c r="I136" i="13"/>
  <c r="I123" i="13"/>
  <c r="I118" i="13"/>
  <c r="I130" i="13"/>
  <c r="I119" i="13"/>
  <c r="I121" i="13"/>
  <c r="I124" i="13"/>
  <c r="I112" i="13"/>
  <c r="I116" i="13"/>
  <c r="I138" i="13"/>
  <c r="I114" i="13"/>
  <c r="I107" i="13"/>
  <c r="I109" i="13"/>
  <c r="I139" i="13"/>
  <c r="I113" i="13"/>
  <c r="I125" i="13"/>
  <c r="I135" i="13"/>
  <c r="I25" i="16"/>
  <c r="J25" i="16"/>
  <c r="K25" i="16"/>
  <c r="L25" i="16"/>
  <c r="I26" i="16"/>
  <c r="J26" i="16"/>
  <c r="K26" i="16"/>
  <c r="L26" i="16"/>
  <c r="I27" i="16"/>
  <c r="J27" i="16"/>
  <c r="K27" i="16"/>
  <c r="L27" i="16"/>
  <c r="I28" i="16"/>
  <c r="J28" i="16"/>
  <c r="K28" i="16"/>
  <c r="L28" i="16"/>
  <c r="I29" i="16"/>
  <c r="J29" i="16"/>
  <c r="K29" i="16"/>
  <c r="L29" i="16"/>
  <c r="I30" i="16"/>
  <c r="J30" i="16"/>
  <c r="K30" i="16"/>
  <c r="L30" i="16"/>
  <c r="I31" i="16"/>
  <c r="J31" i="16"/>
  <c r="K31" i="16"/>
  <c r="L31" i="16"/>
  <c r="I32" i="16"/>
  <c r="J32" i="16"/>
  <c r="K32" i="16"/>
  <c r="L32" i="16"/>
  <c r="I33" i="16"/>
  <c r="J33" i="16"/>
  <c r="K33" i="16"/>
  <c r="L33" i="16"/>
  <c r="I34" i="16"/>
  <c r="J34" i="16"/>
  <c r="K34" i="16"/>
  <c r="L34" i="16"/>
  <c r="I35" i="16"/>
  <c r="J35" i="16"/>
  <c r="K35" i="16"/>
  <c r="L35" i="16"/>
  <c r="I36" i="16"/>
  <c r="J36" i="16"/>
  <c r="K36" i="16"/>
  <c r="L36" i="16"/>
  <c r="I37" i="16"/>
  <c r="J37" i="16"/>
  <c r="K37" i="16"/>
  <c r="L37" i="16"/>
  <c r="I38" i="16"/>
  <c r="J38" i="16"/>
  <c r="K38" i="16"/>
  <c r="L38" i="16"/>
  <c r="I39" i="16"/>
  <c r="J39" i="16"/>
  <c r="K39" i="16"/>
  <c r="L39" i="16"/>
  <c r="I40" i="16"/>
  <c r="J40" i="16"/>
  <c r="K40" i="16"/>
  <c r="L40" i="16"/>
  <c r="I41" i="16"/>
  <c r="J41" i="16"/>
  <c r="K41" i="16"/>
  <c r="L41" i="16"/>
  <c r="I42" i="16"/>
  <c r="J42" i="16"/>
  <c r="K42" i="16"/>
  <c r="L42" i="16"/>
  <c r="I43" i="16"/>
  <c r="J43" i="16"/>
  <c r="K43" i="16"/>
  <c r="L43" i="16"/>
  <c r="I44" i="16"/>
  <c r="J44" i="16"/>
  <c r="K44" i="16"/>
  <c r="L44" i="16"/>
  <c r="I45" i="16"/>
  <c r="J45" i="16"/>
  <c r="K45" i="16"/>
  <c r="L45" i="16"/>
  <c r="I46" i="16"/>
  <c r="J46" i="16"/>
  <c r="K46" i="16"/>
  <c r="L46" i="16"/>
  <c r="I47" i="16"/>
  <c r="J47" i="16"/>
  <c r="K47" i="16"/>
  <c r="L47" i="16"/>
  <c r="I48" i="16"/>
  <c r="J48" i="16"/>
  <c r="K48" i="16"/>
  <c r="L48" i="16"/>
  <c r="I49" i="16"/>
  <c r="J49" i="16"/>
  <c r="K49" i="16"/>
  <c r="L49" i="16"/>
  <c r="I50" i="16"/>
  <c r="J50" i="16"/>
  <c r="K50" i="16"/>
  <c r="L50" i="16"/>
  <c r="I51" i="16"/>
  <c r="J51" i="16"/>
  <c r="K51" i="16"/>
  <c r="L51" i="16"/>
  <c r="I52" i="16"/>
  <c r="J52" i="16"/>
  <c r="K52" i="16"/>
  <c r="L52" i="16"/>
  <c r="I53" i="16"/>
  <c r="J53" i="16"/>
  <c r="K53" i="16"/>
  <c r="L53" i="16"/>
  <c r="I54" i="16"/>
  <c r="J54" i="16"/>
  <c r="K54" i="16"/>
  <c r="L54" i="16"/>
  <c r="I55" i="16"/>
  <c r="J55" i="16"/>
  <c r="K55" i="16"/>
  <c r="L55" i="16"/>
  <c r="I56" i="16"/>
  <c r="J56" i="16"/>
  <c r="K56" i="16"/>
  <c r="L56" i="16"/>
  <c r="I57" i="16"/>
  <c r="J57" i="16"/>
  <c r="K57" i="16"/>
  <c r="L57" i="16"/>
  <c r="I58" i="16"/>
  <c r="J58" i="16"/>
  <c r="K58" i="16"/>
  <c r="L58" i="16"/>
  <c r="I59" i="16"/>
  <c r="J59" i="16"/>
  <c r="K59" i="16"/>
  <c r="L59" i="16"/>
  <c r="I60" i="16"/>
  <c r="J60" i="16"/>
  <c r="K60" i="16"/>
  <c r="L60" i="16"/>
  <c r="I61" i="16"/>
  <c r="J61" i="16"/>
  <c r="K61" i="16"/>
  <c r="L61" i="16"/>
  <c r="I62" i="16"/>
  <c r="J62" i="16"/>
  <c r="K62" i="16"/>
  <c r="L62" i="16"/>
  <c r="I63" i="16"/>
  <c r="J63" i="16"/>
  <c r="K63" i="16"/>
  <c r="L63" i="16"/>
  <c r="I64" i="16"/>
  <c r="J64" i="16"/>
  <c r="K64" i="16"/>
  <c r="L64" i="16"/>
  <c r="I65" i="16"/>
  <c r="J65" i="16"/>
  <c r="K65" i="16"/>
  <c r="L65" i="16"/>
  <c r="I66" i="16"/>
  <c r="J66" i="16"/>
  <c r="K66" i="16"/>
  <c r="L66" i="16"/>
  <c r="I67" i="16"/>
  <c r="J67" i="16"/>
  <c r="K67" i="16"/>
  <c r="L67" i="16"/>
  <c r="I68" i="16"/>
  <c r="J68" i="16"/>
  <c r="K68" i="16"/>
  <c r="L68" i="16"/>
  <c r="I69" i="16"/>
  <c r="J69" i="16"/>
  <c r="K69" i="16"/>
  <c r="L69" i="16"/>
  <c r="I70" i="16"/>
  <c r="J70" i="16"/>
  <c r="K70" i="16"/>
  <c r="L70" i="16"/>
  <c r="I71" i="16"/>
  <c r="J71" i="16"/>
  <c r="K71" i="16"/>
  <c r="L71" i="16"/>
  <c r="I72" i="16"/>
  <c r="J72" i="16"/>
  <c r="K72" i="16"/>
  <c r="L72" i="16"/>
  <c r="I73" i="16"/>
  <c r="J73" i="16"/>
  <c r="K73" i="16"/>
  <c r="L73" i="16"/>
  <c r="I74" i="16"/>
  <c r="J74" i="16"/>
  <c r="K74" i="16"/>
  <c r="L74" i="16"/>
  <c r="I75" i="16"/>
  <c r="J75" i="16"/>
  <c r="K75" i="16"/>
  <c r="L75" i="16"/>
  <c r="I76" i="16"/>
  <c r="J76" i="16"/>
  <c r="K76" i="16"/>
  <c r="L76" i="16"/>
  <c r="I77" i="16"/>
  <c r="J77" i="16"/>
  <c r="K77" i="16"/>
  <c r="L77" i="16"/>
  <c r="I78" i="16"/>
  <c r="J78" i="16"/>
  <c r="K78" i="16"/>
  <c r="L78" i="16"/>
  <c r="I79" i="16"/>
  <c r="J79" i="16"/>
  <c r="K79" i="16"/>
  <c r="L79" i="16"/>
  <c r="I80" i="16"/>
  <c r="J80" i="16"/>
  <c r="K80" i="16"/>
  <c r="L80" i="16"/>
  <c r="I81" i="16"/>
  <c r="J81" i="16"/>
  <c r="K81" i="16"/>
  <c r="L81" i="16"/>
  <c r="I82" i="16"/>
  <c r="J82" i="16"/>
  <c r="K82" i="16"/>
  <c r="L82" i="16"/>
  <c r="I83" i="16"/>
  <c r="J83" i="16"/>
  <c r="K83" i="16"/>
  <c r="L83" i="16"/>
  <c r="I84" i="16"/>
  <c r="J84" i="16"/>
  <c r="K84" i="16"/>
  <c r="L84" i="16"/>
  <c r="I85" i="16"/>
  <c r="J85" i="16"/>
  <c r="K85" i="16"/>
  <c r="L85" i="16"/>
  <c r="I86" i="16"/>
  <c r="J86" i="16"/>
  <c r="K86" i="16"/>
  <c r="L86" i="16"/>
  <c r="I87" i="16"/>
  <c r="J87" i="16"/>
  <c r="K87" i="16"/>
  <c r="L87" i="16"/>
  <c r="I88" i="16"/>
  <c r="J88" i="16"/>
  <c r="K88" i="16"/>
  <c r="L88" i="16"/>
  <c r="I89" i="16"/>
  <c r="J89" i="16"/>
  <c r="K89" i="16"/>
  <c r="L89" i="16"/>
  <c r="I90" i="16"/>
  <c r="J90" i="16"/>
  <c r="K90" i="16"/>
  <c r="L90" i="16"/>
  <c r="I91" i="16"/>
  <c r="J91" i="16"/>
  <c r="K91" i="16"/>
  <c r="L91" i="16"/>
  <c r="I92" i="16"/>
  <c r="J92" i="16"/>
  <c r="K92" i="16"/>
  <c r="L92" i="16"/>
  <c r="I93" i="16"/>
  <c r="J93" i="16"/>
  <c r="K93" i="16"/>
  <c r="L93" i="16"/>
  <c r="I94" i="16"/>
  <c r="J94" i="16"/>
  <c r="K94" i="16"/>
  <c r="L94" i="16"/>
  <c r="I95" i="16"/>
  <c r="J95" i="16"/>
  <c r="K95" i="16"/>
  <c r="L95" i="16"/>
  <c r="I96" i="16"/>
  <c r="J96" i="16"/>
  <c r="K96" i="16"/>
  <c r="L96" i="16"/>
  <c r="I97" i="16"/>
  <c r="J97" i="16"/>
  <c r="K97" i="16"/>
  <c r="L97" i="16"/>
  <c r="I98" i="16"/>
  <c r="J98" i="16"/>
  <c r="K98" i="16"/>
  <c r="L98" i="16"/>
  <c r="I99" i="16"/>
  <c r="J99" i="16"/>
  <c r="K99" i="16"/>
  <c r="L99" i="16"/>
  <c r="I100" i="16"/>
  <c r="J100" i="16"/>
  <c r="K100" i="16"/>
  <c r="L100" i="16"/>
  <c r="I101" i="16"/>
  <c r="J101" i="16"/>
  <c r="K101" i="16"/>
  <c r="L101" i="16"/>
  <c r="I102" i="16"/>
  <c r="J102" i="16"/>
  <c r="K102" i="16"/>
  <c r="L102" i="16"/>
  <c r="I103" i="16"/>
  <c r="J103" i="16"/>
  <c r="K103" i="16"/>
  <c r="L103" i="16"/>
  <c r="I104" i="16"/>
  <c r="J104" i="16"/>
  <c r="K104" i="16"/>
  <c r="L104" i="16"/>
  <c r="I105" i="16"/>
  <c r="J105" i="16"/>
  <c r="K105" i="16"/>
  <c r="L105" i="16"/>
  <c r="I106" i="16"/>
  <c r="J106" i="16"/>
  <c r="K106" i="16"/>
  <c r="L106" i="16"/>
  <c r="I107" i="16"/>
  <c r="J107" i="16"/>
  <c r="K107" i="16"/>
  <c r="L107" i="16"/>
  <c r="I108" i="16"/>
  <c r="J108" i="16"/>
  <c r="K108" i="16"/>
  <c r="L108" i="16"/>
  <c r="I109" i="16"/>
  <c r="J109" i="16"/>
  <c r="K109" i="16"/>
  <c r="L109" i="16"/>
  <c r="I110" i="16"/>
  <c r="J110" i="16"/>
  <c r="K110" i="16"/>
  <c r="L110" i="16"/>
  <c r="I111" i="16"/>
  <c r="J111" i="16"/>
  <c r="K111" i="16"/>
  <c r="L111" i="16"/>
  <c r="I112" i="16"/>
  <c r="J112" i="16"/>
  <c r="K112" i="16"/>
  <c r="L112" i="16"/>
  <c r="I113" i="16"/>
  <c r="J113" i="16"/>
  <c r="K113" i="16"/>
  <c r="L113" i="16"/>
  <c r="I114" i="16"/>
  <c r="J114" i="16"/>
  <c r="K114" i="16"/>
  <c r="L114" i="16"/>
  <c r="I115" i="16"/>
  <c r="J115" i="16"/>
  <c r="K115" i="16"/>
  <c r="L115" i="16"/>
  <c r="I116" i="16"/>
  <c r="J116" i="16"/>
  <c r="K116" i="16"/>
  <c r="L116" i="16"/>
  <c r="I117" i="16"/>
  <c r="J117" i="16"/>
  <c r="K117" i="16"/>
  <c r="L117" i="16"/>
  <c r="I118" i="16"/>
  <c r="J118" i="16"/>
  <c r="K118" i="16"/>
  <c r="L118" i="16"/>
  <c r="I119" i="16"/>
  <c r="J119" i="16"/>
  <c r="K119" i="16"/>
  <c r="L119" i="16"/>
  <c r="I120" i="16"/>
  <c r="J120" i="16"/>
  <c r="K120" i="16"/>
  <c r="L120" i="16"/>
  <c r="I121" i="16"/>
  <c r="J121" i="16"/>
  <c r="K121" i="16"/>
  <c r="L121" i="16"/>
  <c r="I122" i="16"/>
  <c r="J122" i="16"/>
  <c r="K122" i="16"/>
  <c r="L122" i="16"/>
  <c r="I123" i="16"/>
  <c r="J123" i="16"/>
  <c r="K123" i="16"/>
  <c r="L123" i="16"/>
  <c r="I124" i="16"/>
  <c r="J124" i="16"/>
  <c r="K124" i="16"/>
  <c r="L124" i="16"/>
  <c r="I125" i="16"/>
  <c r="J125" i="16"/>
  <c r="K125" i="16"/>
  <c r="L125" i="16"/>
  <c r="I126" i="16"/>
  <c r="J126" i="16"/>
  <c r="K126" i="16"/>
  <c r="L126" i="16"/>
  <c r="I127" i="16"/>
  <c r="J127" i="16"/>
  <c r="K127" i="16"/>
  <c r="L127" i="16"/>
  <c r="I128" i="16"/>
  <c r="J128" i="16"/>
  <c r="K128" i="16"/>
  <c r="L128" i="16"/>
  <c r="I129" i="16"/>
  <c r="J129" i="16"/>
  <c r="K129" i="16"/>
  <c r="L129" i="16"/>
  <c r="I130" i="16"/>
  <c r="J130" i="16"/>
  <c r="K130" i="16"/>
  <c r="L130" i="16"/>
  <c r="I131" i="16"/>
  <c r="J131" i="16"/>
  <c r="K131" i="16"/>
  <c r="L131" i="16"/>
  <c r="I132" i="16"/>
  <c r="J132" i="16"/>
  <c r="K132" i="16"/>
  <c r="L132" i="16"/>
  <c r="I133" i="16"/>
  <c r="J133" i="16"/>
  <c r="K133" i="16"/>
  <c r="L133" i="16"/>
  <c r="I134" i="16"/>
  <c r="J134" i="16"/>
  <c r="K134" i="16"/>
  <c r="L134" i="16"/>
  <c r="I135" i="16"/>
  <c r="J135" i="16"/>
  <c r="K135" i="16"/>
  <c r="L135" i="16"/>
  <c r="I136" i="16"/>
  <c r="J136" i="16"/>
  <c r="K136" i="16"/>
  <c r="L136" i="16"/>
  <c r="I137" i="16"/>
  <c r="J137" i="16"/>
  <c r="K137" i="16"/>
  <c r="L137" i="16"/>
  <c r="I138" i="16"/>
  <c r="J138" i="16"/>
  <c r="K138" i="16"/>
  <c r="L138" i="16"/>
  <c r="I139" i="16"/>
  <c r="J139" i="16"/>
  <c r="K139" i="16"/>
  <c r="L139" i="16"/>
  <c r="I140" i="16"/>
  <c r="J140" i="16"/>
  <c r="K140" i="16"/>
  <c r="L140" i="16"/>
  <c r="I141" i="16"/>
  <c r="J141" i="16"/>
  <c r="K141" i="16"/>
  <c r="L141" i="16"/>
  <c r="I142" i="16"/>
  <c r="J142" i="16"/>
  <c r="K142" i="16"/>
  <c r="L142" i="16"/>
  <c r="I143" i="16"/>
  <c r="J143" i="16"/>
  <c r="K143" i="16"/>
  <c r="L143" i="16"/>
  <c r="I144" i="16"/>
  <c r="J144" i="16"/>
  <c r="K144" i="16"/>
  <c r="L144" i="16"/>
  <c r="I145" i="16"/>
  <c r="J145" i="16"/>
  <c r="K145" i="16"/>
  <c r="L145" i="16"/>
  <c r="I146" i="16"/>
  <c r="J146" i="16"/>
  <c r="K146" i="16"/>
  <c r="L146" i="16"/>
  <c r="I147" i="16"/>
  <c r="J147" i="16"/>
  <c r="K147" i="16"/>
  <c r="L147" i="16"/>
  <c r="I148" i="16"/>
  <c r="J148" i="16"/>
  <c r="K148" i="16"/>
  <c r="L148" i="16"/>
  <c r="I149" i="16"/>
  <c r="J149" i="16"/>
  <c r="K149" i="16"/>
  <c r="L149" i="16"/>
  <c r="I150" i="16"/>
  <c r="J150" i="16"/>
  <c r="K150" i="16"/>
  <c r="L150" i="16"/>
  <c r="I151" i="16"/>
  <c r="J151" i="16"/>
  <c r="K151" i="16"/>
  <c r="L151" i="16"/>
  <c r="I152" i="16"/>
  <c r="J152" i="16"/>
  <c r="K152" i="16"/>
  <c r="L152" i="16"/>
  <c r="I153" i="16"/>
  <c r="J153" i="16"/>
  <c r="K153" i="16"/>
  <c r="L153" i="16"/>
  <c r="I154" i="16"/>
  <c r="J154" i="16"/>
  <c r="K154" i="16"/>
  <c r="L154" i="16"/>
  <c r="I155" i="16"/>
  <c r="J155" i="16"/>
  <c r="K155" i="16"/>
  <c r="L155" i="16"/>
  <c r="I156" i="16"/>
  <c r="J156" i="16"/>
  <c r="K156" i="16"/>
  <c r="L156" i="16"/>
  <c r="I157" i="16"/>
  <c r="J157" i="16"/>
  <c r="K157" i="16"/>
  <c r="L157" i="16"/>
  <c r="I158" i="16"/>
  <c r="J158" i="16"/>
  <c r="K158" i="16"/>
  <c r="L158" i="16"/>
  <c r="I159" i="16"/>
  <c r="J159" i="16"/>
  <c r="K159" i="16"/>
  <c r="L159" i="16"/>
  <c r="I160" i="16"/>
  <c r="J160" i="16"/>
  <c r="K160" i="16"/>
  <c r="L160" i="16"/>
  <c r="I161" i="16"/>
  <c r="J161" i="16"/>
  <c r="K161" i="16"/>
  <c r="L161" i="16"/>
  <c r="I162" i="16"/>
  <c r="J162" i="16"/>
  <c r="K162" i="16"/>
  <c r="L162" i="16"/>
  <c r="I163" i="16"/>
  <c r="J163" i="16"/>
  <c r="K163" i="16"/>
  <c r="L163" i="16"/>
  <c r="I164" i="16"/>
  <c r="J164" i="16"/>
  <c r="K164" i="16"/>
  <c r="L164" i="16"/>
  <c r="I165" i="16"/>
  <c r="J165" i="16"/>
  <c r="K165" i="16"/>
  <c r="L165" i="16"/>
  <c r="I166" i="16"/>
  <c r="J166" i="16"/>
  <c r="K166" i="16"/>
  <c r="L166" i="16"/>
  <c r="I167" i="16"/>
  <c r="J167" i="16"/>
  <c r="K167" i="16"/>
  <c r="L167" i="16"/>
  <c r="I168" i="16"/>
  <c r="J168" i="16"/>
  <c r="K168" i="16"/>
  <c r="L168" i="16"/>
  <c r="I169" i="16"/>
  <c r="J169" i="16"/>
  <c r="K169" i="16"/>
  <c r="L169" i="16"/>
  <c r="I170" i="16"/>
  <c r="J170" i="16"/>
  <c r="K170" i="16"/>
  <c r="L170" i="16"/>
  <c r="I171" i="16"/>
  <c r="J171" i="16"/>
  <c r="K171" i="16"/>
  <c r="L171" i="16"/>
  <c r="I172" i="16"/>
  <c r="J172" i="16"/>
  <c r="K172" i="16"/>
  <c r="L172" i="16"/>
  <c r="I173" i="16"/>
  <c r="J173" i="16"/>
  <c r="K173" i="16"/>
  <c r="L173" i="16"/>
  <c r="I174" i="16"/>
  <c r="J174" i="16"/>
  <c r="K174" i="16"/>
  <c r="L174" i="16"/>
  <c r="I175" i="16"/>
  <c r="J175" i="16"/>
  <c r="K175" i="16"/>
  <c r="L175" i="16"/>
  <c r="I176" i="16"/>
  <c r="J176" i="16"/>
  <c r="K176" i="16"/>
  <c r="L176" i="16"/>
  <c r="I177" i="16"/>
  <c r="J177" i="16"/>
  <c r="K177" i="16"/>
  <c r="L177" i="16"/>
  <c r="I178" i="16"/>
  <c r="J178" i="16"/>
  <c r="K178" i="16"/>
  <c r="L178" i="16"/>
  <c r="I179" i="16"/>
  <c r="J179" i="16"/>
  <c r="K179" i="16"/>
  <c r="L179" i="16"/>
  <c r="I180" i="16"/>
  <c r="J180" i="16"/>
  <c r="K180" i="16"/>
  <c r="L180" i="16"/>
  <c r="I181" i="16"/>
  <c r="J181" i="16"/>
  <c r="K181" i="16"/>
  <c r="L181" i="16"/>
  <c r="I182" i="16"/>
  <c r="J182" i="16"/>
  <c r="K182" i="16"/>
  <c r="L182" i="16"/>
  <c r="I183" i="16"/>
  <c r="J183" i="16"/>
  <c r="K183" i="16"/>
  <c r="L183" i="16"/>
  <c r="I184" i="16"/>
  <c r="J184" i="16"/>
  <c r="K184" i="16"/>
  <c r="L184" i="16"/>
  <c r="I185" i="16"/>
  <c r="J185" i="16"/>
  <c r="K185" i="16"/>
  <c r="L185" i="16"/>
  <c r="I186" i="16"/>
  <c r="J186" i="16"/>
  <c r="K186" i="16"/>
  <c r="L186" i="16"/>
  <c r="I187" i="16"/>
  <c r="J187" i="16"/>
  <c r="K187" i="16"/>
  <c r="L187" i="16"/>
  <c r="I188" i="16"/>
  <c r="J188" i="16"/>
  <c r="K188" i="16"/>
  <c r="L188" i="16"/>
  <c r="I189" i="16"/>
  <c r="J189" i="16"/>
  <c r="K189" i="16"/>
  <c r="L189" i="16"/>
  <c r="I190" i="16"/>
  <c r="J190" i="16"/>
  <c r="K190" i="16"/>
  <c r="L190" i="16"/>
  <c r="I191" i="16"/>
  <c r="J191" i="16"/>
  <c r="K191" i="16"/>
  <c r="L191" i="16"/>
  <c r="I192" i="16"/>
  <c r="J192" i="16"/>
  <c r="K192" i="16"/>
  <c r="L192" i="16"/>
  <c r="I193" i="16"/>
  <c r="J193" i="16"/>
  <c r="K193" i="16"/>
  <c r="L193" i="16"/>
  <c r="I194" i="16"/>
  <c r="J194" i="16"/>
  <c r="K194" i="16"/>
  <c r="L194" i="16"/>
  <c r="I195" i="16"/>
  <c r="J195" i="16"/>
  <c r="K195" i="16"/>
  <c r="L195" i="16"/>
  <c r="I196" i="16"/>
  <c r="J196" i="16"/>
  <c r="K196" i="16"/>
  <c r="L196" i="16"/>
  <c r="I197" i="16"/>
  <c r="J197" i="16"/>
  <c r="K197" i="16"/>
  <c r="L197" i="16"/>
  <c r="I198" i="16"/>
  <c r="J198" i="16"/>
  <c r="K198" i="16"/>
  <c r="L198" i="16"/>
  <c r="I199" i="16"/>
  <c r="J199" i="16"/>
  <c r="K199" i="16"/>
  <c r="L199" i="16"/>
  <c r="I200" i="16"/>
  <c r="J200" i="16"/>
  <c r="K200" i="16"/>
  <c r="L200" i="16"/>
  <c r="I201" i="16"/>
  <c r="J201" i="16"/>
  <c r="K201" i="16"/>
  <c r="L201" i="16"/>
  <c r="I202" i="16"/>
  <c r="J202" i="16"/>
  <c r="K202" i="16"/>
  <c r="L202" i="16"/>
  <c r="I203" i="16"/>
  <c r="J203" i="16"/>
  <c r="K203" i="16"/>
  <c r="L203" i="16"/>
  <c r="I204" i="16"/>
  <c r="J204" i="16"/>
  <c r="K204" i="16"/>
  <c r="L204" i="16"/>
  <c r="I205" i="16"/>
  <c r="J205" i="16"/>
  <c r="K205" i="16"/>
  <c r="L205" i="16"/>
  <c r="I206" i="16"/>
  <c r="J206" i="16"/>
  <c r="K206" i="16"/>
  <c r="L206" i="16"/>
  <c r="I207" i="16"/>
  <c r="J207" i="16"/>
  <c r="K207" i="16"/>
  <c r="L207" i="16"/>
  <c r="I208" i="16"/>
  <c r="J208" i="16"/>
  <c r="K208" i="16"/>
  <c r="L208" i="16"/>
  <c r="I209" i="16"/>
  <c r="J209" i="16"/>
  <c r="K209" i="16"/>
  <c r="L209" i="16"/>
  <c r="I210" i="16"/>
  <c r="J210" i="16"/>
  <c r="K210" i="16"/>
  <c r="L210" i="16"/>
  <c r="I211" i="16"/>
  <c r="J211" i="16"/>
  <c r="K211" i="16"/>
  <c r="L211" i="16"/>
  <c r="I212" i="16"/>
  <c r="J212" i="16"/>
  <c r="K212" i="16"/>
  <c r="L212" i="16"/>
  <c r="I213" i="16"/>
  <c r="J213" i="16"/>
  <c r="K213" i="16"/>
  <c r="L213" i="16"/>
  <c r="I214" i="16"/>
  <c r="J214" i="16"/>
  <c r="K214" i="16"/>
  <c r="L214" i="16"/>
  <c r="I215" i="16"/>
  <c r="J215" i="16"/>
  <c r="K215" i="16"/>
  <c r="L215" i="16"/>
  <c r="I216" i="16"/>
  <c r="J216" i="16"/>
  <c r="K216" i="16"/>
  <c r="L216" i="16"/>
  <c r="I217" i="16"/>
  <c r="J217" i="16"/>
  <c r="K217" i="16"/>
  <c r="L217" i="16"/>
  <c r="I218" i="16"/>
  <c r="J218" i="16"/>
  <c r="K218" i="16"/>
  <c r="L218" i="16"/>
  <c r="I219" i="16"/>
  <c r="J219" i="16"/>
  <c r="K219" i="16"/>
  <c r="L219" i="16"/>
  <c r="I220" i="16"/>
  <c r="J220" i="16"/>
  <c r="K220" i="16"/>
  <c r="L220" i="16"/>
  <c r="I221" i="16"/>
  <c r="J221" i="16"/>
  <c r="K221" i="16"/>
  <c r="L221" i="16"/>
  <c r="I222" i="16"/>
  <c r="J222" i="16"/>
  <c r="K222" i="16"/>
  <c r="L222" i="16"/>
  <c r="I251" i="16"/>
  <c r="J251" i="16"/>
  <c r="K251" i="16"/>
  <c r="L251" i="16"/>
  <c r="I224" i="16"/>
  <c r="J224" i="16"/>
  <c r="K224" i="16"/>
  <c r="L224" i="16"/>
  <c r="I225" i="16"/>
  <c r="J225" i="16"/>
  <c r="K225" i="16"/>
  <c r="L225" i="16"/>
  <c r="I226" i="16"/>
  <c r="J226" i="16"/>
  <c r="K226" i="16"/>
  <c r="L226" i="16"/>
  <c r="I227" i="16"/>
  <c r="J227" i="16"/>
  <c r="K227" i="16"/>
  <c r="L227" i="16"/>
  <c r="I228" i="16"/>
  <c r="J228" i="16"/>
  <c r="K228" i="16"/>
  <c r="L228" i="16"/>
  <c r="I229" i="16"/>
  <c r="J229" i="16"/>
  <c r="K229" i="16"/>
  <c r="L229" i="16"/>
  <c r="I230" i="16"/>
  <c r="J230" i="16"/>
  <c r="K230" i="16"/>
  <c r="L230" i="16"/>
  <c r="I231" i="16"/>
  <c r="J231" i="16"/>
  <c r="K231" i="16"/>
  <c r="L231" i="16"/>
  <c r="I232" i="16"/>
  <c r="J232" i="16"/>
  <c r="K232" i="16"/>
  <c r="L232" i="16"/>
  <c r="I233" i="16"/>
  <c r="J233" i="16"/>
  <c r="K233" i="16"/>
  <c r="L233" i="16"/>
  <c r="I234" i="16"/>
  <c r="J234" i="16"/>
  <c r="K234" i="16"/>
  <c r="L234" i="16"/>
  <c r="I235" i="16"/>
  <c r="J235" i="16"/>
  <c r="K235" i="16"/>
  <c r="L235" i="16"/>
  <c r="I236" i="16"/>
  <c r="J236" i="16"/>
  <c r="K236" i="16"/>
  <c r="L236" i="16"/>
  <c r="I237" i="16"/>
  <c r="J237" i="16"/>
  <c r="K237" i="16"/>
  <c r="L237" i="16"/>
  <c r="I238" i="16"/>
  <c r="J238" i="16"/>
  <c r="K238" i="16"/>
  <c r="L238" i="16"/>
  <c r="I239" i="16"/>
  <c r="J239" i="16"/>
  <c r="K239" i="16"/>
  <c r="L239" i="16"/>
  <c r="I240" i="16"/>
  <c r="J240" i="16"/>
  <c r="K240" i="16"/>
  <c r="L240" i="16"/>
  <c r="I241" i="16"/>
  <c r="J241" i="16"/>
  <c r="K241" i="16"/>
  <c r="L241" i="16"/>
  <c r="I242" i="16"/>
  <c r="J242" i="16"/>
  <c r="K242" i="16"/>
  <c r="L242" i="16"/>
  <c r="I243" i="16"/>
  <c r="J243" i="16"/>
  <c r="K243" i="16"/>
  <c r="L243" i="16"/>
  <c r="I244" i="16"/>
  <c r="J244" i="16"/>
  <c r="K244" i="16"/>
  <c r="L244" i="16"/>
  <c r="I245" i="16"/>
  <c r="J245" i="16"/>
  <c r="K245" i="16"/>
  <c r="L245" i="16"/>
  <c r="I246" i="16"/>
  <c r="J246" i="16"/>
  <c r="K246" i="16"/>
  <c r="L246" i="16"/>
  <c r="I247" i="16"/>
  <c r="J247" i="16"/>
  <c r="K247" i="16"/>
  <c r="L247" i="16"/>
  <c r="I248" i="16"/>
  <c r="J248" i="16"/>
  <c r="K248" i="16"/>
  <c r="L248" i="16"/>
  <c r="I249" i="16"/>
  <c r="J249" i="16"/>
  <c r="K249" i="16"/>
  <c r="L249" i="16"/>
  <c r="I250" i="16"/>
  <c r="J250" i="16"/>
  <c r="K250" i="16"/>
  <c r="L250" i="16"/>
  <c r="I223" i="16"/>
  <c r="J223" i="16"/>
  <c r="K223" i="16"/>
  <c r="L223" i="16"/>
  <c r="I252" i="16"/>
  <c r="J252" i="16"/>
  <c r="K252" i="16"/>
  <c r="L252" i="16"/>
  <c r="I253" i="16"/>
  <c r="J253" i="16"/>
  <c r="K253" i="16"/>
  <c r="L253" i="16"/>
  <c r="I254" i="16"/>
  <c r="J254" i="16"/>
  <c r="K254" i="16"/>
  <c r="L254" i="16"/>
  <c r="I255" i="16"/>
  <c r="J255" i="16"/>
  <c r="K255" i="16"/>
  <c r="L255" i="16"/>
  <c r="I256" i="16"/>
  <c r="J256" i="16"/>
  <c r="K256" i="16"/>
  <c r="L256" i="16"/>
  <c r="I257" i="16"/>
  <c r="J257" i="16"/>
  <c r="K257" i="16"/>
  <c r="L257" i="16"/>
  <c r="I258" i="16"/>
  <c r="J258" i="16"/>
  <c r="K258" i="16"/>
  <c r="L258" i="16"/>
  <c r="I259" i="16"/>
  <c r="J259" i="16"/>
  <c r="K259" i="16"/>
  <c r="L259" i="16"/>
  <c r="I260" i="16"/>
  <c r="J260" i="16"/>
  <c r="K260" i="16"/>
  <c r="L260" i="16"/>
  <c r="I261" i="16"/>
  <c r="J261" i="16"/>
  <c r="K261" i="16"/>
  <c r="L261" i="16"/>
  <c r="I262" i="16"/>
  <c r="J262" i="16"/>
  <c r="K262" i="16"/>
  <c r="L262" i="16"/>
  <c r="I263" i="16"/>
  <c r="J263" i="16"/>
  <c r="K263" i="16"/>
  <c r="L263" i="16"/>
  <c r="I264" i="16"/>
  <c r="J264" i="16"/>
  <c r="K264" i="16"/>
  <c r="L264" i="16"/>
  <c r="I265" i="16"/>
  <c r="J265" i="16"/>
  <c r="K265" i="16"/>
  <c r="L265" i="16"/>
  <c r="I266" i="16"/>
  <c r="J266" i="16"/>
  <c r="K266" i="16"/>
  <c r="L266" i="16"/>
  <c r="I267" i="16"/>
  <c r="J267" i="16"/>
  <c r="K267" i="16"/>
  <c r="L267" i="16"/>
  <c r="L24" i="16"/>
  <c r="K24" i="16"/>
  <c r="J24" i="16"/>
  <c r="I24" i="16"/>
  <c r="L11" i="16"/>
  <c r="K11" i="16"/>
  <c r="J11" i="16"/>
  <c r="I11" i="16"/>
  <c r="L13" i="16"/>
  <c r="K13" i="16"/>
  <c r="J13" i="16"/>
  <c r="I13" i="16"/>
  <c r="L15" i="16"/>
  <c r="K15" i="16"/>
  <c r="J15" i="16"/>
  <c r="I15" i="16"/>
  <c r="L22" i="16"/>
  <c r="K22" i="16"/>
  <c r="J22" i="16"/>
  <c r="I22" i="16"/>
  <c r="L10" i="16"/>
  <c r="K10" i="16"/>
  <c r="J10" i="16"/>
  <c r="I10" i="16"/>
  <c r="L20" i="16"/>
  <c r="K20" i="16"/>
  <c r="J20" i="16"/>
  <c r="I20" i="16"/>
  <c r="L19" i="16"/>
  <c r="K19" i="16"/>
  <c r="J19" i="16"/>
  <c r="I19" i="16"/>
  <c r="L21" i="16"/>
  <c r="K21" i="16"/>
  <c r="J21" i="16"/>
  <c r="I21" i="16"/>
  <c r="L9" i="16"/>
  <c r="K9" i="16"/>
  <c r="J9" i="16"/>
  <c r="I9" i="16"/>
  <c r="L12" i="16"/>
  <c r="K12" i="16"/>
  <c r="J12" i="16"/>
  <c r="I12" i="16"/>
  <c r="L14" i="16"/>
  <c r="K14" i="16"/>
  <c r="J14" i="16"/>
  <c r="I14" i="16"/>
  <c r="L17" i="16"/>
  <c r="K17" i="16"/>
  <c r="J17" i="16"/>
  <c r="I17" i="16"/>
  <c r="L23" i="16"/>
  <c r="K23" i="16"/>
  <c r="J23" i="16"/>
  <c r="I23" i="16"/>
  <c r="L16" i="16"/>
  <c r="K16" i="16"/>
  <c r="J16" i="16"/>
  <c r="I16" i="16"/>
  <c r="L5" i="16"/>
  <c r="K5" i="16"/>
  <c r="J5" i="16"/>
  <c r="I5" i="16"/>
  <c r="L6" i="16"/>
  <c r="K6" i="16"/>
  <c r="J6" i="16"/>
  <c r="I6" i="16"/>
  <c r="L8" i="16"/>
  <c r="K8" i="16"/>
  <c r="J8" i="16"/>
  <c r="I8" i="16"/>
  <c r="L7" i="16"/>
  <c r="K7" i="16"/>
  <c r="J7" i="16"/>
  <c r="I7" i="16"/>
  <c r="L18" i="16"/>
  <c r="K18" i="16"/>
  <c r="J18" i="16"/>
  <c r="I18" i="16"/>
  <c r="L4" i="16"/>
  <c r="K4" i="16"/>
  <c r="J4" i="16"/>
  <c r="I4" i="16"/>
  <c r="L2" i="16"/>
  <c r="K2" i="16"/>
  <c r="J2" i="16"/>
  <c r="I2" i="16"/>
  <c r="L3" i="16"/>
  <c r="K3" i="16"/>
  <c r="J3" i="16"/>
  <c r="I3" i="16"/>
  <c r="M431" i="16"/>
  <c r="M274" i="16"/>
  <c r="M410" i="16"/>
  <c r="M366" i="16"/>
  <c r="M4" i="16"/>
  <c r="M388" i="16"/>
  <c r="M308" i="16"/>
  <c r="M369" i="16"/>
  <c r="M285" i="16"/>
  <c r="M434" i="16"/>
  <c r="M407" i="16"/>
  <c r="M401" i="16"/>
  <c r="M2" i="16"/>
  <c r="M3" i="16"/>
  <c r="M18" i="16"/>
  <c r="M5" i="16"/>
  <c r="M6" i="16"/>
  <c r="M450" i="16"/>
  <c r="M456" i="16"/>
  <c r="M321" i="16"/>
  <c r="M442" i="16"/>
  <c r="M475" i="16"/>
  <c r="M8" i="16"/>
  <c r="M7" i="16"/>
  <c r="M470" i="16"/>
  <c r="M446" i="16"/>
  <c r="M488" i="16"/>
  <c r="M628" i="16"/>
  <c r="M14" i="16"/>
  <c r="M548" i="16"/>
  <c r="M23" i="16"/>
  <c r="M607" i="16"/>
  <c r="M19" i="16"/>
  <c r="M15" i="16"/>
  <c r="M519" i="16"/>
  <c r="M497" i="16"/>
  <c r="M522" i="16"/>
  <c r="M364" i="16"/>
  <c r="M337" i="16"/>
  <c r="M557" i="16"/>
  <c r="M655" i="16"/>
  <c r="M605" i="16"/>
  <c r="M498" i="16"/>
  <c r="M606" i="16"/>
  <c r="M618" i="16"/>
  <c r="M17" i="16"/>
  <c r="M16" i="16"/>
  <c r="M501" i="16"/>
  <c r="M349" i="16"/>
  <c r="M354" i="16"/>
  <c r="M673" i="16"/>
  <c r="M22" i="16"/>
  <c r="M551" i="16"/>
  <c r="M597" i="16"/>
  <c r="M21" i="16"/>
  <c r="M20" i="16"/>
  <c r="M558" i="16"/>
  <c r="M362" i="16"/>
  <c r="M550" i="16"/>
  <c r="M11" i="16"/>
  <c r="M13" i="16"/>
  <c r="M12" i="16"/>
  <c r="M10" i="16"/>
  <c r="M336" i="16"/>
  <c r="M523" i="16"/>
  <c r="M9" i="16"/>
  <c r="M380" i="16"/>
  <c r="M572" i="16"/>
  <c r="M24" i="16"/>
  <c r="M287" i="16"/>
  <c r="M629" i="16"/>
  <c r="M466" i="16"/>
  <c r="M280" i="16"/>
  <c r="M124" i="16"/>
  <c r="M213" i="16"/>
  <c r="M144" i="16"/>
  <c r="M347" i="16"/>
  <c r="M344" i="16"/>
  <c r="M393" i="16"/>
  <c r="M481" i="16"/>
  <c r="M80" i="16"/>
  <c r="M499" i="16"/>
  <c r="M630" i="16"/>
  <c r="M413" i="16"/>
  <c r="M534" i="16"/>
  <c r="M429" i="16"/>
  <c r="M197" i="16"/>
  <c r="M218" i="16"/>
  <c r="M307" i="16"/>
  <c r="M674" i="16"/>
  <c r="M581" i="16"/>
  <c r="M39" i="16"/>
  <c r="M643" i="16"/>
  <c r="M223" i="16"/>
  <c r="M286" i="16"/>
  <c r="M492" i="16"/>
  <c r="M619" i="16"/>
  <c r="M631" i="16"/>
  <c r="M675" i="16"/>
  <c r="M573" i="16"/>
  <c r="M644" i="16"/>
  <c r="M676" i="16"/>
  <c r="M171" i="16"/>
  <c r="M510" i="16"/>
  <c r="M582" i="16"/>
  <c r="M574" i="16"/>
  <c r="M251" i="16"/>
  <c r="M515" i="16"/>
  <c r="M175" i="16"/>
  <c r="M108" i="16"/>
  <c r="M87" i="16"/>
  <c r="M88" i="16"/>
  <c r="M632" i="16"/>
  <c r="M296" i="16"/>
  <c r="M199" i="16"/>
  <c r="M598" i="16"/>
  <c r="M583" i="16"/>
  <c r="M528" i="16"/>
  <c r="M576" i="16"/>
  <c r="M677" i="16"/>
  <c r="M645" i="16"/>
  <c r="M163" i="16"/>
  <c r="M633" i="16"/>
  <c r="M345" i="16"/>
  <c r="M482" i="16"/>
  <c r="M400" i="16"/>
  <c r="M330" i="16"/>
  <c r="M187" i="16"/>
  <c r="M443" i="16"/>
  <c r="M95" i="16"/>
  <c r="M463" i="16"/>
  <c r="M190" i="16"/>
  <c r="M121" i="16"/>
  <c r="M350" i="16"/>
  <c r="M198" i="16"/>
  <c r="M202" i="16"/>
  <c r="M678" i="16"/>
  <c r="M282" i="16"/>
  <c r="M206" i="16"/>
  <c r="M96" i="16"/>
  <c r="M92" i="16"/>
  <c r="M189" i="16"/>
  <c r="M140" i="16"/>
  <c r="M62" i="16"/>
  <c r="M74" i="16"/>
  <c r="M225" i="16"/>
  <c r="M169" i="16"/>
  <c r="M162" i="16"/>
  <c r="M211" i="16"/>
  <c r="M348" i="16"/>
  <c r="M150" i="16"/>
  <c r="M128" i="16"/>
  <c r="M244" i="16"/>
  <c r="M390" i="16"/>
  <c r="M416" i="16"/>
  <c r="M365" i="16"/>
  <c r="M264" i="16"/>
  <c r="M83" i="16"/>
  <c r="M181" i="16"/>
  <c r="M292" i="16"/>
  <c r="M402" i="16"/>
  <c r="M679" i="16"/>
  <c r="M234" i="16"/>
  <c r="M235" i="16"/>
  <c r="M331" i="16"/>
  <c r="M270" i="16"/>
  <c r="M608" i="16"/>
  <c r="M255" i="16"/>
  <c r="M342" i="16"/>
  <c r="M680" i="16"/>
  <c r="M611" i="16"/>
  <c r="M483" i="16"/>
  <c r="M451" i="16"/>
  <c r="M681" i="16"/>
  <c r="M620" i="16"/>
  <c r="M621" i="16"/>
  <c r="M656" i="16"/>
  <c r="M445" i="16"/>
  <c r="M222" i="16"/>
  <c r="M476" i="16"/>
  <c r="M566" i="16"/>
  <c r="M100" i="16"/>
  <c r="M313" i="16"/>
  <c r="M682" i="16"/>
  <c r="M646" i="16"/>
  <c r="M105" i="16"/>
  <c r="M318" i="16"/>
  <c r="M357" i="16"/>
  <c r="M227" i="16"/>
  <c r="M301" i="16"/>
  <c r="M284" i="16"/>
  <c r="M584" i="16"/>
  <c r="M207" i="16"/>
  <c r="M452" i="16"/>
  <c r="M179" i="16"/>
  <c r="M180" i="16"/>
  <c r="M283" i="16"/>
  <c r="M467" i="16"/>
  <c r="M683" i="16"/>
  <c r="M539" i="16"/>
  <c r="M457" i="16"/>
  <c r="M281" i="16"/>
  <c r="M151" i="16"/>
  <c r="M647" i="16"/>
  <c r="M459" i="16"/>
  <c r="M684" i="16"/>
  <c r="M293" i="16"/>
  <c r="M503" i="16"/>
  <c r="M685" i="16"/>
  <c r="M490" i="16"/>
  <c r="M524" i="16"/>
  <c r="M245" i="16"/>
  <c r="M686" i="16"/>
  <c r="M195" i="16"/>
  <c r="M146" i="16"/>
  <c r="M122" i="16"/>
  <c r="M237" i="16"/>
  <c r="M176" i="16"/>
  <c r="M418" i="16"/>
  <c r="M634" i="16"/>
  <c r="M326" i="16"/>
  <c r="M314" i="16"/>
  <c r="M147" i="16"/>
  <c r="M156" i="16"/>
  <c r="M139" i="16"/>
  <c r="M196" i="16"/>
  <c r="M477" i="16"/>
  <c r="M414" i="16"/>
  <c r="M148" i="16"/>
  <c r="M203" i="16"/>
  <c r="M154" i="16"/>
  <c r="M241" i="16"/>
  <c r="M98" i="16"/>
  <c r="M183" i="16"/>
  <c r="M346" i="16"/>
  <c r="M246" i="16"/>
  <c r="M552" i="16"/>
  <c r="M687" i="16"/>
  <c r="M542" i="16"/>
  <c r="M63" i="16"/>
  <c r="M553" i="16"/>
  <c r="M64" i="16"/>
  <c r="M65" i="16"/>
  <c r="M657" i="16"/>
  <c r="M404" i="16"/>
  <c r="M403" i="16"/>
  <c r="M529" i="16"/>
  <c r="M520" i="16"/>
  <c r="M688" i="16"/>
  <c r="M340" i="16"/>
  <c r="M233" i="16"/>
  <c r="M419" i="16"/>
  <c r="M540" i="16"/>
  <c r="M66" i="16"/>
  <c r="M76" i="16"/>
  <c r="M145" i="16"/>
  <c r="M265" i="16"/>
  <c r="M205" i="16"/>
  <c r="M635" i="16"/>
  <c r="M319" i="16"/>
  <c r="M495" i="16"/>
  <c r="M294" i="16"/>
  <c r="M210" i="16"/>
  <c r="M231" i="16"/>
  <c r="M622" i="16"/>
  <c r="M559" i="16"/>
  <c r="M567" i="16"/>
  <c r="M228" i="16"/>
  <c r="M588" i="16"/>
  <c r="M252" i="16"/>
  <c r="M272" i="16"/>
  <c r="M530" i="16"/>
  <c r="M543" i="16"/>
  <c r="M444" i="16"/>
  <c r="M332" i="16"/>
  <c r="M417" i="16"/>
  <c r="M504" i="16"/>
  <c r="M247" i="16"/>
  <c r="M367" i="16"/>
  <c r="M327" i="16"/>
  <c r="M453" i="16"/>
  <c r="M298" i="16"/>
  <c r="M299" i="16"/>
  <c r="M250" i="16"/>
  <c r="M689" i="16"/>
  <c r="M131" i="16"/>
  <c r="M152" i="16"/>
  <c r="M220" i="16"/>
  <c r="M57" i="16"/>
  <c r="M513" i="16"/>
  <c r="M142" i="16"/>
  <c r="M658" i="16"/>
  <c r="M609" i="16"/>
  <c r="M370" i="16"/>
  <c r="M371" i="16"/>
  <c r="M554" i="16"/>
  <c r="M544" i="16"/>
  <c r="M135" i="16"/>
  <c r="M690" i="16"/>
  <c r="M167" i="16"/>
  <c r="M555" i="16"/>
  <c r="M130" i="16"/>
  <c r="M363" i="16"/>
  <c r="M691" i="16"/>
  <c r="M99" i="16"/>
  <c r="M568" i="16"/>
  <c r="M54" i="16"/>
  <c r="M422" i="16"/>
  <c r="M263" i="16"/>
  <c r="M648" i="16"/>
  <c r="M36" i="16"/>
  <c r="M47" i="16"/>
  <c r="M612" i="16"/>
  <c r="M649" i="16"/>
  <c r="M428" i="16"/>
  <c r="M374" i="16"/>
  <c r="M186" i="16"/>
  <c r="M511" i="16"/>
  <c r="M165" i="16"/>
  <c r="M191" i="16"/>
  <c r="M589" i="16"/>
  <c r="M60" i="16"/>
  <c r="M423" i="16"/>
  <c r="M460" i="16"/>
  <c r="M560" i="16"/>
  <c r="M535" i="16"/>
  <c r="M212" i="16"/>
  <c r="M289" i="16"/>
  <c r="M599" i="16"/>
  <c r="M358" i="16"/>
  <c r="M188" i="16"/>
  <c r="M328" i="16"/>
  <c r="M659" i="16"/>
  <c r="M650" i="16"/>
  <c r="M149" i="16"/>
  <c r="M424" i="16"/>
  <c r="M343" i="16"/>
  <c r="M439" i="16"/>
  <c r="M448" i="16"/>
  <c r="M102" i="16"/>
  <c r="M420" i="16"/>
  <c r="M561" i="16"/>
  <c r="M464" i="16"/>
  <c r="M333" i="16"/>
  <c r="M273" i="16"/>
  <c r="M545" i="16"/>
  <c r="M106" i="16"/>
  <c r="M229" i="16"/>
  <c r="M472" i="16"/>
  <c r="M489" i="16"/>
  <c r="M33" i="16"/>
  <c r="M97" i="16"/>
  <c r="M651" i="16"/>
  <c r="M392" i="16"/>
  <c r="M143" i="16"/>
  <c r="M103" i="16"/>
  <c r="M46" i="16"/>
  <c r="M31" i="16"/>
  <c r="M37" i="16"/>
  <c r="M68" i="16"/>
  <c r="M81" i="16"/>
  <c r="M208" i="16"/>
  <c r="M209" i="16"/>
  <c r="M115" i="16"/>
  <c r="M38" i="16"/>
  <c r="M32" i="16"/>
  <c r="M110" i="16"/>
  <c r="M69" i="16"/>
  <c r="M127" i="16"/>
  <c r="M636" i="16"/>
  <c r="M271" i="16"/>
  <c r="M449" i="16"/>
  <c r="M119" i="16"/>
  <c r="M120" i="16"/>
  <c r="M116" i="16"/>
  <c r="M311" i="16"/>
  <c r="M486" i="16"/>
  <c r="M305" i="16"/>
  <c r="M546" i="16"/>
  <c r="M692" i="16"/>
  <c r="M94" i="16"/>
  <c r="M113" i="16"/>
  <c r="M279" i="16"/>
  <c r="M465" i="16"/>
  <c r="M385" i="16"/>
  <c r="M71" i="16"/>
  <c r="M325" i="16"/>
  <c r="M254" i="16"/>
  <c r="M478" i="16"/>
  <c r="M693" i="16"/>
  <c r="M111" i="16"/>
  <c r="M360" i="16"/>
  <c r="M232" i="16"/>
  <c r="M243" i="16"/>
  <c r="M585" i="16"/>
  <c r="M204" i="16"/>
  <c r="M525" i="16"/>
  <c r="M300" i="16"/>
  <c r="M409" i="16"/>
  <c r="M408" i="16"/>
  <c r="M637" i="16"/>
  <c r="M694" i="16"/>
  <c r="M695" i="16"/>
  <c r="M696" i="16"/>
  <c r="M697" i="16"/>
  <c r="M537" i="16"/>
  <c r="M91" i="16"/>
  <c r="M136" i="16"/>
  <c r="M114" i="16"/>
  <c r="M25" i="16"/>
  <c r="M26" i="16"/>
  <c r="M586" i="16"/>
  <c r="M698" i="16"/>
  <c r="M613" i="16"/>
  <c r="M395" i="16"/>
  <c r="M541" i="16"/>
  <c r="M425" i="16"/>
  <c r="M699" i="16"/>
  <c r="M536" i="16"/>
  <c r="M440" i="16"/>
  <c r="M335" i="16"/>
  <c r="M562" i="16"/>
  <c r="M516" i="16"/>
  <c r="M590" i="16"/>
  <c r="M215" i="16"/>
  <c r="M411" i="16"/>
  <c r="M700" i="16"/>
  <c r="M78" i="16"/>
  <c r="M338" i="16"/>
  <c r="M517" i="16"/>
  <c r="M396" i="16"/>
  <c r="M531" i="16"/>
  <c r="M297" i="16"/>
  <c r="M569" i="16"/>
  <c r="M473" i="16"/>
  <c r="M192" i="16"/>
  <c r="M278" i="16"/>
  <c r="M315" i="16"/>
  <c r="M394" i="16"/>
  <c r="M257" i="16"/>
  <c r="M316" i="16"/>
  <c r="M471" i="16"/>
  <c r="M45" i="16"/>
  <c r="M359" i="16"/>
  <c r="M320" i="16"/>
  <c r="M505" i="16"/>
  <c r="M84" i="16"/>
  <c r="M306" i="16"/>
  <c r="M660" i="16"/>
  <c r="M201" i="16"/>
  <c r="M277" i="16"/>
  <c r="M701" i="16"/>
  <c r="M556" i="16"/>
  <c r="M526" i="16"/>
  <c r="M661" i="16"/>
  <c r="M532" i="16"/>
  <c r="M570" i="16"/>
  <c r="M397" i="16"/>
  <c r="M178" i="16"/>
  <c r="M623" i="16"/>
  <c r="M614" i="16"/>
  <c r="M138" i="16"/>
  <c r="M600" i="16"/>
  <c r="M334" i="16"/>
  <c r="M339" i="16"/>
  <c r="M702" i="16"/>
  <c r="M381" i="16"/>
  <c r="M34" i="16"/>
  <c r="M258" i="16"/>
  <c r="M302" i="16"/>
  <c r="M90" i="16"/>
  <c r="M166" i="16"/>
  <c r="M194" i="16"/>
  <c r="M518" i="16"/>
  <c r="M538" i="16"/>
  <c r="M288" i="16"/>
  <c r="M662" i="16"/>
  <c r="M267" i="16"/>
  <c r="M577" i="16"/>
  <c r="M312" i="16"/>
  <c r="M479" i="16"/>
  <c r="M107" i="16"/>
  <c r="M493" i="16"/>
  <c r="M391" i="16"/>
  <c r="M587" i="16"/>
  <c r="M506" i="16"/>
  <c r="M322" i="16"/>
  <c r="M70" i="16"/>
  <c r="M458" i="16"/>
  <c r="M405" i="16"/>
  <c r="M170" i="16"/>
  <c r="M703" i="16"/>
  <c r="M591" i="16"/>
  <c r="M601" i="16"/>
  <c r="M275" i="16"/>
  <c r="M624" i="16"/>
  <c r="M309" i="16"/>
  <c r="M172" i="16"/>
  <c r="M173" i="16"/>
  <c r="M174" i="16"/>
  <c r="M491" i="16"/>
  <c r="M547" i="16"/>
  <c r="M242" i="16"/>
  <c r="M160" i="16"/>
  <c r="M161" i="16"/>
  <c r="M184" i="16"/>
  <c r="M253" i="16"/>
  <c r="M236" i="16"/>
  <c r="M426" i="16"/>
  <c r="M230" i="16"/>
  <c r="M101" i="16"/>
  <c r="M42" i="16"/>
  <c r="M43" i="16"/>
  <c r="M704" i="16"/>
  <c r="M260" i="16"/>
  <c r="M123" i="16"/>
  <c r="M59" i="16"/>
  <c r="M240" i="16"/>
  <c r="M355" i="16"/>
  <c r="M578" i="16"/>
  <c r="M406" i="16"/>
  <c r="M52" i="16"/>
  <c r="M28" i="16"/>
  <c r="M705" i="16"/>
  <c r="M563" i="16"/>
  <c r="M663" i="16"/>
  <c r="M226" i="16"/>
  <c r="M564" i="16"/>
  <c r="M372" i="16"/>
  <c r="M368" i="16"/>
  <c r="M706" i="16"/>
  <c r="M56" i="16"/>
  <c r="M361" i="16"/>
  <c r="M126" i="16"/>
  <c r="M707" i="16"/>
  <c r="M615" i="16"/>
  <c r="M29" i="16"/>
  <c r="M30" i="16"/>
  <c r="M48" i="16"/>
  <c r="M708" i="16"/>
  <c r="M652" i="16"/>
  <c r="M377" i="16"/>
  <c r="M625" i="16"/>
  <c r="M373" i="16"/>
  <c r="M259" i="16"/>
  <c r="M653" i="16"/>
  <c r="M575" i="16"/>
  <c r="M512" i="16"/>
  <c r="M664" i="16"/>
  <c r="M592" i="16"/>
  <c r="M447" i="16"/>
  <c r="M480" i="16"/>
  <c r="M435" i="16"/>
  <c r="M53" i="16"/>
  <c r="M55" i="16"/>
  <c r="M72" i="16"/>
  <c r="M665" i="16"/>
  <c r="M709" i="16"/>
  <c r="M666" i="16"/>
  <c r="M667" i="16"/>
  <c r="M593" i="16"/>
  <c r="M710" i="16"/>
  <c r="M432" i="16"/>
  <c r="M638" i="16"/>
  <c r="M468" i="16"/>
  <c r="M469" i="16"/>
  <c r="M668" i="16"/>
  <c r="M168" i="16"/>
  <c r="M200" i="16"/>
  <c r="M441" i="16"/>
  <c r="M58" i="16"/>
  <c r="M382" i="16"/>
  <c r="M329" i="16"/>
  <c r="M383" i="16"/>
  <c r="M527" i="16"/>
  <c r="M216" i="16"/>
  <c r="M549" i="16"/>
  <c r="M125" i="16"/>
  <c r="M500" i="16"/>
  <c r="M341" i="16"/>
  <c r="M290" i="16"/>
  <c r="M266" i="16"/>
  <c r="M436" i="16"/>
  <c r="M352" i="16"/>
  <c r="M461" i="16"/>
  <c r="M474" i="16"/>
  <c r="M61" i="16"/>
  <c r="M496" i="16"/>
  <c r="M353" i="16"/>
  <c r="M507" i="16"/>
  <c r="M291" i="16"/>
  <c r="M639" i="16"/>
  <c r="M378" i="16"/>
  <c r="M602" i="16"/>
  <c r="M616" i="16"/>
  <c r="M158" i="16"/>
  <c r="M137" i="16"/>
  <c r="M711" i="16"/>
  <c r="M295" i="16"/>
  <c r="M310" i="16"/>
  <c r="M514" i="16"/>
  <c r="M261" i="16"/>
  <c r="M262" i="16"/>
  <c r="M398" i="16"/>
  <c r="M224" i="16"/>
  <c r="M579" i="16"/>
  <c r="M164" i="16"/>
  <c r="M182" i="16"/>
  <c r="M49" i="16"/>
  <c r="M712" i="16"/>
  <c r="M399" i="16"/>
  <c r="M50" i="16"/>
  <c r="M118" i="16"/>
  <c r="M133" i="16"/>
  <c r="M117" i="16"/>
  <c r="M669" i="16"/>
  <c r="M41" i="16"/>
  <c r="M77" i="16"/>
  <c r="M157" i="16"/>
  <c r="M713" i="16"/>
  <c r="M389" i="16"/>
  <c r="M214" i="16"/>
  <c r="M375" i="16"/>
  <c r="M217" i="16"/>
  <c r="M430" i="16"/>
  <c r="M494" i="16"/>
  <c r="M714" i="16"/>
  <c r="M462" i="16"/>
  <c r="M412" i="16"/>
  <c r="M79" i="16"/>
  <c r="M82" i="16"/>
  <c r="M85" i="16"/>
  <c r="M715" i="16"/>
  <c r="M716" i="16"/>
  <c r="M717" i="16"/>
  <c r="M718" i="16"/>
  <c r="M256" i="16"/>
  <c r="M626" i="16"/>
  <c r="M627" i="16"/>
  <c r="M40" i="16"/>
  <c r="M437" i="16"/>
  <c r="M356" i="16"/>
  <c r="M719" i="16"/>
  <c r="M720" i="16"/>
  <c r="M104" i="16"/>
  <c r="M603" i="16"/>
  <c r="M721" i="16"/>
  <c r="M722" i="16"/>
  <c r="M109" i="16"/>
  <c r="M617" i="16"/>
  <c r="M571" i="16"/>
  <c r="M238" i="16"/>
  <c r="M239" i="16"/>
  <c r="M129" i="16"/>
  <c r="M35" i="16"/>
  <c r="M640" i="16"/>
  <c r="M134" i="16"/>
  <c r="M723" i="16"/>
  <c r="M521" i="16"/>
  <c r="M73" i="16"/>
  <c r="M89" i="16"/>
  <c r="M27" i="16"/>
  <c r="M44" i="16"/>
  <c r="M159" i="16"/>
  <c r="M379" i="16"/>
  <c r="M177" i="16"/>
  <c r="M594" i="16"/>
  <c r="M155" i="16"/>
  <c r="M724" i="16"/>
  <c r="M268" i="16"/>
  <c r="M323" i="16"/>
  <c r="M487" i="16"/>
  <c r="M317" i="16"/>
  <c r="M484" i="16"/>
  <c r="M508" i="16"/>
  <c r="M132" i="16"/>
  <c r="M248" i="16"/>
  <c r="M670" i="16"/>
  <c r="M427" i="16"/>
  <c r="M51" i="16"/>
  <c r="M93" i="16"/>
  <c r="M610" i="16"/>
  <c r="M509" i="16"/>
  <c r="M641" i="16"/>
  <c r="M75" i="16"/>
  <c r="M249" i="16"/>
  <c r="M642" i="16"/>
  <c r="M565" i="16"/>
  <c r="M351" i="16"/>
  <c r="M193" i="16"/>
  <c r="M595" i="16"/>
  <c r="M67" i="16"/>
  <c r="M596" i="16"/>
  <c r="M725" i="16"/>
  <c r="M580" i="16"/>
  <c r="M433" i="16"/>
  <c r="M141" i="16"/>
  <c r="M219" i="16"/>
  <c r="M726" i="16"/>
  <c r="M86" i="16"/>
  <c r="M604" i="16"/>
  <c r="M269" i="16"/>
  <c r="M438" i="16"/>
  <c r="M654" i="16"/>
  <c r="M221" i="16"/>
  <c r="M727" i="16"/>
  <c r="M671" i="16"/>
  <c r="M728" i="16"/>
  <c r="M672" i="16"/>
  <c r="M386" i="16"/>
  <c r="M153" i="16"/>
  <c r="M185" i="16"/>
  <c r="M502" i="16"/>
  <c r="M112" i="16"/>
  <c r="M303" i="16"/>
  <c r="M533" i="16"/>
  <c r="M324" i="16"/>
  <c r="M304" i="16"/>
  <c r="M454" i="16"/>
  <c r="M421" i="16"/>
  <c r="M415" i="16"/>
  <c r="M384" i="16"/>
  <c r="M276" i="16"/>
  <c r="M376" i="16"/>
  <c r="M455" i="16"/>
  <c r="M485" i="16"/>
  <c r="M387" i="16"/>
  <c r="E541" i="16" l="1"/>
  <c r="F541" i="16" s="1"/>
  <c r="G541" i="16"/>
  <c r="H541" i="16" s="1"/>
  <c r="E425" i="16"/>
  <c r="F425" i="16" s="1"/>
  <c r="G425" i="16"/>
  <c r="H425" i="16" s="1"/>
  <c r="E699" i="16"/>
  <c r="F699" i="16" s="1"/>
  <c r="G699" i="16"/>
  <c r="H699" i="16" s="1"/>
  <c r="E593" i="16"/>
  <c r="F593" i="16" s="1"/>
  <c r="G593" i="16"/>
  <c r="H593" i="16" s="1"/>
  <c r="E696" i="16"/>
  <c r="F696" i="16" s="1"/>
  <c r="G696" i="16"/>
  <c r="H696" i="16" s="1"/>
  <c r="E710" i="16"/>
  <c r="F710" i="16" s="1"/>
  <c r="G710" i="16"/>
  <c r="H710" i="16" s="1"/>
  <c r="G598" i="16"/>
  <c r="H598" i="16" s="1"/>
  <c r="E432" i="16"/>
  <c r="F432" i="16" s="1"/>
  <c r="G432" i="16"/>
  <c r="H432" i="16" s="1"/>
  <c r="E536" i="16"/>
  <c r="F536" i="16" s="1"/>
  <c r="G536" i="16"/>
  <c r="H536" i="16" s="1"/>
  <c r="E698" i="16"/>
  <c r="F698" i="16" s="1"/>
  <c r="G698" i="16"/>
  <c r="H698" i="16" s="1"/>
  <c r="E638" i="16"/>
  <c r="F638" i="16" s="1"/>
  <c r="G638" i="16"/>
  <c r="H638" i="16" s="1"/>
  <c r="E468" i="16"/>
  <c r="F468" i="16" s="1"/>
  <c r="G468" i="16"/>
  <c r="H468" i="16" s="1"/>
  <c r="E469" i="16"/>
  <c r="F469" i="16" s="1"/>
  <c r="G469" i="16"/>
  <c r="H469" i="16" s="1"/>
  <c r="G583" i="16"/>
  <c r="H583" i="16" s="1"/>
  <c r="E440" i="16"/>
  <c r="F440" i="16" s="1"/>
  <c r="G440" i="16"/>
  <c r="H440" i="16" s="1"/>
  <c r="E335" i="16"/>
  <c r="F335" i="16" s="1"/>
  <c r="G335" i="16"/>
  <c r="H335" i="16" s="1"/>
  <c r="E562" i="16"/>
  <c r="F562" i="16" s="1"/>
  <c r="G562" i="16"/>
  <c r="H562" i="16" s="1"/>
  <c r="E668" i="16"/>
  <c r="F668" i="16" s="1"/>
  <c r="G668" i="16"/>
  <c r="H668" i="16" s="1"/>
  <c r="G774" i="16"/>
  <c r="H774" i="16" s="1"/>
  <c r="E168" i="16"/>
  <c r="F168" i="16" s="1"/>
  <c r="G168" i="16"/>
  <c r="H168" i="16" s="1"/>
  <c r="E516" i="16"/>
  <c r="F516" i="16" s="1"/>
  <c r="G516" i="16"/>
  <c r="H516" i="16" s="1"/>
  <c r="E590" i="16"/>
  <c r="F590" i="16" s="1"/>
  <c r="G590" i="16"/>
  <c r="H590" i="16" s="1"/>
  <c r="E624" i="16"/>
  <c r="F624" i="16" s="1"/>
  <c r="G624" i="16"/>
  <c r="H624" i="16" s="1"/>
  <c r="E200" i="16"/>
  <c r="F200" i="16" s="1"/>
  <c r="G200" i="16"/>
  <c r="H200" i="16" s="1"/>
  <c r="E215" i="16"/>
  <c r="F215" i="16" s="1"/>
  <c r="G215" i="16"/>
  <c r="H215" i="16" s="1"/>
  <c r="E441" i="16"/>
  <c r="F441" i="16" s="1"/>
  <c r="G441" i="16"/>
  <c r="H441" i="16" s="1"/>
  <c r="E411" i="16"/>
  <c r="F411" i="16" s="1"/>
  <c r="G411" i="16"/>
  <c r="H411" i="16" s="1"/>
  <c r="G387" i="16"/>
  <c r="H387" i="16" s="1"/>
  <c r="E700" i="16"/>
  <c r="F700" i="16" s="1"/>
  <c r="G700" i="16"/>
  <c r="H700" i="16" s="1"/>
  <c r="E58" i="16"/>
  <c r="F58" i="16" s="1"/>
  <c r="G58" i="16"/>
  <c r="H58" i="16" s="1"/>
  <c r="E78" i="16"/>
  <c r="F78" i="16" s="1"/>
  <c r="G78" i="16"/>
  <c r="H78" i="16" s="1"/>
  <c r="E338" i="16"/>
  <c r="F338" i="16" s="1"/>
  <c r="G338" i="16"/>
  <c r="H338" i="16" s="1"/>
  <c r="E382" i="16"/>
  <c r="F382" i="16" s="1"/>
  <c r="G382" i="16"/>
  <c r="H382" i="16" s="1"/>
  <c r="E517" i="16"/>
  <c r="F517" i="16" s="1"/>
  <c r="G517" i="16"/>
  <c r="H517" i="16" s="1"/>
  <c r="E329" i="16"/>
  <c r="F329" i="16" s="1"/>
  <c r="G329" i="16"/>
  <c r="H329" i="16" s="1"/>
  <c r="E383" i="16"/>
  <c r="F383" i="16" s="1"/>
  <c r="G383" i="16"/>
  <c r="H383" i="16" s="1"/>
  <c r="E396" i="16"/>
  <c r="F396" i="16" s="1"/>
  <c r="G396" i="16"/>
  <c r="H396" i="16" s="1"/>
  <c r="E527" i="16"/>
  <c r="F527" i="16" s="1"/>
  <c r="G527" i="16"/>
  <c r="H527" i="16" s="1"/>
  <c r="E531" i="16"/>
  <c r="F531" i="16" s="1"/>
  <c r="G531" i="16"/>
  <c r="H531" i="16" s="1"/>
  <c r="E297" i="16"/>
  <c r="F297" i="16" s="1"/>
  <c r="G297" i="16"/>
  <c r="H297" i="16" s="1"/>
  <c r="E216" i="16"/>
  <c r="F216" i="16" s="1"/>
  <c r="G216" i="16"/>
  <c r="H216" i="16" s="1"/>
  <c r="E569" i="16"/>
  <c r="F569" i="16" s="1"/>
  <c r="G569" i="16"/>
  <c r="H569" i="16" s="1"/>
  <c r="E525" i="16"/>
  <c r="F525" i="16" s="1"/>
  <c r="G525" i="16"/>
  <c r="H525" i="16" s="1"/>
  <c r="E622" i="16"/>
  <c r="F622" i="16" s="1"/>
  <c r="G622" i="16"/>
  <c r="H622" i="16" s="1"/>
  <c r="E559" i="16"/>
  <c r="F559" i="16" s="1"/>
  <c r="G559" i="16"/>
  <c r="H559" i="16" s="1"/>
  <c r="E549" i="16"/>
  <c r="F549" i="16" s="1"/>
  <c r="G549" i="16"/>
  <c r="H549" i="16" s="1"/>
  <c r="E575" i="16"/>
  <c r="F575" i="16" s="1"/>
  <c r="G575" i="16"/>
  <c r="H575" i="16" s="1"/>
  <c r="E125" i="16"/>
  <c r="F125" i="16" s="1"/>
  <c r="G125" i="16"/>
  <c r="H125" i="16" s="1"/>
  <c r="E500" i="16"/>
  <c r="F500" i="16" s="1"/>
  <c r="G500" i="16"/>
  <c r="H500" i="16" s="1"/>
  <c r="E341" i="16"/>
  <c r="F341" i="16" s="1"/>
  <c r="G341" i="16"/>
  <c r="H341" i="16" s="1"/>
  <c r="E513" i="16"/>
  <c r="F513" i="16" s="1"/>
  <c r="G513" i="16"/>
  <c r="H513" i="16" s="1"/>
  <c r="E290" i="16"/>
  <c r="F290" i="16" s="1"/>
  <c r="G290" i="16"/>
  <c r="H290" i="16" s="1"/>
  <c r="E266" i="16"/>
  <c r="F266" i="16" s="1"/>
  <c r="G266" i="16"/>
  <c r="H266" i="16" s="1"/>
  <c r="E436" i="16"/>
  <c r="F436" i="16" s="1"/>
  <c r="G436" i="16"/>
  <c r="H436" i="16" s="1"/>
  <c r="E352" i="16"/>
  <c r="F352" i="16" s="1"/>
  <c r="G352" i="16"/>
  <c r="H352" i="16" s="1"/>
  <c r="G528" i="16"/>
  <c r="H528" i="16" s="1"/>
  <c r="E461" i="16"/>
  <c r="F461" i="16" s="1"/>
  <c r="G461" i="16"/>
  <c r="H461" i="16" s="1"/>
  <c r="E428" i="16"/>
  <c r="F428" i="16" s="1"/>
  <c r="G428" i="16"/>
  <c r="H428" i="16" s="1"/>
  <c r="E300" i="16"/>
  <c r="F300" i="16" s="1"/>
  <c r="G300" i="16"/>
  <c r="H300" i="16" s="1"/>
  <c r="E374" i="16"/>
  <c r="F374" i="16" s="1"/>
  <c r="G374" i="16"/>
  <c r="H374" i="16" s="1"/>
  <c r="E474" i="16"/>
  <c r="F474" i="16" s="1"/>
  <c r="G474" i="16"/>
  <c r="H474" i="16" s="1"/>
  <c r="E186" i="16"/>
  <c r="F186" i="16" s="1"/>
  <c r="G186" i="16"/>
  <c r="H186" i="16" s="1"/>
  <c r="E511" i="16"/>
  <c r="F511" i="16" s="1"/>
  <c r="G511" i="16"/>
  <c r="H511" i="16" s="1"/>
  <c r="E165" i="16"/>
  <c r="F165" i="16" s="1"/>
  <c r="G165" i="16"/>
  <c r="H165" i="16" s="1"/>
  <c r="E61" i="16"/>
  <c r="F61" i="16" s="1"/>
  <c r="G61" i="16"/>
  <c r="H61" i="16" s="1"/>
  <c r="E318" i="16"/>
  <c r="F318" i="16" s="1"/>
  <c r="G318" i="16"/>
  <c r="H318" i="16" s="1"/>
  <c r="E409" i="16"/>
  <c r="F409" i="16" s="1"/>
  <c r="G409" i="16"/>
  <c r="H409" i="16" s="1"/>
  <c r="E191" i="16"/>
  <c r="F191" i="16" s="1"/>
  <c r="G191" i="16"/>
  <c r="H191" i="16" s="1"/>
  <c r="E496" i="16"/>
  <c r="F496" i="16" s="1"/>
  <c r="G496" i="16"/>
  <c r="H496" i="16" s="1"/>
  <c r="E353" i="16"/>
  <c r="F353" i="16" s="1"/>
  <c r="G353" i="16"/>
  <c r="H353" i="16" s="1"/>
  <c r="E507" i="16"/>
  <c r="F507" i="16" s="1"/>
  <c r="G507" i="16"/>
  <c r="H507" i="16" s="1"/>
  <c r="E291" i="16"/>
  <c r="F291" i="16" s="1"/>
  <c r="G291" i="16"/>
  <c r="H291" i="16" s="1"/>
  <c r="E639" i="16"/>
  <c r="F639" i="16" s="1"/>
  <c r="G639" i="16"/>
  <c r="H639" i="16" s="1"/>
  <c r="E524" i="16"/>
  <c r="F524" i="16" s="1"/>
  <c r="G524" i="16"/>
  <c r="H524" i="16" s="1"/>
  <c r="G287" i="16"/>
  <c r="H287" i="16" s="1"/>
  <c r="G576" i="16"/>
  <c r="H576" i="16" s="1"/>
  <c r="G629" i="16"/>
  <c r="H629" i="16" s="1"/>
  <c r="E378" i="16"/>
  <c r="F378" i="16" s="1"/>
  <c r="G378" i="16"/>
  <c r="H378" i="16" s="1"/>
  <c r="E602" i="16"/>
  <c r="F602" i="16" s="1"/>
  <c r="G602" i="16"/>
  <c r="H602" i="16" s="1"/>
  <c r="E589" i="16"/>
  <c r="F589" i="16" s="1"/>
  <c r="G589" i="16"/>
  <c r="H589" i="16" s="1"/>
  <c r="E473" i="16"/>
  <c r="F473" i="16" s="1"/>
  <c r="G473" i="16"/>
  <c r="H473" i="16" s="1"/>
  <c r="E192" i="16"/>
  <c r="F192" i="16" s="1"/>
  <c r="G192" i="16"/>
  <c r="H192" i="16" s="1"/>
  <c r="E616" i="16"/>
  <c r="F616" i="16" s="1"/>
  <c r="G616" i="16"/>
  <c r="H616" i="16" s="1"/>
  <c r="E158" i="16"/>
  <c r="F158" i="16" s="1"/>
  <c r="G158" i="16"/>
  <c r="H158" i="16" s="1"/>
  <c r="E278" i="16"/>
  <c r="F278" i="16" s="1"/>
  <c r="G278" i="16"/>
  <c r="H278" i="16" s="1"/>
  <c r="E137" i="16"/>
  <c r="F137" i="16" s="1"/>
  <c r="G137" i="16"/>
  <c r="H137" i="16" s="1"/>
  <c r="E315" i="16"/>
  <c r="F315" i="16" s="1"/>
  <c r="G315" i="16"/>
  <c r="H315" i="16" s="1"/>
  <c r="E394" i="16"/>
  <c r="F394" i="16" s="1"/>
  <c r="G394" i="16"/>
  <c r="H394" i="16" s="1"/>
  <c r="E309" i="16"/>
  <c r="F309" i="16" s="1"/>
  <c r="G309" i="16"/>
  <c r="H309" i="16" s="1"/>
  <c r="E257" i="16"/>
  <c r="F257" i="16" s="1"/>
  <c r="G257" i="16"/>
  <c r="H257" i="16" s="1"/>
  <c r="E711" i="16"/>
  <c r="F711" i="16" s="1"/>
  <c r="G711" i="16"/>
  <c r="H711" i="16" s="1"/>
  <c r="E316" i="16"/>
  <c r="F316" i="16" s="1"/>
  <c r="G316" i="16"/>
  <c r="H316" i="16" s="1"/>
  <c r="E295" i="16"/>
  <c r="F295" i="16" s="1"/>
  <c r="G295" i="16"/>
  <c r="H295" i="16" s="1"/>
  <c r="E471" i="16"/>
  <c r="F471" i="16" s="1"/>
  <c r="G471" i="16"/>
  <c r="H471" i="16" s="1"/>
  <c r="E172" i="16"/>
  <c r="F172" i="16" s="1"/>
  <c r="G172" i="16"/>
  <c r="H172" i="16" s="1"/>
  <c r="E173" i="16"/>
  <c r="F173" i="16" s="1"/>
  <c r="G173" i="16"/>
  <c r="H173" i="16" s="1"/>
  <c r="E174" i="16"/>
  <c r="F174" i="16" s="1"/>
  <c r="G174" i="16"/>
  <c r="H174" i="16" s="1"/>
  <c r="E273" i="16"/>
  <c r="F273" i="16" s="1"/>
  <c r="G273" i="16"/>
  <c r="H273" i="16" s="1"/>
  <c r="E45" i="16"/>
  <c r="F45" i="16" s="1"/>
  <c r="G45" i="16"/>
  <c r="H45" i="16" s="1"/>
  <c r="E60" i="16"/>
  <c r="F60" i="16" s="1"/>
  <c r="G60" i="16"/>
  <c r="H60" i="16" s="1"/>
  <c r="E310" i="16"/>
  <c r="F310" i="16" s="1"/>
  <c r="G310" i="16"/>
  <c r="H310" i="16" s="1"/>
  <c r="E771" i="16"/>
  <c r="F771" i="16" s="1"/>
  <c r="G771" i="16"/>
  <c r="H771" i="16" s="1"/>
  <c r="E514" i="16"/>
  <c r="F514" i="16" s="1"/>
  <c r="G514" i="16"/>
  <c r="H514" i="16" s="1"/>
  <c r="E359" i="16"/>
  <c r="F359" i="16" s="1"/>
  <c r="G359" i="16"/>
  <c r="H359" i="16" s="1"/>
  <c r="E261" i="16"/>
  <c r="F261" i="16" s="1"/>
  <c r="G261" i="16"/>
  <c r="H261" i="16" s="1"/>
  <c r="E262" i="16"/>
  <c r="F262" i="16" s="1"/>
  <c r="G262" i="16"/>
  <c r="H262" i="16" s="1"/>
  <c r="E320" i="16"/>
  <c r="F320" i="16" s="1"/>
  <c r="G320" i="16"/>
  <c r="H320" i="16" s="1"/>
  <c r="G46" i="16"/>
  <c r="H46" i="16" s="1"/>
  <c r="G237" i="16"/>
  <c r="H237" i="16" s="1"/>
  <c r="E491" i="16"/>
  <c r="F491" i="16" s="1"/>
  <c r="G491" i="16"/>
  <c r="H491" i="16" s="1"/>
  <c r="E505" i="16"/>
  <c r="F505" i="16" s="1"/>
  <c r="G505" i="16"/>
  <c r="H505" i="16" s="1"/>
  <c r="E398" i="16"/>
  <c r="F398" i="16" s="1"/>
  <c r="G398" i="16"/>
  <c r="H398" i="16" s="1"/>
  <c r="E547" i="16"/>
  <c r="F547" i="16" s="1"/>
  <c r="G547" i="16"/>
  <c r="H547" i="16" s="1"/>
  <c r="E545" i="16"/>
  <c r="F545" i="16" s="1"/>
  <c r="G545" i="16"/>
  <c r="H545" i="16" s="1"/>
  <c r="E758" i="16"/>
  <c r="F758" i="16" s="1"/>
  <c r="G758" i="16"/>
  <c r="H758" i="16" s="1"/>
  <c r="E224" i="16"/>
  <c r="F224" i="16" s="1"/>
  <c r="G224" i="16"/>
  <c r="H224" i="16" s="1"/>
  <c r="E579" i="16"/>
  <c r="F579" i="16" s="1"/>
  <c r="G579" i="16"/>
  <c r="H579" i="16" s="1"/>
  <c r="E408" i="16"/>
  <c r="F408" i="16" s="1"/>
  <c r="G408" i="16"/>
  <c r="H408" i="16" s="1"/>
  <c r="E164" i="16"/>
  <c r="F164" i="16" s="1"/>
  <c r="G164" i="16"/>
  <c r="H164" i="16" s="1"/>
  <c r="E182" i="16"/>
  <c r="F182" i="16" s="1"/>
  <c r="G182" i="16"/>
  <c r="H182" i="16" s="1"/>
  <c r="E49" i="16"/>
  <c r="F49" i="16" s="1"/>
  <c r="G49" i="16"/>
  <c r="H49" i="16" s="1"/>
  <c r="E712" i="16"/>
  <c r="F712" i="16" s="1"/>
  <c r="G712" i="16"/>
  <c r="H712" i="16" s="1"/>
  <c r="G466" i="16"/>
  <c r="H466" i="16" s="1"/>
  <c r="E221" i="16"/>
  <c r="F221" i="16" s="1"/>
  <c r="G221" i="16"/>
  <c r="H221" i="16" s="1"/>
  <c r="G280" i="16"/>
  <c r="H280" i="16" s="1"/>
  <c r="E727" i="16"/>
  <c r="F727" i="16" s="1"/>
  <c r="G727" i="16"/>
  <c r="H727" i="16" s="1"/>
  <c r="G537" i="16"/>
  <c r="H537" i="16" s="1"/>
  <c r="G515" i="16"/>
  <c r="H515" i="16" s="1"/>
  <c r="G677" i="16"/>
  <c r="H677" i="16" s="1"/>
  <c r="E399" i="16"/>
  <c r="F399" i="16" s="1"/>
  <c r="G399" i="16"/>
  <c r="H399" i="16" s="1"/>
  <c r="G124" i="16"/>
  <c r="H124" i="16" s="1"/>
  <c r="G213" i="16"/>
  <c r="H213" i="16" s="1"/>
  <c r="G144" i="16"/>
  <c r="H144" i="16" s="1"/>
  <c r="G628" i="16"/>
  <c r="H628" i="16" s="1"/>
  <c r="G347" i="16"/>
  <c r="H347" i="16" s="1"/>
  <c r="E242" i="16"/>
  <c r="F242" i="16" s="1"/>
  <c r="G242" i="16"/>
  <c r="H242" i="16" s="1"/>
  <c r="E50" i="16"/>
  <c r="F50" i="16" s="1"/>
  <c r="G50" i="16"/>
  <c r="H50" i="16" s="1"/>
  <c r="E84" i="16"/>
  <c r="F84" i="16" s="1"/>
  <c r="G84" i="16"/>
  <c r="H84" i="16" s="1"/>
  <c r="E160" i="16"/>
  <c r="F160" i="16" s="1"/>
  <c r="G160" i="16"/>
  <c r="H160" i="16" s="1"/>
  <c r="E161" i="16"/>
  <c r="F161" i="16" s="1"/>
  <c r="G161" i="16"/>
  <c r="H161" i="16" s="1"/>
  <c r="E106" i="16"/>
  <c r="F106" i="16" s="1"/>
  <c r="G106" i="16"/>
  <c r="H106" i="16" s="1"/>
  <c r="E759" i="16"/>
  <c r="F759" i="16" s="1"/>
  <c r="G759" i="16"/>
  <c r="H759" i="16" s="1"/>
  <c r="E184" i="16"/>
  <c r="F184" i="16" s="1"/>
  <c r="G184" i="16"/>
  <c r="H184" i="16" s="1"/>
  <c r="E229" i="16"/>
  <c r="F229" i="16" s="1"/>
  <c r="G229" i="16"/>
  <c r="H229" i="16" s="1"/>
  <c r="E118" i="16"/>
  <c r="F118" i="16" s="1"/>
  <c r="G118" i="16"/>
  <c r="H118" i="16" s="1"/>
  <c r="E306" i="16"/>
  <c r="F306" i="16" s="1"/>
  <c r="G306" i="16"/>
  <c r="H306" i="16" s="1"/>
  <c r="E253" i="16"/>
  <c r="F253" i="16" s="1"/>
  <c r="G253" i="16"/>
  <c r="H253" i="16" s="1"/>
  <c r="E236" i="16"/>
  <c r="F236" i="16" s="1"/>
  <c r="G236" i="16"/>
  <c r="H236" i="16" s="1"/>
  <c r="E472" i="16"/>
  <c r="F472" i="16" s="1"/>
  <c r="G472" i="16"/>
  <c r="H472" i="16" s="1"/>
  <c r="E660" i="16"/>
  <c r="F660" i="16" s="1"/>
  <c r="G660" i="16"/>
  <c r="H660" i="16" s="1"/>
  <c r="E423" i="16"/>
  <c r="F423" i="16" s="1"/>
  <c r="G423" i="16"/>
  <c r="H423" i="16" s="1"/>
  <c r="E567" i="16"/>
  <c r="F567" i="16" s="1"/>
  <c r="G567" i="16"/>
  <c r="H567" i="16" s="1"/>
  <c r="E426" i="16"/>
  <c r="F426" i="16" s="1"/>
  <c r="G426" i="16"/>
  <c r="H426" i="16" s="1"/>
  <c r="E489" i="16"/>
  <c r="F489" i="16" s="1"/>
  <c r="G489" i="16"/>
  <c r="H489" i="16" s="1"/>
  <c r="E230" i="16"/>
  <c r="F230" i="16" s="1"/>
  <c r="G230" i="16"/>
  <c r="H230" i="16" s="1"/>
  <c r="E101" i="16"/>
  <c r="F101" i="16" s="1"/>
  <c r="G101" i="16"/>
  <c r="H101" i="16" s="1"/>
  <c r="E42" i="16"/>
  <c r="F42" i="16" s="1"/>
  <c r="G42" i="16"/>
  <c r="H42" i="16" s="1"/>
  <c r="E43" i="16"/>
  <c r="F43" i="16" s="1"/>
  <c r="G43" i="16"/>
  <c r="H43" i="16" s="1"/>
  <c r="E33" i="16"/>
  <c r="F33" i="16" s="1"/>
  <c r="G33" i="16"/>
  <c r="H33" i="16" s="1"/>
  <c r="E704" i="16"/>
  <c r="F704" i="16" s="1"/>
  <c r="G704" i="16"/>
  <c r="H704" i="16" s="1"/>
  <c r="E260" i="16"/>
  <c r="F260" i="16" s="1"/>
  <c r="G260" i="16"/>
  <c r="H260" i="16" s="1"/>
  <c r="E123" i="16"/>
  <c r="F123" i="16" s="1"/>
  <c r="G123" i="16"/>
  <c r="H123" i="16" s="1"/>
  <c r="E97" i="16"/>
  <c r="F97" i="16" s="1"/>
  <c r="G97" i="16"/>
  <c r="H97" i="16" s="1"/>
  <c r="G176" i="16"/>
  <c r="H176" i="16" s="1"/>
  <c r="E460" i="16"/>
  <c r="F460" i="16" s="1"/>
  <c r="G460" i="16"/>
  <c r="H460" i="16" s="1"/>
  <c r="E560" i="16"/>
  <c r="F560" i="16" s="1"/>
  <c r="G560" i="16"/>
  <c r="H560" i="16" s="1"/>
  <c r="E535" i="16"/>
  <c r="F535" i="16" s="1"/>
  <c r="G535" i="16"/>
  <c r="H535" i="16" s="1"/>
  <c r="E133" i="16"/>
  <c r="F133" i="16" s="1"/>
  <c r="G133" i="16"/>
  <c r="H133" i="16" s="1"/>
  <c r="E117" i="16"/>
  <c r="F117" i="16" s="1"/>
  <c r="G117" i="16"/>
  <c r="H117" i="16" s="1"/>
  <c r="E669" i="16"/>
  <c r="F669" i="16" s="1"/>
  <c r="G669" i="16"/>
  <c r="H669" i="16" s="1"/>
  <c r="E41" i="16"/>
  <c r="F41" i="16" s="1"/>
  <c r="G41" i="16"/>
  <c r="H41" i="16" s="1"/>
  <c r="E201" i="16"/>
  <c r="F201" i="16" s="1"/>
  <c r="G201" i="16"/>
  <c r="H201" i="16" s="1"/>
  <c r="E212" i="16"/>
  <c r="F212" i="16" s="1"/>
  <c r="G212" i="16"/>
  <c r="H212" i="16" s="1"/>
  <c r="E77" i="16"/>
  <c r="F77" i="16" s="1"/>
  <c r="G77" i="16"/>
  <c r="H77" i="16" s="1"/>
  <c r="E157" i="16"/>
  <c r="F157" i="16" s="1"/>
  <c r="G157" i="16"/>
  <c r="H157" i="16" s="1"/>
  <c r="E277" i="16"/>
  <c r="F277" i="16" s="1"/>
  <c r="G277" i="16"/>
  <c r="H277" i="16" s="1"/>
  <c r="E289" i="16"/>
  <c r="F289" i="16" s="1"/>
  <c r="G289" i="16"/>
  <c r="H289" i="16" s="1"/>
  <c r="E713" i="16"/>
  <c r="F713" i="16" s="1"/>
  <c r="G713" i="16"/>
  <c r="H713" i="16" s="1"/>
  <c r="E389" i="16"/>
  <c r="F389" i="16" s="1"/>
  <c r="G389" i="16"/>
  <c r="H389" i="16" s="1"/>
  <c r="E214" i="16"/>
  <c r="F214" i="16" s="1"/>
  <c r="G214" i="16"/>
  <c r="H214" i="16" s="1"/>
  <c r="E701" i="16"/>
  <c r="F701" i="16" s="1"/>
  <c r="G701" i="16"/>
  <c r="H701" i="16" s="1"/>
  <c r="E375" i="16"/>
  <c r="F375" i="16" s="1"/>
  <c r="G375" i="16"/>
  <c r="H375" i="16" s="1"/>
  <c r="E217" i="16"/>
  <c r="F217" i="16" s="1"/>
  <c r="G217" i="16"/>
  <c r="H217" i="16" s="1"/>
  <c r="E556" i="16"/>
  <c r="F556" i="16" s="1"/>
  <c r="G556" i="16"/>
  <c r="H556" i="16" s="1"/>
  <c r="E512" i="16"/>
  <c r="F512" i="16" s="1"/>
  <c r="G512" i="16"/>
  <c r="H512" i="16" s="1"/>
  <c r="E430" i="16"/>
  <c r="F430" i="16" s="1"/>
  <c r="G430" i="16"/>
  <c r="H430" i="16" s="1"/>
  <c r="E664" i="16"/>
  <c r="F664" i="16" s="1"/>
  <c r="G664" i="16"/>
  <c r="H664" i="16" s="1"/>
  <c r="E613" i="16"/>
  <c r="F613" i="16" s="1"/>
  <c r="G613" i="16"/>
  <c r="H613" i="16" s="1"/>
  <c r="E697" i="16"/>
  <c r="F697" i="16" s="1"/>
  <c r="G697" i="16"/>
  <c r="H697" i="16" s="1"/>
  <c r="E59" i="16"/>
  <c r="F59" i="16" s="1"/>
  <c r="G59" i="16"/>
  <c r="H59" i="16" s="1"/>
  <c r="E689" i="16"/>
  <c r="F689" i="16" s="1"/>
  <c r="G689" i="16"/>
  <c r="H689" i="16" s="1"/>
  <c r="E240" i="16"/>
  <c r="F240" i="16" s="1"/>
  <c r="G240" i="16"/>
  <c r="H240" i="16" s="1"/>
  <c r="G418" i="16"/>
  <c r="H418" i="16" s="1"/>
  <c r="G634" i="16"/>
  <c r="H634" i="16" s="1"/>
  <c r="E355" i="16"/>
  <c r="F355" i="16" s="1"/>
  <c r="G355" i="16"/>
  <c r="H355" i="16" s="1"/>
  <c r="E494" i="16"/>
  <c r="F494" i="16" s="1"/>
  <c r="G494" i="16"/>
  <c r="H494" i="16" s="1"/>
  <c r="E578" i="16"/>
  <c r="F578" i="16" s="1"/>
  <c r="G578" i="16"/>
  <c r="H578" i="16" s="1"/>
  <c r="E406" i="16"/>
  <c r="F406" i="16" s="1"/>
  <c r="G406" i="16"/>
  <c r="H406" i="16" s="1"/>
  <c r="E526" i="16"/>
  <c r="F526" i="16" s="1"/>
  <c r="G526" i="16"/>
  <c r="H526" i="16" s="1"/>
  <c r="E565" i="16"/>
  <c r="F565" i="16" s="1"/>
  <c r="G565" i="16"/>
  <c r="H565" i="16" s="1"/>
  <c r="E625" i="16"/>
  <c r="F625" i="16" s="1"/>
  <c r="G625" i="16"/>
  <c r="H625" i="16" s="1"/>
  <c r="E653" i="16"/>
  <c r="F653" i="16" s="1"/>
  <c r="G653" i="16"/>
  <c r="H653" i="16" s="1"/>
  <c r="E586" i="16"/>
  <c r="F586" i="16" s="1"/>
  <c r="G586" i="16"/>
  <c r="H586" i="16" s="1"/>
  <c r="E765" i="16"/>
  <c r="F765" i="16" s="1"/>
  <c r="G765" i="16"/>
  <c r="H765" i="16" s="1"/>
  <c r="G645" i="16"/>
  <c r="H645" i="16" s="1"/>
  <c r="G730" i="16"/>
  <c r="H730" i="16" s="1"/>
  <c r="E714" i="16"/>
  <c r="F714" i="16" s="1"/>
  <c r="G714" i="16"/>
  <c r="H714" i="16" s="1"/>
  <c r="E661" i="16"/>
  <c r="F661" i="16" s="1"/>
  <c r="G661" i="16"/>
  <c r="H661" i="16" s="1"/>
  <c r="E772" i="16"/>
  <c r="F772" i="16" s="1"/>
  <c r="G772" i="16"/>
  <c r="H772" i="16" s="1"/>
  <c r="E462" i="16"/>
  <c r="F462" i="16" s="1"/>
  <c r="G462" i="16"/>
  <c r="H462" i="16" s="1"/>
  <c r="E599" i="16"/>
  <c r="F599" i="16" s="1"/>
  <c r="G599" i="16"/>
  <c r="H599" i="16" s="1"/>
  <c r="E358" i="16"/>
  <c r="F358" i="16" s="1"/>
  <c r="G358" i="16"/>
  <c r="H358" i="16" s="1"/>
  <c r="E188" i="16"/>
  <c r="F188" i="16" s="1"/>
  <c r="G188" i="16"/>
  <c r="H188" i="16" s="1"/>
  <c r="G31" i="16"/>
  <c r="H31" i="16" s="1"/>
  <c r="G326" i="16"/>
  <c r="H326" i="16" s="1"/>
  <c r="G163" i="16"/>
  <c r="H163" i="16" s="1"/>
  <c r="E532" i="16"/>
  <c r="F532" i="16" s="1"/>
  <c r="G532" i="16"/>
  <c r="H532" i="16" s="1"/>
  <c r="E570" i="16"/>
  <c r="F570" i="16" s="1"/>
  <c r="G570" i="16"/>
  <c r="H570" i="16" s="1"/>
  <c r="E412" i="16"/>
  <c r="F412" i="16" s="1"/>
  <c r="G412" i="16"/>
  <c r="H412" i="16" s="1"/>
  <c r="E228" i="16"/>
  <c r="F228" i="16" s="1"/>
  <c r="G228" i="16"/>
  <c r="H228" i="16" s="1"/>
  <c r="E397" i="16"/>
  <c r="F397" i="16" s="1"/>
  <c r="G397" i="16"/>
  <c r="H397" i="16" s="1"/>
  <c r="E588" i="16"/>
  <c r="F588" i="16" s="1"/>
  <c r="G588" i="16"/>
  <c r="H588" i="16" s="1"/>
  <c r="E79" i="16"/>
  <c r="F79" i="16" s="1"/>
  <c r="G79" i="16"/>
  <c r="H79" i="16" s="1"/>
  <c r="E351" i="16"/>
  <c r="F351" i="16" s="1"/>
  <c r="G351" i="16"/>
  <c r="H351" i="16" s="1"/>
  <c r="E82" i="16"/>
  <c r="F82" i="16" s="1"/>
  <c r="G82" i="16"/>
  <c r="H82" i="16" s="1"/>
  <c r="E178" i="16"/>
  <c r="F178" i="16" s="1"/>
  <c r="G178" i="16"/>
  <c r="H178" i="16" s="1"/>
  <c r="G37" i="16"/>
  <c r="H37" i="16" s="1"/>
  <c r="G633" i="16"/>
  <c r="H633" i="16" s="1"/>
  <c r="E642" i="16"/>
  <c r="F642" i="16" s="1"/>
  <c r="G642" i="16"/>
  <c r="H642" i="16" s="1"/>
  <c r="G68" i="16"/>
  <c r="H68" i="16" s="1"/>
  <c r="E85" i="16"/>
  <c r="F85" i="16" s="1"/>
  <c r="G85" i="16"/>
  <c r="H85" i="16" s="1"/>
  <c r="E328" i="16"/>
  <c r="F328" i="16" s="1"/>
  <c r="G328" i="16"/>
  <c r="H328" i="16" s="1"/>
  <c r="E715" i="16"/>
  <c r="F715" i="16" s="1"/>
  <c r="G715" i="16"/>
  <c r="H715" i="16" s="1"/>
  <c r="E659" i="16"/>
  <c r="F659" i="16" s="1"/>
  <c r="G659" i="16"/>
  <c r="H659" i="16" s="1"/>
  <c r="G81" i="16"/>
  <c r="H81" i="16" s="1"/>
  <c r="G345" i="16"/>
  <c r="H345" i="16" s="1"/>
  <c r="E716" i="16"/>
  <c r="F716" i="16" s="1"/>
  <c r="G716" i="16"/>
  <c r="H716" i="16" s="1"/>
  <c r="E252" i="16"/>
  <c r="F252" i="16" s="1"/>
  <c r="G252" i="16"/>
  <c r="H252" i="16" s="1"/>
  <c r="E717" i="16"/>
  <c r="F717" i="16" s="1"/>
  <c r="G717" i="16"/>
  <c r="H717" i="16" s="1"/>
  <c r="E718" i="16"/>
  <c r="F718" i="16" s="1"/>
  <c r="G718" i="16"/>
  <c r="H718" i="16" s="1"/>
  <c r="E650" i="16"/>
  <c r="F650" i="16" s="1"/>
  <c r="G650" i="16"/>
  <c r="H650" i="16" s="1"/>
  <c r="G344" i="16"/>
  <c r="H344" i="16" s="1"/>
  <c r="G314" i="16"/>
  <c r="H314" i="16" s="1"/>
  <c r="G14" i="16"/>
  <c r="H14" i="16" s="1"/>
  <c r="G393" i="16"/>
  <c r="H393" i="16" s="1"/>
  <c r="G482" i="16"/>
  <c r="H482" i="16" s="1"/>
  <c r="G481" i="16"/>
  <c r="H481" i="16" s="1"/>
  <c r="G80" i="16"/>
  <c r="H80" i="16" s="1"/>
  <c r="G499" i="16"/>
  <c r="H499" i="16" s="1"/>
  <c r="G400" i="16"/>
  <c r="H400" i="16" s="1"/>
  <c r="G431" i="16"/>
  <c r="H431" i="16" s="1"/>
  <c r="G330" i="16"/>
  <c r="H330" i="16" s="1"/>
  <c r="G630" i="16"/>
  <c r="H630" i="16" s="1"/>
  <c r="G175" i="16"/>
  <c r="H175" i="16" s="1"/>
  <c r="G108" i="16"/>
  <c r="H108" i="16" s="1"/>
  <c r="G729" i="16"/>
  <c r="H729" i="16" s="1"/>
  <c r="G187" i="16"/>
  <c r="H187" i="16" s="1"/>
  <c r="G443" i="16"/>
  <c r="H443" i="16" s="1"/>
  <c r="G760" i="16"/>
  <c r="H760" i="16" s="1"/>
  <c r="G548" i="16"/>
  <c r="H548" i="16" s="1"/>
  <c r="E232" i="16"/>
  <c r="F232" i="16" s="1"/>
  <c r="G232" i="16"/>
  <c r="H232" i="16" s="1"/>
  <c r="G95" i="16"/>
  <c r="H95" i="16" s="1"/>
  <c r="G5" i="16"/>
  <c r="H5" i="16" s="1"/>
  <c r="G463" i="16"/>
  <c r="H463" i="16" s="1"/>
  <c r="G147" i="16"/>
  <c r="H147" i="16" s="1"/>
  <c r="G156" i="16"/>
  <c r="H156" i="16" s="1"/>
  <c r="G139" i="16"/>
  <c r="H139" i="16" s="1"/>
  <c r="G196" i="16"/>
  <c r="H196" i="16" s="1"/>
  <c r="G741" i="16"/>
  <c r="H741" i="16" s="1"/>
  <c r="G742" i="16"/>
  <c r="H742" i="16" s="1"/>
  <c r="G743" i="16"/>
  <c r="H743" i="16" s="1"/>
  <c r="G744" i="16"/>
  <c r="H744" i="16" s="1"/>
  <c r="G23" i="16"/>
  <c r="H23" i="16" s="1"/>
  <c r="G761" i="16"/>
  <c r="H761" i="16" s="1"/>
  <c r="G413" i="16"/>
  <c r="H413" i="16" s="1"/>
  <c r="G190" i="16"/>
  <c r="H190" i="16" s="1"/>
  <c r="G274" i="16"/>
  <c r="H274" i="16" s="1"/>
  <c r="E357" i="16"/>
  <c r="F357" i="16" s="1"/>
  <c r="G357" i="16"/>
  <c r="H357" i="16" s="1"/>
  <c r="G607" i="16"/>
  <c r="H607" i="16" s="1"/>
  <c r="G477" i="16"/>
  <c r="H477" i="16" s="1"/>
  <c r="E245" i="16"/>
  <c r="F245" i="16" s="1"/>
  <c r="G245" i="16"/>
  <c r="H245" i="16" s="1"/>
  <c r="G19" i="16"/>
  <c r="H19" i="16" s="1"/>
  <c r="G534" i="16"/>
  <c r="H534" i="16" s="1"/>
  <c r="G488" i="16"/>
  <c r="H488" i="16" s="1"/>
  <c r="E671" i="16"/>
  <c r="F671" i="16" s="1"/>
  <c r="G671" i="16"/>
  <c r="H671" i="16" s="1"/>
  <c r="E149" i="16"/>
  <c r="F149" i="16" s="1"/>
  <c r="G149" i="16"/>
  <c r="H149" i="16" s="1"/>
  <c r="G121" i="16"/>
  <c r="H121" i="16" s="1"/>
  <c r="G410" i="16"/>
  <c r="H410" i="16" s="1"/>
  <c r="G350" i="16"/>
  <c r="H350" i="16" s="1"/>
  <c r="E637" i="16"/>
  <c r="F637" i="16" s="1"/>
  <c r="G637" i="16"/>
  <c r="H637" i="16" s="1"/>
  <c r="E256" i="16"/>
  <c r="F256" i="16" s="1"/>
  <c r="G256" i="16"/>
  <c r="H256" i="16" s="1"/>
  <c r="E243" i="16"/>
  <c r="F243" i="16" s="1"/>
  <c r="G243" i="16"/>
  <c r="H243" i="16" s="1"/>
  <c r="E193" i="16"/>
  <c r="F193" i="16" s="1"/>
  <c r="G193" i="16"/>
  <c r="H193" i="16" s="1"/>
  <c r="E395" i="16"/>
  <c r="F395" i="16" s="1"/>
  <c r="G395" i="16"/>
  <c r="H395" i="16" s="1"/>
  <c r="E585" i="16"/>
  <c r="F585" i="16" s="1"/>
  <c r="G585" i="16"/>
  <c r="H585" i="16" s="1"/>
  <c r="E595" i="16"/>
  <c r="F595" i="16" s="1"/>
  <c r="G595" i="16"/>
  <c r="H595" i="16" s="1"/>
  <c r="G658" i="16"/>
  <c r="H658" i="16" s="1"/>
  <c r="G609" i="16"/>
  <c r="H609" i="16" s="1"/>
  <c r="E626" i="16"/>
  <c r="F626" i="16" s="1"/>
  <c r="G626" i="16"/>
  <c r="H626" i="16" s="1"/>
  <c r="G429" i="16"/>
  <c r="H429" i="16" s="1"/>
  <c r="E627" i="16"/>
  <c r="F627" i="16" s="1"/>
  <c r="G627" i="16"/>
  <c r="H627" i="16" s="1"/>
  <c r="E623" i="16"/>
  <c r="F623" i="16" s="1"/>
  <c r="G623" i="16"/>
  <c r="H623" i="16" s="1"/>
  <c r="G414" i="16"/>
  <c r="H414" i="16" s="1"/>
  <c r="E40" i="16"/>
  <c r="F40" i="16" s="1"/>
  <c r="G40" i="16"/>
  <c r="H40" i="16" s="1"/>
  <c r="E763" i="16"/>
  <c r="F763" i="16" s="1"/>
  <c r="G763" i="16"/>
  <c r="H763" i="16" s="1"/>
  <c r="G198" i="16"/>
  <c r="H198" i="16" s="1"/>
  <c r="G197" i="16"/>
  <c r="H197" i="16" s="1"/>
  <c r="E67" i="16"/>
  <c r="F67" i="16" s="1"/>
  <c r="G67" i="16"/>
  <c r="H67" i="16" s="1"/>
  <c r="E592" i="16"/>
  <c r="F592" i="16" s="1"/>
  <c r="G592" i="16"/>
  <c r="H592" i="16" s="1"/>
  <c r="E728" i="16"/>
  <c r="F728" i="16" s="1"/>
  <c r="G728" i="16"/>
  <c r="H728" i="16" s="1"/>
  <c r="G15" i="16"/>
  <c r="H15" i="16" s="1"/>
  <c r="G6" i="16"/>
  <c r="H6" i="16" s="1"/>
  <c r="G218" i="16"/>
  <c r="H218" i="16" s="1"/>
  <c r="E52" i="16"/>
  <c r="F52" i="16" s="1"/>
  <c r="G52" i="16"/>
  <c r="H52" i="16" s="1"/>
  <c r="E28" i="16"/>
  <c r="F28" i="16" s="1"/>
  <c r="G28" i="16"/>
  <c r="H28" i="16" s="1"/>
  <c r="E672" i="16"/>
  <c r="F672" i="16" s="1"/>
  <c r="G672" i="16"/>
  <c r="H672" i="16" s="1"/>
  <c r="E705" i="16"/>
  <c r="F705" i="16" s="1"/>
  <c r="G705" i="16"/>
  <c r="H705" i="16" s="1"/>
  <c r="G307" i="16"/>
  <c r="H307" i="16" s="1"/>
  <c r="G762" i="16"/>
  <c r="H762" i="16" s="1"/>
  <c r="G202" i="16"/>
  <c r="H202" i="16" s="1"/>
  <c r="E437" i="16"/>
  <c r="F437" i="16" s="1"/>
  <c r="G437" i="16"/>
  <c r="H437" i="16" s="1"/>
  <c r="E356" i="16"/>
  <c r="F356" i="16" s="1"/>
  <c r="G356" i="16"/>
  <c r="H356" i="16" s="1"/>
  <c r="E719" i="16"/>
  <c r="F719" i="16" s="1"/>
  <c r="G719" i="16"/>
  <c r="H719" i="16" s="1"/>
  <c r="E720" i="16"/>
  <c r="F720" i="16" s="1"/>
  <c r="G720" i="16"/>
  <c r="H720" i="16" s="1"/>
  <c r="E104" i="16"/>
  <c r="F104" i="16" s="1"/>
  <c r="G104" i="16"/>
  <c r="H104" i="16" s="1"/>
  <c r="E603" i="16"/>
  <c r="F603" i="16" s="1"/>
  <c r="G603" i="16"/>
  <c r="H603" i="16" s="1"/>
  <c r="E721" i="16"/>
  <c r="F721" i="16" s="1"/>
  <c r="G721" i="16"/>
  <c r="H721" i="16" s="1"/>
  <c r="E722" i="16"/>
  <c r="F722" i="16" s="1"/>
  <c r="G722" i="16"/>
  <c r="H722" i="16" s="1"/>
  <c r="E109" i="16"/>
  <c r="F109" i="16" s="1"/>
  <c r="G109" i="16"/>
  <c r="H109" i="16" s="1"/>
  <c r="E596" i="16"/>
  <c r="F596" i="16" s="1"/>
  <c r="G596" i="16"/>
  <c r="H596" i="16" s="1"/>
  <c r="E617" i="16"/>
  <c r="F617" i="16" s="1"/>
  <c r="G617" i="16"/>
  <c r="H617" i="16" s="1"/>
  <c r="E725" i="16"/>
  <c r="F725" i="16" s="1"/>
  <c r="G725" i="16"/>
  <c r="H725" i="16" s="1"/>
  <c r="E614" i="16"/>
  <c r="F614" i="16" s="1"/>
  <c r="G614" i="16"/>
  <c r="H614" i="16" s="1"/>
  <c r="G678" i="16"/>
  <c r="H678" i="16" s="1"/>
  <c r="G282" i="16"/>
  <c r="H282" i="16" s="1"/>
  <c r="E563" i="16"/>
  <c r="F563" i="16" s="1"/>
  <c r="G563" i="16"/>
  <c r="H563" i="16" s="1"/>
  <c r="E580" i="16"/>
  <c r="F580" i="16" s="1"/>
  <c r="G580" i="16"/>
  <c r="H580" i="16" s="1"/>
  <c r="E571" i="16"/>
  <c r="F571" i="16" s="1"/>
  <c r="G571" i="16"/>
  <c r="H571" i="16" s="1"/>
  <c r="E238" i="16"/>
  <c r="F238" i="16" s="1"/>
  <c r="G238" i="16"/>
  <c r="H238" i="16" s="1"/>
  <c r="E239" i="16"/>
  <c r="F239" i="16" s="1"/>
  <c r="G239" i="16"/>
  <c r="H239" i="16" s="1"/>
  <c r="E773" i="16"/>
  <c r="F773" i="16" s="1"/>
  <c r="G773" i="16"/>
  <c r="H773" i="16" s="1"/>
  <c r="E129" i="16"/>
  <c r="F129" i="16" s="1"/>
  <c r="G129" i="16"/>
  <c r="H129" i="16" s="1"/>
  <c r="G206" i="16"/>
  <c r="H206" i="16" s="1"/>
  <c r="G366" i="16"/>
  <c r="H366" i="16" s="1"/>
  <c r="G96" i="16"/>
  <c r="H96" i="16" s="1"/>
  <c r="G4" i="16"/>
  <c r="H4" i="16" s="1"/>
  <c r="G92" i="16"/>
  <c r="H92" i="16" s="1"/>
  <c r="G388" i="16"/>
  <c r="H388" i="16" s="1"/>
  <c r="G189" i="16"/>
  <c r="H189" i="16" s="1"/>
  <c r="G308" i="16"/>
  <c r="H308" i="16" s="1"/>
  <c r="G140" i="16"/>
  <c r="H140" i="16" s="1"/>
  <c r="G62" i="16"/>
  <c r="H62" i="16" s="1"/>
  <c r="G369" i="16"/>
  <c r="H369" i="16" s="1"/>
  <c r="G74" i="16"/>
  <c r="H74" i="16" s="1"/>
  <c r="G285" i="16"/>
  <c r="H285" i="16" s="1"/>
  <c r="G87" i="16"/>
  <c r="H87" i="16" s="1"/>
  <c r="G88" i="16"/>
  <c r="H88" i="16" s="1"/>
  <c r="G18" i="16"/>
  <c r="H18" i="16" s="1"/>
  <c r="G225" i="16"/>
  <c r="H225" i="16" s="1"/>
  <c r="G169" i="16"/>
  <c r="H169" i="16" s="1"/>
  <c r="G162" i="16"/>
  <c r="H162" i="16" s="1"/>
  <c r="G211" i="16"/>
  <c r="H211" i="16" s="1"/>
  <c r="G348" i="16"/>
  <c r="H348" i="16" s="1"/>
  <c r="G150" i="16"/>
  <c r="H150" i="16" s="1"/>
  <c r="G519" i="16"/>
  <c r="H519" i="16" s="1"/>
  <c r="G128" i="16"/>
  <c r="H128" i="16" s="1"/>
  <c r="G497" i="16"/>
  <c r="H497" i="16" s="1"/>
  <c r="G244" i="16"/>
  <c r="H244" i="16" s="1"/>
  <c r="G390" i="16"/>
  <c r="H390" i="16" s="1"/>
  <c r="G416" i="16"/>
  <c r="H416" i="16" s="1"/>
  <c r="G522" i="16"/>
  <c r="H522" i="16" s="1"/>
  <c r="G365" i="16"/>
  <c r="H365" i="16" s="1"/>
  <c r="G264" i="16"/>
  <c r="H264" i="16" s="1"/>
  <c r="G83" i="16"/>
  <c r="H83" i="16" s="1"/>
  <c r="G364" i="16"/>
  <c r="H364" i="16" s="1"/>
  <c r="G181" i="16"/>
  <c r="H181" i="16" s="1"/>
  <c r="G292" i="16"/>
  <c r="H292" i="16" s="1"/>
  <c r="G402" i="16"/>
  <c r="H402" i="16" s="1"/>
  <c r="E35" i="16"/>
  <c r="F35" i="16" s="1"/>
  <c r="G35" i="16"/>
  <c r="H35" i="16" s="1"/>
  <c r="E138" i="16"/>
  <c r="F138" i="16" s="1"/>
  <c r="G138" i="16"/>
  <c r="H138" i="16" s="1"/>
  <c r="E600" i="16"/>
  <c r="F600" i="16" s="1"/>
  <c r="G600" i="16"/>
  <c r="H600" i="16" s="1"/>
  <c r="E272" i="16"/>
  <c r="F272" i="16" s="1"/>
  <c r="G272" i="16"/>
  <c r="H272" i="16" s="1"/>
  <c r="E530" i="16"/>
  <c r="F530" i="16" s="1"/>
  <c r="G530" i="16"/>
  <c r="H530" i="16" s="1"/>
  <c r="E424" i="16"/>
  <c r="F424" i="16" s="1"/>
  <c r="G424" i="16"/>
  <c r="H424" i="16" s="1"/>
  <c r="E543" i="16"/>
  <c r="F543" i="16" s="1"/>
  <c r="G543" i="16"/>
  <c r="H543" i="16" s="1"/>
  <c r="E386" i="16"/>
  <c r="F386" i="16" s="1"/>
  <c r="G386" i="16"/>
  <c r="H386" i="16" s="1"/>
  <c r="E783" i="16"/>
  <c r="F783" i="16" s="1"/>
  <c r="G783" i="16"/>
  <c r="H783" i="16" s="1"/>
  <c r="E334" i="16"/>
  <c r="F334" i="16" s="1"/>
  <c r="G334" i="16"/>
  <c r="H334" i="16" s="1"/>
  <c r="E640" i="16"/>
  <c r="F640" i="16" s="1"/>
  <c r="G640" i="16"/>
  <c r="H640" i="16" s="1"/>
  <c r="E778" i="16"/>
  <c r="F778" i="16" s="1"/>
  <c r="G778" i="16"/>
  <c r="H778" i="16" s="1"/>
  <c r="E343" i="16"/>
  <c r="F343" i="16" s="1"/>
  <c r="G343" i="16"/>
  <c r="H343" i="16" s="1"/>
  <c r="G766" i="16"/>
  <c r="H766" i="16" s="1"/>
  <c r="E153" i="16"/>
  <c r="F153" i="16" s="1"/>
  <c r="G153" i="16"/>
  <c r="H153" i="16" s="1"/>
  <c r="E784" i="16"/>
  <c r="F784" i="16" s="1"/>
  <c r="G784" i="16"/>
  <c r="H784" i="16" s="1"/>
  <c r="G283" i="16"/>
  <c r="H283" i="16" s="1"/>
  <c r="G767" i="16"/>
  <c r="H767" i="16" s="1"/>
  <c r="G467" i="16"/>
  <c r="H467" i="16" s="1"/>
  <c r="G768" i="16"/>
  <c r="H768" i="16" s="1"/>
  <c r="G208" i="16"/>
  <c r="H208" i="16" s="1"/>
  <c r="G209" i="16"/>
  <c r="H209" i="16" s="1"/>
  <c r="G115" i="16"/>
  <c r="H115" i="16" s="1"/>
  <c r="G679" i="16"/>
  <c r="H679" i="16" s="1"/>
  <c r="G769" i="16"/>
  <c r="H769" i="16" s="1"/>
  <c r="E185" i="16"/>
  <c r="F185" i="16" s="1"/>
  <c r="G185" i="16"/>
  <c r="H185" i="16" s="1"/>
  <c r="G148" i="16"/>
  <c r="H148" i="16" s="1"/>
  <c r="G203" i="16"/>
  <c r="H203" i="16" s="1"/>
  <c r="G370" i="16"/>
  <c r="H370" i="16" s="1"/>
  <c r="G371" i="16"/>
  <c r="H371" i="16" s="1"/>
  <c r="G510" i="16"/>
  <c r="H510" i="16" s="1"/>
  <c r="G91" i="16"/>
  <c r="H91" i="16" s="1"/>
  <c r="G131" i="16"/>
  <c r="H131" i="16" s="1"/>
  <c r="G227" i="16"/>
  <c r="H227" i="16" s="1"/>
  <c r="G136" i="16"/>
  <c r="H136" i="16" s="1"/>
  <c r="G152" i="16"/>
  <c r="H152" i="16" s="1"/>
  <c r="G301" i="16"/>
  <c r="H301" i="16" s="1"/>
  <c r="G114" i="16"/>
  <c r="H114" i="16" s="1"/>
  <c r="G220" i="16"/>
  <c r="H220" i="16" s="1"/>
  <c r="G284" i="16"/>
  <c r="H284" i="16" s="1"/>
  <c r="G103" i="16"/>
  <c r="H103" i="16" s="1"/>
  <c r="G122" i="16"/>
  <c r="H122" i="16" s="1"/>
  <c r="G199" i="16"/>
  <c r="H199" i="16" s="1"/>
  <c r="G38" i="16"/>
  <c r="H38" i="16" s="1"/>
  <c r="G775" i="16"/>
  <c r="H775" i="16" s="1"/>
  <c r="G154" i="16"/>
  <c r="H154" i="16" s="1"/>
  <c r="G234" i="16"/>
  <c r="H234" i="16" s="1"/>
  <c r="G337" i="16"/>
  <c r="H337" i="16" s="1"/>
  <c r="G241" i="16"/>
  <c r="H241" i="16" s="1"/>
  <c r="G235" i="16"/>
  <c r="H235" i="16" s="1"/>
  <c r="G557" i="16"/>
  <c r="H557" i="16" s="1"/>
  <c r="G655" i="16"/>
  <c r="H655" i="16" s="1"/>
  <c r="G434" i="16"/>
  <c r="H434" i="16" s="1"/>
  <c r="E686" i="16"/>
  <c r="F686" i="16" s="1"/>
  <c r="G686" i="16"/>
  <c r="H686" i="16" s="1"/>
  <c r="G32" i="16"/>
  <c r="H32" i="16" s="1"/>
  <c r="G98" i="16"/>
  <c r="H98" i="16" s="1"/>
  <c r="G745" i="16"/>
  <c r="H745" i="16" s="1"/>
  <c r="G776" i="16"/>
  <c r="H776" i="16" s="1"/>
  <c r="G110" i="16"/>
  <c r="H110" i="16" s="1"/>
  <c r="G183" i="16"/>
  <c r="H183" i="16" s="1"/>
  <c r="G754" i="16"/>
  <c r="H754" i="16" s="1"/>
  <c r="G69" i="16"/>
  <c r="H69" i="16" s="1"/>
  <c r="G127" i="16"/>
  <c r="H127" i="16" s="1"/>
  <c r="G346" i="16"/>
  <c r="H346" i="16" s="1"/>
  <c r="G755" i="16"/>
  <c r="H755" i="16" s="1"/>
  <c r="G246" i="16"/>
  <c r="H246" i="16" s="1"/>
  <c r="G552" i="16"/>
  <c r="H552" i="16" s="1"/>
  <c r="G687" i="16"/>
  <c r="H687" i="16" s="1"/>
  <c r="E444" i="16"/>
  <c r="F444" i="16" s="1"/>
  <c r="G444" i="16"/>
  <c r="H444" i="16" s="1"/>
  <c r="G674" i="16"/>
  <c r="H674" i="16" s="1"/>
  <c r="G636" i="16"/>
  <c r="H636" i="16" s="1"/>
  <c r="G542" i="16"/>
  <c r="H542" i="16" s="1"/>
  <c r="G331" i="16"/>
  <c r="H331" i="16" s="1"/>
  <c r="G581" i="16"/>
  <c r="H581" i="16" s="1"/>
  <c r="G271" i="16"/>
  <c r="H271" i="16" s="1"/>
  <c r="G63" i="16"/>
  <c r="H63" i="16" s="1"/>
  <c r="G39" i="16"/>
  <c r="H39" i="16" s="1"/>
  <c r="E584" i="16"/>
  <c r="F584" i="16" s="1"/>
  <c r="G584" i="16"/>
  <c r="H584" i="16" s="1"/>
  <c r="G449" i="16"/>
  <c r="H449" i="16" s="1"/>
  <c r="G553" i="16"/>
  <c r="H553" i="16" s="1"/>
  <c r="G64" i="16"/>
  <c r="H64" i="16" s="1"/>
  <c r="G65" i="16"/>
  <c r="H65" i="16" s="1"/>
  <c r="G737" i="16"/>
  <c r="H737" i="16" s="1"/>
  <c r="G657" i="16"/>
  <c r="H657" i="16" s="1"/>
  <c r="G731" i="16"/>
  <c r="H731" i="16" s="1"/>
  <c r="E134" i="16"/>
  <c r="F134" i="16" s="1"/>
  <c r="G134" i="16"/>
  <c r="H134" i="16" s="1"/>
  <c r="E339" i="16"/>
  <c r="F339" i="16" s="1"/>
  <c r="G339" i="16"/>
  <c r="H339" i="16" s="1"/>
  <c r="E764" i="16"/>
  <c r="F764" i="16" s="1"/>
  <c r="G764" i="16"/>
  <c r="H764" i="16" s="1"/>
  <c r="E663" i="16"/>
  <c r="F663" i="16" s="1"/>
  <c r="G663" i="16"/>
  <c r="H663" i="16" s="1"/>
  <c r="E226" i="16"/>
  <c r="F226" i="16" s="1"/>
  <c r="G226" i="16"/>
  <c r="H226" i="16" s="1"/>
  <c r="G270" i="16"/>
  <c r="H270" i="16" s="1"/>
  <c r="G407" i="16"/>
  <c r="H407" i="16" s="1"/>
  <c r="G643" i="16"/>
  <c r="H643" i="16" s="1"/>
  <c r="G608" i="16"/>
  <c r="H608" i="16" s="1"/>
  <c r="G732" i="16"/>
  <c r="H732" i="16" s="1"/>
  <c r="G401" i="16"/>
  <c r="H401" i="16" s="1"/>
  <c r="G255" i="16"/>
  <c r="H255" i="16" s="1"/>
  <c r="G142" i="16"/>
  <c r="H142" i="16" s="1"/>
  <c r="G207" i="16"/>
  <c r="H207" i="16" s="1"/>
  <c r="G24" i="16"/>
  <c r="H24" i="16" s="1"/>
  <c r="G119" i="16"/>
  <c r="H119" i="16" s="1"/>
  <c r="G120" i="16"/>
  <c r="H120" i="16" s="1"/>
  <c r="G404" i="16"/>
  <c r="H404" i="16" s="1"/>
  <c r="G342" i="16"/>
  <c r="H342" i="16" s="1"/>
  <c r="G223" i="16"/>
  <c r="H223" i="16" s="1"/>
  <c r="G605" i="16"/>
  <c r="H605" i="16" s="1"/>
  <c r="G116" i="16"/>
  <c r="H116" i="16" s="1"/>
  <c r="G403" i="16"/>
  <c r="H403" i="16" s="1"/>
  <c r="G680" i="16"/>
  <c r="H680" i="16" s="1"/>
  <c r="G286" i="16"/>
  <c r="H286" i="16" s="1"/>
  <c r="G311" i="16"/>
  <c r="H311" i="16" s="1"/>
  <c r="G529" i="16"/>
  <c r="H529" i="16" s="1"/>
  <c r="G492" i="16"/>
  <c r="H492" i="16" s="1"/>
  <c r="G486" i="16"/>
  <c r="H486" i="16" s="1"/>
  <c r="G520" i="16"/>
  <c r="H520" i="16" s="1"/>
  <c r="G611" i="16"/>
  <c r="H611" i="16" s="1"/>
  <c r="G619" i="16"/>
  <c r="H619" i="16" s="1"/>
  <c r="G483" i="16"/>
  <c r="H483" i="16" s="1"/>
  <c r="E433" i="16"/>
  <c r="F433" i="16" s="1"/>
  <c r="G433" i="16"/>
  <c r="H433" i="16" s="1"/>
  <c r="E447" i="16"/>
  <c r="F447" i="16" s="1"/>
  <c r="G447" i="16"/>
  <c r="H447" i="16" s="1"/>
  <c r="G25" i="16"/>
  <c r="H25" i="16" s="1"/>
  <c r="G26" i="16"/>
  <c r="H26" i="16" s="1"/>
  <c r="G57" i="16"/>
  <c r="H57" i="16" s="1"/>
  <c r="G554" i="16"/>
  <c r="H554" i="16" s="1"/>
  <c r="G683" i="16"/>
  <c r="H683" i="16" s="1"/>
  <c r="G305" i="16"/>
  <c r="H305" i="16" s="1"/>
  <c r="G746" i="16"/>
  <c r="H746" i="16" s="1"/>
  <c r="E723" i="16"/>
  <c r="F723" i="16" s="1"/>
  <c r="G723" i="16"/>
  <c r="H723" i="16" s="1"/>
  <c r="E702" i="16"/>
  <c r="F702" i="16" s="1"/>
  <c r="G702" i="16"/>
  <c r="H702" i="16" s="1"/>
  <c r="E521" i="16"/>
  <c r="F521" i="16" s="1"/>
  <c r="G521" i="16"/>
  <c r="H521" i="16" s="1"/>
  <c r="E381" i="16"/>
  <c r="F381" i="16" s="1"/>
  <c r="G381" i="16"/>
  <c r="H381" i="16" s="1"/>
  <c r="E480" i="16"/>
  <c r="F480" i="16" s="1"/>
  <c r="G480" i="16"/>
  <c r="H480" i="16" s="1"/>
  <c r="G544" i="16"/>
  <c r="H544" i="16" s="1"/>
  <c r="G747" i="16"/>
  <c r="H747" i="16" s="1"/>
  <c r="G135" i="16"/>
  <c r="H135" i="16" s="1"/>
  <c r="G582" i="16"/>
  <c r="H582" i="16" s="1"/>
  <c r="E435" i="16"/>
  <c r="F435" i="16" s="1"/>
  <c r="G435" i="16"/>
  <c r="H435" i="16" s="1"/>
  <c r="E141" i="16"/>
  <c r="F141" i="16" s="1"/>
  <c r="G141" i="16"/>
  <c r="H141" i="16" s="1"/>
  <c r="E53" i="16"/>
  <c r="F53" i="16" s="1"/>
  <c r="G53" i="16"/>
  <c r="H53" i="16" s="1"/>
  <c r="E777" i="16"/>
  <c r="F777" i="16" s="1"/>
  <c r="G777" i="16"/>
  <c r="H777" i="16" s="1"/>
  <c r="E204" i="16"/>
  <c r="F204" i="16" s="1"/>
  <c r="G204" i="16"/>
  <c r="H204" i="16" s="1"/>
  <c r="E219" i="16"/>
  <c r="F219" i="16" s="1"/>
  <c r="G219" i="16"/>
  <c r="H219" i="16" s="1"/>
  <c r="E55" i="16"/>
  <c r="F55" i="16" s="1"/>
  <c r="G55" i="16"/>
  <c r="H55" i="16" s="1"/>
  <c r="G690" i="16"/>
  <c r="H690" i="16" s="1"/>
  <c r="G539" i="16"/>
  <c r="H539" i="16" s="1"/>
  <c r="G739" i="16"/>
  <c r="H739" i="16" s="1"/>
  <c r="E73" i="16"/>
  <c r="F73" i="16" s="1"/>
  <c r="G73" i="16"/>
  <c r="H73" i="16" s="1"/>
  <c r="E34" i="16"/>
  <c r="F34" i="16" s="1"/>
  <c r="G34" i="16"/>
  <c r="H34" i="16" s="1"/>
  <c r="G457" i="16"/>
  <c r="H457" i="16" s="1"/>
  <c r="G498" i="16"/>
  <c r="H498" i="16" s="1"/>
  <c r="G167" i="16"/>
  <c r="H167" i="16" s="1"/>
  <c r="G281" i="16"/>
  <c r="H281" i="16" s="1"/>
  <c r="G740" i="16"/>
  <c r="H740" i="16" s="1"/>
  <c r="G555" i="16"/>
  <c r="H555" i="16" s="1"/>
  <c r="G574" i="16"/>
  <c r="H574" i="16" s="1"/>
  <c r="G688" i="16"/>
  <c r="H688" i="16" s="1"/>
  <c r="G606" i="16"/>
  <c r="H606" i="16" s="1"/>
  <c r="E502" i="16"/>
  <c r="F502" i="16" s="1"/>
  <c r="G502" i="16"/>
  <c r="H502" i="16" s="1"/>
  <c r="G546" i="16"/>
  <c r="H546" i="16" s="1"/>
  <c r="G692" i="16"/>
  <c r="H692" i="16" s="1"/>
  <c r="G94" i="16"/>
  <c r="H94" i="16" s="1"/>
  <c r="G748" i="16"/>
  <c r="H748" i="16" s="1"/>
  <c r="G113" i="16"/>
  <c r="H113" i="16" s="1"/>
  <c r="E785" i="16"/>
  <c r="F785" i="16" s="1"/>
  <c r="G785" i="16"/>
  <c r="H785" i="16" s="1"/>
  <c r="E564" i="16"/>
  <c r="F564" i="16" s="1"/>
  <c r="G564" i="16"/>
  <c r="H564" i="16" s="1"/>
  <c r="E372" i="16"/>
  <c r="F372" i="16" s="1"/>
  <c r="G372" i="16"/>
  <c r="H372" i="16" s="1"/>
  <c r="E368" i="16"/>
  <c r="F368" i="16" s="1"/>
  <c r="G368" i="16"/>
  <c r="H368" i="16" s="1"/>
  <c r="E706" i="16"/>
  <c r="F706" i="16" s="1"/>
  <c r="G706" i="16"/>
  <c r="H706" i="16" s="1"/>
  <c r="E651" i="16"/>
  <c r="F651" i="16" s="1"/>
  <c r="G651" i="16"/>
  <c r="H651" i="16" s="1"/>
  <c r="E56" i="16"/>
  <c r="F56" i="16" s="1"/>
  <c r="G56" i="16"/>
  <c r="H56" i="16" s="1"/>
  <c r="E361" i="16"/>
  <c r="F361" i="16" s="1"/>
  <c r="G361" i="16"/>
  <c r="H361" i="16" s="1"/>
  <c r="E126" i="16"/>
  <c r="F126" i="16" s="1"/>
  <c r="G126" i="16"/>
  <c r="H126" i="16" s="1"/>
  <c r="G151" i="16"/>
  <c r="H151" i="16" s="1"/>
  <c r="G279" i="16"/>
  <c r="H279" i="16" s="1"/>
  <c r="G465" i="16"/>
  <c r="H465" i="16" s="1"/>
  <c r="G385" i="16"/>
  <c r="H385" i="16" s="1"/>
  <c r="G71" i="16"/>
  <c r="H71" i="16" s="1"/>
  <c r="G452" i="16"/>
  <c r="H452" i="16" s="1"/>
  <c r="G325" i="16"/>
  <c r="H325" i="16" s="1"/>
  <c r="G340" i="16"/>
  <c r="H340" i="16" s="1"/>
  <c r="G254" i="16"/>
  <c r="H254" i="16" s="1"/>
  <c r="G233" i="16"/>
  <c r="H233" i="16" s="1"/>
  <c r="E707" i="16"/>
  <c r="F707" i="16" s="1"/>
  <c r="G707" i="16"/>
  <c r="H707" i="16" s="1"/>
  <c r="G618" i="16"/>
  <c r="H618" i="16" s="1"/>
  <c r="G251" i="16"/>
  <c r="H251" i="16" s="1"/>
  <c r="G17" i="16"/>
  <c r="H17" i="16" s="1"/>
  <c r="G16" i="16"/>
  <c r="H16" i="16" s="1"/>
  <c r="G478" i="16"/>
  <c r="H478" i="16" s="1"/>
  <c r="G631" i="16"/>
  <c r="H631" i="16" s="1"/>
  <c r="G675" i="16"/>
  <c r="H675" i="16" s="1"/>
  <c r="G573" i="16"/>
  <c r="H573" i="16" s="1"/>
  <c r="G451" i="16"/>
  <c r="H451" i="16" s="1"/>
  <c r="G644" i="16"/>
  <c r="H644" i="16" s="1"/>
  <c r="G676" i="16"/>
  <c r="H676" i="16" s="1"/>
  <c r="G130" i="16"/>
  <c r="H130" i="16" s="1"/>
  <c r="G647" i="16"/>
  <c r="H647" i="16" s="1"/>
  <c r="G693" i="16"/>
  <c r="H693" i="16" s="1"/>
  <c r="G756" i="16"/>
  <c r="H756" i="16" s="1"/>
  <c r="G419" i="16"/>
  <c r="H419" i="16" s="1"/>
  <c r="G681" i="16"/>
  <c r="H681" i="16" s="1"/>
  <c r="G450" i="16"/>
  <c r="H450" i="16" s="1"/>
  <c r="E779" i="16"/>
  <c r="F779" i="16" s="1"/>
  <c r="G779" i="16"/>
  <c r="H779" i="16" s="1"/>
  <c r="E112" i="16"/>
  <c r="F112" i="16" s="1"/>
  <c r="G112" i="16"/>
  <c r="H112" i="16" s="1"/>
  <c r="G111" i="16"/>
  <c r="H111" i="16" s="1"/>
  <c r="G179" i="16"/>
  <c r="H179" i="16" s="1"/>
  <c r="G180" i="16"/>
  <c r="H180" i="16" s="1"/>
  <c r="G171" i="16"/>
  <c r="H171" i="16" s="1"/>
  <c r="G456" i="16"/>
  <c r="H456" i="16" s="1"/>
  <c r="G321" i="16"/>
  <c r="H321" i="16" s="1"/>
  <c r="G442" i="16"/>
  <c r="H442" i="16" s="1"/>
  <c r="G363" i="16"/>
  <c r="H363" i="16" s="1"/>
  <c r="G459" i="16"/>
  <c r="H459" i="16" s="1"/>
  <c r="G501" i="16"/>
  <c r="H501" i="16" s="1"/>
  <c r="G691" i="16"/>
  <c r="H691" i="16" s="1"/>
  <c r="G684" i="16"/>
  <c r="H684" i="16" s="1"/>
  <c r="G620" i="16"/>
  <c r="H620" i="16" s="1"/>
  <c r="G540" i="16"/>
  <c r="H540" i="16" s="1"/>
  <c r="G621" i="16"/>
  <c r="H621" i="16" s="1"/>
  <c r="G475" i="16"/>
  <c r="H475" i="16" s="1"/>
  <c r="G99" i="16"/>
  <c r="H99" i="16" s="1"/>
  <c r="G293" i="16"/>
  <c r="H293" i="16" s="1"/>
  <c r="G349" i="16"/>
  <c r="H349" i="16" s="1"/>
  <c r="G66" i="16"/>
  <c r="H66" i="16" s="1"/>
  <c r="G76" i="16"/>
  <c r="H76" i="16" s="1"/>
  <c r="G738" i="16"/>
  <c r="H738" i="16" s="1"/>
  <c r="G145" i="16"/>
  <c r="H145" i="16" s="1"/>
  <c r="G265" i="16"/>
  <c r="H265" i="16" s="1"/>
  <c r="G733" i="16"/>
  <c r="H733" i="16" s="1"/>
  <c r="G360" i="16"/>
  <c r="H360" i="16" s="1"/>
  <c r="G354" i="16"/>
  <c r="H354" i="16" s="1"/>
  <c r="G8" i="16"/>
  <c r="H8" i="16" s="1"/>
  <c r="G7" i="16"/>
  <c r="H7" i="16" s="1"/>
  <c r="G568" i="16"/>
  <c r="H568" i="16" s="1"/>
  <c r="G503" i="16"/>
  <c r="H503" i="16" s="1"/>
  <c r="E615" i="16"/>
  <c r="F615" i="16" s="1"/>
  <c r="G615" i="16"/>
  <c r="H615" i="16" s="1"/>
  <c r="E89" i="16"/>
  <c r="F89" i="16" s="1"/>
  <c r="G89" i="16"/>
  <c r="H89" i="16" s="1"/>
  <c r="E258" i="16"/>
  <c r="F258" i="16" s="1"/>
  <c r="G258" i="16"/>
  <c r="H258" i="16" s="1"/>
  <c r="E439" i="16"/>
  <c r="F439" i="16" s="1"/>
  <c r="G439" i="16"/>
  <c r="H439" i="16" s="1"/>
  <c r="E302" i="16"/>
  <c r="F302" i="16" s="1"/>
  <c r="G302" i="16"/>
  <c r="H302" i="16" s="1"/>
  <c r="G656" i="16"/>
  <c r="H656" i="16" s="1"/>
  <c r="G205" i="16"/>
  <c r="H205" i="16" s="1"/>
  <c r="G445" i="16"/>
  <c r="H445" i="16" s="1"/>
  <c r="G635" i="16"/>
  <c r="H635" i="16" s="1"/>
  <c r="G319" i="16"/>
  <c r="H319" i="16" s="1"/>
  <c r="E332" i="16"/>
  <c r="F332" i="16" s="1"/>
  <c r="G332" i="16"/>
  <c r="H332" i="16" s="1"/>
  <c r="G673" i="16"/>
  <c r="H673" i="16" s="1"/>
  <c r="G22" i="16"/>
  <c r="H22" i="16" s="1"/>
  <c r="G222" i="16"/>
  <c r="H222" i="16" s="1"/>
  <c r="G476" i="16"/>
  <c r="H476" i="16" s="1"/>
  <c r="G566" i="16"/>
  <c r="H566" i="16" s="1"/>
  <c r="E694" i="16"/>
  <c r="F694" i="16" s="1"/>
  <c r="G694" i="16"/>
  <c r="H694" i="16" s="1"/>
  <c r="G470" i="16"/>
  <c r="H470" i="16" s="1"/>
  <c r="G551" i="16"/>
  <c r="H551" i="16" s="1"/>
  <c r="G597" i="16"/>
  <c r="H597" i="16" s="1"/>
  <c r="G685" i="16"/>
  <c r="H685" i="16" s="1"/>
  <c r="G770" i="16"/>
  <c r="H770" i="16" s="1"/>
  <c r="G446" i="16"/>
  <c r="H446" i="16" s="1"/>
  <c r="E29" i="16"/>
  <c r="F29" i="16" s="1"/>
  <c r="G29" i="16"/>
  <c r="H29" i="16" s="1"/>
  <c r="E30" i="16"/>
  <c r="F30" i="16" s="1"/>
  <c r="G30" i="16"/>
  <c r="H30" i="16" s="1"/>
  <c r="E392" i="16"/>
  <c r="F392" i="16" s="1"/>
  <c r="G392" i="16"/>
  <c r="H392" i="16" s="1"/>
  <c r="G632" i="16"/>
  <c r="H632" i="16" s="1"/>
  <c r="E303" i="16"/>
  <c r="F303" i="16" s="1"/>
  <c r="G303" i="16"/>
  <c r="H303" i="16" s="1"/>
  <c r="E48" i="16"/>
  <c r="F48" i="16" s="1"/>
  <c r="G48" i="16"/>
  <c r="H48" i="16" s="1"/>
  <c r="E143" i="16"/>
  <c r="F143" i="16" s="1"/>
  <c r="G143" i="16"/>
  <c r="H143" i="16" s="1"/>
  <c r="E195" i="16"/>
  <c r="F195" i="16" s="1"/>
  <c r="G195" i="16"/>
  <c r="H195" i="16" s="1"/>
  <c r="G54" i="16"/>
  <c r="H54" i="16" s="1"/>
  <c r="G422" i="16"/>
  <c r="H422" i="16" s="1"/>
  <c r="G263" i="16"/>
  <c r="H263" i="16" s="1"/>
  <c r="G648" i="16"/>
  <c r="H648" i="16" s="1"/>
  <c r="G36" i="16"/>
  <c r="H36" i="16" s="1"/>
  <c r="G47" i="16"/>
  <c r="H47" i="16" s="1"/>
  <c r="G100" i="16"/>
  <c r="H100" i="16" s="1"/>
  <c r="G749" i="16"/>
  <c r="H749" i="16" s="1"/>
  <c r="G490" i="16"/>
  <c r="H490" i="16" s="1"/>
  <c r="E417" i="16"/>
  <c r="F417" i="16" s="1"/>
  <c r="G417" i="16"/>
  <c r="H417" i="16" s="1"/>
  <c r="E695" i="16"/>
  <c r="F695" i="16" s="1"/>
  <c r="G695" i="16"/>
  <c r="H695" i="16" s="1"/>
  <c r="E27" i="16"/>
  <c r="F27" i="16" s="1"/>
  <c r="G27" i="16"/>
  <c r="H27" i="16" s="1"/>
  <c r="E90" i="16"/>
  <c r="F90" i="16" s="1"/>
  <c r="G90" i="16"/>
  <c r="H90" i="16" s="1"/>
  <c r="E44" i="16"/>
  <c r="F44" i="16" s="1"/>
  <c r="G44" i="16"/>
  <c r="H44" i="16" s="1"/>
  <c r="E166" i="16"/>
  <c r="F166" i="16" s="1"/>
  <c r="G166" i="16"/>
  <c r="H166" i="16" s="1"/>
  <c r="G757" i="16"/>
  <c r="H757" i="16" s="1"/>
  <c r="G313" i="16"/>
  <c r="H313" i="16" s="1"/>
  <c r="E708" i="16"/>
  <c r="F708" i="16" s="1"/>
  <c r="G708" i="16"/>
  <c r="H708" i="16" s="1"/>
  <c r="E652" i="16"/>
  <c r="F652" i="16" s="1"/>
  <c r="G652" i="16"/>
  <c r="H652" i="16" s="1"/>
  <c r="E780" i="16"/>
  <c r="F780" i="16" s="1"/>
  <c r="G780" i="16"/>
  <c r="H780" i="16" s="1"/>
  <c r="E159" i="16"/>
  <c r="F159" i="16" s="1"/>
  <c r="G159" i="16"/>
  <c r="H159" i="16" s="1"/>
  <c r="E194" i="16"/>
  <c r="F194" i="16" s="1"/>
  <c r="G194" i="16"/>
  <c r="H194" i="16" s="1"/>
  <c r="E379" i="16"/>
  <c r="F379" i="16" s="1"/>
  <c r="G379" i="16"/>
  <c r="H379" i="16" s="1"/>
  <c r="E518" i="16"/>
  <c r="F518" i="16" s="1"/>
  <c r="G518" i="16"/>
  <c r="H518" i="16" s="1"/>
  <c r="G682" i="16"/>
  <c r="H682" i="16" s="1"/>
  <c r="E538" i="16"/>
  <c r="F538" i="16" s="1"/>
  <c r="G538" i="16"/>
  <c r="H538" i="16" s="1"/>
  <c r="E533" i="16"/>
  <c r="F533" i="16" s="1"/>
  <c r="G533" i="16"/>
  <c r="H533" i="16" s="1"/>
  <c r="E177" i="16"/>
  <c r="F177" i="16" s="1"/>
  <c r="G177" i="16"/>
  <c r="H177" i="16" s="1"/>
  <c r="E594" i="16"/>
  <c r="F594" i="16" s="1"/>
  <c r="G594" i="16"/>
  <c r="H594" i="16" s="1"/>
  <c r="G646" i="16"/>
  <c r="H646" i="16" s="1"/>
  <c r="E155" i="16"/>
  <c r="F155" i="16" s="1"/>
  <c r="G155" i="16"/>
  <c r="H155" i="16" s="1"/>
  <c r="E288" i="16"/>
  <c r="F288" i="16" s="1"/>
  <c r="G288" i="16"/>
  <c r="H288" i="16" s="1"/>
  <c r="E724" i="16"/>
  <c r="F724" i="16" s="1"/>
  <c r="G724" i="16"/>
  <c r="H724" i="16" s="1"/>
  <c r="E662" i="16"/>
  <c r="F662" i="16" s="1"/>
  <c r="G662" i="16"/>
  <c r="H662" i="16" s="1"/>
  <c r="E268" i="16"/>
  <c r="F268" i="16" s="1"/>
  <c r="G268" i="16"/>
  <c r="H268" i="16" s="1"/>
  <c r="E267" i="16"/>
  <c r="F267" i="16" s="1"/>
  <c r="G267" i="16"/>
  <c r="H267" i="16" s="1"/>
  <c r="G495" i="16"/>
  <c r="H495" i="16" s="1"/>
  <c r="E786" i="16"/>
  <c r="F786" i="16" s="1"/>
  <c r="G786" i="16"/>
  <c r="H786" i="16" s="1"/>
  <c r="E72" i="16"/>
  <c r="F72" i="16" s="1"/>
  <c r="G72" i="16"/>
  <c r="H72" i="16" s="1"/>
  <c r="E323" i="16"/>
  <c r="F323" i="16" s="1"/>
  <c r="G323" i="16"/>
  <c r="H323" i="16" s="1"/>
  <c r="E487" i="16"/>
  <c r="F487" i="16" s="1"/>
  <c r="G487" i="16"/>
  <c r="H487" i="16" s="1"/>
  <c r="E577" i="16"/>
  <c r="F577" i="16" s="1"/>
  <c r="G577" i="16"/>
  <c r="H577" i="16" s="1"/>
  <c r="E317" i="16"/>
  <c r="F317" i="16" s="1"/>
  <c r="G317" i="16"/>
  <c r="H317" i="16" s="1"/>
  <c r="E312" i="16"/>
  <c r="F312" i="16" s="1"/>
  <c r="G312" i="16"/>
  <c r="H312" i="16" s="1"/>
  <c r="E484" i="16"/>
  <c r="F484" i="16" s="1"/>
  <c r="G484" i="16"/>
  <c r="H484" i="16" s="1"/>
  <c r="E479" i="16"/>
  <c r="F479" i="16" s="1"/>
  <c r="G479" i="16"/>
  <c r="H479" i="16" s="1"/>
  <c r="E508" i="16"/>
  <c r="F508" i="16" s="1"/>
  <c r="G508" i="16"/>
  <c r="H508" i="16" s="1"/>
  <c r="E132" i="16"/>
  <c r="F132" i="16" s="1"/>
  <c r="G132" i="16"/>
  <c r="H132" i="16" s="1"/>
  <c r="E248" i="16"/>
  <c r="F248" i="16" s="1"/>
  <c r="G248" i="16"/>
  <c r="H248" i="16" s="1"/>
  <c r="E107" i="16"/>
  <c r="F107" i="16" s="1"/>
  <c r="G107" i="16"/>
  <c r="H107" i="16" s="1"/>
  <c r="E493" i="16"/>
  <c r="F493" i="16" s="1"/>
  <c r="G493" i="16"/>
  <c r="H493" i="16" s="1"/>
  <c r="E391" i="16"/>
  <c r="F391" i="16" s="1"/>
  <c r="G391" i="16"/>
  <c r="H391" i="16" s="1"/>
  <c r="E587" i="16"/>
  <c r="F587" i="16" s="1"/>
  <c r="G587" i="16"/>
  <c r="H587" i="16" s="1"/>
  <c r="E726" i="16"/>
  <c r="F726" i="16" s="1"/>
  <c r="G726" i="16"/>
  <c r="H726" i="16" s="1"/>
  <c r="E665" i="16"/>
  <c r="F665" i="16" s="1"/>
  <c r="G665" i="16"/>
  <c r="H665" i="16" s="1"/>
  <c r="E86" i="16"/>
  <c r="F86" i="16" s="1"/>
  <c r="G86" i="16"/>
  <c r="H86" i="16" s="1"/>
  <c r="E709" i="16"/>
  <c r="F709" i="16" s="1"/>
  <c r="G709" i="16"/>
  <c r="H709" i="16" s="1"/>
  <c r="E604" i="16"/>
  <c r="F604" i="16" s="1"/>
  <c r="G604" i="16"/>
  <c r="H604" i="16" s="1"/>
  <c r="E666" i="16"/>
  <c r="F666" i="16" s="1"/>
  <c r="G666" i="16"/>
  <c r="H666" i="16" s="1"/>
  <c r="E670" i="16"/>
  <c r="F670" i="16" s="1"/>
  <c r="G670" i="16"/>
  <c r="H670" i="16" s="1"/>
  <c r="G146" i="16"/>
  <c r="H146" i="16" s="1"/>
  <c r="G296" i="16"/>
  <c r="H296" i="16" s="1"/>
  <c r="E787" i="16"/>
  <c r="F787" i="16" s="1"/>
  <c r="G787" i="16"/>
  <c r="H787" i="16" s="1"/>
  <c r="E448" i="16"/>
  <c r="F448" i="16" s="1"/>
  <c r="G448" i="16"/>
  <c r="H448" i="16" s="1"/>
  <c r="E504" i="16"/>
  <c r="F504" i="16" s="1"/>
  <c r="G504" i="16"/>
  <c r="H504" i="16" s="1"/>
  <c r="E102" i="16"/>
  <c r="F102" i="16" s="1"/>
  <c r="G102" i="16"/>
  <c r="H102" i="16" s="1"/>
  <c r="E427" i="16"/>
  <c r="F427" i="16" s="1"/>
  <c r="G427" i="16"/>
  <c r="H427" i="16" s="1"/>
  <c r="E324" i="16"/>
  <c r="F324" i="16" s="1"/>
  <c r="G324" i="16"/>
  <c r="H324" i="16" s="1"/>
  <c r="E304" i="16"/>
  <c r="F304" i="16" s="1"/>
  <c r="G304" i="16"/>
  <c r="H304" i="16" s="1"/>
  <c r="E454" i="16"/>
  <c r="F454" i="16" s="1"/>
  <c r="G454" i="16"/>
  <c r="H454" i="16" s="1"/>
  <c r="E506" i="16"/>
  <c r="F506" i="16" s="1"/>
  <c r="G506" i="16"/>
  <c r="H506" i="16" s="1"/>
  <c r="E322" i="16"/>
  <c r="F322" i="16" s="1"/>
  <c r="G322" i="16"/>
  <c r="H322" i="16" s="1"/>
  <c r="E247" i="16"/>
  <c r="F247" i="16" s="1"/>
  <c r="G247" i="16"/>
  <c r="H247" i="16" s="1"/>
  <c r="E367" i="16"/>
  <c r="F367" i="16" s="1"/>
  <c r="G367" i="16"/>
  <c r="H367" i="16" s="1"/>
  <c r="E421" i="16"/>
  <c r="F421" i="16" s="1"/>
  <c r="G421" i="16"/>
  <c r="H421" i="16" s="1"/>
  <c r="E327" i="16"/>
  <c r="F327" i="16" s="1"/>
  <c r="G327" i="16"/>
  <c r="H327" i="16" s="1"/>
  <c r="E453" i="16"/>
  <c r="F453" i="16" s="1"/>
  <c r="G453" i="16"/>
  <c r="H453" i="16" s="1"/>
  <c r="E51" i="16"/>
  <c r="F51" i="16" s="1"/>
  <c r="G51" i="16"/>
  <c r="H51" i="16" s="1"/>
  <c r="E70" i="16"/>
  <c r="F70" i="16" s="1"/>
  <c r="G70" i="16"/>
  <c r="H70" i="16" s="1"/>
  <c r="E420" i="16"/>
  <c r="F420" i="16" s="1"/>
  <c r="G420" i="16"/>
  <c r="H420" i="16" s="1"/>
  <c r="E298" i="16"/>
  <c r="F298" i="16" s="1"/>
  <c r="G298" i="16"/>
  <c r="H298" i="16" s="1"/>
  <c r="E415" i="16"/>
  <c r="F415" i="16" s="1"/>
  <c r="G415" i="16"/>
  <c r="H415" i="16" s="1"/>
  <c r="E299" i="16"/>
  <c r="F299" i="16" s="1"/>
  <c r="G299" i="16"/>
  <c r="H299" i="16" s="1"/>
  <c r="E384" i="16"/>
  <c r="F384" i="16" s="1"/>
  <c r="G384" i="16"/>
  <c r="H384" i="16" s="1"/>
  <c r="E276" i="16"/>
  <c r="F276" i="16" s="1"/>
  <c r="G276" i="16"/>
  <c r="H276" i="16" s="1"/>
  <c r="E376" i="16"/>
  <c r="F376" i="16" s="1"/>
  <c r="G376" i="16"/>
  <c r="H376" i="16" s="1"/>
  <c r="E455" i="16"/>
  <c r="F455" i="16" s="1"/>
  <c r="G455" i="16"/>
  <c r="H455" i="16" s="1"/>
  <c r="E458" i="16"/>
  <c r="F458" i="16" s="1"/>
  <c r="G458" i="16"/>
  <c r="H458" i="16" s="1"/>
  <c r="E405" i="16"/>
  <c r="F405" i="16" s="1"/>
  <c r="G405" i="16"/>
  <c r="H405" i="16" s="1"/>
  <c r="E250" i="16"/>
  <c r="F250" i="16" s="1"/>
  <c r="G250" i="16"/>
  <c r="H250" i="16" s="1"/>
  <c r="E561" i="16"/>
  <c r="F561" i="16" s="1"/>
  <c r="G561" i="16"/>
  <c r="H561" i="16" s="1"/>
  <c r="G21" i="16"/>
  <c r="H21" i="16" s="1"/>
  <c r="G20" i="16"/>
  <c r="H20" i="16" s="1"/>
  <c r="E485" i="16"/>
  <c r="F485" i="16" s="1"/>
  <c r="G485" i="16"/>
  <c r="H485" i="16" s="1"/>
  <c r="G294" i="16"/>
  <c r="H294" i="16" s="1"/>
  <c r="G558" i="16"/>
  <c r="H558" i="16" s="1"/>
  <c r="G362" i="16"/>
  <c r="H362" i="16" s="1"/>
  <c r="G550" i="16"/>
  <c r="H550" i="16" s="1"/>
  <c r="E464" i="16"/>
  <c r="F464" i="16" s="1"/>
  <c r="G464" i="16"/>
  <c r="H464" i="16" s="1"/>
  <c r="E333" i="16"/>
  <c r="F333" i="16" s="1"/>
  <c r="G333" i="16"/>
  <c r="H333" i="16" s="1"/>
  <c r="G11" i="16"/>
  <c r="H11" i="16" s="1"/>
  <c r="G13" i="16"/>
  <c r="H13" i="16" s="1"/>
  <c r="G12" i="16"/>
  <c r="H12" i="16" s="1"/>
  <c r="G210" i="16"/>
  <c r="H210" i="16" s="1"/>
  <c r="G10" i="16"/>
  <c r="H10" i="16" s="1"/>
  <c r="G336" i="16"/>
  <c r="H336" i="16" s="1"/>
  <c r="G523" i="16"/>
  <c r="H523" i="16" s="1"/>
  <c r="G231" i="16"/>
  <c r="H231" i="16" s="1"/>
  <c r="G9" i="16"/>
  <c r="H9" i="16" s="1"/>
  <c r="G2" i="16"/>
  <c r="H2" i="16" s="1"/>
  <c r="G105" i="16"/>
  <c r="H105" i="16" s="1"/>
  <c r="G3" i="16"/>
  <c r="H3" i="16" s="1"/>
  <c r="G734" i="16"/>
  <c r="H734" i="16" s="1"/>
  <c r="G735" i="16"/>
  <c r="H735" i="16" s="1"/>
  <c r="G736" i="16"/>
  <c r="H736" i="16" s="1"/>
  <c r="E93" i="16"/>
  <c r="F93" i="16" s="1"/>
  <c r="G93" i="16"/>
  <c r="H93" i="16" s="1"/>
  <c r="E170" i="16"/>
  <c r="F170" i="16" s="1"/>
  <c r="G170" i="16"/>
  <c r="H170" i="16" s="1"/>
  <c r="E610" i="16"/>
  <c r="F610" i="16" s="1"/>
  <c r="G610" i="16"/>
  <c r="H610" i="16" s="1"/>
  <c r="E703" i="16"/>
  <c r="F703" i="16" s="1"/>
  <c r="G703" i="16"/>
  <c r="H703" i="16" s="1"/>
  <c r="E509" i="16"/>
  <c r="F509" i="16" s="1"/>
  <c r="G509" i="16"/>
  <c r="H509" i="16" s="1"/>
  <c r="E591" i="16"/>
  <c r="F591" i="16" s="1"/>
  <c r="G591" i="16"/>
  <c r="H591" i="16" s="1"/>
  <c r="G380" i="16"/>
  <c r="H380" i="16" s="1"/>
  <c r="G612" i="16"/>
  <c r="H612" i="16" s="1"/>
  <c r="G649" i="16"/>
  <c r="H649" i="16" s="1"/>
  <c r="E377" i="16"/>
  <c r="F377" i="16" s="1"/>
  <c r="G377" i="16"/>
  <c r="H377" i="16" s="1"/>
  <c r="E641" i="16"/>
  <c r="F641" i="16" s="1"/>
  <c r="G641" i="16"/>
  <c r="H641" i="16" s="1"/>
  <c r="E601" i="16"/>
  <c r="F601" i="16" s="1"/>
  <c r="G601" i="16"/>
  <c r="H601" i="16" s="1"/>
  <c r="E75" i="16"/>
  <c r="F75" i="16" s="1"/>
  <c r="G75" i="16"/>
  <c r="H75" i="16" s="1"/>
  <c r="E275" i="16"/>
  <c r="F275" i="16" s="1"/>
  <c r="G275" i="16"/>
  <c r="H275" i="16" s="1"/>
  <c r="E249" i="16"/>
  <c r="F249" i="16" s="1"/>
  <c r="G249" i="16"/>
  <c r="H249" i="16" s="1"/>
  <c r="G750" i="16"/>
  <c r="H750" i="16" s="1"/>
  <c r="G751" i="16"/>
  <c r="H751" i="16" s="1"/>
  <c r="G752" i="16"/>
  <c r="H752" i="16" s="1"/>
  <c r="G753" i="16"/>
  <c r="H753" i="16" s="1"/>
  <c r="G572" i="16"/>
  <c r="H572" i="16" s="1"/>
  <c r="E269" i="16"/>
  <c r="F269" i="16" s="1"/>
  <c r="G269" i="16"/>
  <c r="H269" i="16" s="1"/>
  <c r="E438" i="16"/>
  <c r="F438" i="16" s="1"/>
  <c r="G438" i="16"/>
  <c r="H438" i="16" s="1"/>
  <c r="E781" i="16"/>
  <c r="F781" i="16" s="1"/>
  <c r="G781" i="16"/>
  <c r="H781" i="16" s="1"/>
  <c r="E373" i="16"/>
  <c r="F373" i="16" s="1"/>
  <c r="G373" i="16"/>
  <c r="H373" i="16" s="1"/>
  <c r="E654" i="16"/>
  <c r="F654" i="16" s="1"/>
  <c r="G654" i="16"/>
  <c r="H654" i="16" s="1"/>
  <c r="E259" i="16"/>
  <c r="F259" i="16" s="1"/>
  <c r="G259" i="16"/>
  <c r="H259" i="16" s="1"/>
  <c r="E782" i="16"/>
  <c r="F782" i="16" s="1"/>
  <c r="G782" i="16"/>
  <c r="H782" i="16" s="1"/>
  <c r="G667" i="16"/>
  <c r="H667" i="16" s="1"/>
  <c r="E667" i="16"/>
  <c r="F667" i="16" s="1"/>
  <c r="D19" i="13" l="1"/>
  <c r="R19" i="13" s="1"/>
  <c r="L19" i="13"/>
  <c r="M19" i="13"/>
  <c r="E19" i="13"/>
  <c r="P19" i="13" l="1"/>
  <c r="H19" i="13" s="1"/>
  <c r="O19" i="13"/>
  <c r="F19" i="13"/>
  <c r="I19" i="13" l="1"/>
  <c r="D93" i="13" l="1"/>
  <c r="R93" i="13" s="1"/>
  <c r="D35" i="13"/>
  <c r="R35" i="13" s="1"/>
  <c r="D36" i="13"/>
  <c r="R36" i="13" s="1"/>
  <c r="D11" i="13"/>
  <c r="R11" i="13" s="1"/>
  <c r="D50" i="13"/>
  <c r="R50" i="13" s="1"/>
  <c r="D12" i="13"/>
  <c r="R12" i="13" s="1"/>
  <c r="D58" i="13"/>
  <c r="R58" i="13" s="1"/>
  <c r="D37" i="13"/>
  <c r="R37" i="13" s="1"/>
  <c r="D94" i="13"/>
  <c r="R94" i="13" s="1"/>
  <c r="D13" i="13"/>
  <c r="R13" i="13" s="1"/>
  <c r="D95" i="13"/>
  <c r="R95" i="13" s="1"/>
  <c r="D96" i="13"/>
  <c r="R96" i="13" s="1"/>
  <c r="D97" i="13"/>
  <c r="R97" i="13" s="1"/>
  <c r="D72" i="13"/>
  <c r="R72" i="13" s="1"/>
  <c r="D98" i="13"/>
  <c r="R98" i="13" s="1"/>
  <c r="D14" i="13"/>
  <c r="R14" i="13" s="1"/>
  <c r="D15" i="13"/>
  <c r="R15" i="13" s="1"/>
  <c r="D38" i="13"/>
  <c r="R38" i="13" s="1"/>
  <c r="D51" i="13"/>
  <c r="R51" i="13" s="1"/>
  <c r="D52" i="13"/>
  <c r="R52" i="13" s="1"/>
  <c r="D53" i="13"/>
  <c r="R53" i="13" s="1"/>
  <c r="D39" i="13"/>
  <c r="R39" i="13" s="1"/>
  <c r="D16" i="13"/>
  <c r="R16" i="13" s="1"/>
  <c r="D99" i="13"/>
  <c r="R99" i="13" s="1"/>
  <c r="D100" i="13"/>
  <c r="R100" i="13" s="1"/>
  <c r="D60" i="13"/>
  <c r="R60" i="13" s="1"/>
  <c r="D40" i="13"/>
  <c r="R40" i="13" s="1"/>
  <c r="D17" i="13"/>
  <c r="R17" i="13" s="1"/>
  <c r="D69" i="13"/>
  <c r="R69" i="13" s="1"/>
  <c r="D41" i="13"/>
  <c r="R41" i="13" s="1"/>
  <c r="D101" i="13"/>
  <c r="R101" i="13" s="1"/>
  <c r="D18" i="13"/>
  <c r="R18" i="13" s="1"/>
  <c r="D102" i="13"/>
  <c r="R102" i="13" s="1"/>
  <c r="D61" i="13"/>
  <c r="R61" i="13" s="1"/>
  <c r="D103" i="13"/>
  <c r="R103" i="13" s="1"/>
  <c r="D42" i="13"/>
  <c r="R42" i="13" s="1"/>
  <c r="D43" i="13"/>
  <c r="R43" i="13" s="1"/>
  <c r="D54" i="13"/>
  <c r="R54" i="13" s="1"/>
  <c r="D20" i="13"/>
  <c r="R20" i="13" s="1"/>
  <c r="D55" i="13"/>
  <c r="R55" i="13" s="1"/>
  <c r="D21" i="13"/>
  <c r="R21" i="13" s="1"/>
  <c r="D22" i="13"/>
  <c r="R22" i="13" s="1"/>
  <c r="D73" i="13"/>
  <c r="R73" i="13" s="1"/>
  <c r="D56" i="13"/>
  <c r="R56" i="13" s="1"/>
  <c r="D62" i="13"/>
  <c r="R62" i="13" s="1"/>
  <c r="D59" i="13"/>
  <c r="R59" i="13" s="1"/>
  <c r="D23" i="13"/>
  <c r="R23" i="13" s="1"/>
  <c r="D104" i="13"/>
  <c r="R104" i="13" s="1"/>
  <c r="D63" i="13"/>
  <c r="R63" i="13" s="1"/>
  <c r="D105" i="13"/>
  <c r="R105" i="13" s="1"/>
  <c r="D71" i="13"/>
  <c r="R71" i="13" s="1"/>
  <c r="D106" i="13"/>
  <c r="R106" i="13" s="1"/>
  <c r="L93" i="13"/>
  <c r="L35" i="13"/>
  <c r="L36" i="13"/>
  <c r="L11" i="13"/>
  <c r="L50" i="13"/>
  <c r="L12" i="13"/>
  <c r="L58" i="13"/>
  <c r="L37" i="13"/>
  <c r="L94" i="13"/>
  <c r="L13" i="13"/>
  <c r="L95" i="13"/>
  <c r="L96" i="13"/>
  <c r="L97" i="13"/>
  <c r="L72" i="13"/>
  <c r="L98" i="13"/>
  <c r="L14" i="13"/>
  <c r="L15" i="13"/>
  <c r="L38" i="13"/>
  <c r="L51" i="13"/>
  <c r="L52" i="13"/>
  <c r="L53" i="13"/>
  <c r="L39" i="13"/>
  <c r="L16" i="13"/>
  <c r="L99" i="13"/>
  <c r="L100" i="13"/>
  <c r="L60" i="13"/>
  <c r="L40" i="13"/>
  <c r="L17" i="13"/>
  <c r="L69" i="13"/>
  <c r="L41" i="13"/>
  <c r="L101" i="13"/>
  <c r="L18" i="13"/>
  <c r="L102" i="13"/>
  <c r="L61" i="13"/>
  <c r="L103" i="13"/>
  <c r="L42" i="13"/>
  <c r="L43" i="13"/>
  <c r="L54" i="13"/>
  <c r="L20" i="13"/>
  <c r="L55" i="13"/>
  <c r="L21" i="13"/>
  <c r="L22" i="13"/>
  <c r="L73" i="13"/>
  <c r="L56" i="13"/>
  <c r="L62" i="13"/>
  <c r="L59" i="13"/>
  <c r="L23" i="13"/>
  <c r="L104" i="13"/>
  <c r="L63" i="13"/>
  <c r="L105" i="13"/>
  <c r="L71" i="13"/>
  <c r="L106" i="13"/>
  <c r="M93" i="13"/>
  <c r="M35" i="13"/>
  <c r="M36" i="13"/>
  <c r="M11" i="13"/>
  <c r="M50" i="13"/>
  <c r="M12" i="13"/>
  <c r="M58" i="13"/>
  <c r="M37" i="13"/>
  <c r="M94" i="13"/>
  <c r="M13" i="13"/>
  <c r="M95" i="13"/>
  <c r="M96" i="13"/>
  <c r="M97" i="13"/>
  <c r="M72" i="13"/>
  <c r="M98" i="13"/>
  <c r="M14" i="13"/>
  <c r="M15" i="13"/>
  <c r="M38" i="13"/>
  <c r="M51" i="13"/>
  <c r="M52" i="13"/>
  <c r="M53" i="13"/>
  <c r="M39" i="13"/>
  <c r="M16" i="13"/>
  <c r="M99" i="13"/>
  <c r="M100" i="13"/>
  <c r="M60" i="13"/>
  <c r="M40" i="13"/>
  <c r="M17" i="13"/>
  <c r="M69" i="13"/>
  <c r="M41" i="13"/>
  <c r="M101" i="13"/>
  <c r="M18" i="13"/>
  <c r="M102" i="13"/>
  <c r="M61" i="13"/>
  <c r="M103" i="13"/>
  <c r="M42" i="13"/>
  <c r="M43" i="13"/>
  <c r="M54" i="13"/>
  <c r="M20" i="13"/>
  <c r="M55" i="13"/>
  <c r="M21" i="13"/>
  <c r="M22" i="13"/>
  <c r="M73" i="13"/>
  <c r="M56" i="13"/>
  <c r="M62" i="13"/>
  <c r="M59" i="13"/>
  <c r="M23" i="13"/>
  <c r="M104" i="13"/>
  <c r="M63" i="13"/>
  <c r="M105" i="13"/>
  <c r="M71" i="13"/>
  <c r="M106" i="13"/>
  <c r="E93" i="13"/>
  <c r="E35" i="13"/>
  <c r="E36" i="13"/>
  <c r="E11" i="13"/>
  <c r="E50" i="13"/>
  <c r="E12" i="13"/>
  <c r="E58" i="13"/>
  <c r="H58" i="13" s="1"/>
  <c r="E37" i="13"/>
  <c r="E94" i="13"/>
  <c r="E13" i="13"/>
  <c r="E95" i="13"/>
  <c r="E96" i="13"/>
  <c r="E97" i="13"/>
  <c r="E72" i="13"/>
  <c r="E98" i="13"/>
  <c r="E14" i="13"/>
  <c r="E15" i="13"/>
  <c r="E38" i="13"/>
  <c r="E51" i="13"/>
  <c r="E52" i="13"/>
  <c r="E53" i="13"/>
  <c r="E39" i="13"/>
  <c r="E16" i="13"/>
  <c r="E99" i="13"/>
  <c r="E100" i="13"/>
  <c r="E60" i="13"/>
  <c r="E40" i="13"/>
  <c r="E17" i="13"/>
  <c r="E69" i="13"/>
  <c r="E41" i="13"/>
  <c r="E101" i="13"/>
  <c r="E18" i="13"/>
  <c r="E102" i="13"/>
  <c r="E61" i="13"/>
  <c r="E103" i="13"/>
  <c r="E42" i="13"/>
  <c r="E43" i="13"/>
  <c r="E54" i="13"/>
  <c r="E20" i="13"/>
  <c r="E55" i="13"/>
  <c r="E21" i="13"/>
  <c r="E22" i="13"/>
  <c r="E73" i="13"/>
  <c r="E56" i="13"/>
  <c r="E62" i="13"/>
  <c r="E59" i="13"/>
  <c r="E23" i="13"/>
  <c r="E104" i="13"/>
  <c r="E63" i="13"/>
  <c r="E105" i="13"/>
  <c r="E71" i="13"/>
  <c r="E106" i="13"/>
  <c r="O23" i="13" l="1"/>
  <c r="P23" i="13"/>
  <c r="H23" i="13" s="1"/>
  <c r="P103" i="13"/>
  <c r="O103" i="13"/>
  <c r="G103" i="13" s="1"/>
  <c r="P16" i="13"/>
  <c r="O16" i="13"/>
  <c r="O95" i="13"/>
  <c r="P95" i="13"/>
  <c r="H95" i="13" s="1"/>
  <c r="O59" i="13"/>
  <c r="P59" i="13"/>
  <c r="O61" i="13"/>
  <c r="P61" i="13"/>
  <c r="P39" i="13"/>
  <c r="O39" i="13"/>
  <c r="O13" i="13"/>
  <c r="P13" i="13"/>
  <c r="H13" i="13" s="1"/>
  <c r="O62" i="13"/>
  <c r="P62" i="13"/>
  <c r="H62" i="13" s="1"/>
  <c r="P102" i="13"/>
  <c r="H102" i="13" s="1"/>
  <c r="O102" i="13"/>
  <c r="P53" i="13"/>
  <c r="H53" i="13" s="1"/>
  <c r="O53" i="13"/>
  <c r="O94" i="13"/>
  <c r="P94" i="13"/>
  <c r="H94" i="13" s="1"/>
  <c r="P56" i="13"/>
  <c r="H56" i="13" s="1"/>
  <c r="O56" i="13"/>
  <c r="P18" i="13"/>
  <c r="H18" i="13" s="1"/>
  <c r="O18" i="13"/>
  <c r="O52" i="13"/>
  <c r="P52" i="13"/>
  <c r="H52" i="13" s="1"/>
  <c r="O37" i="13"/>
  <c r="P37" i="13"/>
  <c r="H37" i="13" s="1"/>
  <c r="O73" i="13"/>
  <c r="G73" i="13" s="1"/>
  <c r="P73" i="13"/>
  <c r="P101" i="13"/>
  <c r="H101" i="13" s="1"/>
  <c r="O101" i="13"/>
  <c r="P51" i="13"/>
  <c r="H51" i="13" s="1"/>
  <c r="O51" i="13"/>
  <c r="O58" i="13"/>
  <c r="P22" i="13"/>
  <c r="O22" i="13"/>
  <c r="G22" i="13" s="1"/>
  <c r="P41" i="13"/>
  <c r="O41" i="13"/>
  <c r="G41" i="13" s="1"/>
  <c r="O38" i="13"/>
  <c r="P38" i="13"/>
  <c r="H38" i="13" s="1"/>
  <c r="O12" i="13"/>
  <c r="P12" i="13"/>
  <c r="H12" i="13" s="1"/>
  <c r="O21" i="13"/>
  <c r="P21" i="13"/>
  <c r="H21" i="13" s="1"/>
  <c r="O69" i="13"/>
  <c r="P69" i="13"/>
  <c r="H69" i="13" s="1"/>
  <c r="O15" i="13"/>
  <c r="P15" i="13"/>
  <c r="H15" i="13" s="1"/>
  <c r="O50" i="13"/>
  <c r="G50" i="13" s="1"/>
  <c r="P50" i="13"/>
  <c r="O106" i="13"/>
  <c r="P106" i="13"/>
  <c r="H106" i="13" s="1"/>
  <c r="P55" i="13"/>
  <c r="H55" i="13" s="1"/>
  <c r="O55" i="13"/>
  <c r="O17" i="13"/>
  <c r="P17" i="13"/>
  <c r="H17" i="13" s="1"/>
  <c r="O14" i="13"/>
  <c r="P14" i="13"/>
  <c r="H14" i="13" s="1"/>
  <c r="P11" i="13"/>
  <c r="H11" i="13" s="1"/>
  <c r="O11" i="13"/>
  <c r="O71" i="13"/>
  <c r="P71" i="13"/>
  <c r="H71" i="13" s="1"/>
  <c r="P20" i="13"/>
  <c r="O20" i="13"/>
  <c r="G20" i="13" s="1"/>
  <c r="P40" i="13"/>
  <c r="H40" i="13" s="1"/>
  <c r="O40" i="13"/>
  <c r="P98" i="13"/>
  <c r="H98" i="13" s="1"/>
  <c r="O98" i="13"/>
  <c r="O36" i="13"/>
  <c r="P36" i="13"/>
  <c r="H36" i="13" s="1"/>
  <c r="P105" i="13"/>
  <c r="H105" i="13" s="1"/>
  <c r="O105" i="13"/>
  <c r="P54" i="13"/>
  <c r="H54" i="13" s="1"/>
  <c r="O54" i="13"/>
  <c r="O60" i="13"/>
  <c r="P60" i="13"/>
  <c r="H60" i="13" s="1"/>
  <c r="O72" i="13"/>
  <c r="G72" i="13" s="1"/>
  <c r="P72" i="13"/>
  <c r="O35" i="13"/>
  <c r="P35" i="13"/>
  <c r="H35" i="13" s="1"/>
  <c r="P63" i="13"/>
  <c r="H63" i="13" s="1"/>
  <c r="O63" i="13"/>
  <c r="P43" i="13"/>
  <c r="H43" i="13" s="1"/>
  <c r="O43" i="13"/>
  <c r="P100" i="13"/>
  <c r="H100" i="13" s="1"/>
  <c r="O100" i="13"/>
  <c r="O97" i="13"/>
  <c r="P97" i="13"/>
  <c r="H97" i="13" s="1"/>
  <c r="O104" i="13"/>
  <c r="P104" i="13"/>
  <c r="H104" i="13" s="1"/>
  <c r="P42" i="13"/>
  <c r="H42" i="13" s="1"/>
  <c r="O42" i="13"/>
  <c r="O99" i="13"/>
  <c r="P99" i="13"/>
  <c r="H99" i="13" s="1"/>
  <c r="O96" i="13"/>
  <c r="P96" i="13"/>
  <c r="H96" i="13" s="1"/>
  <c r="O93" i="13"/>
  <c r="G93" i="13" s="1"/>
  <c r="P93" i="13"/>
  <c r="H16" i="13"/>
  <c r="H59" i="13"/>
  <c r="H39" i="13"/>
  <c r="H61" i="13"/>
  <c r="F106" i="13"/>
  <c r="F36" i="13"/>
  <c r="F35" i="13"/>
  <c r="F63" i="13"/>
  <c r="F43" i="13"/>
  <c r="F100" i="13"/>
  <c r="F104" i="13"/>
  <c r="F42" i="13"/>
  <c r="F99" i="13"/>
  <c r="F96" i="13"/>
  <c r="F93" i="13"/>
  <c r="F23" i="13"/>
  <c r="F103" i="13"/>
  <c r="F16" i="13"/>
  <c r="F95" i="13"/>
  <c r="F11" i="13"/>
  <c r="F71" i="13"/>
  <c r="F72" i="13"/>
  <c r="F102" i="13"/>
  <c r="F14" i="13"/>
  <c r="F20" i="13"/>
  <c r="F54" i="13"/>
  <c r="F62" i="13"/>
  <c r="F94" i="13"/>
  <c r="F18" i="13"/>
  <c r="F52" i="13"/>
  <c r="F73" i="13"/>
  <c r="F51" i="13"/>
  <c r="F22" i="13"/>
  <c r="F41" i="13"/>
  <c r="F38" i="13"/>
  <c r="F12" i="13"/>
  <c r="F55" i="13"/>
  <c r="F40" i="13"/>
  <c r="F105" i="13"/>
  <c r="F53" i="13"/>
  <c r="F56" i="13"/>
  <c r="F37" i="13"/>
  <c r="F101" i="13"/>
  <c r="F58" i="13"/>
  <c r="F21" i="13"/>
  <c r="F69" i="13"/>
  <c r="F15" i="13"/>
  <c r="F50" i="13"/>
  <c r="F17" i="13"/>
  <c r="F98" i="13"/>
  <c r="F60" i="13"/>
  <c r="F97" i="13"/>
  <c r="F59" i="13"/>
  <c r="F61" i="13"/>
  <c r="F39" i="13"/>
  <c r="F13" i="13"/>
  <c r="I685" i="8"/>
  <c r="I41" i="13" l="1"/>
  <c r="I73" i="13"/>
  <c r="I100" i="13"/>
  <c r="I50" i="13"/>
  <c r="I20" i="13"/>
  <c r="I22" i="13"/>
  <c r="I72" i="13"/>
  <c r="I101" i="13"/>
  <c r="I95" i="13"/>
  <c r="I105" i="13"/>
  <c r="I98" i="13"/>
  <c r="I96" i="13"/>
  <c r="I99" i="13"/>
  <c r="I102" i="13"/>
  <c r="I104" i="13"/>
  <c r="I97" i="13"/>
  <c r="I94" i="13"/>
  <c r="I106" i="13"/>
  <c r="I93" i="13"/>
  <c r="I103" i="13"/>
  <c r="I21" i="13"/>
  <c r="I12" i="13"/>
  <c r="I52" i="13"/>
  <c r="I51" i="13"/>
  <c r="I15" i="13"/>
  <c r="I56" i="13"/>
  <c r="I69" i="13"/>
  <c r="I43" i="13"/>
  <c r="I58" i="13"/>
  <c r="I55" i="13"/>
  <c r="I16" i="13"/>
  <c r="I42" i="13"/>
  <c r="I37" i="13"/>
  <c r="I17" i="13"/>
  <c r="I38" i="13"/>
  <c r="I18" i="13"/>
  <c r="I23" i="13"/>
  <c r="I53" i="13"/>
  <c r="I14" i="13"/>
  <c r="I60" i="13"/>
  <c r="I59" i="13"/>
  <c r="I61" i="13"/>
  <c r="I11" i="13"/>
  <c r="I13" i="13"/>
  <c r="I62" i="13"/>
  <c r="I63" i="13"/>
  <c r="I39" i="13"/>
  <c r="I40" i="13"/>
  <c r="I54" i="13"/>
  <c r="I35" i="13"/>
  <c r="I36" i="13"/>
  <c r="I71" i="13"/>
  <c r="I908" i="8"/>
  <c r="I590" i="8"/>
  <c r="I217" i="8"/>
  <c r="I265" i="8"/>
  <c r="I357" i="8"/>
  <c r="I107" i="8" l="1"/>
  <c r="I182" i="8"/>
  <c r="I196" i="8"/>
  <c r="I623" i="8"/>
  <c r="I257" i="8"/>
  <c r="I260" i="8"/>
  <c r="I1019" i="8"/>
  <c r="I364" i="8"/>
  <c r="I310" i="8"/>
  <c r="I317" i="8"/>
  <c r="I319" i="8"/>
  <c r="I327" i="8"/>
  <c r="I336" i="8"/>
  <c r="I340" i="8"/>
  <c r="I436" i="8"/>
  <c r="I467" i="8"/>
  <c r="I542" i="8"/>
  <c r="I563" i="8"/>
  <c r="I573" i="8"/>
  <c r="I580" i="8"/>
  <c r="I610" i="8"/>
  <c r="I612" i="8"/>
  <c r="I616" i="8"/>
  <c r="I374" i="8"/>
  <c r="I724" i="8"/>
  <c r="I726" i="8"/>
  <c r="I727" i="8"/>
  <c r="I349" i="8"/>
  <c r="I345" i="8"/>
  <c r="I766" i="8"/>
  <c r="I914" i="8"/>
  <c r="I926" i="8"/>
  <c r="I930" i="8"/>
  <c r="I937" i="8"/>
  <c r="I970" i="8"/>
  <c r="I972" i="8"/>
  <c r="I974" i="8"/>
  <c r="I976" i="8"/>
  <c r="I977" i="8"/>
  <c r="I341" i="8"/>
  <c r="I342" i="8"/>
  <c r="I343" i="8"/>
  <c r="I344" i="8"/>
  <c r="I348" i="8"/>
  <c r="I208" i="8"/>
  <c r="I347" i="8"/>
  <c r="I346" i="8"/>
  <c r="I272" i="8"/>
  <c r="I282" i="8"/>
  <c r="I380" i="8"/>
  <c r="I600" i="8"/>
  <c r="I598" i="8"/>
  <c r="I601" i="8"/>
  <c r="I635" i="8"/>
  <c r="I358" i="8"/>
  <c r="I903" i="8"/>
  <c r="I79" i="8"/>
  <c r="I925" i="8"/>
  <c r="I928" i="8"/>
  <c r="I934" i="8"/>
  <c r="I943" i="8"/>
  <c r="I190" i="8"/>
  <c r="I11" i="8"/>
  <c r="I596" i="8"/>
  <c r="I642" i="8"/>
  <c r="I206" i="8"/>
  <c r="I491" i="8"/>
  <c r="I315" i="8"/>
  <c r="I32" i="8"/>
  <c r="I750" i="8"/>
  <c r="I815" i="8"/>
  <c r="I583" i="8"/>
  <c r="I31" i="8"/>
  <c r="I33" i="8"/>
  <c r="I189" i="8"/>
  <c r="I193" i="8"/>
  <c r="I521" i="8"/>
  <c r="I146" i="8"/>
  <c r="I127" i="8"/>
  <c r="I212" i="8"/>
  <c r="I227" i="8"/>
  <c r="I388" i="8"/>
  <c r="I552" i="8"/>
  <c r="I619" i="8"/>
  <c r="I647" i="8"/>
  <c r="I672" i="8"/>
  <c r="I756" i="8"/>
  <c r="I764" i="8"/>
  <c r="I768" i="8"/>
  <c r="I799" i="8"/>
  <c r="I258" i="8"/>
  <c r="I550" i="8"/>
  <c r="I597" i="8"/>
  <c r="I392" i="8"/>
  <c r="I397" i="8"/>
  <c r="I356" i="8"/>
  <c r="I398" i="8"/>
  <c r="I489" i="8"/>
  <c r="I498" i="8"/>
  <c r="I986" i="8"/>
  <c r="I845" i="8"/>
  <c r="I811" i="8"/>
  <c r="I291" i="8"/>
  <c r="I256" i="8"/>
  <c r="I762" i="8"/>
  <c r="I493" i="8"/>
  <c r="I650" i="8"/>
  <c r="I657" i="8"/>
  <c r="I651" i="8"/>
  <c r="I896" i="8"/>
  <c r="I907" i="8"/>
  <c r="I951" i="8"/>
  <c r="I271" i="8"/>
  <c r="I553" i="8"/>
  <c r="I9" i="8"/>
  <c r="I732" i="8"/>
  <c r="I273" i="8"/>
  <c r="I640" i="8"/>
  <c r="I203" i="8"/>
  <c r="I186" i="8"/>
  <c r="I988" i="8"/>
  <c r="I994" i="8"/>
  <c r="I556" i="8"/>
  <c r="I176" i="8"/>
  <c r="I746" i="8"/>
  <c r="I309" i="8"/>
  <c r="I365" i="8"/>
  <c r="I620" i="8"/>
  <c r="I626" i="8"/>
  <c r="I725" i="8"/>
  <c r="I23" i="8"/>
  <c r="I25" i="8"/>
  <c r="I26" i="8"/>
  <c r="I28" i="8"/>
  <c r="I821" i="8"/>
  <c r="I269" i="8"/>
  <c r="I633" i="8"/>
  <c r="I730" i="8"/>
  <c r="I752" i="8"/>
  <c r="I667" i="8"/>
  <c r="I584" i="8"/>
  <c r="I939" i="8"/>
  <c r="I363" i="8"/>
  <c r="I989" i="8"/>
  <c r="I920" i="8"/>
  <c r="I927" i="8"/>
  <c r="I181" i="8"/>
  <c r="I183" i="8"/>
  <c r="I362" i="8"/>
  <c r="I15" i="8"/>
  <c r="I3" i="8"/>
  <c r="I5" i="8"/>
  <c r="I6" i="8"/>
  <c r="I318" i="8"/>
  <c r="I7" i="8"/>
  <c r="I731" i="8"/>
  <c r="I222" i="8"/>
  <c r="I949" i="8"/>
  <c r="I252" i="8"/>
  <c r="I300" i="8"/>
  <c r="I856" i="8"/>
  <c r="I414" i="8"/>
  <c r="I279" i="8"/>
  <c r="I14" i="8"/>
  <c r="I35" i="8"/>
  <c r="I41" i="8"/>
  <c r="I912" i="8"/>
  <c r="I950" i="8"/>
  <c r="I955" i="8"/>
  <c r="I18" i="8"/>
  <c r="I19" i="8"/>
  <c r="I21" i="8"/>
  <c r="I897" i="8"/>
  <c r="I686" i="8"/>
  <c r="I742" i="8"/>
  <c r="I572" i="8"/>
  <c r="I760" i="8"/>
  <c r="I765" i="8"/>
  <c r="I679" i="8"/>
  <c r="I673" i="8"/>
  <c r="I775" i="8"/>
  <c r="I778" i="8"/>
  <c r="I333" i="8"/>
  <c r="I743" i="8"/>
  <c r="I745" i="8"/>
  <c r="I277" i="8"/>
  <c r="I328" i="8"/>
  <c r="I579" i="8"/>
  <c r="I788" i="8"/>
  <c r="I621" i="8"/>
  <c r="I757" i="8"/>
  <c r="I723" i="8"/>
  <c r="I737" i="8"/>
  <c r="I792" i="8"/>
  <c r="I261" i="8"/>
  <c r="I512" i="8"/>
  <c r="I60" i="8"/>
  <c r="I406" i="8"/>
  <c r="I75" i="8"/>
  <c r="I634" i="8"/>
  <c r="I559" i="8"/>
  <c r="I557" i="8"/>
  <c r="I664" i="8"/>
  <c r="I824" i="8"/>
  <c r="I585" i="8"/>
  <c r="I861" i="8"/>
  <c r="I500" i="8"/>
  <c r="I502" i="8"/>
  <c r="I984" i="8"/>
  <c r="I216" i="8"/>
  <c r="I853" i="8"/>
  <c r="I697" i="8"/>
  <c r="I466" i="8"/>
  <c r="I625" i="8"/>
  <c r="I645" i="8"/>
  <c r="I682" i="8"/>
  <c r="I710" i="8"/>
  <c r="I419" i="8"/>
  <c r="I544" i="8"/>
  <c r="I548" i="8"/>
  <c r="I614" i="8"/>
  <c r="I676" i="8"/>
  <c r="I932" i="8"/>
  <c r="I566" i="8"/>
  <c r="I789" i="8"/>
  <c r="I496" i="8"/>
  <c r="I65" i="8"/>
  <c r="I67" i="8"/>
  <c r="I895" i="8"/>
  <c r="I722" i="8"/>
  <c r="I829" i="8"/>
  <c r="I430" i="8"/>
  <c r="I36" i="8"/>
  <c r="I881" i="8"/>
  <c r="I888" i="8"/>
  <c r="I739" i="8"/>
  <c r="I741" i="8"/>
  <c r="I329" i="8"/>
  <c r="I879" i="8"/>
  <c r="I454" i="8"/>
  <c r="I834" i="8"/>
  <c r="I837" i="8"/>
  <c r="I698" i="8"/>
  <c r="I705" i="8"/>
  <c r="I592" i="8"/>
  <c r="I844" i="8"/>
  <c r="I862" i="8"/>
  <c r="I716" i="8"/>
  <c r="I886" i="8"/>
  <c r="I8" i="8"/>
  <c r="I303" i="8"/>
  <c r="I933" i="8"/>
  <c r="I298" i="8"/>
  <c r="I687" i="8"/>
  <c r="I688" i="8"/>
  <c r="I692" i="8"/>
  <c r="I695" i="8"/>
  <c r="I702" i="8"/>
  <c r="I751" i="8"/>
  <c r="I871" i="8"/>
  <c r="I541" i="8"/>
  <c r="I115" i="8"/>
  <c r="I816" i="8"/>
  <c r="I846" i="8"/>
  <c r="I508" i="8"/>
  <c r="I885" i="8"/>
  <c r="I562" i="8"/>
  <c r="I891" i="8"/>
  <c r="I899" i="8"/>
  <c r="I866" i="8"/>
  <c r="I867" i="8"/>
  <c r="I630" i="8"/>
  <c r="I890" i="8"/>
  <c r="I29" i="8"/>
  <c r="I749" i="8"/>
  <c r="I863" i="8"/>
  <c r="I627" i="8"/>
  <c r="I971" i="8"/>
  <c r="I729" i="8"/>
  <c r="I898" i="8"/>
  <c r="I43" i="8"/>
  <c r="I55" i="8"/>
  <c r="I56" i="8"/>
  <c r="I81" i="8"/>
  <c r="I59" i="8"/>
  <c r="I61" i="8"/>
  <c r="I62" i="8"/>
  <c r="I66" i="8"/>
  <c r="I69" i="8"/>
  <c r="I71" i="8"/>
  <c r="I74" i="8"/>
  <c r="I194" i="8"/>
  <c r="I86" i="8"/>
  <c r="I90" i="8"/>
  <c r="I104" i="8"/>
  <c r="I112" i="8"/>
  <c r="I117" i="8"/>
  <c r="I118" i="8"/>
  <c r="I124" i="8"/>
  <c r="I126" i="8"/>
  <c r="I129" i="8"/>
  <c r="I145" i="8"/>
  <c r="I147" i="8"/>
  <c r="I156" i="8"/>
  <c r="I161" i="8"/>
  <c r="I164" i="8"/>
  <c r="I169" i="8"/>
  <c r="I170" i="8"/>
  <c r="I174" i="8"/>
  <c r="I175" i="8"/>
  <c r="I690" i="8"/>
  <c r="I187" i="8"/>
  <c r="I188" i="8"/>
  <c r="I191" i="8"/>
  <c r="I192" i="8"/>
  <c r="I195" i="8"/>
  <c r="I197" i="8"/>
  <c r="I199" i="8"/>
  <c r="I209" i="8"/>
  <c r="I210" i="8"/>
  <c r="I213" i="8"/>
  <c r="I215" i="8"/>
  <c r="I219" i="8"/>
  <c r="I223" i="8"/>
  <c r="I233" i="8"/>
  <c r="I235" i="8"/>
  <c r="I238" i="8"/>
  <c r="I239" i="8"/>
  <c r="I242" i="8"/>
  <c r="I244" i="8"/>
  <c r="I245" i="8"/>
  <c r="I250" i="8"/>
  <c r="I251" i="8"/>
  <c r="I253" i="8"/>
  <c r="I254" i="8"/>
  <c r="I205" i="8"/>
  <c r="I221" i="8"/>
  <c r="I274" i="8"/>
  <c r="I278" i="8"/>
  <c r="I204" i="8"/>
  <c r="I286" i="8"/>
  <c r="I288" i="8"/>
  <c r="I290" i="8"/>
  <c r="I293" i="8"/>
  <c r="I295" i="8"/>
  <c r="I297" i="8"/>
  <c r="I299" i="8"/>
  <c r="I302" i="8"/>
  <c r="I304" i="8"/>
  <c r="I40" i="8"/>
  <c r="I308" i="8"/>
  <c r="I321" i="8"/>
  <c r="I330" i="8"/>
  <c r="I337" i="8"/>
  <c r="I339" i="8"/>
  <c r="I352" i="8"/>
  <c r="I355" i="8"/>
  <c r="I243" i="8"/>
  <c r="I369" i="8"/>
  <c r="I375" i="8"/>
  <c r="I378" i="8"/>
  <c r="I70" i="8"/>
  <c r="I387" i="8"/>
  <c r="I391" i="8"/>
  <c r="I396" i="8"/>
  <c r="I401" i="8"/>
  <c r="I402" i="8"/>
  <c r="I403" i="8"/>
  <c r="I324" i="8"/>
  <c r="I408" i="8"/>
  <c r="I409" i="8"/>
  <c r="I259" i="8"/>
  <c r="I413" i="8"/>
  <c r="I415" i="8"/>
  <c r="I416" i="8"/>
  <c r="I417" i="8"/>
  <c r="I418" i="8"/>
  <c r="I148" i="8"/>
  <c r="I426" i="8"/>
  <c r="I427" i="8"/>
  <c r="I428" i="8"/>
  <c r="I429" i="8"/>
  <c r="I431" i="8"/>
  <c r="I437" i="8"/>
  <c r="I439" i="8"/>
  <c r="I442" i="8"/>
  <c r="I445" i="8"/>
  <c r="I447" i="8"/>
  <c r="I450" i="8"/>
  <c r="I452" i="8"/>
  <c r="I453" i="8"/>
  <c r="I455" i="8"/>
  <c r="I457" i="8"/>
  <c r="I459" i="8"/>
  <c r="I464" i="8"/>
  <c r="I465" i="8"/>
  <c r="I468" i="8"/>
  <c r="I472" i="8"/>
  <c r="I477" i="8"/>
  <c r="I478" i="8"/>
  <c r="I479" i="8"/>
  <c r="I482" i="8"/>
  <c r="I487" i="8"/>
  <c r="I499" i="8"/>
  <c r="I509" i="8"/>
  <c r="I510" i="8"/>
  <c r="I517" i="8"/>
  <c r="I526" i="8"/>
  <c r="I529" i="8"/>
  <c r="I540" i="8"/>
  <c r="I543" i="8"/>
  <c r="I547" i="8"/>
  <c r="I262" i="8"/>
  <c r="I551" i="8"/>
  <c r="I555" i="8"/>
  <c r="I560" i="8"/>
  <c r="I564" i="8"/>
  <c r="I565" i="8"/>
  <c r="I568" i="8"/>
  <c r="I78" i="8"/>
  <c r="I72" i="8"/>
  <c r="I576" i="8"/>
  <c r="I586" i="8"/>
  <c r="I587" i="8"/>
  <c r="I588" i="8"/>
  <c r="I591" i="8"/>
  <c r="I595" i="8"/>
  <c r="I177" i="8"/>
  <c r="I602" i="8"/>
  <c r="I607" i="8"/>
  <c r="I613" i="8"/>
  <c r="I617" i="8"/>
  <c r="I624" i="8"/>
  <c r="I628" i="8"/>
  <c r="I631" i="8"/>
  <c r="I641" i="8"/>
  <c r="I643" i="8"/>
  <c r="I644" i="8"/>
  <c r="I646" i="8"/>
  <c r="I648" i="8"/>
  <c r="I652" i="8"/>
  <c r="I656" i="8"/>
  <c r="I658" i="8"/>
  <c r="I663" i="8"/>
  <c r="I669" i="8"/>
  <c r="I671" i="8"/>
  <c r="I675" i="8"/>
  <c r="I681" i="8"/>
  <c r="I629" i="8"/>
  <c r="I80" i="8"/>
  <c r="I689" i="8"/>
  <c r="I691" i="8"/>
  <c r="I694" i="8"/>
  <c r="I711" i="8"/>
  <c r="I715" i="8"/>
  <c r="I736" i="8"/>
  <c r="I738" i="8"/>
  <c r="I740" i="8"/>
  <c r="I755" i="8"/>
  <c r="I759" i="8"/>
  <c r="I763" i="8"/>
  <c r="I767" i="8"/>
  <c r="I772" i="8"/>
  <c r="I774" i="8"/>
  <c r="I776" i="8"/>
  <c r="I777" i="8"/>
  <c r="I44" i="8"/>
  <c r="I790" i="8"/>
  <c r="I791" i="8"/>
  <c r="I798" i="8"/>
  <c r="I802" i="8"/>
  <c r="I805" i="8"/>
  <c r="I813" i="8"/>
  <c r="I817" i="8"/>
  <c r="I818" i="8"/>
  <c r="I823" i="8"/>
  <c r="I826" i="8"/>
  <c r="I108" i="8"/>
  <c r="I831" i="8"/>
  <c r="I839" i="8"/>
  <c r="I842" i="8"/>
  <c r="I569" i="8"/>
  <c r="I847" i="8"/>
  <c r="I850" i="8"/>
  <c r="I852" i="8"/>
  <c r="I854" i="8"/>
  <c r="I857" i="8"/>
  <c r="I860" i="8"/>
  <c r="I54" i="8"/>
  <c r="I870" i="8"/>
  <c r="I263" i="8"/>
  <c r="I264" i="8"/>
  <c r="I887" i="8"/>
  <c r="I889" i="8"/>
  <c r="I292" i="8"/>
  <c r="I931" i="8"/>
  <c r="I978" i="8"/>
  <c r="I983" i="8"/>
  <c r="I985" i="8"/>
  <c r="I987" i="8"/>
  <c r="I990" i="8"/>
  <c r="I991" i="8"/>
  <c r="I992" i="8"/>
  <c r="I993" i="8"/>
  <c r="I995" i="8"/>
  <c r="I998" i="8"/>
  <c r="I880" i="8"/>
  <c r="I39" i="8"/>
  <c r="I42" i="8"/>
  <c r="I47" i="8"/>
  <c r="I48" i="8"/>
  <c r="I49" i="8"/>
  <c r="I51" i="8"/>
  <c r="I57" i="8"/>
  <c r="I744" i="8"/>
  <c r="I83" i="8"/>
  <c r="I622" i="8"/>
  <c r="I84" i="8"/>
  <c r="I87" i="8"/>
  <c r="I88" i="8"/>
  <c r="I91" i="8"/>
  <c r="I92" i="8"/>
  <c r="I506" i="8"/>
  <c r="I93" i="8"/>
  <c r="I94" i="8"/>
  <c r="I979" i="8"/>
  <c r="I769" i="8"/>
  <c r="I848" i="8"/>
  <c r="I63" i="8"/>
  <c r="I95" i="8"/>
  <c r="I109" i="8"/>
  <c r="I110" i="8"/>
  <c r="I111" i="8"/>
  <c r="I381" i="8"/>
  <c r="I132" i="8"/>
  <c r="I134" i="8"/>
  <c r="I136" i="8"/>
  <c r="I139" i="8"/>
  <c r="I140" i="8"/>
  <c r="I924" i="8"/>
  <c r="I4" i="8"/>
  <c r="I184" i="8"/>
  <c r="I13" i="8"/>
  <c r="I89" i="8"/>
  <c r="I77" i="8"/>
  <c r="I748" i="8"/>
  <c r="I37" i="8"/>
  <c r="I523" i="8"/>
  <c r="I149" i="8"/>
  <c r="I151" i="8"/>
  <c r="I154" i="8"/>
  <c r="I97" i="8"/>
  <c r="I98" i="8"/>
  <c r="I100" i="8"/>
  <c r="I101" i="8"/>
  <c r="I121" i="8"/>
  <c r="I103" i="8"/>
  <c r="I50" i="8"/>
  <c r="I122" i="8"/>
  <c r="I128" i="8"/>
  <c r="I68" i="8"/>
  <c r="I76" i="8"/>
  <c r="I165" i="8"/>
  <c r="I105" i="8"/>
  <c r="I167" i="8"/>
  <c r="I106" i="8"/>
  <c r="I168" i="8"/>
  <c r="I123" i="8"/>
  <c r="I125" i="8"/>
  <c r="I172" i="8"/>
  <c r="I179" i="8"/>
  <c r="I200" i="8"/>
  <c r="I130" i="8"/>
  <c r="I138" i="8"/>
  <c r="I144" i="8"/>
  <c r="I207" i="8"/>
  <c r="I131" i="8"/>
  <c r="I214" i="8"/>
  <c r="I224" i="8"/>
  <c r="I133" i="8"/>
  <c r="I225" i="8"/>
  <c r="I135" i="8"/>
  <c r="I137" i="8"/>
  <c r="I143" i="8"/>
  <c r="I158" i="8"/>
  <c r="I226" i="8"/>
  <c r="I102" i="8"/>
  <c r="I2" i="8"/>
  <c r="I230" i="8"/>
  <c r="I113" i="8"/>
  <c r="I234" i="8"/>
  <c r="I114" i="8"/>
  <c r="I237" i="8"/>
  <c r="I180" i="8"/>
  <c r="I701" i="8"/>
  <c r="I116" i="8"/>
  <c r="I868" i="8"/>
  <c r="I142" i="8"/>
  <c r="I150" i="8"/>
  <c r="I247" i="8"/>
  <c r="I153" i="8"/>
  <c r="I119" i="8"/>
  <c r="I249" i="8"/>
  <c r="I255" i="8"/>
  <c r="I218" i="8"/>
  <c r="I268" i="8"/>
  <c r="I163" i="8"/>
  <c r="I285" i="8"/>
  <c r="I155" i="8"/>
  <c r="I159" i="8"/>
  <c r="I311" i="8"/>
  <c r="I323" i="8"/>
  <c r="I157" i="8"/>
  <c r="I198" i="8"/>
  <c r="I331" i="8"/>
  <c r="I166" i="8"/>
  <c r="I373" i="8"/>
  <c r="I383" i="8"/>
  <c r="I384" i="8"/>
  <c r="I421" i="8"/>
  <c r="I422" i="8"/>
  <c r="I229" i="8"/>
  <c r="I201" i="8"/>
  <c r="I228" i="8"/>
  <c r="I270" i="8"/>
  <c r="I171" i="8"/>
  <c r="I425" i="8"/>
  <c r="I173" i="8"/>
  <c r="I433" i="8"/>
  <c r="I231" i="8"/>
  <c r="I294" i="8"/>
  <c r="I280" i="8"/>
  <c r="I301" i="8"/>
  <c r="I185" i="8"/>
  <c r="I462" i="8"/>
  <c r="I312" i="8"/>
  <c r="I313" i="8"/>
  <c r="I314" i="8"/>
  <c r="I296" i="8"/>
  <c r="I320" i="8"/>
  <c r="I232" i="8"/>
  <c r="I471" i="8"/>
  <c r="I325" i="8"/>
  <c r="I202" i="8"/>
  <c r="I473" i="8"/>
  <c r="I236" i="8"/>
  <c r="I338" i="8"/>
  <c r="I281" i="8"/>
  <c r="I275" i="8"/>
  <c r="I284" i="8"/>
  <c r="I359" i="8"/>
  <c r="I306" i="8"/>
  <c r="I361" i="8"/>
  <c r="I316" i="8"/>
  <c r="I276" i="8"/>
  <c r="I368" i="8"/>
  <c r="I289" i="8"/>
  <c r="I371" i="8"/>
  <c r="I372" i="8"/>
  <c r="I484" i="8"/>
  <c r="I326" i="8"/>
  <c r="I322" i="8"/>
  <c r="I485" i="8"/>
  <c r="I511" i="8"/>
  <c r="I332" i="8"/>
  <c r="I366" i="8"/>
  <c r="I393" i="8"/>
  <c r="I350" i="8"/>
  <c r="I354" i="8"/>
  <c r="I399" i="8"/>
  <c r="I360" i="8"/>
  <c r="I390" i="8"/>
  <c r="I376" i="8"/>
  <c r="I386" i="8"/>
  <c r="I412" i="8"/>
  <c r="I514" i="8"/>
  <c r="I515" i="8"/>
  <c r="I423" i="8"/>
  <c r="I516" i="8"/>
  <c r="I432" i="8"/>
  <c r="I518" i="8"/>
  <c r="I353" i="8"/>
  <c r="I435" i="8"/>
  <c r="I367" i="8"/>
  <c r="I438" i="8"/>
  <c r="I370" i="8"/>
  <c r="I441" i="8"/>
  <c r="I379" i="8"/>
  <c r="I444" i="8"/>
  <c r="I434" i="8"/>
  <c r="I449" i="8"/>
  <c r="I12" i="8"/>
  <c r="I456" i="8"/>
  <c r="I458" i="8"/>
  <c r="I460" i="8"/>
  <c r="I520" i="8"/>
  <c r="I463" i="8"/>
  <c r="I440" i="8"/>
  <c r="I470" i="8"/>
  <c r="I443" i="8"/>
  <c r="I582" i="8"/>
  <c r="I448" i="8"/>
  <c r="I476" i="8"/>
  <c r="I451" i="8"/>
  <c r="I481" i="8"/>
  <c r="I483" i="8"/>
  <c r="I589" i="8"/>
  <c r="I604" i="8"/>
  <c r="I486" i="8"/>
  <c r="I469" i="8"/>
  <c r="I395" i="8"/>
  <c r="I10" i="8"/>
  <c r="I494" i="8"/>
  <c r="I400" i="8"/>
  <c r="I407" i="8"/>
  <c r="I611" i="8"/>
  <c r="I877" i="8"/>
  <c r="I699" i="8"/>
  <c r="I490" i="8"/>
  <c r="I706" i="8"/>
  <c r="I474" i="8"/>
  <c r="I708" i="8"/>
  <c r="I480" i="8"/>
  <c r="I712" i="8"/>
  <c r="I488" i="8"/>
  <c r="I519" i="8"/>
  <c r="I522" i="8"/>
  <c r="I524" i="8"/>
  <c r="I525" i="8"/>
  <c r="I527" i="8"/>
  <c r="I532" i="8"/>
  <c r="I533" i="8"/>
  <c r="I534" i="8"/>
  <c r="I535" i="8"/>
  <c r="I536" i="8"/>
  <c r="I537" i="8"/>
  <c r="I538" i="8"/>
  <c r="I539" i="8"/>
  <c r="I528" i="8"/>
  <c r="I546" i="8"/>
  <c r="I549" i="8"/>
  <c r="I554" i="8"/>
  <c r="I558" i="8"/>
  <c r="I530" i="8"/>
  <c r="I575" i="8"/>
  <c r="I531" i="8"/>
  <c r="I581" i="8"/>
  <c r="I713" i="8"/>
  <c r="I718" i="8"/>
  <c r="I593" i="8"/>
  <c r="I594" i="8"/>
  <c r="I501" i="8"/>
  <c r="I599" i="8"/>
  <c r="I603" i="8"/>
  <c r="I720" i="8"/>
  <c r="I545" i="8"/>
  <c r="I561" i="8"/>
  <c r="I728" i="8"/>
  <c r="I578" i="8"/>
  <c r="I733" i="8"/>
  <c r="I605" i="8"/>
  <c r="I636" i="8"/>
  <c r="I637" i="8"/>
  <c r="I638" i="8"/>
  <c r="I639" i="8"/>
  <c r="I609" i="8"/>
  <c r="I615" i="8"/>
  <c r="I654" i="8"/>
  <c r="I632" i="8"/>
  <c r="I653" i="8"/>
  <c r="I661" i="8"/>
  <c r="I662" i="8"/>
  <c r="I666" i="8"/>
  <c r="I668" i="8"/>
  <c r="I655" i="8"/>
  <c r="I674" i="8"/>
  <c r="I677" i="8"/>
  <c r="I678" i="8"/>
  <c r="I660" i="8"/>
  <c r="I693" i="8"/>
  <c r="I734" i="8"/>
  <c r="I696" i="8"/>
  <c r="I779" i="8"/>
  <c r="I700" i="8"/>
  <c r="I797" i="8"/>
  <c r="I703" i="8"/>
  <c r="I704" i="8"/>
  <c r="I808" i="8"/>
  <c r="I707" i="8"/>
  <c r="I809" i="8"/>
  <c r="I709" i="8"/>
  <c r="I810" i="8"/>
  <c r="I812" i="8"/>
  <c r="I714" i="8"/>
  <c r="I717" i="8"/>
  <c r="I814" i="8"/>
  <c r="I670" i="8"/>
  <c r="I819" i="8"/>
  <c r="I680" i="8"/>
  <c r="I828" i="8"/>
  <c r="I830" i="8"/>
  <c r="I855" i="8"/>
  <c r="I735" i="8"/>
  <c r="I719" i="8"/>
  <c r="I754" i="8"/>
  <c r="I758" i="8"/>
  <c r="I761" i="8"/>
  <c r="I770" i="8"/>
  <c r="I771" i="8"/>
  <c r="I773" i="8"/>
  <c r="I858" i="8"/>
  <c r="I780" i="8"/>
  <c r="I503" i="8"/>
  <c r="I782" i="8"/>
  <c r="I783" i="8"/>
  <c r="I781" i="8"/>
  <c r="I784" i="8"/>
  <c r="I785" i="8"/>
  <c r="I786" i="8"/>
  <c r="I787" i="8"/>
  <c r="I721" i="8"/>
  <c r="I794" i="8"/>
  <c r="I747" i="8"/>
  <c r="I796" i="8"/>
  <c r="I859" i="8"/>
  <c r="I800" i="8"/>
  <c r="I803" i="8"/>
  <c r="I16" i="8"/>
  <c r="I806" i="8"/>
  <c r="I804" i="8"/>
  <c r="I864" i="8"/>
  <c r="I793" i="8"/>
  <c r="I873" i="8"/>
  <c r="I875" i="8"/>
  <c r="I878" i="8"/>
  <c r="I807" i="8"/>
  <c r="I884" i="8"/>
  <c r="I795" i="8"/>
  <c r="I822" i="8"/>
  <c r="I820" i="8"/>
  <c r="I975" i="8"/>
  <c r="I1003" i="8"/>
  <c r="I832" i="8"/>
  <c r="I507" i="8"/>
  <c r="I833" i="8"/>
  <c r="I838" i="8"/>
  <c r="I825" i="8"/>
  <c r="I841" i="8"/>
  <c r="I840" i="8"/>
  <c r="I849" i="8"/>
  <c r="I843" i="8"/>
  <c r="I1018" i="8"/>
  <c r="I1022" i="8"/>
  <c r="I17" i="8"/>
  <c r="I22" i="8"/>
  <c r="I851" i="8"/>
  <c r="I981" i="8"/>
  <c r="I872" i="8"/>
  <c r="I980" i="8"/>
  <c r="I982" i="8"/>
  <c r="I865" i="8"/>
  <c r="I178" i="8"/>
  <c r="I876" i="8"/>
  <c r="I882" i="8"/>
  <c r="I307" i="8"/>
  <c r="I20" i="8"/>
  <c r="I900" i="8"/>
  <c r="I901" i="8"/>
  <c r="I836" i="8"/>
  <c r="I910" i="8"/>
  <c r="I905" i="8"/>
  <c r="I906" i="8"/>
  <c r="I902" i="8"/>
  <c r="I883" i="8"/>
  <c r="I911" i="8"/>
  <c r="I913" i="8"/>
  <c r="I915" i="8"/>
  <c r="I909" i="8"/>
  <c r="I916" i="8"/>
  <c r="I917" i="8"/>
  <c r="I918" i="8"/>
  <c r="I904" i="8"/>
  <c r="I919" i="8"/>
  <c r="I923" i="8"/>
  <c r="I929" i="8"/>
  <c r="I935" i="8"/>
  <c r="I936" i="8"/>
  <c r="I938" i="8"/>
  <c r="I921" i="8"/>
  <c r="I940" i="8"/>
  <c r="I922" i="8"/>
  <c r="I942" i="8"/>
  <c r="I944" i="8"/>
  <c r="I945" i="8"/>
  <c r="I946" i="8"/>
  <c r="I947" i="8"/>
  <c r="I952" i="8"/>
  <c r="I941" i="8"/>
  <c r="I953" i="8"/>
  <c r="I954" i="8"/>
  <c r="I385" i="8"/>
  <c r="I962" i="8"/>
  <c r="I960" i="8"/>
  <c r="I964" i="8"/>
  <c r="I963" i="8"/>
  <c r="I966" i="8"/>
  <c r="I948" i="8"/>
  <c r="I967" i="8"/>
  <c r="I965" i="8"/>
  <c r="I969" i="8"/>
  <c r="I968" i="8"/>
  <c r="I211" i="8"/>
  <c r="I24" i="8"/>
  <c r="I27" i="8"/>
  <c r="I997" i="8"/>
  <c r="I999" i="8"/>
  <c r="I1000" i="8"/>
  <c r="I1001" i="8"/>
  <c r="I1002" i="8"/>
  <c r="I141" i="8"/>
  <c r="I152" i="8"/>
  <c r="I618" i="8"/>
  <c r="I1023" i="8"/>
  <c r="I996" i="8"/>
  <c r="I683" i="8"/>
  <c r="I1024" i="8"/>
  <c r="I684" i="8"/>
  <c r="I973" i="8"/>
  <c r="I801" i="8"/>
  <c r="I894" i="8"/>
  <c r="I410" i="8"/>
  <c r="I240" i="8"/>
  <c r="I505" i="8"/>
  <c r="I160" i="8"/>
  <c r="I869" i="8"/>
  <c r="I835" i="8"/>
  <c r="I394" i="8"/>
  <c r="I874" i="8"/>
  <c r="I957" i="8"/>
  <c r="I96" i="8"/>
  <c r="I424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20" i="8"/>
  <c r="I162" i="8"/>
  <c r="I58" i="8"/>
  <c r="I34" i="8"/>
  <c r="I649" i="8"/>
  <c r="I82" i="8"/>
  <c r="I52" i="8"/>
  <c r="I659" i="8"/>
  <c r="I53" i="8"/>
  <c r="I46" i="8"/>
  <c r="I665" i="8"/>
  <c r="I246" i="8"/>
  <c r="I73" i="8"/>
  <c r="I45" i="8"/>
  <c r="I570" i="8"/>
  <c r="I577" i="8"/>
  <c r="I513" i="8"/>
  <c r="I283" i="8"/>
  <c r="I497" i="8"/>
  <c r="I404" i="8"/>
  <c r="I567" i="8"/>
  <c r="I608" i="8"/>
  <c r="I495" i="8"/>
  <c r="I571" i="8"/>
  <c r="I267" i="8"/>
  <c r="I411" i="8"/>
  <c r="I266" i="8"/>
  <c r="I504" i="8"/>
  <c r="I574" i="8"/>
  <c r="I1020" i="8"/>
  <c r="I420" i="8"/>
  <c r="I892" i="8"/>
  <c r="I606" i="8"/>
  <c r="I30" i="8"/>
  <c r="D89" i="3" l="1"/>
  <c r="K89" i="3"/>
  <c r="J89" i="3" s="1"/>
  <c r="L89" i="3"/>
  <c r="M89" i="3"/>
  <c r="E89" i="3" s="1"/>
  <c r="D23" i="3"/>
  <c r="K23" i="3"/>
  <c r="J23" i="3" s="1"/>
  <c r="L23" i="3"/>
  <c r="M23" i="3"/>
  <c r="E23" i="3" s="1"/>
  <c r="D72" i="3"/>
  <c r="K72" i="3"/>
  <c r="J72" i="3" s="1"/>
  <c r="L72" i="3"/>
  <c r="M72" i="3"/>
  <c r="E72" i="3" s="1"/>
  <c r="G23" i="3" l="1"/>
  <c r="H23" i="3"/>
  <c r="G72" i="3"/>
  <c r="H72" i="3"/>
  <c r="H89" i="3"/>
  <c r="G89" i="3"/>
  <c r="F89" i="3"/>
  <c r="F23" i="3"/>
  <c r="F72" i="3"/>
  <c r="D96" i="3"/>
  <c r="D6" i="3"/>
  <c r="D5" i="3"/>
  <c r="D51" i="3"/>
  <c r="D103" i="3"/>
  <c r="D69" i="3"/>
  <c r="D45" i="3"/>
  <c r="D30" i="3"/>
  <c r="D91" i="3"/>
  <c r="D60" i="3"/>
  <c r="D36" i="3"/>
  <c r="D49" i="3"/>
  <c r="D94" i="3"/>
  <c r="D82" i="3"/>
  <c r="D47" i="3"/>
  <c r="D75" i="3"/>
  <c r="D79" i="3"/>
  <c r="D99" i="3"/>
  <c r="D31" i="3"/>
  <c r="D93" i="3"/>
  <c r="D46" i="3"/>
  <c r="D19" i="3"/>
  <c r="D13" i="3"/>
  <c r="D33" i="3"/>
  <c r="D20" i="3"/>
  <c r="D39" i="3"/>
  <c r="D48" i="3"/>
  <c r="D87" i="3"/>
  <c r="D35" i="3"/>
  <c r="D68" i="3"/>
  <c r="D24" i="3"/>
  <c r="D2" i="3"/>
  <c r="D64" i="3"/>
  <c r="D7" i="3"/>
  <c r="D104" i="3"/>
  <c r="D100" i="3"/>
  <c r="D97" i="3"/>
  <c r="K96" i="3"/>
  <c r="J96" i="3" s="1"/>
  <c r="K6" i="3"/>
  <c r="J6" i="3" s="1"/>
  <c r="K5" i="3"/>
  <c r="J5" i="3" s="1"/>
  <c r="K51" i="3"/>
  <c r="J51" i="3" s="1"/>
  <c r="K103" i="3"/>
  <c r="J103" i="3" s="1"/>
  <c r="K69" i="3"/>
  <c r="J69" i="3" s="1"/>
  <c r="K45" i="3"/>
  <c r="J45" i="3" s="1"/>
  <c r="K30" i="3"/>
  <c r="J30" i="3" s="1"/>
  <c r="K91" i="3"/>
  <c r="J91" i="3" s="1"/>
  <c r="K60" i="3"/>
  <c r="J60" i="3" s="1"/>
  <c r="K36" i="3"/>
  <c r="J36" i="3" s="1"/>
  <c r="K49" i="3"/>
  <c r="J49" i="3" s="1"/>
  <c r="K94" i="3"/>
  <c r="J94" i="3" s="1"/>
  <c r="K82" i="3"/>
  <c r="J82" i="3" s="1"/>
  <c r="K47" i="3"/>
  <c r="J47" i="3" s="1"/>
  <c r="K75" i="3"/>
  <c r="J75" i="3" s="1"/>
  <c r="K79" i="3"/>
  <c r="J79" i="3" s="1"/>
  <c r="K99" i="3"/>
  <c r="J99" i="3" s="1"/>
  <c r="K31" i="3"/>
  <c r="J31" i="3" s="1"/>
  <c r="K93" i="3"/>
  <c r="J93" i="3" s="1"/>
  <c r="K46" i="3"/>
  <c r="J46" i="3" s="1"/>
  <c r="K19" i="3"/>
  <c r="J19" i="3" s="1"/>
  <c r="K13" i="3"/>
  <c r="J13" i="3" s="1"/>
  <c r="K33" i="3"/>
  <c r="J33" i="3" s="1"/>
  <c r="K20" i="3"/>
  <c r="J20" i="3" s="1"/>
  <c r="K39" i="3"/>
  <c r="J39" i="3" s="1"/>
  <c r="K48" i="3"/>
  <c r="J48" i="3" s="1"/>
  <c r="K87" i="3"/>
  <c r="J87" i="3" s="1"/>
  <c r="K35" i="3"/>
  <c r="J35" i="3" s="1"/>
  <c r="K68" i="3"/>
  <c r="J68" i="3" s="1"/>
  <c r="K24" i="3"/>
  <c r="J24" i="3" s="1"/>
  <c r="K2" i="3"/>
  <c r="J2" i="3" s="1"/>
  <c r="K64" i="3"/>
  <c r="J64" i="3" s="1"/>
  <c r="K7" i="3"/>
  <c r="J7" i="3" s="1"/>
  <c r="K104" i="3"/>
  <c r="J104" i="3" s="1"/>
  <c r="K100" i="3"/>
  <c r="J100" i="3" s="1"/>
  <c r="K97" i="3"/>
  <c r="J97" i="3" s="1"/>
  <c r="L96" i="3"/>
  <c r="L6" i="3"/>
  <c r="L5" i="3"/>
  <c r="L51" i="3"/>
  <c r="L103" i="3"/>
  <c r="L69" i="3"/>
  <c r="L45" i="3"/>
  <c r="L30" i="3"/>
  <c r="L91" i="3"/>
  <c r="L60" i="3"/>
  <c r="L36" i="3"/>
  <c r="L49" i="3"/>
  <c r="L94" i="3"/>
  <c r="L82" i="3"/>
  <c r="L47" i="3"/>
  <c r="L75" i="3"/>
  <c r="L79" i="3"/>
  <c r="L99" i="3"/>
  <c r="L31" i="3"/>
  <c r="L93" i="3"/>
  <c r="L46" i="3"/>
  <c r="L19" i="3"/>
  <c r="L13" i="3"/>
  <c r="L33" i="3"/>
  <c r="L20" i="3"/>
  <c r="L39" i="3"/>
  <c r="L48" i="3"/>
  <c r="L87" i="3"/>
  <c r="L35" i="3"/>
  <c r="L68" i="3"/>
  <c r="L24" i="3"/>
  <c r="L2" i="3"/>
  <c r="L64" i="3"/>
  <c r="L7" i="3"/>
  <c r="L104" i="3"/>
  <c r="L100" i="3"/>
  <c r="L97" i="3"/>
  <c r="M96" i="3"/>
  <c r="E96" i="3" s="1"/>
  <c r="M6" i="3"/>
  <c r="E6" i="3" s="1"/>
  <c r="M5" i="3"/>
  <c r="E5" i="3" s="1"/>
  <c r="M51" i="3"/>
  <c r="E51" i="3" s="1"/>
  <c r="M103" i="3"/>
  <c r="E103" i="3" s="1"/>
  <c r="M69" i="3"/>
  <c r="E69" i="3" s="1"/>
  <c r="M45" i="3"/>
  <c r="E45" i="3" s="1"/>
  <c r="M30" i="3"/>
  <c r="E30" i="3" s="1"/>
  <c r="M91" i="3"/>
  <c r="E91" i="3" s="1"/>
  <c r="M60" i="3"/>
  <c r="E60" i="3" s="1"/>
  <c r="M36" i="3"/>
  <c r="E36" i="3" s="1"/>
  <c r="M49" i="3"/>
  <c r="E49" i="3" s="1"/>
  <c r="M94" i="3"/>
  <c r="E94" i="3" s="1"/>
  <c r="M82" i="3"/>
  <c r="E82" i="3" s="1"/>
  <c r="M47" i="3"/>
  <c r="E47" i="3" s="1"/>
  <c r="M75" i="3"/>
  <c r="E75" i="3" s="1"/>
  <c r="M79" i="3"/>
  <c r="E79" i="3" s="1"/>
  <c r="M99" i="3"/>
  <c r="E99" i="3" s="1"/>
  <c r="M31" i="3"/>
  <c r="E31" i="3" s="1"/>
  <c r="M93" i="3"/>
  <c r="E93" i="3" s="1"/>
  <c r="M46" i="3"/>
  <c r="E46" i="3" s="1"/>
  <c r="M19" i="3"/>
  <c r="E19" i="3" s="1"/>
  <c r="M13" i="3"/>
  <c r="E13" i="3" s="1"/>
  <c r="M33" i="3"/>
  <c r="E33" i="3" s="1"/>
  <c r="M20" i="3"/>
  <c r="E20" i="3" s="1"/>
  <c r="M39" i="3"/>
  <c r="E39" i="3" s="1"/>
  <c r="M48" i="3"/>
  <c r="E48" i="3" s="1"/>
  <c r="M87" i="3"/>
  <c r="E87" i="3" s="1"/>
  <c r="M35" i="3"/>
  <c r="E35" i="3" s="1"/>
  <c r="M68" i="3"/>
  <c r="E68" i="3" s="1"/>
  <c r="M24" i="3"/>
  <c r="E24" i="3" s="1"/>
  <c r="M2" i="3"/>
  <c r="E2" i="3" s="1"/>
  <c r="M64" i="3"/>
  <c r="E64" i="3" s="1"/>
  <c r="M7" i="3"/>
  <c r="E7" i="3" s="1"/>
  <c r="M104" i="3"/>
  <c r="E104" i="3" s="1"/>
  <c r="M100" i="3"/>
  <c r="E100" i="3" s="1"/>
  <c r="M97" i="3"/>
  <c r="E97" i="3" s="1"/>
  <c r="G2" i="3" l="1"/>
  <c r="G24" i="3"/>
  <c r="H24" i="3"/>
  <c r="G13" i="3"/>
  <c r="H13" i="3"/>
  <c r="H47" i="3"/>
  <c r="G47" i="3"/>
  <c r="H45" i="3"/>
  <c r="G45" i="3"/>
  <c r="G68" i="3"/>
  <c r="H68" i="3"/>
  <c r="H19" i="3"/>
  <c r="G19" i="3"/>
  <c r="H82" i="3"/>
  <c r="G82" i="3"/>
  <c r="G69" i="3"/>
  <c r="H69" i="3"/>
  <c r="H97" i="3"/>
  <c r="G97" i="3"/>
  <c r="G35" i="3"/>
  <c r="H35" i="3"/>
  <c r="G46" i="3"/>
  <c r="H46" i="3"/>
  <c r="H94" i="3"/>
  <c r="G94" i="3"/>
  <c r="G103" i="3"/>
  <c r="H103" i="3"/>
  <c r="G100" i="3"/>
  <c r="H100" i="3"/>
  <c r="G87" i="3"/>
  <c r="H87" i="3"/>
  <c r="G93" i="3"/>
  <c r="H93" i="3"/>
  <c r="G49" i="3"/>
  <c r="H49" i="3"/>
  <c r="G51" i="3"/>
  <c r="H51" i="3"/>
  <c r="G104" i="3"/>
  <c r="H104" i="3"/>
  <c r="G48" i="3"/>
  <c r="H48" i="3"/>
  <c r="H31" i="3"/>
  <c r="G31" i="3"/>
  <c r="G36" i="3"/>
  <c r="H36" i="3"/>
  <c r="G5" i="3"/>
  <c r="H5" i="3"/>
  <c r="H7" i="3"/>
  <c r="G7" i="3"/>
  <c r="G39" i="3"/>
  <c r="H39" i="3"/>
  <c r="G99" i="3"/>
  <c r="H99" i="3"/>
  <c r="G60" i="3"/>
  <c r="H60" i="3"/>
  <c r="H6" i="3"/>
  <c r="G6" i="3"/>
  <c r="G64" i="3"/>
  <c r="H64" i="3"/>
  <c r="G20" i="3"/>
  <c r="H20" i="3"/>
  <c r="H79" i="3"/>
  <c r="G79" i="3"/>
  <c r="G91" i="3"/>
  <c r="H91" i="3"/>
  <c r="G96" i="3"/>
  <c r="H96" i="3"/>
  <c r="H33" i="3"/>
  <c r="G33" i="3"/>
  <c r="H75" i="3"/>
  <c r="G75" i="3"/>
  <c r="H30" i="3"/>
  <c r="G30" i="3"/>
  <c r="I23" i="3"/>
  <c r="I89" i="3"/>
  <c r="I72" i="3"/>
  <c r="F35" i="3"/>
  <c r="F47" i="3"/>
  <c r="F68" i="3"/>
  <c r="F104" i="3"/>
  <c r="F24" i="3"/>
  <c r="N2" i="3"/>
  <c r="O2" i="3"/>
  <c r="H2" i="3" s="1"/>
  <c r="F103" i="3"/>
  <c r="F51" i="3"/>
  <c r="F99" i="3"/>
  <c r="F49" i="3"/>
  <c r="F46" i="3"/>
  <c r="F79" i="3"/>
  <c r="F75" i="3"/>
  <c r="F82" i="3"/>
  <c r="F36" i="3"/>
  <c r="F96" i="3"/>
  <c r="F5" i="3"/>
  <c r="F93" i="3"/>
  <c r="F31" i="3"/>
  <c r="F100" i="3"/>
  <c r="F7" i="3"/>
  <c r="F60" i="3"/>
  <c r="F30" i="3"/>
  <c r="F45" i="3"/>
  <c r="F48" i="3"/>
  <c r="F20" i="3"/>
  <c r="F97" i="3"/>
  <c r="F94" i="3"/>
  <c r="F87" i="3"/>
  <c r="F33" i="3"/>
  <c r="F19" i="3"/>
  <c r="F64" i="3"/>
  <c r="F2" i="3"/>
  <c r="F91" i="3"/>
  <c r="F69" i="3"/>
  <c r="F39" i="3"/>
  <c r="F13" i="3"/>
  <c r="F6" i="3"/>
  <c r="C3" i="9"/>
  <c r="I39" i="3" l="1"/>
  <c r="I7" i="3"/>
  <c r="I13" i="3"/>
  <c r="I20" i="3"/>
  <c r="I91" i="3"/>
  <c r="I30" i="3"/>
  <c r="I45" i="3"/>
  <c r="I100" i="3"/>
  <c r="I69" i="3"/>
  <c r="I93" i="3"/>
  <c r="I48" i="3"/>
  <c r="I6" i="3"/>
  <c r="I5" i="3"/>
  <c r="I96" i="3"/>
  <c r="I87" i="3"/>
  <c r="I33" i="3"/>
  <c r="I49" i="3"/>
  <c r="I24" i="3"/>
  <c r="I79" i="3"/>
  <c r="I104" i="3"/>
  <c r="I94" i="3"/>
  <c r="I51" i="3"/>
  <c r="I19" i="3"/>
  <c r="I46" i="3"/>
  <c r="I60" i="3"/>
  <c r="I31" i="3"/>
  <c r="I2" i="3"/>
  <c r="I82" i="3"/>
  <c r="I75" i="3"/>
  <c r="I99" i="3"/>
  <c r="I97" i="3"/>
  <c r="I103" i="3"/>
  <c r="I47" i="3"/>
  <c r="I35" i="3"/>
  <c r="I68" i="3"/>
  <c r="I64" i="3"/>
  <c r="I36" i="3"/>
  <c r="D56" i="3" l="1"/>
  <c r="K56" i="3"/>
  <c r="J56" i="3" s="1"/>
  <c r="L56" i="3"/>
  <c r="M56" i="3"/>
  <c r="E56" i="3" s="1"/>
  <c r="G56" i="3" l="1"/>
  <c r="H56" i="3"/>
  <c r="F56" i="3"/>
  <c r="D95" i="3"/>
  <c r="K95" i="3"/>
  <c r="J95" i="3" s="1"/>
  <c r="L95" i="3"/>
  <c r="M95" i="3"/>
  <c r="E95" i="3" s="1"/>
  <c r="K80" i="3"/>
  <c r="K14" i="3"/>
  <c r="K9" i="3"/>
  <c r="G95" i="3" l="1"/>
  <c r="H95" i="3"/>
  <c r="I56" i="3"/>
  <c r="F95" i="3"/>
  <c r="K59" i="3"/>
  <c r="K86" i="3"/>
  <c r="K22" i="3"/>
  <c r="K10" i="3"/>
  <c r="K26" i="3"/>
  <c r="K4" i="3"/>
  <c r="K38" i="3"/>
  <c r="K101" i="3"/>
  <c r="K55" i="3"/>
  <c r="K50" i="3"/>
  <c r="K53" i="3"/>
  <c r="K27" i="3"/>
  <c r="K21" i="3"/>
  <c r="K16" i="3"/>
  <c r="K74" i="3"/>
  <c r="K25" i="3"/>
  <c r="K102" i="3"/>
  <c r="K61" i="3"/>
  <c r="K105" i="3"/>
  <c r="K17" i="3"/>
  <c r="K66" i="3"/>
  <c r="K32" i="3"/>
  <c r="K85" i="3"/>
  <c r="K29" i="3"/>
  <c r="K12" i="3"/>
  <c r="K3" i="3"/>
  <c r="K63" i="3"/>
  <c r="K28" i="3"/>
  <c r="K37" i="3"/>
  <c r="K88" i="3"/>
  <c r="K43" i="3"/>
  <c r="K76" i="3"/>
  <c r="K70" i="3"/>
  <c r="K77" i="3"/>
  <c r="K71" i="3"/>
  <c r="K11" i="3"/>
  <c r="K83" i="3"/>
  <c r="K52" i="3"/>
  <c r="K58" i="3"/>
  <c r="K34" i="3"/>
  <c r="K90" i="3"/>
  <c r="K73" i="3"/>
  <c r="K84" i="3"/>
  <c r="K42" i="3"/>
  <c r="K8" i="3"/>
  <c r="K81" i="3"/>
  <c r="K65" i="3"/>
  <c r="K78" i="3"/>
  <c r="K15" i="3"/>
  <c r="K62" i="3"/>
  <c r="K54" i="3"/>
  <c r="K67" i="3"/>
  <c r="K40" i="3"/>
  <c r="K44" i="3"/>
  <c r="K92" i="3"/>
  <c r="K57" i="3"/>
  <c r="K98" i="3"/>
  <c r="K18" i="3"/>
  <c r="K41" i="3"/>
  <c r="I95" i="3" l="1"/>
  <c r="D22" i="3"/>
  <c r="D29" i="3"/>
  <c r="D80" i="3"/>
  <c r="D73" i="3"/>
  <c r="D62" i="3"/>
  <c r="D78" i="3"/>
  <c r="D3" i="3"/>
  <c r="D67" i="3"/>
  <c r="D10" i="3"/>
  <c r="D90" i="3"/>
  <c r="D84" i="3"/>
  <c r="D41" i="3"/>
  <c r="D83" i="3"/>
  <c r="D50" i="3"/>
  <c r="D11" i="3"/>
  <c r="D66" i="3"/>
  <c r="D18" i="3"/>
  <c r="D63" i="3"/>
  <c r="D14" i="3"/>
  <c r="D53" i="3"/>
  <c r="D42" i="3"/>
  <c r="D55" i="3"/>
  <c r="D61" i="3"/>
  <c r="D43" i="3"/>
  <c r="D34" i="3"/>
  <c r="D98" i="3"/>
  <c r="D8" i="3"/>
  <c r="D52" i="3"/>
  <c r="D32" i="3"/>
  <c r="D59" i="3"/>
  <c r="D26" i="3"/>
  <c r="D65" i="3"/>
  <c r="D25" i="3"/>
  <c r="D86" i="3"/>
  <c r="D17" i="3"/>
  <c r="J22" i="3"/>
  <c r="J29" i="3"/>
  <c r="J80" i="3"/>
  <c r="J73" i="3"/>
  <c r="J62" i="3"/>
  <c r="J78" i="3"/>
  <c r="J3" i="3"/>
  <c r="J67" i="3"/>
  <c r="J10" i="3"/>
  <c r="J90" i="3"/>
  <c r="J84" i="3"/>
  <c r="J41" i="3"/>
  <c r="J83" i="3"/>
  <c r="J50" i="3"/>
  <c r="J11" i="3"/>
  <c r="J66" i="3"/>
  <c r="J18" i="3"/>
  <c r="J63" i="3"/>
  <c r="J14" i="3"/>
  <c r="J53" i="3"/>
  <c r="J42" i="3"/>
  <c r="J55" i="3"/>
  <c r="J61" i="3"/>
  <c r="J43" i="3"/>
  <c r="J34" i="3"/>
  <c r="J98" i="3"/>
  <c r="J8" i="3"/>
  <c r="J52" i="3"/>
  <c r="J32" i="3"/>
  <c r="J59" i="3"/>
  <c r="J26" i="3"/>
  <c r="J65" i="3"/>
  <c r="J25" i="3"/>
  <c r="J86" i="3"/>
  <c r="J17" i="3"/>
  <c r="L22" i="3"/>
  <c r="L29" i="3"/>
  <c r="L80" i="3"/>
  <c r="L73" i="3"/>
  <c r="L62" i="3"/>
  <c r="L78" i="3"/>
  <c r="L3" i="3"/>
  <c r="L67" i="3"/>
  <c r="L10" i="3"/>
  <c r="L90" i="3"/>
  <c r="L84" i="3"/>
  <c r="L41" i="3"/>
  <c r="L83" i="3"/>
  <c r="L50" i="3"/>
  <c r="L11" i="3"/>
  <c r="L66" i="3"/>
  <c r="L18" i="3"/>
  <c r="L63" i="3"/>
  <c r="L14" i="3"/>
  <c r="L53" i="3"/>
  <c r="L42" i="3"/>
  <c r="L55" i="3"/>
  <c r="L61" i="3"/>
  <c r="L43" i="3"/>
  <c r="L34" i="3"/>
  <c r="L98" i="3"/>
  <c r="L8" i="3"/>
  <c r="L52" i="3"/>
  <c r="L32" i="3"/>
  <c r="L59" i="3"/>
  <c r="L26" i="3"/>
  <c r="L65" i="3"/>
  <c r="L25" i="3"/>
  <c r="L86" i="3"/>
  <c r="L17" i="3"/>
  <c r="M22" i="3"/>
  <c r="E22" i="3" s="1"/>
  <c r="M29" i="3"/>
  <c r="E29" i="3" s="1"/>
  <c r="M80" i="3"/>
  <c r="E80" i="3" s="1"/>
  <c r="M73" i="3"/>
  <c r="E73" i="3" s="1"/>
  <c r="M62" i="3"/>
  <c r="E62" i="3" s="1"/>
  <c r="M78" i="3"/>
  <c r="E78" i="3" s="1"/>
  <c r="M3" i="3"/>
  <c r="E3" i="3" s="1"/>
  <c r="M67" i="3"/>
  <c r="E67" i="3" s="1"/>
  <c r="M10" i="3"/>
  <c r="E10" i="3" s="1"/>
  <c r="M90" i="3"/>
  <c r="E90" i="3" s="1"/>
  <c r="M84" i="3"/>
  <c r="E84" i="3" s="1"/>
  <c r="M41" i="3"/>
  <c r="E41" i="3" s="1"/>
  <c r="M83" i="3"/>
  <c r="E83" i="3" s="1"/>
  <c r="M50" i="3"/>
  <c r="E50" i="3" s="1"/>
  <c r="M11" i="3"/>
  <c r="E11" i="3" s="1"/>
  <c r="M66" i="3"/>
  <c r="E66" i="3" s="1"/>
  <c r="M18" i="3"/>
  <c r="E18" i="3" s="1"/>
  <c r="M63" i="3"/>
  <c r="E63" i="3" s="1"/>
  <c r="M14" i="3"/>
  <c r="E14" i="3" s="1"/>
  <c r="M53" i="3"/>
  <c r="E53" i="3" s="1"/>
  <c r="M42" i="3"/>
  <c r="E42" i="3" s="1"/>
  <c r="M55" i="3"/>
  <c r="E55" i="3" s="1"/>
  <c r="M61" i="3"/>
  <c r="E61" i="3" s="1"/>
  <c r="M43" i="3"/>
  <c r="E43" i="3" s="1"/>
  <c r="M34" i="3"/>
  <c r="E34" i="3" s="1"/>
  <c r="M98" i="3"/>
  <c r="E98" i="3" s="1"/>
  <c r="M8" i="3"/>
  <c r="E8" i="3" s="1"/>
  <c r="M52" i="3"/>
  <c r="E52" i="3" s="1"/>
  <c r="M32" i="3"/>
  <c r="E32" i="3" s="1"/>
  <c r="M59" i="3"/>
  <c r="E59" i="3" s="1"/>
  <c r="M26" i="3"/>
  <c r="E26" i="3" s="1"/>
  <c r="M65" i="3"/>
  <c r="E65" i="3" s="1"/>
  <c r="M25" i="3"/>
  <c r="E25" i="3" s="1"/>
  <c r="M86" i="3"/>
  <c r="E86" i="3" s="1"/>
  <c r="M17" i="3"/>
  <c r="E17" i="3" s="1"/>
  <c r="G50" i="3" l="1"/>
  <c r="H50" i="3"/>
  <c r="G42" i="3"/>
  <c r="H42" i="3"/>
  <c r="G41" i="3"/>
  <c r="H41" i="3"/>
  <c r="G8" i="3"/>
  <c r="H8" i="3"/>
  <c r="G80" i="3"/>
  <c r="H80" i="3"/>
  <c r="G63" i="3"/>
  <c r="H63" i="3"/>
  <c r="H25" i="3"/>
  <c r="G25" i="3"/>
  <c r="H18" i="3"/>
  <c r="G18" i="3"/>
  <c r="G10" i="3"/>
  <c r="H10" i="3"/>
  <c r="H22" i="3"/>
  <c r="G22" i="3"/>
  <c r="G59" i="3"/>
  <c r="H59" i="3"/>
  <c r="G78" i="3"/>
  <c r="H78" i="3"/>
  <c r="G32" i="3"/>
  <c r="H32" i="3"/>
  <c r="G62" i="3"/>
  <c r="H62" i="3"/>
  <c r="G52" i="3"/>
  <c r="H52" i="3"/>
  <c r="G73" i="3"/>
  <c r="H73" i="3"/>
  <c r="G84" i="3"/>
  <c r="H84" i="3"/>
  <c r="H98" i="3"/>
  <c r="G98" i="3"/>
  <c r="G90" i="3"/>
  <c r="H90" i="3"/>
  <c r="H66" i="3"/>
  <c r="G66" i="3"/>
  <c r="G55" i="3"/>
  <c r="H55" i="3"/>
  <c r="G83" i="3"/>
  <c r="H83" i="3"/>
  <c r="G53" i="3"/>
  <c r="H53" i="3"/>
  <c r="G17" i="3"/>
  <c r="H17" i="3"/>
  <c r="H14" i="3"/>
  <c r="G14" i="3"/>
  <c r="G86" i="3"/>
  <c r="H86" i="3"/>
  <c r="H29" i="3"/>
  <c r="G29" i="3"/>
  <c r="H34" i="3"/>
  <c r="G34" i="3"/>
  <c r="G65" i="3"/>
  <c r="H65" i="3"/>
  <c r="G43" i="3"/>
  <c r="H43" i="3"/>
  <c r="H67" i="3"/>
  <c r="G67" i="3"/>
  <c r="H26" i="3"/>
  <c r="G26" i="3"/>
  <c r="G61" i="3"/>
  <c r="H61" i="3"/>
  <c r="H11" i="3"/>
  <c r="G11" i="3"/>
  <c r="G3" i="3"/>
  <c r="H3" i="3"/>
  <c r="F8" i="3"/>
  <c r="F42" i="3"/>
  <c r="F41" i="3"/>
  <c r="F73" i="3"/>
  <c r="F11" i="3"/>
  <c r="F26" i="3"/>
  <c r="F98" i="3"/>
  <c r="F53" i="3"/>
  <c r="F84" i="3"/>
  <c r="F80" i="3"/>
  <c r="F14" i="3"/>
  <c r="F50" i="3"/>
  <c r="F90" i="3"/>
  <c r="F78" i="3"/>
  <c r="F17" i="3"/>
  <c r="F59" i="3"/>
  <c r="F34" i="3"/>
  <c r="F10" i="3"/>
  <c r="F29" i="3"/>
  <c r="F43" i="3"/>
  <c r="F22" i="3"/>
  <c r="F63" i="3"/>
  <c r="F32" i="3"/>
  <c r="F61" i="3"/>
  <c r="F25" i="3"/>
  <c r="F55" i="3"/>
  <c r="F86" i="3"/>
  <c r="F18" i="3"/>
  <c r="F66" i="3"/>
  <c r="F67" i="3"/>
  <c r="F65" i="3"/>
  <c r="F52" i="3"/>
  <c r="F83" i="3"/>
  <c r="F3" i="3"/>
  <c r="F62" i="3"/>
  <c r="D77" i="3"/>
  <c r="D88" i="3"/>
  <c r="D38" i="3"/>
  <c r="D9" i="3"/>
  <c r="D74" i="3"/>
  <c r="D21" i="3"/>
  <c r="D37" i="3"/>
  <c r="D12" i="3"/>
  <c r="D76" i="3"/>
  <c r="D15" i="3"/>
  <c r="D57" i="3"/>
  <c r="D58" i="3"/>
  <c r="D54" i="3"/>
  <c r="D81" i="3"/>
  <c r="D70" i="3"/>
  <c r="D102" i="3"/>
  <c r="D92" i="3"/>
  <c r="D105" i="3"/>
  <c r="D40" i="3"/>
  <c r="D101" i="3"/>
  <c r="D27" i="3"/>
  <c r="D85" i="3"/>
  <c r="D28" i="3"/>
  <c r="D71" i="3"/>
  <c r="D16" i="3"/>
  <c r="D44" i="3"/>
  <c r="J77" i="3"/>
  <c r="J88" i="3"/>
  <c r="J38" i="3"/>
  <c r="J9" i="3"/>
  <c r="J74" i="3"/>
  <c r="J21" i="3"/>
  <c r="J37" i="3"/>
  <c r="J12" i="3"/>
  <c r="J76" i="3"/>
  <c r="J15" i="3"/>
  <c r="J57" i="3"/>
  <c r="J58" i="3"/>
  <c r="J54" i="3"/>
  <c r="J81" i="3"/>
  <c r="J70" i="3"/>
  <c r="J102" i="3"/>
  <c r="J92" i="3"/>
  <c r="J105" i="3"/>
  <c r="J40" i="3"/>
  <c r="J101" i="3"/>
  <c r="J27" i="3"/>
  <c r="J85" i="3"/>
  <c r="J28" i="3"/>
  <c r="J71" i="3"/>
  <c r="J16" i="3"/>
  <c r="J44" i="3"/>
  <c r="L77" i="3"/>
  <c r="L88" i="3"/>
  <c r="L38" i="3"/>
  <c r="L9" i="3"/>
  <c r="L74" i="3"/>
  <c r="L21" i="3"/>
  <c r="L37" i="3"/>
  <c r="L12" i="3"/>
  <c r="L76" i="3"/>
  <c r="L15" i="3"/>
  <c r="L57" i="3"/>
  <c r="L58" i="3"/>
  <c r="L54" i="3"/>
  <c r="L81" i="3"/>
  <c r="L70" i="3"/>
  <c r="L102" i="3"/>
  <c r="L92" i="3"/>
  <c r="L105" i="3"/>
  <c r="L40" i="3"/>
  <c r="L101" i="3"/>
  <c r="L27" i="3"/>
  <c r="L85" i="3"/>
  <c r="L28" i="3"/>
  <c r="L71" i="3"/>
  <c r="L16" i="3"/>
  <c r="L44" i="3"/>
  <c r="M77" i="3"/>
  <c r="E77" i="3" s="1"/>
  <c r="M88" i="3"/>
  <c r="E88" i="3" s="1"/>
  <c r="M38" i="3"/>
  <c r="E38" i="3" s="1"/>
  <c r="M9" i="3"/>
  <c r="E9" i="3" s="1"/>
  <c r="M74" i="3"/>
  <c r="E74" i="3" s="1"/>
  <c r="M21" i="3"/>
  <c r="E21" i="3" s="1"/>
  <c r="M37" i="3"/>
  <c r="E37" i="3" s="1"/>
  <c r="M12" i="3"/>
  <c r="E12" i="3" s="1"/>
  <c r="M76" i="3"/>
  <c r="E76" i="3" s="1"/>
  <c r="M15" i="3"/>
  <c r="E15" i="3" s="1"/>
  <c r="M57" i="3"/>
  <c r="E57" i="3" s="1"/>
  <c r="M58" i="3"/>
  <c r="E58" i="3" s="1"/>
  <c r="M54" i="3"/>
  <c r="E54" i="3" s="1"/>
  <c r="M81" i="3"/>
  <c r="E81" i="3" s="1"/>
  <c r="M70" i="3"/>
  <c r="E70" i="3" s="1"/>
  <c r="M102" i="3"/>
  <c r="E102" i="3" s="1"/>
  <c r="M92" i="3"/>
  <c r="E92" i="3" s="1"/>
  <c r="M105" i="3"/>
  <c r="E105" i="3" s="1"/>
  <c r="M40" i="3"/>
  <c r="E40" i="3" s="1"/>
  <c r="M101" i="3"/>
  <c r="E101" i="3" s="1"/>
  <c r="M27" i="3"/>
  <c r="E27" i="3" s="1"/>
  <c r="M85" i="3"/>
  <c r="E85" i="3" s="1"/>
  <c r="M28" i="3"/>
  <c r="E28" i="3" s="1"/>
  <c r="M71" i="3"/>
  <c r="E71" i="3" s="1"/>
  <c r="M16" i="3"/>
  <c r="E16" i="3" s="1"/>
  <c r="M44" i="3"/>
  <c r="E44" i="3" s="1"/>
  <c r="G85" i="3" l="1"/>
  <c r="H85" i="3"/>
  <c r="H21" i="3"/>
  <c r="G21" i="3"/>
  <c r="G74" i="3"/>
  <c r="H74" i="3"/>
  <c r="H101" i="3"/>
  <c r="G101" i="3"/>
  <c r="H38" i="3"/>
  <c r="G38" i="3"/>
  <c r="H105" i="3"/>
  <c r="G105" i="3"/>
  <c r="G16" i="3"/>
  <c r="H16" i="3"/>
  <c r="G92" i="3"/>
  <c r="H92" i="3"/>
  <c r="G76" i="3"/>
  <c r="H76" i="3"/>
  <c r="H77" i="3"/>
  <c r="G77" i="3"/>
  <c r="G27" i="3"/>
  <c r="H27" i="3"/>
  <c r="G9" i="3"/>
  <c r="H9" i="3"/>
  <c r="G40" i="3"/>
  <c r="H40" i="3"/>
  <c r="G88" i="3"/>
  <c r="H88" i="3"/>
  <c r="H102" i="3"/>
  <c r="G102" i="3"/>
  <c r="H81" i="3"/>
  <c r="G81" i="3"/>
  <c r="G54" i="3"/>
  <c r="H54" i="3"/>
  <c r="H58" i="3"/>
  <c r="G58" i="3"/>
  <c r="G57" i="3"/>
  <c r="H57" i="3"/>
  <c r="G44" i="3"/>
  <c r="H44" i="3"/>
  <c r="H15" i="3"/>
  <c r="G15" i="3"/>
  <c r="G71" i="3"/>
  <c r="H71" i="3"/>
  <c r="G12" i="3"/>
  <c r="H12" i="3"/>
  <c r="G28" i="3"/>
  <c r="H28" i="3"/>
  <c r="H70" i="3"/>
  <c r="G70" i="3"/>
  <c r="H37" i="3"/>
  <c r="G37" i="3"/>
  <c r="I43" i="3"/>
  <c r="I42" i="3"/>
  <c r="I18" i="3"/>
  <c r="I53" i="3"/>
  <c r="I52" i="3"/>
  <c r="I59" i="3"/>
  <c r="I17" i="3"/>
  <c r="I22" i="3"/>
  <c r="I67" i="3"/>
  <c r="I80" i="3"/>
  <c r="I25" i="3"/>
  <c r="I26" i="3"/>
  <c r="I83" i="3"/>
  <c r="I29" i="3"/>
  <c r="I34" i="3"/>
  <c r="I10" i="3"/>
  <c r="I78" i="3"/>
  <c r="I90" i="3"/>
  <c r="I65" i="3"/>
  <c r="I55" i="3"/>
  <c r="I62" i="3"/>
  <c r="I50" i="3"/>
  <c r="I11" i="3"/>
  <c r="I73" i="3"/>
  <c r="I14" i="3"/>
  <c r="I66" i="3"/>
  <c r="I84" i="3"/>
  <c r="I61" i="3"/>
  <c r="I41" i="3"/>
  <c r="I86" i="3"/>
  <c r="I98" i="3"/>
  <c r="I32" i="3"/>
  <c r="I3" i="3"/>
  <c r="I8" i="3"/>
  <c r="I63" i="3"/>
  <c r="F44" i="3"/>
  <c r="F105" i="3"/>
  <c r="F88" i="3"/>
  <c r="F58" i="3"/>
  <c r="F85" i="3"/>
  <c r="F16" i="3"/>
  <c r="F27" i="3"/>
  <c r="F15" i="3"/>
  <c r="F54" i="3"/>
  <c r="F101" i="3"/>
  <c r="F102" i="3"/>
  <c r="F76" i="3"/>
  <c r="F74" i="3"/>
  <c r="F9" i="3"/>
  <c r="F28" i="3"/>
  <c r="F38" i="3"/>
  <c r="F71" i="3"/>
  <c r="F70" i="3"/>
  <c r="F12" i="3"/>
  <c r="F40" i="3"/>
  <c r="F81" i="3"/>
  <c r="F37" i="3"/>
  <c r="F92" i="3"/>
  <c r="F57" i="3"/>
  <c r="F21" i="3"/>
  <c r="F77" i="3"/>
  <c r="I21" i="3" l="1"/>
  <c r="I16" i="3"/>
  <c r="I27" i="3"/>
  <c r="I15" i="3"/>
  <c r="I92" i="3"/>
  <c r="I70" i="3"/>
  <c r="I101" i="3"/>
  <c r="I102" i="3"/>
  <c r="I54" i="3"/>
  <c r="I77" i="3"/>
  <c r="I58" i="3"/>
  <c r="I76" i="3"/>
  <c r="I85" i="3"/>
  <c r="I44" i="3"/>
  <c r="I57" i="3"/>
  <c r="I37" i="3"/>
  <c r="I40" i="3"/>
  <c r="I81" i="3"/>
  <c r="I88" i="3"/>
  <c r="I105" i="3"/>
  <c r="I71" i="3"/>
  <c r="I38" i="3"/>
  <c r="I28" i="3"/>
  <c r="I9" i="3"/>
  <c r="I12" i="3"/>
  <c r="I74" i="3"/>
  <c r="P26" i="11"/>
  <c r="S29" i="11" l="1"/>
  <c r="S25" i="11"/>
  <c r="S24" i="11"/>
  <c r="S22" i="11"/>
  <c r="P28" i="11"/>
  <c r="P27" i="11"/>
  <c r="P23" i="11"/>
  <c r="P21" i="11"/>
  <c r="R31" i="11"/>
  <c r="Q31" i="11"/>
  <c r="P31" i="11" l="1"/>
  <c r="S31" i="11"/>
  <c r="J21" i="11"/>
  <c r="J24" i="11" s="1"/>
  <c r="J19" i="11"/>
  <c r="J22" i="11"/>
  <c r="H25" i="11"/>
  <c r="J25" i="11"/>
  <c r="J27" i="11" s="1"/>
  <c r="K7" i="11" l="1"/>
  <c r="H9" i="11"/>
  <c r="J9" i="11" s="1"/>
  <c r="K9" i="11" s="1"/>
  <c r="J8" i="11"/>
  <c r="K8" i="11" s="1"/>
  <c r="J7" i="11"/>
  <c r="J4" i="11"/>
  <c r="K4" i="11" s="1"/>
  <c r="J3" i="11"/>
  <c r="K3" i="11" s="1"/>
  <c r="J2" i="11"/>
  <c r="K2" i="11" s="1"/>
  <c r="C1626" i="5" l="1"/>
  <c r="C1625" i="5"/>
  <c r="C1624" i="5"/>
  <c r="D1623" i="5"/>
  <c r="C1623" i="5"/>
  <c r="D1622" i="5"/>
  <c r="C1622" i="5"/>
  <c r="D1621" i="5"/>
  <c r="C1621" i="5"/>
  <c r="D1620" i="5"/>
  <c r="C1620" i="5"/>
  <c r="D1619" i="5"/>
  <c r="C1619" i="5"/>
  <c r="Q141" i="13"/>
  <c r="E49" i="13"/>
  <c r="M49" i="13"/>
  <c r="L49" i="13"/>
  <c r="D49" i="13"/>
  <c r="R49" i="13" s="1"/>
  <c r="E92" i="13"/>
  <c r="M92" i="13"/>
  <c r="L92" i="13"/>
  <c r="D92" i="13"/>
  <c r="R92" i="13" s="1"/>
  <c r="E10" i="13"/>
  <c r="M10" i="13"/>
  <c r="L10" i="13"/>
  <c r="D10" i="13"/>
  <c r="R10" i="13" s="1"/>
  <c r="E9" i="13"/>
  <c r="M9" i="13"/>
  <c r="L9" i="13"/>
  <c r="D9" i="13"/>
  <c r="R9" i="13" s="1"/>
  <c r="E65" i="13"/>
  <c r="M65" i="13"/>
  <c r="L65" i="13"/>
  <c r="D65" i="13"/>
  <c r="R65" i="13" s="1"/>
  <c r="E34" i="13"/>
  <c r="M34" i="13"/>
  <c r="L34" i="13"/>
  <c r="D34" i="13"/>
  <c r="R34" i="13" s="1"/>
  <c r="E33" i="13"/>
  <c r="M33" i="13"/>
  <c r="L33" i="13"/>
  <c r="D33" i="13"/>
  <c r="R33" i="13" s="1"/>
  <c r="E8" i="13"/>
  <c r="M8" i="13"/>
  <c r="L8" i="13"/>
  <c r="D8" i="13"/>
  <c r="R8" i="13" s="1"/>
  <c r="E91" i="13"/>
  <c r="M91" i="13"/>
  <c r="L91" i="13"/>
  <c r="D91" i="13"/>
  <c r="R91" i="13" s="1"/>
  <c r="E70" i="13"/>
  <c r="M70" i="13"/>
  <c r="L70" i="13"/>
  <c r="D70" i="13"/>
  <c r="R70" i="13" s="1"/>
  <c r="E90" i="13"/>
  <c r="H90" i="13" s="1"/>
  <c r="M90" i="13"/>
  <c r="L90" i="13"/>
  <c r="D90" i="13"/>
  <c r="R90" i="13" s="1"/>
  <c r="E89" i="13"/>
  <c r="M89" i="13"/>
  <c r="L89" i="13"/>
  <c r="D89" i="13"/>
  <c r="R89" i="13" s="1"/>
  <c r="E88" i="13"/>
  <c r="M88" i="13"/>
  <c r="L88" i="13"/>
  <c r="D88" i="13"/>
  <c r="R88" i="13" s="1"/>
  <c r="E32" i="13"/>
  <c r="M32" i="13"/>
  <c r="L32" i="13"/>
  <c r="D32" i="13"/>
  <c r="R32" i="13" s="1"/>
  <c r="E66" i="13"/>
  <c r="M66" i="13"/>
  <c r="L66" i="13"/>
  <c r="D66" i="13"/>
  <c r="R66" i="13" s="1"/>
  <c r="E7" i="13"/>
  <c r="M7" i="13"/>
  <c r="L7" i="13"/>
  <c r="D7" i="13"/>
  <c r="R7" i="13" s="1"/>
  <c r="E6" i="13"/>
  <c r="M6" i="13"/>
  <c r="L6" i="13"/>
  <c r="D6" i="13"/>
  <c r="R6" i="13" s="1"/>
  <c r="E31" i="13"/>
  <c r="M31" i="13"/>
  <c r="L31" i="13"/>
  <c r="D31" i="13"/>
  <c r="R31" i="13" s="1"/>
  <c r="E68" i="13"/>
  <c r="M68" i="13"/>
  <c r="L68" i="13"/>
  <c r="D68" i="13"/>
  <c r="R68" i="13" s="1"/>
  <c r="E67" i="13"/>
  <c r="M67" i="13"/>
  <c r="L67" i="13"/>
  <c r="D67" i="13"/>
  <c r="R67" i="13" s="1"/>
  <c r="E5" i="13"/>
  <c r="M5" i="13"/>
  <c r="L5" i="13"/>
  <c r="D5" i="13"/>
  <c r="R5" i="13" s="1"/>
  <c r="E30" i="13"/>
  <c r="M30" i="13"/>
  <c r="L30" i="13"/>
  <c r="D30" i="13"/>
  <c r="R30" i="13" s="1"/>
  <c r="E48" i="13"/>
  <c r="M48" i="13"/>
  <c r="L48" i="13"/>
  <c r="D48" i="13"/>
  <c r="R48" i="13" s="1"/>
  <c r="E4" i="13"/>
  <c r="M4" i="13"/>
  <c r="L4" i="13"/>
  <c r="D4" i="13"/>
  <c r="R4" i="13" s="1"/>
  <c r="E29" i="13"/>
  <c r="M29" i="13"/>
  <c r="L29" i="13"/>
  <c r="D29" i="13"/>
  <c r="R29" i="13" s="1"/>
  <c r="E87" i="13"/>
  <c r="M87" i="13"/>
  <c r="L87" i="13"/>
  <c r="D87" i="13"/>
  <c r="R87" i="13" s="1"/>
  <c r="E28" i="13"/>
  <c r="M28" i="13"/>
  <c r="L28" i="13"/>
  <c r="D28" i="13"/>
  <c r="R28" i="13" s="1"/>
  <c r="E57" i="13"/>
  <c r="M57" i="13"/>
  <c r="L57" i="13"/>
  <c r="D57" i="13"/>
  <c r="R57" i="13" s="1"/>
  <c r="E47" i="13"/>
  <c r="M47" i="13"/>
  <c r="L47" i="13"/>
  <c r="D47" i="13"/>
  <c r="R47" i="13" s="1"/>
  <c r="E86" i="13"/>
  <c r="M86" i="13"/>
  <c r="L86" i="13"/>
  <c r="D86" i="13"/>
  <c r="R86" i="13" s="1"/>
  <c r="E74" i="13"/>
  <c r="M74" i="13"/>
  <c r="L74" i="13"/>
  <c r="D74" i="13"/>
  <c r="R74" i="13" s="1"/>
  <c r="E85" i="13"/>
  <c r="M85" i="13"/>
  <c r="L85" i="13"/>
  <c r="D85" i="13"/>
  <c r="R85" i="13" s="1"/>
  <c r="E3" i="13"/>
  <c r="M3" i="13"/>
  <c r="L3" i="13"/>
  <c r="D3" i="13"/>
  <c r="R3" i="13" s="1"/>
  <c r="E27" i="13"/>
  <c r="M27" i="13"/>
  <c r="L27" i="13"/>
  <c r="D27" i="13"/>
  <c r="R27" i="13" s="1"/>
  <c r="E2" i="13"/>
  <c r="M2" i="13"/>
  <c r="L2" i="13"/>
  <c r="K2" i="13"/>
  <c r="J2" i="13" s="1"/>
  <c r="D2" i="13"/>
  <c r="R2" i="13" s="1"/>
  <c r="E26" i="13"/>
  <c r="M26" i="13"/>
  <c r="L26" i="13"/>
  <c r="D26" i="13"/>
  <c r="R26" i="13" s="1"/>
  <c r="E46" i="13"/>
  <c r="M46" i="13"/>
  <c r="L46" i="13"/>
  <c r="D46" i="13"/>
  <c r="R46" i="13" s="1"/>
  <c r="E84" i="13"/>
  <c r="M84" i="13"/>
  <c r="L84" i="13"/>
  <c r="D84" i="13"/>
  <c r="R84" i="13" s="1"/>
  <c r="E45" i="13"/>
  <c r="M45" i="13"/>
  <c r="L45" i="13"/>
  <c r="D45" i="13"/>
  <c r="R45" i="13" s="1"/>
  <c r="E83" i="13"/>
  <c r="M83" i="13"/>
  <c r="L83" i="13"/>
  <c r="D83" i="13"/>
  <c r="R83" i="13" s="1"/>
  <c r="E25" i="13"/>
  <c r="M25" i="13"/>
  <c r="L25" i="13"/>
  <c r="D25" i="13"/>
  <c r="R25" i="13" s="1"/>
  <c r="E44" i="13"/>
  <c r="M44" i="13"/>
  <c r="L44" i="13"/>
  <c r="D44" i="13"/>
  <c r="R44" i="13" s="1"/>
  <c r="E82" i="13"/>
  <c r="M82" i="13"/>
  <c r="L82" i="13"/>
  <c r="D82" i="13"/>
  <c r="R82" i="13" s="1"/>
  <c r="E24" i="13"/>
  <c r="M24" i="13"/>
  <c r="L24" i="13"/>
  <c r="D24" i="13"/>
  <c r="R24" i="13" s="1"/>
  <c r="E81" i="13"/>
  <c r="M81" i="13"/>
  <c r="L81" i="13"/>
  <c r="D81" i="13"/>
  <c r="R81" i="13" s="1"/>
  <c r="E64" i="13"/>
  <c r="M64" i="13"/>
  <c r="L64" i="13"/>
  <c r="D64" i="13"/>
  <c r="R64" i="13" s="1"/>
  <c r="E80" i="13"/>
  <c r="M80" i="13"/>
  <c r="L80" i="13"/>
  <c r="D80" i="13"/>
  <c r="R80" i="13" s="1"/>
  <c r="E79" i="13"/>
  <c r="M79" i="13"/>
  <c r="L79" i="13"/>
  <c r="D79" i="13"/>
  <c r="R79" i="13" s="1"/>
  <c r="E78" i="13"/>
  <c r="M78" i="13"/>
  <c r="L78" i="13"/>
  <c r="D78" i="13"/>
  <c r="R78" i="13" s="1"/>
  <c r="E77" i="13"/>
  <c r="M77" i="13"/>
  <c r="L77" i="13"/>
  <c r="D77" i="13"/>
  <c r="R77" i="13" s="1"/>
  <c r="E76" i="13"/>
  <c r="M76" i="13"/>
  <c r="L76" i="13"/>
  <c r="D76" i="13"/>
  <c r="R76" i="13" s="1"/>
  <c r="E75" i="13"/>
  <c r="M75" i="13"/>
  <c r="L75" i="13"/>
  <c r="D75" i="13"/>
  <c r="R75" i="13" s="1"/>
  <c r="L19" i="12"/>
  <c r="E19" i="12" s="1"/>
  <c r="J19" i="12"/>
  <c r="F19" i="12"/>
  <c r="D19" i="12"/>
  <c r="P19" i="12" s="1"/>
  <c r="L18" i="12"/>
  <c r="E18" i="12" s="1"/>
  <c r="J18" i="12"/>
  <c r="F18" i="12"/>
  <c r="D18" i="12"/>
  <c r="P18" i="12" s="1"/>
  <c r="L17" i="12"/>
  <c r="E17" i="12" s="1"/>
  <c r="J17" i="12"/>
  <c r="F17" i="12"/>
  <c r="D17" i="12"/>
  <c r="P17" i="12" s="1"/>
  <c r="L16" i="12"/>
  <c r="E16" i="12" s="1"/>
  <c r="J16" i="12"/>
  <c r="F16" i="12"/>
  <c r="D16" i="12"/>
  <c r="P16" i="12" s="1"/>
  <c r="L15" i="12"/>
  <c r="E15" i="12" s="1"/>
  <c r="J15" i="12"/>
  <c r="F15" i="12"/>
  <c r="D15" i="12"/>
  <c r="P15" i="12" s="1"/>
  <c r="L14" i="12"/>
  <c r="E14" i="12" s="1"/>
  <c r="J14" i="12"/>
  <c r="F14" i="12"/>
  <c r="D14" i="12"/>
  <c r="P14" i="12" s="1"/>
  <c r="L13" i="12"/>
  <c r="E13" i="12" s="1"/>
  <c r="J13" i="12"/>
  <c r="F13" i="12"/>
  <c r="D13" i="12"/>
  <c r="P13" i="12" s="1"/>
  <c r="L12" i="12"/>
  <c r="E12" i="12" s="1"/>
  <c r="J12" i="12"/>
  <c r="F12" i="12"/>
  <c r="D12" i="12"/>
  <c r="P12" i="12" s="1"/>
  <c r="L11" i="12"/>
  <c r="E11" i="12" s="1"/>
  <c r="J11" i="12"/>
  <c r="F11" i="12"/>
  <c r="D11" i="12"/>
  <c r="P11" i="12" s="1"/>
  <c r="L10" i="12"/>
  <c r="E10" i="12" s="1"/>
  <c r="J10" i="12"/>
  <c r="F10" i="12"/>
  <c r="D10" i="12"/>
  <c r="P10" i="12" s="1"/>
  <c r="L9" i="12"/>
  <c r="E9" i="12" s="1"/>
  <c r="J9" i="12"/>
  <c r="F9" i="12"/>
  <c r="D9" i="12"/>
  <c r="P9" i="12" s="1"/>
  <c r="L8" i="12"/>
  <c r="E8" i="12" s="1"/>
  <c r="J8" i="12"/>
  <c r="F8" i="12"/>
  <c r="D8" i="12"/>
  <c r="P8" i="12" s="1"/>
  <c r="L7" i="12"/>
  <c r="E7" i="12" s="1"/>
  <c r="J7" i="12"/>
  <c r="F7" i="12"/>
  <c r="D7" i="12"/>
  <c r="P7" i="12" s="1"/>
  <c r="L6" i="12"/>
  <c r="E6" i="12" s="1"/>
  <c r="J6" i="12"/>
  <c r="F6" i="12"/>
  <c r="D6" i="12"/>
  <c r="P6" i="12" s="1"/>
  <c r="L5" i="12"/>
  <c r="E5" i="12" s="1"/>
  <c r="J5" i="12"/>
  <c r="F5" i="12"/>
  <c r="D5" i="12"/>
  <c r="P5" i="12" s="1"/>
  <c r="L4" i="12"/>
  <c r="E4" i="12" s="1"/>
  <c r="J4" i="12"/>
  <c r="F4" i="12"/>
  <c r="D4" i="12"/>
  <c r="P4" i="12" s="1"/>
  <c r="L3" i="12"/>
  <c r="E3" i="12" s="1"/>
  <c r="J3" i="12"/>
  <c r="F3" i="12"/>
  <c r="D3" i="12"/>
  <c r="P3" i="12" s="1"/>
  <c r="L2" i="12"/>
  <c r="E2" i="12" s="1"/>
  <c r="J2" i="12"/>
  <c r="F2" i="12"/>
  <c r="D2" i="12"/>
  <c r="P2" i="12" s="1"/>
  <c r="M4" i="3"/>
  <c r="E4" i="3" s="1"/>
  <c r="L4" i="3"/>
  <c r="J4" i="3"/>
  <c r="D4" i="3"/>
  <c r="G4" i="3" l="1"/>
  <c r="H4" i="3"/>
  <c r="O64" i="13"/>
  <c r="G64" i="13" s="1"/>
  <c r="P64" i="13"/>
  <c r="P27" i="13"/>
  <c r="O27" i="13"/>
  <c r="G27" i="13" s="1"/>
  <c r="P30" i="13"/>
  <c r="H30" i="13" s="1"/>
  <c r="O30" i="13"/>
  <c r="O70" i="13"/>
  <c r="P70" i="13"/>
  <c r="H70" i="13" s="1"/>
  <c r="P92" i="13"/>
  <c r="H92" i="13" s="1"/>
  <c r="O92" i="13"/>
  <c r="O25" i="13"/>
  <c r="P25" i="13"/>
  <c r="H25" i="13" s="1"/>
  <c r="O84" i="13"/>
  <c r="P84" i="13"/>
  <c r="H84" i="13" s="1"/>
  <c r="O47" i="13"/>
  <c r="P47" i="13"/>
  <c r="H47" i="13" s="1"/>
  <c r="O6" i="13"/>
  <c r="P6" i="13"/>
  <c r="P79" i="13"/>
  <c r="H79" i="13" s="1"/>
  <c r="O79" i="13"/>
  <c r="O4" i="13"/>
  <c r="P4" i="13"/>
  <c r="H4" i="13" s="1"/>
  <c r="P89" i="13"/>
  <c r="H89" i="13" s="1"/>
  <c r="O89" i="13"/>
  <c r="P82" i="13"/>
  <c r="H82" i="13" s="1"/>
  <c r="O82" i="13"/>
  <c r="O74" i="13"/>
  <c r="P74" i="13"/>
  <c r="H74" i="13" s="1"/>
  <c r="P68" i="13"/>
  <c r="H68" i="13" s="1"/>
  <c r="O68" i="13"/>
  <c r="O33" i="13"/>
  <c r="P33" i="13"/>
  <c r="H33" i="13" s="1"/>
  <c r="P77" i="13"/>
  <c r="H77" i="13" s="1"/>
  <c r="O77" i="13"/>
  <c r="O81" i="13"/>
  <c r="P81" i="13"/>
  <c r="H81" i="13" s="1"/>
  <c r="P87" i="13"/>
  <c r="H87" i="13" s="1"/>
  <c r="O87" i="13"/>
  <c r="P32" i="13"/>
  <c r="H32" i="13" s="1"/>
  <c r="O32" i="13"/>
  <c r="P65" i="13"/>
  <c r="H65" i="13" s="1"/>
  <c r="O65" i="13"/>
  <c r="O3" i="13"/>
  <c r="P3" i="13"/>
  <c r="H3" i="13" s="1"/>
  <c r="P5" i="13"/>
  <c r="H5" i="13" s="1"/>
  <c r="O5" i="13"/>
  <c r="P91" i="13"/>
  <c r="H91" i="13" s="1"/>
  <c r="O91" i="13"/>
  <c r="O49" i="13"/>
  <c r="G49" i="13" s="1"/>
  <c r="P49" i="13"/>
  <c r="O83" i="13"/>
  <c r="P83" i="13"/>
  <c r="H83" i="13" s="1"/>
  <c r="P75" i="13"/>
  <c r="H75" i="13" s="1"/>
  <c r="O75" i="13"/>
  <c r="P46" i="13"/>
  <c r="H46" i="13" s="1"/>
  <c r="O46" i="13"/>
  <c r="O57" i="13"/>
  <c r="P57" i="13"/>
  <c r="H57" i="13" s="1"/>
  <c r="P7" i="13"/>
  <c r="H7" i="13" s="1"/>
  <c r="O7" i="13"/>
  <c r="P44" i="13"/>
  <c r="O44" i="13"/>
  <c r="G44" i="13" s="1"/>
  <c r="O2" i="13"/>
  <c r="P2" i="13"/>
  <c r="H2" i="13" s="1"/>
  <c r="O48" i="13"/>
  <c r="P48" i="13"/>
  <c r="H48" i="13" s="1"/>
  <c r="O90" i="13"/>
  <c r="O10" i="13"/>
  <c r="G10" i="13" s="1"/>
  <c r="P10" i="13"/>
  <c r="O86" i="13"/>
  <c r="P86" i="13"/>
  <c r="H86" i="13" s="1"/>
  <c r="P31" i="13"/>
  <c r="H31" i="13" s="1"/>
  <c r="O31" i="13"/>
  <c r="P80" i="13"/>
  <c r="H80" i="13" s="1"/>
  <c r="O80" i="13"/>
  <c r="P78" i="13"/>
  <c r="O78" i="13"/>
  <c r="G78" i="13" s="1"/>
  <c r="O24" i="13"/>
  <c r="G24" i="13" s="1"/>
  <c r="P24" i="13"/>
  <c r="O26" i="13"/>
  <c r="P26" i="13"/>
  <c r="H26" i="13" s="1"/>
  <c r="P29" i="13"/>
  <c r="H29" i="13" s="1"/>
  <c r="O29" i="13"/>
  <c r="O88" i="13"/>
  <c r="G88" i="13" s="1"/>
  <c r="P88" i="13"/>
  <c r="P9" i="13"/>
  <c r="H9" i="13" s="1"/>
  <c r="O9" i="13"/>
  <c r="O45" i="13"/>
  <c r="P45" i="13"/>
  <c r="H45" i="13" s="1"/>
  <c r="P67" i="13"/>
  <c r="O67" i="13"/>
  <c r="G67" i="13" s="1"/>
  <c r="P8" i="13"/>
  <c r="O8" i="13"/>
  <c r="G8" i="13" s="1"/>
  <c r="O85" i="13"/>
  <c r="P85" i="13"/>
  <c r="H85" i="13" s="1"/>
  <c r="O76" i="13"/>
  <c r="P76" i="13"/>
  <c r="O28" i="13"/>
  <c r="G28" i="13" s="1"/>
  <c r="P28" i="13"/>
  <c r="P66" i="13"/>
  <c r="H66" i="13" s="1"/>
  <c r="O66" i="13"/>
  <c r="O34" i="13"/>
  <c r="P34" i="13"/>
  <c r="F44" i="13"/>
  <c r="F85" i="13"/>
  <c r="F66" i="13"/>
  <c r="F9" i="13"/>
  <c r="F67" i="13"/>
  <c r="F64" i="13"/>
  <c r="F70" i="13"/>
  <c r="F29" i="13"/>
  <c r="F45" i="13"/>
  <c r="F75" i="13"/>
  <c r="F84" i="13"/>
  <c r="F47" i="13"/>
  <c r="F6" i="13"/>
  <c r="F34" i="13"/>
  <c r="F24" i="13"/>
  <c r="F26" i="13"/>
  <c r="F77" i="13"/>
  <c r="F8" i="13"/>
  <c r="F25" i="13"/>
  <c r="F27" i="13"/>
  <c r="F30" i="13"/>
  <c r="F80" i="13"/>
  <c r="F82" i="13"/>
  <c r="F4" i="13"/>
  <c r="F89" i="13"/>
  <c r="F92" i="13"/>
  <c r="F28" i="13"/>
  <c r="F78" i="13"/>
  <c r="F74" i="13"/>
  <c r="F68" i="13"/>
  <c r="F33" i="13"/>
  <c r="F87" i="13"/>
  <c r="F32" i="13"/>
  <c r="F81" i="13"/>
  <c r="F76" i="13"/>
  <c r="F83" i="13"/>
  <c r="F3" i="13"/>
  <c r="F5" i="13"/>
  <c r="F91" i="13"/>
  <c r="F46" i="13"/>
  <c r="F57" i="13"/>
  <c r="F7" i="13"/>
  <c r="F65" i="13"/>
  <c r="F90" i="13"/>
  <c r="I90" i="13" s="1"/>
  <c r="F49" i="13"/>
  <c r="F2" i="13"/>
  <c r="F48" i="13"/>
  <c r="F79" i="13"/>
  <c r="F86" i="13"/>
  <c r="F31" i="13"/>
  <c r="F10" i="13"/>
  <c r="F4" i="3"/>
  <c r="F88" i="13"/>
  <c r="E141" i="13"/>
  <c r="E106" i="3"/>
  <c r="I8" i="13" l="1"/>
  <c r="I10" i="13"/>
  <c r="I87" i="13"/>
  <c r="I89" i="13"/>
  <c r="I24" i="13"/>
  <c r="I64" i="13"/>
  <c r="I49" i="13"/>
  <c r="I27" i="13"/>
  <c r="I91" i="13"/>
  <c r="I86" i="13"/>
  <c r="I92" i="13"/>
  <c r="I85" i="13"/>
  <c r="I79" i="13"/>
  <c r="I83" i="13"/>
  <c r="I44" i="13"/>
  <c r="I28" i="13"/>
  <c r="I81" i="13"/>
  <c r="I82" i="13"/>
  <c r="I84" i="13"/>
  <c r="I80" i="13"/>
  <c r="I75" i="13"/>
  <c r="I77" i="13"/>
  <c r="I67" i="13"/>
  <c r="I2" i="13"/>
  <c r="I32" i="13"/>
  <c r="H34" i="13"/>
  <c r="I34" i="13" s="1"/>
  <c r="H6" i="13"/>
  <c r="I6" i="13" s="1"/>
  <c r="G76" i="13"/>
  <c r="G141" i="13" s="1"/>
  <c r="I88" i="13"/>
  <c r="I4" i="13"/>
  <c r="I66" i="13"/>
  <c r="I5" i="13"/>
  <c r="I33" i="13"/>
  <c r="I3" i="13"/>
  <c r="I9" i="13"/>
  <c r="I29" i="13"/>
  <c r="I47" i="13"/>
  <c r="I74" i="13"/>
  <c r="I65" i="13"/>
  <c r="I70" i="13"/>
  <c r="I45" i="13"/>
  <c r="I30" i="13"/>
  <c r="I46" i="13"/>
  <c r="I78" i="13"/>
  <c r="I57" i="13"/>
  <c r="I25" i="13"/>
  <c r="I31" i="13"/>
  <c r="I68" i="13"/>
  <c r="I48" i="13"/>
  <c r="I26" i="13"/>
  <c r="I7" i="13"/>
  <c r="I4" i="3"/>
  <c r="G106" i="3"/>
  <c r="F141" i="13"/>
  <c r="F106" i="3"/>
  <c r="I76" i="13" l="1"/>
  <c r="H141" i="13"/>
  <c r="H106" i="3"/>
</calcChain>
</file>

<file path=xl/sharedStrings.xml><?xml version="1.0" encoding="utf-8"?>
<sst xmlns="http://schemas.openxmlformats.org/spreadsheetml/2006/main" count="15349" uniqueCount="9088">
  <si>
    <t>4002-EACH</t>
  </si>
  <si>
    <t>Box to pull</t>
  </si>
  <si>
    <t>Case to pull</t>
  </si>
  <si>
    <t>Item #</t>
  </si>
  <si>
    <t>SKU</t>
  </si>
  <si>
    <t>3164-EACH</t>
  </si>
  <si>
    <t>1200-EACH</t>
  </si>
  <si>
    <t>5053-SET2</t>
  </si>
  <si>
    <t>5087-EACH</t>
  </si>
  <si>
    <t>BOX</t>
  </si>
  <si>
    <t>5045-EACH</t>
  </si>
  <si>
    <t>Sellable Unit/Set/box to ship</t>
  </si>
  <si>
    <t>2227-EACH</t>
  </si>
  <si>
    <t>716-EACH</t>
  </si>
  <si>
    <t>569-EACH</t>
  </si>
  <si>
    <t>1612-EACH</t>
  </si>
  <si>
    <t>4126-EACH</t>
  </si>
  <si>
    <t>2204-EACH</t>
  </si>
  <si>
    <t>2202-EACH</t>
  </si>
  <si>
    <t>3102-EACH</t>
  </si>
  <si>
    <t>781-EACH</t>
  </si>
  <si>
    <t>3107-EACH</t>
  </si>
  <si>
    <t>CASE</t>
  </si>
  <si>
    <t>6017-EACH</t>
  </si>
  <si>
    <t>336-EACH</t>
  </si>
  <si>
    <t>804-BOX</t>
  </si>
  <si>
    <t>1906-EACH</t>
  </si>
  <si>
    <t>1929-EACH</t>
  </si>
  <si>
    <t>2201-EACH</t>
  </si>
  <si>
    <t>2205-EACH</t>
  </si>
  <si>
    <t>2236-EACH</t>
  </si>
  <si>
    <t>4125-EACH</t>
  </si>
  <si>
    <t>5044-EACH</t>
  </si>
  <si>
    <t>516-EACH</t>
  </si>
  <si>
    <t>527-EACH</t>
  </si>
  <si>
    <t>509-SET4</t>
  </si>
  <si>
    <t>1011-CASE</t>
  </si>
  <si>
    <t>1011-EACH</t>
  </si>
  <si>
    <t>1011-PACK4</t>
  </si>
  <si>
    <t>102210-CASE</t>
  </si>
  <si>
    <t>102269-CASE</t>
  </si>
  <si>
    <t>102863-CASE</t>
  </si>
  <si>
    <t>102889-CASE</t>
  </si>
  <si>
    <t>1030-CASE</t>
  </si>
  <si>
    <t>1030-EACH</t>
  </si>
  <si>
    <t>1030-PACK6</t>
  </si>
  <si>
    <t>103119-CASE</t>
  </si>
  <si>
    <t>103176-CASE</t>
  </si>
  <si>
    <t>1031-CASE</t>
  </si>
  <si>
    <t>1031-EACH</t>
  </si>
  <si>
    <t>1031-PACK6</t>
  </si>
  <si>
    <t>1032-CASE</t>
  </si>
  <si>
    <t>1032-EACH</t>
  </si>
  <si>
    <t>1032-PACK6</t>
  </si>
  <si>
    <t>103325-CASE</t>
  </si>
  <si>
    <t>103382-CASE</t>
  </si>
  <si>
    <t>1033-CASE</t>
  </si>
  <si>
    <t>1033-EACH</t>
  </si>
  <si>
    <t>1033-PACK6</t>
  </si>
  <si>
    <t>1034-CASE</t>
  </si>
  <si>
    <t>1034-EACH</t>
  </si>
  <si>
    <t>1034-PACK6</t>
  </si>
  <si>
    <t>1035-CASE</t>
  </si>
  <si>
    <t>1035-EACH</t>
  </si>
  <si>
    <t>1035-PACK6</t>
  </si>
  <si>
    <t>1036-CASE</t>
  </si>
  <si>
    <t>1036-EACH</t>
  </si>
  <si>
    <t>1036-PACK6</t>
  </si>
  <si>
    <t>103770-CASE</t>
  </si>
  <si>
    <t>1037-CASE</t>
  </si>
  <si>
    <t>1037-EACH</t>
  </si>
  <si>
    <t>1037-PACK6</t>
  </si>
  <si>
    <t>103820-CASE</t>
  </si>
  <si>
    <t>1038-CASE</t>
  </si>
  <si>
    <t>1038-EACH</t>
  </si>
  <si>
    <t>1038-PACK6</t>
  </si>
  <si>
    <t>1039-CASE</t>
  </si>
  <si>
    <t>1039-EACH</t>
  </si>
  <si>
    <t>1039-PACK6</t>
  </si>
  <si>
    <t>1050-CASE</t>
  </si>
  <si>
    <t>1050-EACH</t>
  </si>
  <si>
    <t>1050-PACK4</t>
  </si>
  <si>
    <t>1051-CASE</t>
  </si>
  <si>
    <t>1051-EACH</t>
  </si>
  <si>
    <t>1051-PACK4</t>
  </si>
  <si>
    <t>1052-CASE</t>
  </si>
  <si>
    <t>1052-EACH</t>
  </si>
  <si>
    <t>1052-PACK4</t>
  </si>
  <si>
    <t>1053-CASE</t>
  </si>
  <si>
    <t>1053-EACH</t>
  </si>
  <si>
    <t>1053-PACK4</t>
  </si>
  <si>
    <t>1054-CASE</t>
  </si>
  <si>
    <t>1054-EACH</t>
  </si>
  <si>
    <t>1054-PACK4</t>
  </si>
  <si>
    <t>1055-CASE</t>
  </si>
  <si>
    <t>1055-EACH</t>
  </si>
  <si>
    <t>1055-PACK4</t>
  </si>
  <si>
    <t>1056-CASE</t>
  </si>
  <si>
    <t>1056-EACH</t>
  </si>
  <si>
    <t>1056-PACK4</t>
  </si>
  <si>
    <t>1057-CASE</t>
  </si>
  <si>
    <t>1057-EACH</t>
  </si>
  <si>
    <t>1057-PACK4</t>
  </si>
  <si>
    <t>1058-CASE</t>
  </si>
  <si>
    <t>1058-EACH</t>
  </si>
  <si>
    <t>1058-PACK4</t>
  </si>
  <si>
    <t>1059-CASE</t>
  </si>
  <si>
    <t>1059-EACH</t>
  </si>
  <si>
    <t>1059-PACK4</t>
  </si>
  <si>
    <t>1070-CASE</t>
  </si>
  <si>
    <t>1070-EACH</t>
  </si>
  <si>
    <t>1070-PACK2</t>
  </si>
  <si>
    <t>1071-CASE</t>
  </si>
  <si>
    <t>1071-EACH</t>
  </si>
  <si>
    <t>1071-PACK2</t>
  </si>
  <si>
    <t>1072-CASE</t>
  </si>
  <si>
    <t>1072-EACH</t>
  </si>
  <si>
    <t>1072-PACK2</t>
  </si>
  <si>
    <t>1073-CASE</t>
  </si>
  <si>
    <t>1073-EACH</t>
  </si>
  <si>
    <t>1073-PACK2</t>
  </si>
  <si>
    <t>1074-CASE</t>
  </si>
  <si>
    <t>1074-EACH</t>
  </si>
  <si>
    <t>1074-PACK2</t>
  </si>
  <si>
    <t>1075-CASE</t>
  </si>
  <si>
    <t>1075-EACH</t>
  </si>
  <si>
    <t>1075-PACK2</t>
  </si>
  <si>
    <t>111-BOX</t>
  </si>
  <si>
    <t>111-EACH</t>
  </si>
  <si>
    <t>111-PACK2</t>
  </si>
  <si>
    <t>114-BOX</t>
  </si>
  <si>
    <t>114-EACH</t>
  </si>
  <si>
    <t>114-PACK2</t>
  </si>
  <si>
    <t>115-BOX</t>
  </si>
  <si>
    <t>115-EACH</t>
  </si>
  <si>
    <t>115-PACK4</t>
  </si>
  <si>
    <t>117-BOX</t>
  </si>
  <si>
    <t>117-EACH</t>
  </si>
  <si>
    <t>117-PACK4</t>
  </si>
  <si>
    <t>12009-CASE</t>
  </si>
  <si>
    <t>12009-SET2</t>
  </si>
  <si>
    <t>1200-BOX</t>
  </si>
  <si>
    <t>1200-PACK2</t>
  </si>
  <si>
    <t>1201-BOX</t>
  </si>
  <si>
    <t>1201-EACH</t>
  </si>
  <si>
    <t>1201-PACK2</t>
  </si>
  <si>
    <t>12023-SET2</t>
  </si>
  <si>
    <t>1202-BOX</t>
  </si>
  <si>
    <t>1202-EACH</t>
  </si>
  <si>
    <t>1202-PACK2</t>
  </si>
  <si>
    <t>1203-BOX</t>
  </si>
  <si>
    <t>1203-EACH</t>
  </si>
  <si>
    <t>1203-PACK2</t>
  </si>
  <si>
    <t>1204-BOX</t>
  </si>
  <si>
    <t>1204-EACH</t>
  </si>
  <si>
    <t>1204-PACK2</t>
  </si>
  <si>
    <t>1206-BOX</t>
  </si>
  <si>
    <t>1206-EACH</t>
  </si>
  <si>
    <t>1206-PACK2</t>
  </si>
  <si>
    <t>1207-CASE</t>
  </si>
  <si>
    <t>1207-EACH</t>
  </si>
  <si>
    <t>1207-PACK2</t>
  </si>
  <si>
    <t>1208-BOX</t>
  </si>
  <si>
    <t>1208-EACH</t>
  </si>
  <si>
    <t>1208-PACK2</t>
  </si>
  <si>
    <t>1209-BOX</t>
  </si>
  <si>
    <t>1209-SET2</t>
  </si>
  <si>
    <t>1209-SET3</t>
  </si>
  <si>
    <t>120-BOX</t>
  </si>
  <si>
    <t>120-EACH</t>
  </si>
  <si>
    <t>120-PACK2</t>
  </si>
  <si>
    <t>12108-CASE</t>
  </si>
  <si>
    <t>12108-SET2</t>
  </si>
  <si>
    <t>1210-BOX</t>
  </si>
  <si>
    <t>1210-EACH</t>
  </si>
  <si>
    <t>1210-PACK2</t>
  </si>
  <si>
    <t>12122-CASE</t>
  </si>
  <si>
    <t>12122-SET2</t>
  </si>
  <si>
    <t>1213-BOX</t>
  </si>
  <si>
    <t>1213-EACH</t>
  </si>
  <si>
    <t>1213-PACK2</t>
  </si>
  <si>
    <t>12146-CASE</t>
  </si>
  <si>
    <t>12146-SET2</t>
  </si>
  <si>
    <t>12153-CASE</t>
  </si>
  <si>
    <t>12153-SET2</t>
  </si>
  <si>
    <t>1216-BOX</t>
  </si>
  <si>
    <t>1216-EACH</t>
  </si>
  <si>
    <t>1216-PACK2</t>
  </si>
  <si>
    <t>1217-BOX</t>
  </si>
  <si>
    <t>1217-EACH</t>
  </si>
  <si>
    <t>1217-PACK2</t>
  </si>
  <si>
    <t>1220-BOX</t>
  </si>
  <si>
    <t>1220-EACH</t>
  </si>
  <si>
    <t>1220-PACK2</t>
  </si>
  <si>
    <t>1221-PACK2</t>
  </si>
  <si>
    <t>1223-BOX</t>
  </si>
  <si>
    <t>1223-EACH</t>
  </si>
  <si>
    <t>1223-PACK2</t>
  </si>
  <si>
    <t>1224-BOX</t>
  </si>
  <si>
    <t>1224-EACH</t>
  </si>
  <si>
    <t>1224-PACK2</t>
  </si>
  <si>
    <t>1225-BOX</t>
  </si>
  <si>
    <t>1225-EACH</t>
  </si>
  <si>
    <t>1225-PACK2</t>
  </si>
  <si>
    <t>1226-BOX</t>
  </si>
  <si>
    <t>1226-SET6</t>
  </si>
  <si>
    <t>1227-CASE</t>
  </si>
  <si>
    <t>1227-EACH</t>
  </si>
  <si>
    <t>1227-PACK2</t>
  </si>
  <si>
    <t>1228-BOX</t>
  </si>
  <si>
    <t>1228-EACH</t>
  </si>
  <si>
    <t>1228-PACK2</t>
  </si>
  <si>
    <t>12290-CASE</t>
  </si>
  <si>
    <t>12290-SET2</t>
  </si>
  <si>
    <t>12313-CASE</t>
  </si>
  <si>
    <t>12313-SET2</t>
  </si>
  <si>
    <t>1233-BOX</t>
  </si>
  <si>
    <t>1233-EACH</t>
  </si>
  <si>
    <t>1233-PACK2</t>
  </si>
  <si>
    <t>1234-BOX</t>
  </si>
  <si>
    <t>1234-EACH</t>
  </si>
  <si>
    <t>1234-PACK2</t>
  </si>
  <si>
    <t>1235-CASE</t>
  </si>
  <si>
    <t>1235-EACH</t>
  </si>
  <si>
    <t>1236-BOX</t>
  </si>
  <si>
    <t>1236-EACH</t>
  </si>
  <si>
    <t>1236-PACK2</t>
  </si>
  <si>
    <t>1237-BOX</t>
  </si>
  <si>
    <t>1237-EACH</t>
  </si>
  <si>
    <t>1237-PACK2</t>
  </si>
  <si>
    <t>12399-CASE</t>
  </si>
  <si>
    <t>12399-SET2</t>
  </si>
  <si>
    <t>1240-BOX</t>
  </si>
  <si>
    <t>1240-SET8</t>
  </si>
  <si>
    <t>1242-BOX</t>
  </si>
  <si>
    <t>1242-EACH</t>
  </si>
  <si>
    <t>1242-PACK2</t>
  </si>
  <si>
    <t>1245-BOX</t>
  </si>
  <si>
    <t>1245-EACH</t>
  </si>
  <si>
    <t>1245-PACK2</t>
  </si>
  <si>
    <t>1246-BOX</t>
  </si>
  <si>
    <t>1246-EACH</t>
  </si>
  <si>
    <t>1246-PACK2</t>
  </si>
  <si>
    <t>1247-BOX</t>
  </si>
  <si>
    <t>1247-EACH</t>
  </si>
  <si>
    <t>1247-PACK2</t>
  </si>
  <si>
    <t>1248-BOX</t>
  </si>
  <si>
    <t>1248-EACH</t>
  </si>
  <si>
    <t>1248-PACK2</t>
  </si>
  <si>
    <t>1249-BOX</t>
  </si>
  <si>
    <t>1249-EACH</t>
  </si>
  <si>
    <t>12504-CASE</t>
  </si>
  <si>
    <t>12504-SET2</t>
  </si>
  <si>
    <t>1250-BOX</t>
  </si>
  <si>
    <t>1250-EACH</t>
  </si>
  <si>
    <t>1250-PACK2</t>
  </si>
  <si>
    <t>1251-BOX</t>
  </si>
  <si>
    <t>1251-EACH</t>
  </si>
  <si>
    <t>1251-PACK2</t>
  </si>
  <si>
    <t>1254-BOX</t>
  </si>
  <si>
    <t>1254-EACH</t>
  </si>
  <si>
    <t>1255-BOX</t>
  </si>
  <si>
    <t>1255-EACH</t>
  </si>
  <si>
    <t>1255-PACK2</t>
  </si>
  <si>
    <t>1256-BOX</t>
  </si>
  <si>
    <t>1256-EACH</t>
  </si>
  <si>
    <t>1256-PACK2</t>
  </si>
  <si>
    <t>1257-BOX</t>
  </si>
  <si>
    <t>1257-EACH</t>
  </si>
  <si>
    <t>1257-PACK2</t>
  </si>
  <si>
    <t>1258-BOX</t>
  </si>
  <si>
    <t>1258-EACH</t>
  </si>
  <si>
    <t>1258-PACK2</t>
  </si>
  <si>
    <t>1259-BOX</t>
  </si>
  <si>
    <t>1259-EACH</t>
  </si>
  <si>
    <t>1259-PACK2</t>
  </si>
  <si>
    <t>12601-CASE</t>
  </si>
  <si>
    <t>12601-SET2</t>
  </si>
  <si>
    <t>12603-SET2</t>
  </si>
  <si>
    <t>12627-CASE</t>
  </si>
  <si>
    <t>12627-SET2</t>
  </si>
  <si>
    <t>1262-BOX</t>
  </si>
  <si>
    <t>1262-EACH</t>
  </si>
  <si>
    <t>1262-PACK2</t>
  </si>
  <si>
    <t>1263-BOX</t>
  </si>
  <si>
    <t>1263-EACH</t>
  </si>
  <si>
    <t>1263-PACK2</t>
  </si>
  <si>
    <t>1270-BOX</t>
  </si>
  <si>
    <t>1270-EACH</t>
  </si>
  <si>
    <t>1270-PACK2</t>
  </si>
  <si>
    <t>1271-BOX</t>
  </si>
  <si>
    <t>1271-EACH</t>
  </si>
  <si>
    <t>1272-BOX</t>
  </si>
  <si>
    <t>1272-EACH</t>
  </si>
  <si>
    <t>1272-PACK2</t>
  </si>
  <si>
    <t>1273-BOX</t>
  </si>
  <si>
    <t>1273-EACH</t>
  </si>
  <si>
    <t>1273-PACK2</t>
  </si>
  <si>
    <t>1274-BOX</t>
  </si>
  <si>
    <t>1274-EACH</t>
  </si>
  <si>
    <t>1274-PACK2</t>
  </si>
  <si>
    <t>127-BOX</t>
  </si>
  <si>
    <t>127-EACH</t>
  </si>
  <si>
    <t>127-PACK2</t>
  </si>
  <si>
    <t>1280-BOX</t>
  </si>
  <si>
    <t>1280-EACH</t>
  </si>
  <si>
    <t>1280-PACK2</t>
  </si>
  <si>
    <t>1281-BOX</t>
  </si>
  <si>
    <t>1281-EACH</t>
  </si>
  <si>
    <t>1281-PACK2</t>
  </si>
  <si>
    <t>1282-BOX</t>
  </si>
  <si>
    <t>1282-EACH</t>
  </si>
  <si>
    <t>1282-PACK2</t>
  </si>
  <si>
    <t>1283-BOX</t>
  </si>
  <si>
    <t>1283-EACH</t>
  </si>
  <si>
    <t>1283-PACK2</t>
  </si>
  <si>
    <t>1285-BOX</t>
  </si>
  <si>
    <t>1285-EACH</t>
  </si>
  <si>
    <t>1285-PACK2</t>
  </si>
  <si>
    <t>1286-BOX</t>
  </si>
  <si>
    <t>1286-EACH</t>
  </si>
  <si>
    <t>1286-PACK2</t>
  </si>
  <si>
    <t>1290-BOX</t>
  </si>
  <si>
    <t>1290-EACH</t>
  </si>
  <si>
    <t>1290-PACK2</t>
  </si>
  <si>
    <t>1291-BOX</t>
  </si>
  <si>
    <t>1291-EACH</t>
  </si>
  <si>
    <t>1291-PACK2</t>
  </si>
  <si>
    <t>1295-BOX</t>
  </si>
  <si>
    <t>1295-EACH</t>
  </si>
  <si>
    <t>1295-PACK2</t>
  </si>
  <si>
    <t>1301-BOX</t>
  </si>
  <si>
    <t>1301-SET4</t>
  </si>
  <si>
    <t>13068-CASE</t>
  </si>
  <si>
    <t>13068-SET2</t>
  </si>
  <si>
    <t>13075-CASE</t>
  </si>
  <si>
    <t>13075-SET2</t>
  </si>
  <si>
    <t>130-BOX</t>
  </si>
  <si>
    <t>130-SET4</t>
  </si>
  <si>
    <t>1320-CASE</t>
  </si>
  <si>
    <t>1320-SET6</t>
  </si>
  <si>
    <t>13334-CASE</t>
  </si>
  <si>
    <t>13334-SET2</t>
  </si>
  <si>
    <t>13389-CASE</t>
  </si>
  <si>
    <t>13389-SET2</t>
  </si>
  <si>
    <t>13402-SET2</t>
  </si>
  <si>
    <t>13426-CASE</t>
  </si>
  <si>
    <t>13426-SET2</t>
  </si>
  <si>
    <t>13501-CASE</t>
  </si>
  <si>
    <t>13501-SET2</t>
  </si>
  <si>
    <t>13518-CASE</t>
  </si>
  <si>
    <t>13518-SET2</t>
  </si>
  <si>
    <t>13617-CASE</t>
  </si>
  <si>
    <t>13617-SET2</t>
  </si>
  <si>
    <t>13624-CASE</t>
  </si>
  <si>
    <t>13624-SET2</t>
  </si>
  <si>
    <t>13662-CASE</t>
  </si>
  <si>
    <t>13662-SET2</t>
  </si>
  <si>
    <t>13800-CASE</t>
  </si>
  <si>
    <t>13800-SET2</t>
  </si>
  <si>
    <t>139-BOX</t>
  </si>
  <si>
    <t>139-SET2</t>
  </si>
  <si>
    <t>1402-CASE</t>
  </si>
  <si>
    <t>1402-PACK3</t>
  </si>
  <si>
    <t>1403-CASE</t>
  </si>
  <si>
    <t>1403-PACK3</t>
  </si>
  <si>
    <t>1404-CASE</t>
  </si>
  <si>
    <t>1404-PACK2</t>
  </si>
  <si>
    <t>1405-CASE</t>
  </si>
  <si>
    <t>1405-PACK3</t>
  </si>
  <si>
    <t>142-BOX</t>
  </si>
  <si>
    <t>142-EACH</t>
  </si>
  <si>
    <t>142-PACK2</t>
  </si>
  <si>
    <t>14591976NS-SET2</t>
  </si>
  <si>
    <t>14591976NS</t>
  </si>
  <si>
    <t>145-BOX</t>
  </si>
  <si>
    <t>145-SET3</t>
  </si>
  <si>
    <t>147-BOX</t>
  </si>
  <si>
    <t>147-EACH</t>
  </si>
  <si>
    <t>147-PACK4</t>
  </si>
  <si>
    <t>149-BOX</t>
  </si>
  <si>
    <t>149-SET6</t>
  </si>
  <si>
    <t>1501-BOX</t>
  </si>
  <si>
    <t>1501-SET2</t>
  </si>
  <si>
    <t>1502-BOX</t>
  </si>
  <si>
    <t>1502-SET2</t>
  </si>
  <si>
    <t>1611-BOX</t>
  </si>
  <si>
    <t>1611-EACH</t>
  </si>
  <si>
    <t>1611-PACK2</t>
  </si>
  <si>
    <t>1612-BOX</t>
  </si>
  <si>
    <t>1612-PACK2</t>
  </si>
  <si>
    <t>1613-BOX</t>
  </si>
  <si>
    <t>1613-EACH</t>
  </si>
  <si>
    <t>1613-PACK2</t>
  </si>
  <si>
    <t>1614-BOX</t>
  </si>
  <si>
    <t>1614-EACH</t>
  </si>
  <si>
    <t>1614-PACK2</t>
  </si>
  <si>
    <t>1615-BOX</t>
  </si>
  <si>
    <t>1615-EACH</t>
  </si>
  <si>
    <t>1615-PACK2</t>
  </si>
  <si>
    <t>1616-BOX</t>
  </si>
  <si>
    <t>1616-EACH</t>
  </si>
  <si>
    <t>1616-PACK2</t>
  </si>
  <si>
    <t>1617-A-BOX</t>
  </si>
  <si>
    <t>1617-A</t>
  </si>
  <si>
    <t>1617-BOX</t>
  </si>
  <si>
    <t>1617-EACH</t>
  </si>
  <si>
    <t>1621-BOX</t>
  </si>
  <si>
    <t>1621-EACH</t>
  </si>
  <si>
    <t>1621-PACK2</t>
  </si>
  <si>
    <t>16267-CASE</t>
  </si>
  <si>
    <t>16267-SET4</t>
  </si>
  <si>
    <t>1630-BOX</t>
  </si>
  <si>
    <t>1630-SET3</t>
  </si>
  <si>
    <t>1631-BOX</t>
  </si>
  <si>
    <t>1631-SET4</t>
  </si>
  <si>
    <t>1632-BOX</t>
  </si>
  <si>
    <t>1632-SET4</t>
  </si>
  <si>
    <t>1633-BOX</t>
  </si>
  <si>
    <t>1633-SET4</t>
  </si>
  <si>
    <t>1634-BOX</t>
  </si>
  <si>
    <t>1634-SET3</t>
  </si>
  <si>
    <t>1635-BOX</t>
  </si>
  <si>
    <t>1635-SET4</t>
  </si>
  <si>
    <t>1636-BOX</t>
  </si>
  <si>
    <t>1636-SET4</t>
  </si>
  <si>
    <t>1637-CASE</t>
  </si>
  <si>
    <t>1637-EACH</t>
  </si>
  <si>
    <t>1637-PACK4</t>
  </si>
  <si>
    <t>1638-BOX</t>
  </si>
  <si>
    <t>1638-SET6</t>
  </si>
  <si>
    <t>16500-CASE</t>
  </si>
  <si>
    <t>16500-SET3</t>
  </si>
  <si>
    <t>168030-CASE</t>
  </si>
  <si>
    <t>17004-BOX</t>
  </si>
  <si>
    <t>17004-EACH</t>
  </si>
  <si>
    <t>17004-PACK2</t>
  </si>
  <si>
    <t>17005-BOX</t>
  </si>
  <si>
    <t>17005-EACH</t>
  </si>
  <si>
    <t>17005-PACK2</t>
  </si>
  <si>
    <t>17006-BOX</t>
  </si>
  <si>
    <t>17006-EACH</t>
  </si>
  <si>
    <t>17006-PACK2</t>
  </si>
  <si>
    <t>17016-BOX</t>
  </si>
  <si>
    <t>17016-EACH</t>
  </si>
  <si>
    <t>17016-PACK2</t>
  </si>
  <si>
    <t>17017-BOX</t>
  </si>
  <si>
    <t>17017-EACH</t>
  </si>
  <si>
    <t>17017-PACK2</t>
  </si>
  <si>
    <t>17018-A-BOX</t>
  </si>
  <si>
    <t>17018-A</t>
  </si>
  <si>
    <t>17018-A-EACH</t>
  </si>
  <si>
    <t>17018-a-PACK4</t>
  </si>
  <si>
    <t>17018-a</t>
  </si>
  <si>
    <t>17018-BOX</t>
  </si>
  <si>
    <t>17018-EACH</t>
  </si>
  <si>
    <t>17019-BOX</t>
  </si>
  <si>
    <t>17019-EACH</t>
  </si>
  <si>
    <t>17019-PACK2</t>
  </si>
  <si>
    <t>17020-BOX</t>
  </si>
  <si>
    <t>17020-EACH</t>
  </si>
  <si>
    <t>17020-PACK2</t>
  </si>
  <si>
    <t>17021-BOX</t>
  </si>
  <si>
    <t>17021-EACH</t>
  </si>
  <si>
    <t>17021-PACK2</t>
  </si>
  <si>
    <t>17022-BOX</t>
  </si>
  <si>
    <t>17022-EACH</t>
  </si>
  <si>
    <t>17022-PACK2</t>
  </si>
  <si>
    <t>17023-BOX</t>
  </si>
  <si>
    <t>17023-EACH</t>
  </si>
  <si>
    <t>17023-PACK2</t>
  </si>
  <si>
    <t>17024-BOX</t>
  </si>
  <si>
    <t>17024-EACH</t>
  </si>
  <si>
    <t>17024-PACK2</t>
  </si>
  <si>
    <t>17025-BOX</t>
  </si>
  <si>
    <t>17025-EACH</t>
  </si>
  <si>
    <t>17025-PACK2</t>
  </si>
  <si>
    <t>17026-BOX</t>
  </si>
  <si>
    <t>17026-EACH</t>
  </si>
  <si>
    <t>17026-PACK2</t>
  </si>
  <si>
    <t>17027-BOX</t>
  </si>
  <si>
    <t>17027-EACH</t>
  </si>
  <si>
    <t>17027-PACK2</t>
  </si>
  <si>
    <t>17028-BOX</t>
  </si>
  <si>
    <t>17028-EACH</t>
  </si>
  <si>
    <t>17028-PACK2</t>
  </si>
  <si>
    <t>1702-BOX</t>
  </si>
  <si>
    <t>1702-EACH</t>
  </si>
  <si>
    <t>1702-PACK2</t>
  </si>
  <si>
    <t>17030-BOX</t>
  </si>
  <si>
    <t>17030-EACH</t>
  </si>
  <si>
    <t>17030-PACK2</t>
  </si>
  <si>
    <t>17037-BOX</t>
  </si>
  <si>
    <t>17037-EACH</t>
  </si>
  <si>
    <t>17037-PACK2</t>
  </si>
  <si>
    <t>17038-BOX</t>
  </si>
  <si>
    <t>17038-EACH</t>
  </si>
  <si>
    <t>17038-PACK2</t>
  </si>
  <si>
    <t>17039-BOX</t>
  </si>
  <si>
    <t>17039-EACH</t>
  </si>
  <si>
    <t>17039-PACK2</t>
  </si>
  <si>
    <t>1703-BOX</t>
  </si>
  <si>
    <t>1703-EACH</t>
  </si>
  <si>
    <t>1703-PACK2</t>
  </si>
  <si>
    <t>17041-BOX</t>
  </si>
  <si>
    <t>17041-EACH</t>
  </si>
  <si>
    <t>17041-PACK2</t>
  </si>
  <si>
    <t>17047-BOX</t>
  </si>
  <si>
    <t>17047-EACH</t>
  </si>
  <si>
    <t>17047-PACK2</t>
  </si>
  <si>
    <t>17048-BOX</t>
  </si>
  <si>
    <t>17048-EACH</t>
  </si>
  <si>
    <t>17048-PACK2</t>
  </si>
  <si>
    <t>17049-BOX</t>
  </si>
  <si>
    <t>17049-EACH</t>
  </si>
  <si>
    <t>17049-PACK2</t>
  </si>
  <si>
    <t>1704-BOX</t>
  </si>
  <si>
    <t>1704-EACH</t>
  </si>
  <si>
    <t>1704-PACK2</t>
  </si>
  <si>
    <t>17050-BOX</t>
  </si>
  <si>
    <t>17050-EACH</t>
  </si>
  <si>
    <t>17050-PACK2</t>
  </si>
  <si>
    <t>17052-BOX</t>
  </si>
  <si>
    <t>17052-EACH</t>
  </si>
  <si>
    <t>17052-PACK2</t>
  </si>
  <si>
    <t>17053-BOX</t>
  </si>
  <si>
    <t>17053-EACH</t>
  </si>
  <si>
    <t>17054-BOX</t>
  </si>
  <si>
    <t>17054-EACH</t>
  </si>
  <si>
    <t>17054-PACK2</t>
  </si>
  <si>
    <t>17059-BOX</t>
  </si>
  <si>
    <t>17059-EACH</t>
  </si>
  <si>
    <t>17059-PACK2</t>
  </si>
  <si>
    <t>1705-BOX</t>
  </si>
  <si>
    <t>1705-EACH</t>
  </si>
  <si>
    <t>1705-PACK2</t>
  </si>
  <si>
    <t>17061-BOX</t>
  </si>
  <si>
    <t>17061-SET2</t>
  </si>
  <si>
    <t>17062-BOX</t>
  </si>
  <si>
    <t>17062-EACH</t>
  </si>
  <si>
    <t>17062-PACK4</t>
  </si>
  <si>
    <t>17063-BOX</t>
  </si>
  <si>
    <t>17063-EACH</t>
  </si>
  <si>
    <t>17063-PACK4</t>
  </si>
  <si>
    <t>17064-BOX</t>
  </si>
  <si>
    <t>17064-EACH</t>
  </si>
  <si>
    <t>17064-PACK4</t>
  </si>
  <si>
    <t>17065-BOX</t>
  </si>
  <si>
    <t>17065-EACH</t>
  </si>
  <si>
    <t>17065-PACK2</t>
  </si>
  <si>
    <t>17066-BOX</t>
  </si>
  <si>
    <t>17066-EACH</t>
  </si>
  <si>
    <t>17066-PACK4</t>
  </si>
  <si>
    <t>17067-BOX</t>
  </si>
  <si>
    <t>17067-EACH</t>
  </si>
  <si>
    <t>17067-PACK2</t>
  </si>
  <si>
    <t>17069-EACH</t>
  </si>
  <si>
    <t>17069-PACK2</t>
  </si>
  <si>
    <t>1706-BOX</t>
  </si>
  <si>
    <t>1706-EACH</t>
  </si>
  <si>
    <t>1706-PACK2</t>
  </si>
  <si>
    <t>17070-BOX</t>
  </si>
  <si>
    <t>17070-EACH</t>
  </si>
  <si>
    <t>17070-PACK2</t>
  </si>
  <si>
    <t>17071-BOX</t>
  </si>
  <si>
    <t>17071-EACH</t>
  </si>
  <si>
    <t>17071-PACK2</t>
  </si>
  <si>
    <t>17075-BOX</t>
  </si>
  <si>
    <t>17075-SET5</t>
  </si>
  <si>
    <t>17076-BOX</t>
  </si>
  <si>
    <t>17076-EACH</t>
  </si>
  <si>
    <t>17076-PACK2</t>
  </si>
  <si>
    <t>17077-BOX</t>
  </si>
  <si>
    <t>17077-EACH</t>
  </si>
  <si>
    <t>17077-PACK2</t>
  </si>
  <si>
    <t>1707-BOX</t>
  </si>
  <si>
    <t>1707-EACH</t>
  </si>
  <si>
    <t>1707-PACK2</t>
  </si>
  <si>
    <t>17080-BOX</t>
  </si>
  <si>
    <t>17080-EACH</t>
  </si>
  <si>
    <t>17080-PACK2</t>
  </si>
  <si>
    <t>17081-BOX</t>
  </si>
  <si>
    <t>17081-EACH</t>
  </si>
  <si>
    <t>17081-PACK2</t>
  </si>
  <si>
    <t>17082-BOX</t>
  </si>
  <si>
    <t>17082-EACH</t>
  </si>
  <si>
    <t>17082-PACK2</t>
  </si>
  <si>
    <t>17083-BOX</t>
  </si>
  <si>
    <t>17083-EACH</t>
  </si>
  <si>
    <t>17083-PACK2</t>
  </si>
  <si>
    <t>1708-BOX</t>
  </si>
  <si>
    <t>1708-EACH</t>
  </si>
  <si>
    <t>1708-PACK2</t>
  </si>
  <si>
    <t>17090-A-BOX</t>
  </si>
  <si>
    <t>17090-A</t>
  </si>
  <si>
    <t>17090-A-EACH</t>
  </si>
  <si>
    <t>17090-a-PACK2</t>
  </si>
  <si>
    <t>17090-a</t>
  </si>
  <si>
    <t>17090-BOX</t>
  </si>
  <si>
    <t>17090-EACH</t>
  </si>
  <si>
    <t>17091-BOX</t>
  </si>
  <si>
    <t>17091-EACH</t>
  </si>
  <si>
    <t>17091-PACK2</t>
  </si>
  <si>
    <t>17092-BOX</t>
  </si>
  <si>
    <t>17092-SET8</t>
  </si>
  <si>
    <t>1711-BOX</t>
  </si>
  <si>
    <t>1711-SET4</t>
  </si>
  <si>
    <t>1713-BOX</t>
  </si>
  <si>
    <t>1713-EACH</t>
  </si>
  <si>
    <t>1713-PACK2</t>
  </si>
  <si>
    <t>1718-BOX</t>
  </si>
  <si>
    <t>1718-SET4</t>
  </si>
  <si>
    <t>1720-BOX</t>
  </si>
  <si>
    <t>1720-EACH</t>
  </si>
  <si>
    <t>1720-PACK2</t>
  </si>
  <si>
    <t>1721-BOX</t>
  </si>
  <si>
    <t>1721-EACH</t>
  </si>
  <si>
    <t>1721-PACK2</t>
  </si>
  <si>
    <t>1722-BOX</t>
  </si>
  <si>
    <t>1722-EACH</t>
  </si>
  <si>
    <t>1722-PACK2</t>
  </si>
  <si>
    <t>1723-BOX</t>
  </si>
  <si>
    <t>1723-EACH</t>
  </si>
  <si>
    <t>1723-PACK2</t>
  </si>
  <si>
    <t>1724-BOX</t>
  </si>
  <si>
    <t>1724-SET6</t>
  </si>
  <si>
    <t>1725-BOX</t>
  </si>
  <si>
    <t>1725-SET3</t>
  </si>
  <si>
    <t>1732-BOX</t>
  </si>
  <si>
    <t>1732-EACH</t>
  </si>
  <si>
    <t>1732-PACK2</t>
  </si>
  <si>
    <t>1733-BOX</t>
  </si>
  <si>
    <t>1733-SET4</t>
  </si>
  <si>
    <t>1734-BOX</t>
  </si>
  <si>
    <t>1734-EACH</t>
  </si>
  <si>
    <t>1734-PACK2</t>
  </si>
  <si>
    <t>1735-BOX</t>
  </si>
  <si>
    <t>1735-EACH</t>
  </si>
  <si>
    <t>1735-PACK2</t>
  </si>
  <si>
    <t>1736-BOX</t>
  </si>
  <si>
    <t>1736-EACH</t>
  </si>
  <si>
    <t>1736-PACK2</t>
  </si>
  <si>
    <t>1737-BOX</t>
  </si>
  <si>
    <t>1737-EACH</t>
  </si>
  <si>
    <t>1737-PACK2</t>
  </si>
  <si>
    <t>1738-BOX</t>
  </si>
  <si>
    <t>1738-EACH</t>
  </si>
  <si>
    <t>1738-PACK2</t>
  </si>
  <si>
    <t>1739-BOX</t>
  </si>
  <si>
    <t>1739-EACH</t>
  </si>
  <si>
    <t>1739-PACK2</t>
  </si>
  <si>
    <t>1741-BOX</t>
  </si>
  <si>
    <t>1741-EACH</t>
  </si>
  <si>
    <t>1741-PACK2</t>
  </si>
  <si>
    <t>1742-BOX</t>
  </si>
  <si>
    <t>1742-EACH</t>
  </si>
  <si>
    <t>1742-PACK2</t>
  </si>
  <si>
    <t>1743-BOX</t>
  </si>
  <si>
    <t>1743-EACH</t>
  </si>
  <si>
    <t>1743-PACK2</t>
  </si>
  <si>
    <t>1748-BOX</t>
  </si>
  <si>
    <t>1748-SET4</t>
  </si>
  <si>
    <t>17526-CASE</t>
  </si>
  <si>
    <t>1752-BOX</t>
  </si>
  <si>
    <t>1752-EACH</t>
  </si>
  <si>
    <t>1752-PACK2</t>
  </si>
  <si>
    <t>1753-BOX</t>
  </si>
  <si>
    <t>1753-EACH</t>
  </si>
  <si>
    <t>1753-PACK2</t>
  </si>
  <si>
    <t>1754-BOX</t>
  </si>
  <si>
    <t>1754-EACH</t>
  </si>
  <si>
    <t>1754-PACK2</t>
  </si>
  <si>
    <t>1755-BOX</t>
  </si>
  <si>
    <t>1755-EACH</t>
  </si>
  <si>
    <t>1755-PACK2</t>
  </si>
  <si>
    <t>1756-BOX</t>
  </si>
  <si>
    <t>1756-EACH</t>
  </si>
  <si>
    <t>1756-PACK2</t>
  </si>
  <si>
    <t>1763-BOX</t>
  </si>
  <si>
    <t>1763-SET4</t>
  </si>
  <si>
    <t>1769-BOX</t>
  </si>
  <si>
    <t>1769-EACH</t>
  </si>
  <si>
    <t>1769-PACK2</t>
  </si>
  <si>
    <t>176-CASE</t>
  </si>
  <si>
    <t>176-SET2</t>
  </si>
  <si>
    <t>1770-BOX</t>
  </si>
  <si>
    <t>1770-EACH</t>
  </si>
  <si>
    <t>1770-PACK2</t>
  </si>
  <si>
    <t>1771-EACH</t>
  </si>
  <si>
    <t>1771-PACK2</t>
  </si>
  <si>
    <t>1772-EACH</t>
  </si>
  <si>
    <t>1772-PACK2</t>
  </si>
  <si>
    <t>1775-BOX</t>
  </si>
  <si>
    <t>1775-EACH</t>
  </si>
  <si>
    <t>1775-PACK2</t>
  </si>
  <si>
    <t>1776-BOX</t>
  </si>
  <si>
    <t>1776-EACH</t>
  </si>
  <si>
    <t>1776-PACK2</t>
  </si>
  <si>
    <t>1778-BOX</t>
  </si>
  <si>
    <t>1778-EACH</t>
  </si>
  <si>
    <t>1778-PACK2</t>
  </si>
  <si>
    <t>1780-BOX</t>
  </si>
  <si>
    <t>1780-EACH</t>
  </si>
  <si>
    <t>1780-PACK2</t>
  </si>
  <si>
    <t>1781-BOX</t>
  </si>
  <si>
    <t>1781-EACH</t>
  </si>
  <si>
    <t>1781-PACK2</t>
  </si>
  <si>
    <t>1788-BOX</t>
  </si>
  <si>
    <t>1788-EACH</t>
  </si>
  <si>
    <t>1788-PACK2</t>
  </si>
  <si>
    <t>1793-BOX</t>
  </si>
  <si>
    <t>1793-EACH</t>
  </si>
  <si>
    <t>1793-PACK2</t>
  </si>
  <si>
    <t>1794-BOX</t>
  </si>
  <si>
    <t>1794-EACH</t>
  </si>
  <si>
    <t>1794-PACK2</t>
  </si>
  <si>
    <t>1795-BOX</t>
  </si>
  <si>
    <t>1795-EACH</t>
  </si>
  <si>
    <t>1795-PACK2</t>
  </si>
  <si>
    <t>1796-BOX</t>
  </si>
  <si>
    <t>1796-EACH</t>
  </si>
  <si>
    <t>1796-PACK2</t>
  </si>
  <si>
    <t>1797-BOX</t>
  </si>
  <si>
    <t>1797-EACH</t>
  </si>
  <si>
    <t>1797-PACK2</t>
  </si>
  <si>
    <t>1801-BOX</t>
  </si>
  <si>
    <t>1801-SET4</t>
  </si>
  <si>
    <t>1802-BOX</t>
  </si>
  <si>
    <t>1802-EACH</t>
  </si>
  <si>
    <t>1802-PACK4</t>
  </si>
  <si>
    <t>1803-CASE</t>
  </si>
  <si>
    <t>1803-EACH</t>
  </si>
  <si>
    <t>1803-PACK4</t>
  </si>
  <si>
    <t>1804-CASE</t>
  </si>
  <si>
    <t>1804-EACH</t>
  </si>
  <si>
    <t>1804-PACK4</t>
  </si>
  <si>
    <t>1805-CASE</t>
  </si>
  <si>
    <t>1805-EACH</t>
  </si>
  <si>
    <t>1805-PACK4</t>
  </si>
  <si>
    <t>1806-CASE</t>
  </si>
  <si>
    <t>1806-SET4</t>
  </si>
  <si>
    <t>1807-SET6</t>
  </si>
  <si>
    <t>1809-CASE</t>
  </si>
  <si>
    <t>1809-SET4</t>
  </si>
  <si>
    <t>1810-CASE</t>
  </si>
  <si>
    <t>1810-SET2</t>
  </si>
  <si>
    <t>1812-CASE</t>
  </si>
  <si>
    <t>1812-SET6</t>
  </si>
  <si>
    <t>1812-SET6-BAZIC</t>
  </si>
  <si>
    <t>1813-CASE</t>
  </si>
  <si>
    <t>1813-SET6</t>
  </si>
  <si>
    <t>1814-CASE</t>
  </si>
  <si>
    <t>1814-SET6</t>
  </si>
  <si>
    <t>1815-CASE</t>
  </si>
  <si>
    <t>1815-SET4</t>
  </si>
  <si>
    <t>1816-CASE</t>
  </si>
  <si>
    <t>1816-SET4</t>
  </si>
  <si>
    <t>1828-CASE</t>
  </si>
  <si>
    <t>1828-SET6</t>
  </si>
  <si>
    <t>1829-CASE</t>
  </si>
  <si>
    <t>1829-SET4</t>
  </si>
  <si>
    <t>18834-CASE</t>
  </si>
  <si>
    <t>18834-SET6</t>
  </si>
  <si>
    <t>19008-CASE</t>
  </si>
  <si>
    <t>19008-EACH</t>
  </si>
  <si>
    <t>1903-BOX</t>
  </si>
  <si>
    <t>1903-EACH</t>
  </si>
  <si>
    <t>1903-PACK2</t>
  </si>
  <si>
    <t>1904-BOX</t>
  </si>
  <si>
    <t>1904-SET6</t>
  </si>
  <si>
    <t>1906-BOX</t>
  </si>
  <si>
    <t>1906-PACK2</t>
  </si>
  <si>
    <t>1907-BOX</t>
  </si>
  <si>
    <t>1907-SET3</t>
  </si>
  <si>
    <t>1908-BOX</t>
  </si>
  <si>
    <t>1908-SET6</t>
  </si>
  <si>
    <t>1909-BOX</t>
  </si>
  <si>
    <t>1909-EACH</t>
  </si>
  <si>
    <t>1909-PACK2</t>
  </si>
  <si>
    <t>1910-BOX</t>
  </si>
  <si>
    <t>1910-SET6</t>
  </si>
  <si>
    <t>1911-BOX</t>
  </si>
  <si>
    <t>1911-SET4</t>
  </si>
  <si>
    <t>1911-SET6</t>
  </si>
  <si>
    <t>1912-BOX</t>
  </si>
  <si>
    <t>1912-EACH</t>
  </si>
  <si>
    <t>1912-PACK2</t>
  </si>
  <si>
    <t>1913-BOX</t>
  </si>
  <si>
    <t>1913-SET6</t>
  </si>
  <si>
    <t>1914-BOX</t>
  </si>
  <si>
    <t>1914-SET6</t>
  </si>
  <si>
    <t>1915-BOX</t>
  </si>
  <si>
    <t>1915-SET6</t>
  </si>
  <si>
    <t>1916-BOX</t>
  </si>
  <si>
    <t>1916-EACH</t>
  </si>
  <si>
    <t>1916-PACK2</t>
  </si>
  <si>
    <t>1917-BOX</t>
  </si>
  <si>
    <t>1917-EACH</t>
  </si>
  <si>
    <t>1917-PACK2</t>
  </si>
  <si>
    <t>1918-BOX</t>
  </si>
  <si>
    <t>1918-EACH</t>
  </si>
  <si>
    <t>1918-PACK2</t>
  </si>
  <si>
    <t>1919-BOX</t>
  </si>
  <si>
    <t>1919-EACH</t>
  </si>
  <si>
    <t>1919-PACK2</t>
  </si>
  <si>
    <t>1920-BOX</t>
  </si>
  <si>
    <t>1920-SET6</t>
  </si>
  <si>
    <t>1921-BOX</t>
  </si>
  <si>
    <t>1921-EACH</t>
  </si>
  <si>
    <t>1921-PACK2</t>
  </si>
  <si>
    <t>1925-BOX</t>
  </si>
  <si>
    <t>1925-SET3</t>
  </si>
  <si>
    <t>1926-BOX</t>
  </si>
  <si>
    <t>1926-SET6</t>
  </si>
  <si>
    <t>1927-BOX</t>
  </si>
  <si>
    <t>1927-SET3</t>
  </si>
  <si>
    <t>1928-BOX</t>
  </si>
  <si>
    <t>1928-SET3</t>
  </si>
  <si>
    <t>1929-BOX</t>
  </si>
  <si>
    <t>1929-PACK2</t>
  </si>
  <si>
    <t>1933-BOX</t>
  </si>
  <si>
    <t>1933-SET6</t>
  </si>
  <si>
    <t>1934-BOX</t>
  </si>
  <si>
    <t>1934-SET6</t>
  </si>
  <si>
    <t>1939-BOX</t>
  </si>
  <si>
    <t>1939-EACH</t>
  </si>
  <si>
    <t>1939-PACK4</t>
  </si>
  <si>
    <t>1940-BOX</t>
  </si>
  <si>
    <t>1940-CASE</t>
  </si>
  <si>
    <t>1941-BOX</t>
  </si>
  <si>
    <t>1941-EACH</t>
  </si>
  <si>
    <t>2000-BOX</t>
  </si>
  <si>
    <t>2000-EACH</t>
  </si>
  <si>
    <t>2000-PACK2</t>
  </si>
  <si>
    <t>20017-CASE</t>
  </si>
  <si>
    <t>20018-CASE</t>
  </si>
  <si>
    <t>2001-BOX</t>
  </si>
  <si>
    <t>2001-EACH</t>
  </si>
  <si>
    <t>2001-PACK2</t>
  </si>
  <si>
    <t>20050-CASE</t>
  </si>
  <si>
    <t>2005-BOX</t>
  </si>
  <si>
    <t>2005-EACH</t>
  </si>
  <si>
    <t>2005-PACK2</t>
  </si>
  <si>
    <t>2006-BOX</t>
  </si>
  <si>
    <t>2006-EACH</t>
  </si>
  <si>
    <t>2006-PACK2</t>
  </si>
  <si>
    <t>20070-CASE</t>
  </si>
  <si>
    <t>20077-CASE</t>
  </si>
  <si>
    <t>2007-BAIZIC</t>
  </si>
  <si>
    <t>2007-BOX</t>
  </si>
  <si>
    <t>2007-EACH</t>
  </si>
  <si>
    <t>2007-PACK2</t>
  </si>
  <si>
    <t>20080-CASE</t>
  </si>
  <si>
    <t>20081-CASE</t>
  </si>
  <si>
    <t>2008-BOX</t>
  </si>
  <si>
    <t>2008-EACH</t>
  </si>
  <si>
    <t>2008-PACK2</t>
  </si>
  <si>
    <t>2009-EACH</t>
  </si>
  <si>
    <t>2010-BOX</t>
  </si>
  <si>
    <t>2010-EACH</t>
  </si>
  <si>
    <t>2010-PACK2</t>
  </si>
  <si>
    <t>2011-BOX</t>
  </si>
  <si>
    <t>2011-EACH</t>
  </si>
  <si>
    <t>2011-PACK2</t>
  </si>
  <si>
    <t>2012-BOX</t>
  </si>
  <si>
    <t>2012-EACH</t>
  </si>
  <si>
    <t>2012-PACK2</t>
  </si>
  <si>
    <t>2013-CASE</t>
  </si>
  <si>
    <t>2013-EACH</t>
  </si>
  <si>
    <t>2013-PACK4</t>
  </si>
  <si>
    <t>2014-CASE</t>
  </si>
  <si>
    <t>2014-EACH</t>
  </si>
  <si>
    <t>2014-PACK2</t>
  </si>
  <si>
    <t>2015-BOX</t>
  </si>
  <si>
    <t>2015-EACH</t>
  </si>
  <si>
    <t>2015-PACK2</t>
  </si>
  <si>
    <t>2017-BOX</t>
  </si>
  <si>
    <t>2017-EACH</t>
  </si>
  <si>
    <t>2017-PACK2</t>
  </si>
  <si>
    <t>2019-CASE</t>
  </si>
  <si>
    <t>2019-EACH</t>
  </si>
  <si>
    <t>2022-BOX</t>
  </si>
  <si>
    <t>2022-EACH</t>
  </si>
  <si>
    <t>2022-PACK2</t>
  </si>
  <si>
    <t>2023-BOX</t>
  </si>
  <si>
    <t>2023-EACH</t>
  </si>
  <si>
    <t>2023-PACK2</t>
  </si>
  <si>
    <t>2024-BOX</t>
  </si>
  <si>
    <t>2024-EACH</t>
  </si>
  <si>
    <t>2024-PACK2</t>
  </si>
  <si>
    <t>2025-BAZIC</t>
  </si>
  <si>
    <t>2025-BOX</t>
  </si>
  <si>
    <t>2025-EACH</t>
  </si>
  <si>
    <t>2025-PACK2</t>
  </si>
  <si>
    <t>2027-BOX</t>
  </si>
  <si>
    <t>2027-EACH</t>
  </si>
  <si>
    <t>2027-PACK2</t>
  </si>
  <si>
    <t>2028-BOX</t>
  </si>
  <si>
    <t>2028-EACH</t>
  </si>
  <si>
    <t>2028-PACK2</t>
  </si>
  <si>
    <t>2029-BOX</t>
  </si>
  <si>
    <t>2029-EACH</t>
  </si>
  <si>
    <t>2029-PACK2</t>
  </si>
  <si>
    <t>2030-BOX</t>
  </si>
  <si>
    <t>2030-EACH</t>
  </si>
  <si>
    <t>2030-PACK2</t>
  </si>
  <si>
    <t>203-BOX</t>
  </si>
  <si>
    <t>203-EACH</t>
  </si>
  <si>
    <t>203-PACK2</t>
  </si>
  <si>
    <t>2042-BOX</t>
  </si>
  <si>
    <t>2042-EACH</t>
  </si>
  <si>
    <t>2042-PACK2</t>
  </si>
  <si>
    <t>2043-BOX</t>
  </si>
  <si>
    <t>2043-EACH</t>
  </si>
  <si>
    <t>2043-PACK2</t>
  </si>
  <si>
    <t>2044-CASE</t>
  </si>
  <si>
    <t>2044-EACH</t>
  </si>
  <si>
    <t>2044-PACK2</t>
  </si>
  <si>
    <t>2045-CASE</t>
  </si>
  <si>
    <t>2045-EACH</t>
  </si>
  <si>
    <t>2046-CASE</t>
  </si>
  <si>
    <t>2046-SET4</t>
  </si>
  <si>
    <t>2049-BOX</t>
  </si>
  <si>
    <t>2049-CASE</t>
  </si>
  <si>
    <t>2049-SET3</t>
  </si>
  <si>
    <t>204-BAZIC</t>
  </si>
  <si>
    <t>204-BOX</t>
  </si>
  <si>
    <t>204-EACH</t>
  </si>
  <si>
    <t>204-PACK2</t>
  </si>
  <si>
    <t>2050-BOX</t>
  </si>
  <si>
    <t>2050-EACH</t>
  </si>
  <si>
    <t>2050-PACK2</t>
  </si>
  <si>
    <t>2051-BOX</t>
  </si>
  <si>
    <t>2051-EACH</t>
  </si>
  <si>
    <t>2051-PACK2</t>
  </si>
  <si>
    <t>2052-BOX</t>
  </si>
  <si>
    <t>2052-EACH</t>
  </si>
  <si>
    <t>2052-PACK2</t>
  </si>
  <si>
    <t>2053-BOX</t>
  </si>
  <si>
    <t>2053-CASE</t>
  </si>
  <si>
    <t>2054-BOX</t>
  </si>
  <si>
    <t>2054-CASE</t>
  </si>
  <si>
    <t>2055-BOX</t>
  </si>
  <si>
    <t>2055-CASE</t>
  </si>
  <si>
    <t>205-BOX</t>
  </si>
  <si>
    <t>205-EACH</t>
  </si>
  <si>
    <t>205-PACK2</t>
  </si>
  <si>
    <t>20650-CASE</t>
  </si>
  <si>
    <t>20650-SET4</t>
  </si>
  <si>
    <t>206-BOX</t>
  </si>
  <si>
    <t>206-EACH</t>
  </si>
  <si>
    <t>206-PACK2</t>
  </si>
  <si>
    <t>2070-BOX</t>
  </si>
  <si>
    <t>2070-CASE</t>
  </si>
  <si>
    <t>2070-EACH</t>
  </si>
  <si>
    <t>2070-PACK2</t>
  </si>
  <si>
    <t>2071-BOX</t>
  </si>
  <si>
    <t>2071-CASE</t>
  </si>
  <si>
    <t>2071-EACH</t>
  </si>
  <si>
    <t>2071-PACK2</t>
  </si>
  <si>
    <t>207-BOX</t>
  </si>
  <si>
    <t>207-EACH</t>
  </si>
  <si>
    <t>207-PACK2</t>
  </si>
  <si>
    <t>2080-BOX</t>
  </si>
  <si>
    <t>2080-SET3</t>
  </si>
  <si>
    <t>208-BOX</t>
  </si>
  <si>
    <t>208-EACH</t>
  </si>
  <si>
    <t>208-PACK2</t>
  </si>
  <si>
    <t>2090-BOX</t>
  </si>
  <si>
    <t>2090-EACH</t>
  </si>
  <si>
    <t>2090-PACK2</t>
  </si>
  <si>
    <t>2091-CASE</t>
  </si>
  <si>
    <t>2091-EACH</t>
  </si>
  <si>
    <t>2091-PACK2</t>
  </si>
  <si>
    <t>2092-BOX</t>
  </si>
  <si>
    <t>2092-EACH</t>
  </si>
  <si>
    <t>2092-PACK2</t>
  </si>
  <si>
    <t>2093-BOX</t>
  </si>
  <si>
    <t>2093-EACH</t>
  </si>
  <si>
    <t>2093-PACK2</t>
  </si>
  <si>
    <t>2094-BOX</t>
  </si>
  <si>
    <t>2094-EACH</t>
  </si>
  <si>
    <t>2094-PACK2</t>
  </si>
  <si>
    <t>2099-CASE</t>
  </si>
  <si>
    <t>2099-EACH</t>
  </si>
  <si>
    <t>2099-PACK4</t>
  </si>
  <si>
    <t>209-BOX</t>
  </si>
  <si>
    <t>209-EACH</t>
  </si>
  <si>
    <t>209-PACK2</t>
  </si>
  <si>
    <t>210-BOX</t>
  </si>
  <si>
    <t>210-EACH</t>
  </si>
  <si>
    <t>210-PACK2</t>
  </si>
  <si>
    <t>211-BOX</t>
  </si>
  <si>
    <t>211-EACH</t>
  </si>
  <si>
    <t>212-BOX</t>
  </si>
  <si>
    <t>212-EACH</t>
  </si>
  <si>
    <t>212-PACK2</t>
  </si>
  <si>
    <t>2130-BOX</t>
  </si>
  <si>
    <t>2130-EACH</t>
  </si>
  <si>
    <t>2130-PACK4</t>
  </si>
  <si>
    <t>2131-CASE</t>
  </si>
  <si>
    <t>2131-EACH</t>
  </si>
  <si>
    <t>2131-PACK2</t>
  </si>
  <si>
    <t>2132-BOX</t>
  </si>
  <si>
    <t>2132-EACH</t>
  </si>
  <si>
    <t>2132-PACK4</t>
  </si>
  <si>
    <t>2133-CASE</t>
  </si>
  <si>
    <t>2133-EACH</t>
  </si>
  <si>
    <t>2133-PACK2</t>
  </si>
  <si>
    <t>2138-CASE</t>
  </si>
  <si>
    <t>2138-SET6</t>
  </si>
  <si>
    <t>2139-CASE</t>
  </si>
  <si>
    <t>2139-SET6</t>
  </si>
  <si>
    <t>213-BOX</t>
  </si>
  <si>
    <t>213-EACH</t>
  </si>
  <si>
    <t>213-PACK2</t>
  </si>
  <si>
    <t>2140-CASE</t>
  </si>
  <si>
    <t>2140-SET6</t>
  </si>
  <si>
    <t>214-BOX</t>
  </si>
  <si>
    <t>214-EACH</t>
  </si>
  <si>
    <t>214-PACK2</t>
  </si>
  <si>
    <t>215-BOX</t>
  </si>
  <si>
    <t>215-EACH</t>
  </si>
  <si>
    <t>215-PACK3</t>
  </si>
  <si>
    <t>2163-CASE</t>
  </si>
  <si>
    <t>2163-SET2</t>
  </si>
  <si>
    <t>2163-SET4</t>
  </si>
  <si>
    <t>2167-CASE</t>
  </si>
  <si>
    <t>2167-SET2</t>
  </si>
  <si>
    <t>2170-CASE</t>
  </si>
  <si>
    <t>2170-SET6</t>
  </si>
  <si>
    <t>2171-CASE</t>
  </si>
  <si>
    <t>2171-SET6</t>
  </si>
  <si>
    <t>2172-CASE</t>
  </si>
  <si>
    <t>2172-SET6</t>
  </si>
  <si>
    <t>2173-CASE</t>
  </si>
  <si>
    <t>2173-SET6</t>
  </si>
  <si>
    <t>2174-CASE</t>
  </si>
  <si>
    <t>2174-SET6</t>
  </si>
  <si>
    <t>2176-CASE</t>
  </si>
  <si>
    <t>2176-SET8</t>
  </si>
  <si>
    <t>2180-CASE</t>
  </si>
  <si>
    <t>2180-EACH</t>
  </si>
  <si>
    <t>2180-PACK2</t>
  </si>
  <si>
    <t>2181-CASE</t>
  </si>
  <si>
    <t>2181-EACH</t>
  </si>
  <si>
    <t>2181-PACK2</t>
  </si>
  <si>
    <t>2182-CASE</t>
  </si>
  <si>
    <t>2182-EACH</t>
  </si>
  <si>
    <t>2182-PACK2</t>
  </si>
  <si>
    <t>2183-CASE</t>
  </si>
  <si>
    <t>2183-EACH</t>
  </si>
  <si>
    <t>2183-PACK2</t>
  </si>
  <si>
    <t>2184-CASE</t>
  </si>
  <si>
    <t>2184-EACH</t>
  </si>
  <si>
    <t>2184-PACK2</t>
  </si>
  <si>
    <t>2185-CASE</t>
  </si>
  <si>
    <t>2185-EACH</t>
  </si>
  <si>
    <t>2185-PACK2</t>
  </si>
  <si>
    <t>2195-CASE</t>
  </si>
  <si>
    <t>2195-EACH</t>
  </si>
  <si>
    <t>2196-CASE</t>
  </si>
  <si>
    <t>2196-EACH</t>
  </si>
  <si>
    <t>2197-CASE</t>
  </si>
  <si>
    <t>2197-EACH</t>
  </si>
  <si>
    <t>2198-CASE</t>
  </si>
  <si>
    <t>2198-EACH</t>
  </si>
  <si>
    <t>2199-CASE</t>
  </si>
  <si>
    <t>2199-EACH</t>
  </si>
  <si>
    <t>2201-BOX</t>
  </si>
  <si>
    <t>2201-PACK2</t>
  </si>
  <si>
    <t>2202-BOX</t>
  </si>
  <si>
    <t>2202-PACK2</t>
  </si>
  <si>
    <t>2204-BOX</t>
  </si>
  <si>
    <t>2204-PACK2</t>
  </si>
  <si>
    <t>2205-BOX</t>
  </si>
  <si>
    <t>2205-PACK2</t>
  </si>
  <si>
    <t>2206-BOX</t>
  </si>
  <si>
    <t>2206-EACH</t>
  </si>
  <si>
    <t>2206-PACK2</t>
  </si>
  <si>
    <t>2207-BOX</t>
  </si>
  <si>
    <t>2207-EACH</t>
  </si>
  <si>
    <t>2207-PACK2</t>
  </si>
  <si>
    <t>2209-BOX</t>
  </si>
  <si>
    <t>2209-EACH</t>
  </si>
  <si>
    <t>2209-PACK2</t>
  </si>
  <si>
    <t>2211-BOX</t>
  </si>
  <si>
    <t>2211-SET4</t>
  </si>
  <si>
    <t>2216-BOX</t>
  </si>
  <si>
    <t>2216-SET6</t>
  </si>
  <si>
    <t>2223-BOX</t>
  </si>
  <si>
    <t>2223-EACH</t>
  </si>
  <si>
    <t>2223-PACK2</t>
  </si>
  <si>
    <t>2225-BAZIC</t>
  </si>
  <si>
    <t>2225-BOX</t>
  </si>
  <si>
    <t>2225-EACH</t>
  </si>
  <si>
    <t>2225-PACK2</t>
  </si>
  <si>
    <t>2226-BOX</t>
  </si>
  <si>
    <t>2226-EACH</t>
  </si>
  <si>
    <t>2226-PACK2</t>
  </si>
  <si>
    <t>2227-BOX</t>
  </si>
  <si>
    <t>2227-PACK2</t>
  </si>
  <si>
    <t>2228-BOX</t>
  </si>
  <si>
    <t>2228-EACH</t>
  </si>
  <si>
    <t>2228-PACK2</t>
  </si>
  <si>
    <t>2228-SET2-BAZIC</t>
  </si>
  <si>
    <t>2229-EACH</t>
  </si>
  <si>
    <t>2229-PACK2</t>
  </si>
  <si>
    <t>222-BOX</t>
  </si>
  <si>
    <t>222-EACH</t>
  </si>
  <si>
    <t>222-PACK2</t>
  </si>
  <si>
    <t>2230-BOX</t>
  </si>
  <si>
    <t>2230-EACH</t>
  </si>
  <si>
    <t>2230-PACK2</t>
  </si>
  <si>
    <t>2232-BOX</t>
  </si>
  <si>
    <t>2232-EACH</t>
  </si>
  <si>
    <t>2232-PACK2</t>
  </si>
  <si>
    <t>2233-BOX</t>
  </si>
  <si>
    <t>2233-EACH</t>
  </si>
  <si>
    <t>2233-PACK2</t>
  </si>
  <si>
    <t>2234-BOX</t>
  </si>
  <si>
    <t>2234-EACH</t>
  </si>
  <si>
    <t>2234-PACK2</t>
  </si>
  <si>
    <t>2235-BOX</t>
  </si>
  <si>
    <t>2235-CASE</t>
  </si>
  <si>
    <t>2236-CASE</t>
  </si>
  <si>
    <t>223-BOX</t>
  </si>
  <si>
    <t>223-EACH</t>
  </si>
  <si>
    <t>223-PACK2</t>
  </si>
  <si>
    <t>2240-SET3</t>
  </si>
  <si>
    <t>2241-BOX</t>
  </si>
  <si>
    <t>2241-SET4</t>
  </si>
  <si>
    <t>229-BOX</t>
  </si>
  <si>
    <t>229-EACH</t>
  </si>
  <si>
    <t>229-PACK2</t>
  </si>
  <si>
    <t>2300-BOX</t>
  </si>
  <si>
    <t>2300-EACH</t>
  </si>
  <si>
    <t>2300-PACK2</t>
  </si>
  <si>
    <t>2301-BOX</t>
  </si>
  <si>
    <t>2301-EACH</t>
  </si>
  <si>
    <t>2301-PACK2</t>
  </si>
  <si>
    <t>2303-BOX</t>
  </si>
  <si>
    <t>2303-EACH</t>
  </si>
  <si>
    <t>2304-BOX</t>
  </si>
  <si>
    <t>2304-EACH</t>
  </si>
  <si>
    <t>2306-BAZIC</t>
  </si>
  <si>
    <t>2306-BOX</t>
  </si>
  <si>
    <t>2306-EACH</t>
  </si>
  <si>
    <t>2306-PACK2</t>
  </si>
  <si>
    <t>2307-BOX</t>
  </si>
  <si>
    <t>2307-SET3</t>
  </si>
  <si>
    <t>230-BAZIC</t>
  </si>
  <si>
    <t>230-BOX</t>
  </si>
  <si>
    <t>230-EACH</t>
  </si>
  <si>
    <t>230-PACK2</t>
  </si>
  <si>
    <t>2314-BOX</t>
  </si>
  <si>
    <t>2314-SET4</t>
  </si>
  <si>
    <t>2315-BOX</t>
  </si>
  <si>
    <t>2315-EACH</t>
  </si>
  <si>
    <t>2315-PACK2</t>
  </si>
  <si>
    <t>2317-BOX</t>
  </si>
  <si>
    <t>2317-EACH</t>
  </si>
  <si>
    <t>2317-PACK2</t>
  </si>
  <si>
    <t>2319-BOX</t>
  </si>
  <si>
    <t>2319-SET2</t>
  </si>
  <si>
    <t>231-BOX</t>
  </si>
  <si>
    <t>231-EACH</t>
  </si>
  <si>
    <t>231-PACK2</t>
  </si>
  <si>
    <t>2320-BOX</t>
  </si>
  <si>
    <t>2320-EACH</t>
  </si>
  <si>
    <t>2320-PACK2</t>
  </si>
  <si>
    <t>2321-BOX</t>
  </si>
  <si>
    <t>2321-EACH</t>
  </si>
  <si>
    <t>2321-PACK2</t>
  </si>
  <si>
    <t>2323-BOX</t>
  </si>
  <si>
    <t>2323-SET3</t>
  </si>
  <si>
    <t>2325-BOX</t>
  </si>
  <si>
    <t>2325-SET2</t>
  </si>
  <si>
    <t>2326-BOX</t>
  </si>
  <si>
    <t>2326-EACH</t>
  </si>
  <si>
    <t>2326-PACK2</t>
  </si>
  <si>
    <t>2330-BOX</t>
  </si>
  <si>
    <t>2330-EACH</t>
  </si>
  <si>
    <t>2330-PACK2</t>
  </si>
  <si>
    <t>2331-BOX</t>
  </si>
  <si>
    <t>2331-EACH</t>
  </si>
  <si>
    <t>2331-PACK2</t>
  </si>
  <si>
    <t>2332-BOX</t>
  </si>
  <si>
    <t>2332-EACH</t>
  </si>
  <si>
    <t>2332-PACK2</t>
  </si>
  <si>
    <t>2333-BOX</t>
  </si>
  <si>
    <t>2333-EACH</t>
  </si>
  <si>
    <t>2333-PACK2</t>
  </si>
  <si>
    <t>2339-BOX</t>
  </si>
  <si>
    <t>2339-SET2</t>
  </si>
  <si>
    <t>2341-BOX</t>
  </si>
  <si>
    <t>2341-EACH</t>
  </si>
  <si>
    <t>2341-PACK2</t>
  </si>
  <si>
    <t>2343-BOX</t>
  </si>
  <si>
    <t>2343-SET2</t>
  </si>
  <si>
    <t>2344-BOX</t>
  </si>
  <si>
    <t>2344-EACH</t>
  </si>
  <si>
    <t>2344-PACK2</t>
  </si>
  <si>
    <t>2345-BOX</t>
  </si>
  <si>
    <t>2345-EACH</t>
  </si>
  <si>
    <t>2345-PACK2</t>
  </si>
  <si>
    <t>2346-BOX</t>
  </si>
  <si>
    <t>2346-EACH</t>
  </si>
  <si>
    <t>2346-PACK2</t>
  </si>
  <si>
    <t>2401-CASE</t>
  </si>
  <si>
    <t>2401-EACH</t>
  </si>
  <si>
    <t>2401-PACK2</t>
  </si>
  <si>
    <t>2401-PACK4</t>
  </si>
  <si>
    <t>2402-BAZIC</t>
  </si>
  <si>
    <t>2402-BOX</t>
  </si>
  <si>
    <t>2402-EACH</t>
  </si>
  <si>
    <t>2402-PACK2</t>
  </si>
  <si>
    <t>2402-PACK3</t>
  </si>
  <si>
    <t>2402-PACK4</t>
  </si>
  <si>
    <t>2402-SET2</t>
  </si>
  <si>
    <t>2402-SET2-B</t>
  </si>
  <si>
    <t>2402-SET2-BAZIC</t>
  </si>
  <si>
    <t>2402-SET3</t>
  </si>
  <si>
    <t>2405-CASE</t>
  </si>
  <si>
    <t>2405-EACH</t>
  </si>
  <si>
    <t>2405-PACK4</t>
  </si>
  <si>
    <t>2406-CASE</t>
  </si>
  <si>
    <t>2406-EACH</t>
  </si>
  <si>
    <t>2406-PACK3</t>
  </si>
  <si>
    <t>2406-PACK4</t>
  </si>
  <si>
    <t>2406-SET3</t>
  </si>
  <si>
    <t>2406-SET4</t>
  </si>
  <si>
    <t>2409-CASE</t>
  </si>
  <si>
    <t>2409-EACH</t>
  </si>
  <si>
    <t>2409-SET4</t>
  </si>
  <si>
    <t>240-BOX</t>
  </si>
  <si>
    <t>240-EACH</t>
  </si>
  <si>
    <t>240-SET6</t>
  </si>
  <si>
    <t>2501-BOX</t>
  </si>
  <si>
    <t>2501-EACH</t>
  </si>
  <si>
    <t>2501-PACK2</t>
  </si>
  <si>
    <t>2504-PACK2</t>
  </si>
  <si>
    <t>2505-BOX</t>
  </si>
  <si>
    <t>2505-EACH</t>
  </si>
  <si>
    <t>2505-PACK2</t>
  </si>
  <si>
    <t>2506-BOX</t>
  </si>
  <si>
    <t>2506-EACH</t>
  </si>
  <si>
    <t>2506-PACK2</t>
  </si>
  <si>
    <t>2507-BOX</t>
  </si>
  <si>
    <t>2507-EACH</t>
  </si>
  <si>
    <t>2507-PACK2</t>
  </si>
  <si>
    <t>2510-CASE</t>
  </si>
  <si>
    <t>2510-EACH</t>
  </si>
  <si>
    <t>2510-PACK4</t>
  </si>
  <si>
    <t>2511-BOX</t>
  </si>
  <si>
    <t>2511-EACH</t>
  </si>
  <si>
    <t>2511-PACK2</t>
  </si>
  <si>
    <t>2512-BOX</t>
  </si>
  <si>
    <t>2512-EACH</t>
  </si>
  <si>
    <t>2512-PACK2</t>
  </si>
  <si>
    <t>2513-BOX</t>
  </si>
  <si>
    <t>2513-EACH</t>
  </si>
  <si>
    <t>2513-PACK2</t>
  </si>
  <si>
    <t>2514-BOX</t>
  </si>
  <si>
    <t>2514-EACH</t>
  </si>
  <si>
    <t>2514-PACK2</t>
  </si>
  <si>
    <t>2515-CASE</t>
  </si>
  <si>
    <t>2515-EACH</t>
  </si>
  <si>
    <t>2515-PACK2</t>
  </si>
  <si>
    <t>2516-BOX</t>
  </si>
  <si>
    <t>2516-EACH</t>
  </si>
  <si>
    <t>2516-PACK2</t>
  </si>
  <si>
    <t>2517-BOX</t>
  </si>
  <si>
    <t>2517-EACH</t>
  </si>
  <si>
    <t>2517-PACK2</t>
  </si>
  <si>
    <t>2518-BOX</t>
  </si>
  <si>
    <t>2518-EACH</t>
  </si>
  <si>
    <t>2518-PACK2</t>
  </si>
  <si>
    <t>2519-BOX</t>
  </si>
  <si>
    <t>2519-EACH</t>
  </si>
  <si>
    <t>2519-PACK2</t>
  </si>
  <si>
    <t>2530-BOX</t>
  </si>
  <si>
    <t>2530-EACH</t>
  </si>
  <si>
    <t>2530-PACK2</t>
  </si>
  <si>
    <t>2539-BOX</t>
  </si>
  <si>
    <t>2539-EACH</t>
  </si>
  <si>
    <t>2539-PACK2</t>
  </si>
  <si>
    <t>2550-BOX</t>
  </si>
  <si>
    <t>2550-EACH</t>
  </si>
  <si>
    <t>2550-PACK2</t>
  </si>
  <si>
    <t>260-BOX</t>
  </si>
  <si>
    <t>260-EACH</t>
  </si>
  <si>
    <t>260-PACK3</t>
  </si>
  <si>
    <t>261-BOX</t>
  </si>
  <si>
    <t>261-EACH</t>
  </si>
  <si>
    <t>261-PACK2</t>
  </si>
  <si>
    <t>262-BOX</t>
  </si>
  <si>
    <t>262-EACH</t>
  </si>
  <si>
    <t>262-PACK2</t>
  </si>
  <si>
    <t>263-BOX</t>
  </si>
  <si>
    <t>263-EACH</t>
  </si>
  <si>
    <t>263-PACK3</t>
  </si>
  <si>
    <t>264-BOX</t>
  </si>
  <si>
    <t>264-EACH</t>
  </si>
  <si>
    <t>264-PACK2</t>
  </si>
  <si>
    <t>265-BOX</t>
  </si>
  <si>
    <t>265-EACH</t>
  </si>
  <si>
    <t>265-PACK2</t>
  </si>
  <si>
    <t>266-BOX</t>
  </si>
  <si>
    <t>266-EACH</t>
  </si>
  <si>
    <t>266-PACK2</t>
  </si>
  <si>
    <t>267-CASE</t>
  </si>
  <si>
    <t>267-EACH</t>
  </si>
  <si>
    <t>267-PACK4</t>
  </si>
  <si>
    <t>2705-BOX</t>
  </si>
  <si>
    <t>2705-EACH</t>
  </si>
  <si>
    <t>2705-PACK2</t>
  </si>
  <si>
    <t>2707-BOX</t>
  </si>
  <si>
    <t>2707-EACH</t>
  </si>
  <si>
    <t>2707-PACK2</t>
  </si>
  <si>
    <t>2711-BOX</t>
  </si>
  <si>
    <t>2711-EACH</t>
  </si>
  <si>
    <t>2711-PACK2</t>
  </si>
  <si>
    <t>2713-BOX</t>
  </si>
  <si>
    <t>2713-SET6</t>
  </si>
  <si>
    <t>272-BOX</t>
  </si>
  <si>
    <t>272-EACH</t>
  </si>
  <si>
    <t>272-PACK2</t>
  </si>
  <si>
    <t>273-BOX</t>
  </si>
  <si>
    <t>273-EACH</t>
  </si>
  <si>
    <t>273-PACK2</t>
  </si>
  <si>
    <t>274-BOX</t>
  </si>
  <si>
    <t>274-SET6</t>
  </si>
  <si>
    <t>275-BOX</t>
  </si>
  <si>
    <t>275-SET4</t>
  </si>
  <si>
    <t>2805-BOX</t>
  </si>
  <si>
    <t>2805-EACH</t>
  </si>
  <si>
    <t>2805-PACK2</t>
  </si>
  <si>
    <t>2805-PACK4</t>
  </si>
  <si>
    <t>2806-BOX</t>
  </si>
  <si>
    <t>2806-SET4</t>
  </si>
  <si>
    <t>2807-BOX</t>
  </si>
  <si>
    <t>2807-SET4</t>
  </si>
  <si>
    <t>2808-BOX</t>
  </si>
  <si>
    <t>2808-SET4</t>
  </si>
  <si>
    <t>2901-CASE</t>
  </si>
  <si>
    <t>2901-EACH</t>
  </si>
  <si>
    <t>2901-PACK2</t>
  </si>
  <si>
    <t>290-CASE</t>
  </si>
  <si>
    <t>290-EACH</t>
  </si>
  <si>
    <t>290-PACK4</t>
  </si>
  <si>
    <t>3000-EACH</t>
  </si>
  <si>
    <t>3000-PACK2</t>
  </si>
  <si>
    <t>3001-BOX</t>
  </si>
  <si>
    <t>3001-EACH</t>
  </si>
  <si>
    <t>3001-PACK2</t>
  </si>
  <si>
    <t>3002-BOX</t>
  </si>
  <si>
    <t>3002-SET4</t>
  </si>
  <si>
    <t>3003-BOX</t>
  </si>
  <si>
    <t>3003-EACH</t>
  </si>
  <si>
    <t>3003-PACK2</t>
  </si>
  <si>
    <t>3004-BOX</t>
  </si>
  <si>
    <t>3004-EACH</t>
  </si>
  <si>
    <t>3004-PACK2</t>
  </si>
  <si>
    <t>3006-BOX</t>
  </si>
  <si>
    <t>3006-SET6</t>
  </si>
  <si>
    <t>3008-BOX</t>
  </si>
  <si>
    <t>3008-EACH</t>
  </si>
  <si>
    <t>3008-PACK2</t>
  </si>
  <si>
    <t>3009-BOX</t>
  </si>
  <si>
    <t>3009-SET6</t>
  </si>
  <si>
    <t>3011-CASE</t>
  </si>
  <si>
    <t>3011-EACH</t>
  </si>
  <si>
    <t>3011-PACK4</t>
  </si>
  <si>
    <t>3012-BOX</t>
  </si>
  <si>
    <t>3012-EACH</t>
  </si>
  <si>
    <t>3012-PACK2</t>
  </si>
  <si>
    <t>3015-CASE</t>
  </si>
  <si>
    <t>3015-SET2</t>
  </si>
  <si>
    <t>3020-BOX</t>
  </si>
  <si>
    <t>3020-EACH</t>
  </si>
  <si>
    <t>3020-PACK2</t>
  </si>
  <si>
    <t>3021-BOX</t>
  </si>
  <si>
    <t>3021-SET3</t>
  </si>
  <si>
    <t>302-BOX</t>
  </si>
  <si>
    <t>302-SET6</t>
  </si>
  <si>
    <t>303-BOX</t>
  </si>
  <si>
    <t>303-SET4</t>
  </si>
  <si>
    <t>30400-CASE</t>
  </si>
  <si>
    <t>30400-SET2</t>
  </si>
  <si>
    <t>304-BOX</t>
  </si>
  <si>
    <t>304-EACH</t>
  </si>
  <si>
    <t>304-PACK2</t>
  </si>
  <si>
    <t>305-BOX</t>
  </si>
  <si>
    <t>305-SET6</t>
  </si>
  <si>
    <t>306-BOX</t>
  </si>
  <si>
    <t>306-EACH</t>
  </si>
  <si>
    <t>306-PACK2</t>
  </si>
  <si>
    <t>307-BOX</t>
  </si>
  <si>
    <t>307-SET6</t>
  </si>
  <si>
    <t>3100-CASE</t>
  </si>
  <si>
    <t>3100-EACH</t>
  </si>
  <si>
    <t>3100-PACK4</t>
  </si>
  <si>
    <t>3101-CASE</t>
  </si>
  <si>
    <t>3101-EACH</t>
  </si>
  <si>
    <t>3101-PACK2</t>
  </si>
  <si>
    <t>3102-BOX</t>
  </si>
  <si>
    <t>3102-PACK4</t>
  </si>
  <si>
    <t>3103-CASE</t>
  </si>
  <si>
    <t>3103-EACH</t>
  </si>
  <si>
    <t>3103-PACK4</t>
  </si>
  <si>
    <t>3104-BOX</t>
  </si>
  <si>
    <t>3104-SET6</t>
  </si>
  <si>
    <t>3105-BOX</t>
  </si>
  <si>
    <t>3105-SET6</t>
  </si>
  <si>
    <t>3107-BOX</t>
  </si>
  <si>
    <t>3107-PACK4</t>
  </si>
  <si>
    <t>3108-BOX</t>
  </si>
  <si>
    <t>3108-EACH</t>
  </si>
  <si>
    <t>3108-PACK4</t>
  </si>
  <si>
    <t>3109-CASE</t>
  </si>
  <si>
    <t>3109-EACH</t>
  </si>
  <si>
    <t>3109-PACK4</t>
  </si>
  <si>
    <t>310-BOX</t>
  </si>
  <si>
    <t>310-EACH</t>
  </si>
  <si>
    <t>310-PACK2</t>
  </si>
  <si>
    <t>3110-CASE</t>
  </si>
  <si>
    <t>3110-SET6</t>
  </si>
  <si>
    <t>3111-CASE</t>
  </si>
  <si>
    <t>3111-SET4</t>
  </si>
  <si>
    <t>3112-BOX</t>
  </si>
  <si>
    <t>3112-SET6</t>
  </si>
  <si>
    <t>3113-CASE</t>
  </si>
  <si>
    <t>3113-A</t>
  </si>
  <si>
    <t>3113-EACH</t>
  </si>
  <si>
    <t>3113-PACK4</t>
  </si>
  <si>
    <t>3114-BOX</t>
  </si>
  <si>
    <t>3114-EACH</t>
  </si>
  <si>
    <t>3114-PACK4</t>
  </si>
  <si>
    <t>3115-CASE</t>
  </si>
  <si>
    <t>3115-SET6</t>
  </si>
  <si>
    <t>3115-SET6-BAZIC</t>
  </si>
  <si>
    <t>3116-BOX</t>
  </si>
  <si>
    <t>3116-SET6</t>
  </si>
  <si>
    <t>3117-BOX</t>
  </si>
  <si>
    <t>3117-EACH</t>
  </si>
  <si>
    <t>3117-PACK4</t>
  </si>
  <si>
    <t>3118-BOX</t>
  </si>
  <si>
    <t>3118-EACH</t>
  </si>
  <si>
    <t>3118-PACK4</t>
  </si>
  <si>
    <t>3119-BOX</t>
  </si>
  <si>
    <t>3119-SET6</t>
  </si>
  <si>
    <t>311-CASE</t>
  </si>
  <si>
    <t>311-SET2</t>
  </si>
  <si>
    <t>3120-BOX</t>
  </si>
  <si>
    <t>3120-EACH</t>
  </si>
  <si>
    <t>3120-PACK4</t>
  </si>
  <si>
    <t>3121-CASE</t>
  </si>
  <si>
    <t>3121-SET6</t>
  </si>
  <si>
    <t>3122-CASE</t>
  </si>
  <si>
    <t>3122-EACH</t>
  </si>
  <si>
    <t>3122-PACK2</t>
  </si>
  <si>
    <t>3123-CASE</t>
  </si>
  <si>
    <t>3123-SET4</t>
  </si>
  <si>
    <t>3124-CASE</t>
  </si>
  <si>
    <t>3124-EACH</t>
  </si>
  <si>
    <t>3124-SET4</t>
  </si>
  <si>
    <t>3125-CASE</t>
  </si>
  <si>
    <t>3125-SET6</t>
  </si>
  <si>
    <t>3126-CASE</t>
  </si>
  <si>
    <t>3126-SET6</t>
  </si>
  <si>
    <t>3128-CASE</t>
  </si>
  <si>
    <t>3128-SET4</t>
  </si>
  <si>
    <t>3129-BOX</t>
  </si>
  <si>
    <t>3129-SET2</t>
  </si>
  <si>
    <t>3130-CASE</t>
  </si>
  <si>
    <t>3130-SET6</t>
  </si>
  <si>
    <t>3132-CASE</t>
  </si>
  <si>
    <t>3132-SET6</t>
  </si>
  <si>
    <t>3133-A-CASE</t>
  </si>
  <si>
    <t>3133-A</t>
  </si>
  <si>
    <t>3133-A-EACH</t>
  </si>
  <si>
    <t>3133-A-PACK4</t>
  </si>
  <si>
    <t>3133-CASE</t>
  </si>
  <si>
    <t>3133-EACH</t>
  </si>
  <si>
    <t>3133-PACK4</t>
  </si>
  <si>
    <t>3134-A-CASE</t>
  </si>
  <si>
    <t>3134-A</t>
  </si>
  <si>
    <t>3134-A-EACH</t>
  </si>
  <si>
    <t>3134-A-PACK4</t>
  </si>
  <si>
    <t>3134-CASE</t>
  </si>
  <si>
    <t>3134-EACH</t>
  </si>
  <si>
    <t>3134-PACK4</t>
  </si>
  <si>
    <t>3135-CASE</t>
  </si>
  <si>
    <t>3135-SET4</t>
  </si>
  <si>
    <t>3136-CASE</t>
  </si>
  <si>
    <t>3137-CASE</t>
  </si>
  <si>
    <t>3137-EACH</t>
  </si>
  <si>
    <t>3137-PACK2</t>
  </si>
  <si>
    <t>3138-CASE</t>
  </si>
  <si>
    <t>3138-EACH</t>
  </si>
  <si>
    <t>3138-A</t>
  </si>
  <si>
    <t>3138-PACK4</t>
  </si>
  <si>
    <t>313-BOX</t>
  </si>
  <si>
    <t>313-EACH</t>
  </si>
  <si>
    <t>313-PACK2</t>
  </si>
  <si>
    <t>3141-CASE</t>
  </si>
  <si>
    <t>3141-EACH</t>
  </si>
  <si>
    <t>3141-PACK4</t>
  </si>
  <si>
    <t>3142-CASE</t>
  </si>
  <si>
    <t>3142-EACH</t>
  </si>
  <si>
    <t>3142-PACK4</t>
  </si>
  <si>
    <t>3143-CASE</t>
  </si>
  <si>
    <t>3143-SET6</t>
  </si>
  <si>
    <t>3144-CASE</t>
  </si>
  <si>
    <t>3144-SET6</t>
  </si>
  <si>
    <t>3145-CASE</t>
  </si>
  <si>
    <t>3145-SET6</t>
  </si>
  <si>
    <t>3146-CASE</t>
  </si>
  <si>
    <t>3146-SET6</t>
  </si>
  <si>
    <t>3147-CASE</t>
  </si>
  <si>
    <t>3147-EACH</t>
  </si>
  <si>
    <t>3147-PACK2</t>
  </si>
  <si>
    <t>3148-CASE</t>
  </si>
  <si>
    <t>3148-EACH</t>
  </si>
  <si>
    <t>3148-PACK2</t>
  </si>
  <si>
    <t>314-CASE</t>
  </si>
  <si>
    <t>314-SET2</t>
  </si>
  <si>
    <t>3150-CASE</t>
  </si>
  <si>
    <t>3150-EACH</t>
  </si>
  <si>
    <t>3150-PACK2</t>
  </si>
  <si>
    <t>31518-CASE</t>
  </si>
  <si>
    <t>31518-SET2</t>
  </si>
  <si>
    <t>3151-CASE</t>
  </si>
  <si>
    <t>3151-EACH</t>
  </si>
  <si>
    <t>3151-PACK2</t>
  </si>
  <si>
    <t>3152-BOX</t>
  </si>
  <si>
    <t>3152-SET6</t>
  </si>
  <si>
    <t>3156-CASE</t>
  </si>
  <si>
    <t>3156-SET4</t>
  </si>
  <si>
    <t>3157-CASE</t>
  </si>
  <si>
    <t>3157-SET2</t>
  </si>
  <si>
    <t>3158-CASE</t>
  </si>
  <si>
    <t>3158-SET8</t>
  </si>
  <si>
    <t>3159-CASE</t>
  </si>
  <si>
    <t>3159-SET8</t>
  </si>
  <si>
    <t>315-BOX</t>
  </si>
  <si>
    <t>315-SET6</t>
  </si>
  <si>
    <t>3161-CASE</t>
  </si>
  <si>
    <t>3161-EACH</t>
  </si>
  <si>
    <t>3161-PACK3</t>
  </si>
  <si>
    <t>3163-CASE</t>
  </si>
  <si>
    <t>3163-SET6</t>
  </si>
  <si>
    <t>3164-CASE</t>
  </si>
  <si>
    <t>3164-PACK4</t>
  </si>
  <si>
    <t>3165-CASE</t>
  </si>
  <si>
    <t>3165-SET6</t>
  </si>
  <si>
    <t>3166-BOX</t>
  </si>
  <si>
    <t>3166-SET4</t>
  </si>
  <si>
    <t>3167-CASE</t>
  </si>
  <si>
    <t>3167-SET4</t>
  </si>
  <si>
    <t>3168-CASE</t>
  </si>
  <si>
    <t>3168-SET4</t>
  </si>
  <si>
    <t>3169-CASE</t>
  </si>
  <si>
    <t>3169-SET6</t>
  </si>
  <si>
    <t>316-BOX</t>
  </si>
  <si>
    <t>316-EACH</t>
  </si>
  <si>
    <t>316-PACK2</t>
  </si>
  <si>
    <t>3170-CASE</t>
  </si>
  <si>
    <t>3170-SET6</t>
  </si>
  <si>
    <t>3172-BOX</t>
  </si>
  <si>
    <t>3172-SET6</t>
  </si>
  <si>
    <t>3174-CASE</t>
  </si>
  <si>
    <t>3174-EACH</t>
  </si>
  <si>
    <t>3174-PACK2</t>
  </si>
  <si>
    <t>3175-CASE</t>
  </si>
  <si>
    <t>3175-EACH</t>
  </si>
  <si>
    <t>3175-PACK2</t>
  </si>
  <si>
    <t>3176-CASE</t>
  </si>
  <si>
    <t>3176-SET4</t>
  </si>
  <si>
    <t>3177-CASE</t>
  </si>
  <si>
    <t>3177-SET6</t>
  </si>
  <si>
    <t>3178-CASE</t>
  </si>
  <si>
    <t>3178-SET6</t>
  </si>
  <si>
    <t>3179-BOX</t>
  </si>
  <si>
    <t>3179-SET4</t>
  </si>
  <si>
    <t>3180-CASE</t>
  </si>
  <si>
    <t>3180-SET6</t>
  </si>
  <si>
    <t>3181-CASE</t>
  </si>
  <si>
    <t>3181-EACH</t>
  </si>
  <si>
    <t>3181-PACK2</t>
  </si>
  <si>
    <t>3182-CASE</t>
  </si>
  <si>
    <t>3182-SET6</t>
  </si>
  <si>
    <t>3183-CASE</t>
  </si>
  <si>
    <t>3183-SET6</t>
  </si>
  <si>
    <t>3184-CASE</t>
  </si>
  <si>
    <t>3184-EACH</t>
  </si>
  <si>
    <t>3184-PACK2</t>
  </si>
  <si>
    <t>3185-BOX</t>
  </si>
  <si>
    <t>3185-EACH</t>
  </si>
  <si>
    <t>3185-PACK4</t>
  </si>
  <si>
    <t>3186-BOX</t>
  </si>
  <si>
    <t>3186-EACH</t>
  </si>
  <si>
    <t>3186-PACK4</t>
  </si>
  <si>
    <t>3187-BOX</t>
  </si>
  <si>
    <t>3187-EACH</t>
  </si>
  <si>
    <t>3187-PACK4</t>
  </si>
  <si>
    <t>3188-BOX</t>
  </si>
  <si>
    <t>3188-SET6</t>
  </si>
  <si>
    <t>3189-BOX</t>
  </si>
  <si>
    <t>3189-SET6</t>
  </si>
  <si>
    <t>318-BOX</t>
  </si>
  <si>
    <t>318-SET6</t>
  </si>
  <si>
    <t>3190-CASE</t>
  </si>
  <si>
    <t>3190-EACH</t>
  </si>
  <si>
    <t>3190-PACK4</t>
  </si>
  <si>
    <t>3191-CASE</t>
  </si>
  <si>
    <t>3191-EACH</t>
  </si>
  <si>
    <t>3191-PACK2</t>
  </si>
  <si>
    <t>3192-CASE</t>
  </si>
  <si>
    <t>3192-EACH</t>
  </si>
  <si>
    <t>3192-PACK2</t>
  </si>
  <si>
    <t>3193-CASE</t>
  </si>
  <si>
    <t>3193-EACH</t>
  </si>
  <si>
    <t>3193-PACK2</t>
  </si>
  <si>
    <t>3194-CASE</t>
  </si>
  <si>
    <t>3194-EACH</t>
  </si>
  <si>
    <t>3194-PACK2</t>
  </si>
  <si>
    <t>3196-BOX</t>
  </si>
  <si>
    <t>3196-SET6</t>
  </si>
  <si>
    <t>3197-BOX</t>
  </si>
  <si>
    <t>3197-SET3</t>
  </si>
  <si>
    <t>3198-BOX</t>
  </si>
  <si>
    <t>3198-EACH</t>
  </si>
  <si>
    <t>3198-PACK4</t>
  </si>
  <si>
    <t>3200-BOX</t>
  </si>
  <si>
    <t>3200-SET6</t>
  </si>
  <si>
    <t>3201-BOX</t>
  </si>
  <si>
    <t>3201-EACH</t>
  </si>
  <si>
    <t>3201-PACK2</t>
  </si>
  <si>
    <t>3202-BOX</t>
  </si>
  <si>
    <t>3202-SET3</t>
  </si>
  <si>
    <t>3203-CASE</t>
  </si>
  <si>
    <t>3203-EACH</t>
  </si>
  <si>
    <t>3203-PACK2</t>
  </si>
  <si>
    <t>320-BOX</t>
  </si>
  <si>
    <t>320-SET6</t>
  </si>
  <si>
    <t>321-BOX</t>
  </si>
  <si>
    <t>321-EACH</t>
  </si>
  <si>
    <t>321-PACK4</t>
  </si>
  <si>
    <t>322-BOX</t>
  </si>
  <si>
    <t>322-SET6</t>
  </si>
  <si>
    <t>325-BOX</t>
  </si>
  <si>
    <t>325-EACH</t>
  </si>
  <si>
    <t>325-PACK2</t>
  </si>
  <si>
    <t>3309-CASE</t>
  </si>
  <si>
    <t>3309-EACH</t>
  </si>
  <si>
    <t>3309-PACK4</t>
  </si>
  <si>
    <t>3310-CASE</t>
  </si>
  <si>
    <t>3310-EACH</t>
  </si>
  <si>
    <t>3310-PACK2</t>
  </si>
  <si>
    <t>3311-CASE</t>
  </si>
  <si>
    <t>3311-EACH</t>
  </si>
  <si>
    <t>3311-PACK2</t>
  </si>
  <si>
    <t>3312-CASE</t>
  </si>
  <si>
    <t>3312-EACH</t>
  </si>
  <si>
    <t>3312-PACK2</t>
  </si>
  <si>
    <t>33160-CASE</t>
  </si>
  <si>
    <t>33160-SET2</t>
  </si>
  <si>
    <t>332-BOX</t>
  </si>
  <si>
    <t>332-EACH</t>
  </si>
  <si>
    <t>332-PACK2</t>
  </si>
  <si>
    <t>3331-CASE</t>
  </si>
  <si>
    <t>3331-EACH</t>
  </si>
  <si>
    <t>3331-PACK2</t>
  </si>
  <si>
    <t>3332-CASE</t>
  </si>
  <si>
    <t>3332-EACH</t>
  </si>
  <si>
    <t>3332-PACK2</t>
  </si>
  <si>
    <t>3333-CASE</t>
  </si>
  <si>
    <t>3333-EACH</t>
  </si>
  <si>
    <t>3333-PACK2</t>
  </si>
  <si>
    <t>3334-CASE</t>
  </si>
  <si>
    <t>3334-EACH</t>
  </si>
  <si>
    <t>3334-PACK2</t>
  </si>
  <si>
    <t>3335-CASE</t>
  </si>
  <si>
    <t>3335-EACH</t>
  </si>
  <si>
    <t>3335-PACK2</t>
  </si>
  <si>
    <t>3336-CASE</t>
  </si>
  <si>
    <t>3336-EACH</t>
  </si>
  <si>
    <t>3336-PACK2</t>
  </si>
  <si>
    <t>3337-CASE</t>
  </si>
  <si>
    <t>3337-EACH</t>
  </si>
  <si>
    <t>3337-PACK2</t>
  </si>
  <si>
    <t>3338-CASE</t>
  </si>
  <si>
    <t>3338-EACH</t>
  </si>
  <si>
    <t>3338-PACK2</t>
  </si>
  <si>
    <t>3339-CASE</t>
  </si>
  <si>
    <t>3339-EACH</t>
  </si>
  <si>
    <t>3339-PACK2</t>
  </si>
  <si>
    <t>333-BOX</t>
  </si>
  <si>
    <t>333-SET6</t>
  </si>
  <si>
    <t>3340-CASE</t>
  </si>
  <si>
    <t>3340-EACH</t>
  </si>
  <si>
    <t>3340-PACK2</t>
  </si>
  <si>
    <t>3342-BOX</t>
  </si>
  <si>
    <t>3342-EACH</t>
  </si>
  <si>
    <t>3342-PACK2</t>
  </si>
  <si>
    <t>3343-CASE</t>
  </si>
  <si>
    <t>3343-EACH</t>
  </si>
  <si>
    <t>3343-PACK4</t>
  </si>
  <si>
    <t>3344-BOX</t>
  </si>
  <si>
    <t>3344-EACH</t>
  </si>
  <si>
    <t>3344-PACK4</t>
  </si>
  <si>
    <t>3345-CASE</t>
  </si>
  <si>
    <t>3345-EACH</t>
  </si>
  <si>
    <t>3345-PACK2</t>
  </si>
  <si>
    <t>3350-CASE</t>
  </si>
  <si>
    <t>3350-SET6</t>
  </si>
  <si>
    <t>3351-CASE</t>
  </si>
  <si>
    <t>3351-EACH</t>
  </si>
  <si>
    <t>3351-SET6</t>
  </si>
  <si>
    <t>3352-CASE</t>
  </si>
  <si>
    <t>3352-EACH</t>
  </si>
  <si>
    <t>3352-PACK2</t>
  </si>
  <si>
    <t>3353-CASE</t>
  </si>
  <si>
    <t>3353-EACH</t>
  </si>
  <si>
    <t>3353-PACK2</t>
  </si>
  <si>
    <t>335-BOX</t>
  </si>
  <si>
    <t>335-EACH</t>
  </si>
  <si>
    <t>335-PACK2</t>
  </si>
  <si>
    <t>3364-CASE</t>
  </si>
  <si>
    <t>3364-SET2</t>
  </si>
  <si>
    <t>3364-SET2-BAZIC</t>
  </si>
  <si>
    <t>336-BAZIC</t>
  </si>
  <si>
    <t>336-BOX</t>
  </si>
  <si>
    <t>336-PACK2</t>
  </si>
  <si>
    <t>33800-CASE</t>
  </si>
  <si>
    <t>33800-SET2</t>
  </si>
  <si>
    <t>3388-CASE</t>
  </si>
  <si>
    <t>3388-SET3</t>
  </si>
  <si>
    <t>338-BOX</t>
  </si>
  <si>
    <t>338-EACH</t>
  </si>
  <si>
    <t>338-PACK2</t>
  </si>
  <si>
    <t>3390-CASE</t>
  </si>
  <si>
    <t>3390-SET2</t>
  </si>
  <si>
    <t>3393-CASE</t>
  </si>
  <si>
    <t>3393-SET2</t>
  </si>
  <si>
    <t>3401-EACH</t>
  </si>
  <si>
    <t>3401-PACK2</t>
  </si>
  <si>
    <t>3402-BOX</t>
  </si>
  <si>
    <t>3402-EACH</t>
  </si>
  <si>
    <t>3402-PACK2</t>
  </si>
  <si>
    <t>3403-BOX</t>
  </si>
  <si>
    <t>3403-EACH</t>
  </si>
  <si>
    <t>3403-PACK2</t>
  </si>
  <si>
    <t>3404-BOX</t>
  </si>
  <si>
    <t>3404-EACH</t>
  </si>
  <si>
    <t>3404-PACK2</t>
  </si>
  <si>
    <t>3405-BOX</t>
  </si>
  <si>
    <t>3405-EACH</t>
  </si>
  <si>
    <t>3405-PACK2</t>
  </si>
  <si>
    <t>3408-BOX</t>
  </si>
  <si>
    <t>3408-EACH</t>
  </si>
  <si>
    <t>3408-PACK2</t>
  </si>
  <si>
    <t>3409-PACK2</t>
  </si>
  <si>
    <t>3411-BOX</t>
  </si>
  <si>
    <t>3411-EACH</t>
  </si>
  <si>
    <t>3414-SET6</t>
  </si>
  <si>
    <t>3415-BOX</t>
  </si>
  <si>
    <t>3418-CASE</t>
  </si>
  <si>
    <t>3418-EACH</t>
  </si>
  <si>
    <t>3418-PACK2</t>
  </si>
  <si>
    <t>3421-BOX</t>
  </si>
  <si>
    <t>3421-EACH</t>
  </si>
  <si>
    <t>3421-PACK2</t>
  </si>
  <si>
    <t>3422-BOX</t>
  </si>
  <si>
    <t>3422-EACH</t>
  </si>
  <si>
    <t>3422-PACK2</t>
  </si>
  <si>
    <t>3423-BOX</t>
  </si>
  <si>
    <t>3423-EACH</t>
  </si>
  <si>
    <t>3423-PACK2</t>
  </si>
  <si>
    <t>3424+5040-EACH</t>
  </si>
  <si>
    <t>3941+5040</t>
  </si>
  <si>
    <t>3424-BOX</t>
  </si>
  <si>
    <t>3424-EACH</t>
  </si>
  <si>
    <t>3424-PACK4</t>
  </si>
  <si>
    <t>3431-BOX</t>
  </si>
  <si>
    <t>3431-EACH</t>
  </si>
  <si>
    <t>3432-BOX</t>
  </si>
  <si>
    <t>3432-EACH</t>
  </si>
  <si>
    <t>3433-BAZIC</t>
  </si>
  <si>
    <t>3433-BOX</t>
  </si>
  <si>
    <t>3433-EACH</t>
  </si>
  <si>
    <t>3434-BAZIC</t>
  </si>
  <si>
    <t>3434-BOX</t>
  </si>
  <si>
    <t>3434-EACH</t>
  </si>
  <si>
    <t>3435-CASE</t>
  </si>
  <si>
    <t>3435-EACH</t>
  </si>
  <si>
    <t>3435-PACK2</t>
  </si>
  <si>
    <t>3436-CASE</t>
  </si>
  <si>
    <t>3436-EACH</t>
  </si>
  <si>
    <t>3436-PACK2</t>
  </si>
  <si>
    <t>3438-BAZIC</t>
  </si>
  <si>
    <t>3438-BOX</t>
  </si>
  <si>
    <t>3438-EACH</t>
  </si>
  <si>
    <t>3438-SET3-BAZIC</t>
  </si>
  <si>
    <t>3439-BOX</t>
  </si>
  <si>
    <t>3439-EACH</t>
  </si>
  <si>
    <t>3440-BOX</t>
  </si>
  <si>
    <t>3440-EACH</t>
  </si>
  <si>
    <t>3441-BOX</t>
  </si>
  <si>
    <t>3441-SET2</t>
  </si>
  <si>
    <t>3442-BOX</t>
  </si>
  <si>
    <t>3442-SET2</t>
  </si>
  <si>
    <t>3443-BOX</t>
  </si>
  <si>
    <t>3443-SET6</t>
  </si>
  <si>
    <t>3444-BOX</t>
  </si>
  <si>
    <t>3444-SET6</t>
  </si>
  <si>
    <t>3445-BOX</t>
  </si>
  <si>
    <t>3445-SET6</t>
  </si>
  <si>
    <t>3446-BOX</t>
  </si>
  <si>
    <t>3448-BOX</t>
  </si>
  <si>
    <t>3448-EACH</t>
  </si>
  <si>
    <t>3449-BOX</t>
  </si>
  <si>
    <t>3449-SET3</t>
  </si>
  <si>
    <t>3450-BOX</t>
  </si>
  <si>
    <t>3450-CASE</t>
  </si>
  <si>
    <t>3450-SET6</t>
  </si>
  <si>
    <t>3451-BOX</t>
  </si>
  <si>
    <t>3451-CASE</t>
  </si>
  <si>
    <t>3451-SET6</t>
  </si>
  <si>
    <t>3456-A-CASE</t>
  </si>
  <si>
    <t>3456-A</t>
  </si>
  <si>
    <t>3456-A-SET3</t>
  </si>
  <si>
    <t>3456-BOX</t>
  </si>
  <si>
    <t>3456-a</t>
  </si>
  <si>
    <t>3456-CASE</t>
  </si>
  <si>
    <t>3456-SET3</t>
  </si>
  <si>
    <t>3457-BOX</t>
  </si>
  <si>
    <t>3457-EACH</t>
  </si>
  <si>
    <t>3459-A-CASE</t>
  </si>
  <si>
    <t>3459-A</t>
  </si>
  <si>
    <t>3459-A-SET3</t>
  </si>
  <si>
    <t>3459-BOX</t>
  </si>
  <si>
    <t>3459-CASE</t>
  </si>
  <si>
    <t>3459-SET3</t>
  </si>
  <si>
    <t>3460-BOX</t>
  </si>
  <si>
    <t>3460-EACH</t>
  </si>
  <si>
    <t>3462-BOX</t>
  </si>
  <si>
    <t>3462-EACH</t>
  </si>
  <si>
    <t>3463-A-CASE</t>
  </si>
  <si>
    <t>3463-A</t>
  </si>
  <si>
    <t>3463-A-SET6</t>
  </si>
  <si>
    <t>3463-BOX</t>
  </si>
  <si>
    <t>3463-SET6</t>
  </si>
  <si>
    <t>3464-A-CASE</t>
  </si>
  <si>
    <t>3464-A</t>
  </si>
  <si>
    <t>3464-A-SET6</t>
  </si>
  <si>
    <t>3464-BOX</t>
  </si>
  <si>
    <t>3464-CASE</t>
  </si>
  <si>
    <t>3464-SET6</t>
  </si>
  <si>
    <t>3464-SET6-BAZIC</t>
  </si>
  <si>
    <t>3465-A-CASE</t>
  </si>
  <si>
    <t>3465-A</t>
  </si>
  <si>
    <t>3465-A-SET6</t>
  </si>
  <si>
    <t>3465-BOX</t>
  </si>
  <si>
    <t>3465-SET6</t>
  </si>
  <si>
    <t>3466-A-CASE</t>
  </si>
  <si>
    <t>3466-A</t>
  </si>
  <si>
    <t>3466-A-SET6</t>
  </si>
  <si>
    <t>3466-BOX</t>
  </si>
  <si>
    <t>3466-CASE</t>
  </si>
  <si>
    <t>3466-SET6</t>
  </si>
  <si>
    <t>3467-BAZIC</t>
  </si>
  <si>
    <t>3467-BOX</t>
  </si>
  <si>
    <t>3467-EACH</t>
  </si>
  <si>
    <t>3468-BAZIC</t>
  </si>
  <si>
    <t>3468-BOX</t>
  </si>
  <si>
    <t>3468-EACH</t>
  </si>
  <si>
    <t>3469-EACH</t>
  </si>
  <si>
    <t>3469-PACK2</t>
  </si>
  <si>
    <t>34700-CASE</t>
  </si>
  <si>
    <t>34700-SET2</t>
  </si>
  <si>
    <t>3470-BOX</t>
  </si>
  <si>
    <t>3470-EACH</t>
  </si>
  <si>
    <t>3471-BOX</t>
  </si>
  <si>
    <t>3471-EACH</t>
  </si>
  <si>
    <t>3473-BOX</t>
  </si>
  <si>
    <t>3473-EACH</t>
  </si>
  <si>
    <t>3474-BOX</t>
  </si>
  <si>
    <t>3474-EACH</t>
  </si>
  <si>
    <t>3475-BOX</t>
  </si>
  <si>
    <t>3475-EACH</t>
  </si>
  <si>
    <t>3476-BOX</t>
  </si>
  <si>
    <t>3476-EACH</t>
  </si>
  <si>
    <t>3477-BOX</t>
  </si>
  <si>
    <t>3477-EACH</t>
  </si>
  <si>
    <t>3478-BOX</t>
  </si>
  <si>
    <t>3478-EACH</t>
  </si>
  <si>
    <t>3479-BOX</t>
  </si>
  <si>
    <t>3479-EACH</t>
  </si>
  <si>
    <t>3480-BOX</t>
  </si>
  <si>
    <t>3480-EACH</t>
  </si>
  <si>
    <t>3481-BOX</t>
  </si>
  <si>
    <t>3481-EACH</t>
  </si>
  <si>
    <t>3482-BOX</t>
  </si>
  <si>
    <t>3482-EACH</t>
  </si>
  <si>
    <t>3483-BOX</t>
  </si>
  <si>
    <t>3483-EACH</t>
  </si>
  <si>
    <t>3490-CASE</t>
  </si>
  <si>
    <t>3490-EACH</t>
  </si>
  <si>
    <t>3490-PACK2</t>
  </si>
  <si>
    <t>3491-CASE</t>
  </si>
  <si>
    <t>3491-EACH</t>
  </si>
  <si>
    <t>3491-PACK2</t>
  </si>
  <si>
    <t>3492-CASE</t>
  </si>
  <si>
    <t>3492-EACH</t>
  </si>
  <si>
    <t>3492-PACK2</t>
  </si>
  <si>
    <t>3493-CASE</t>
  </si>
  <si>
    <t>3493-EACH</t>
  </si>
  <si>
    <t>3493-PACK2</t>
  </si>
  <si>
    <t>3494-CASE</t>
  </si>
  <si>
    <t>3494-EACH</t>
  </si>
  <si>
    <t>3494-PACK2</t>
  </si>
  <si>
    <t>3495-CASE</t>
  </si>
  <si>
    <t>3495-EACH</t>
  </si>
  <si>
    <t>3495-PACK2</t>
  </si>
  <si>
    <t>3496-CASE</t>
  </si>
  <si>
    <t>3496-EACH</t>
  </si>
  <si>
    <t>3496-PACK2</t>
  </si>
  <si>
    <t>3497-CASE</t>
  </si>
  <si>
    <t>3497-EACH</t>
  </si>
  <si>
    <t>3497-PACK2</t>
  </si>
  <si>
    <t>35019-CASE</t>
  </si>
  <si>
    <t>35019-SET2</t>
  </si>
  <si>
    <t>362-CASE</t>
  </si>
  <si>
    <t>362-SET2</t>
  </si>
  <si>
    <t>371-CASE</t>
  </si>
  <si>
    <t>371-SET2</t>
  </si>
  <si>
    <t>375-CASE</t>
  </si>
  <si>
    <t>375-SET2</t>
  </si>
  <si>
    <t>37600-CASE</t>
  </si>
  <si>
    <t>37600-SET2</t>
  </si>
  <si>
    <t>3801-BOX</t>
  </si>
  <si>
    <t>3801-EACH</t>
  </si>
  <si>
    <t>3801-PACK2</t>
  </si>
  <si>
    <t>3802-BOX</t>
  </si>
  <si>
    <t>3802-EACH</t>
  </si>
  <si>
    <t>3802-PACK2</t>
  </si>
  <si>
    <t>3803-BOX</t>
  </si>
  <si>
    <t>3803-EACH</t>
  </si>
  <si>
    <t>3803-PACK4</t>
  </si>
  <si>
    <t>3804-BOX</t>
  </si>
  <si>
    <t>3804-EACH</t>
  </si>
  <si>
    <t>3804-PACK4</t>
  </si>
  <si>
    <t>3805-BOX</t>
  </si>
  <si>
    <t>3805-EACH</t>
  </si>
  <si>
    <t>3805-PACK4</t>
  </si>
  <si>
    <t>3806-BOX</t>
  </si>
  <si>
    <t>3806-EACH</t>
  </si>
  <si>
    <t>3806-PACK4</t>
  </si>
  <si>
    <t>3807-BOX</t>
  </si>
  <si>
    <t>3807-EACH</t>
  </si>
  <si>
    <t>3807-PACK2</t>
  </si>
  <si>
    <t>3808-BOX</t>
  </si>
  <si>
    <t>3808-EACH</t>
  </si>
  <si>
    <t>3808-PACK2</t>
  </si>
  <si>
    <t>3809-BOX</t>
  </si>
  <si>
    <t>3809-EACH</t>
  </si>
  <si>
    <t>3809-PACK4</t>
  </si>
  <si>
    <t>3810-BOX</t>
  </si>
  <si>
    <t>3810-EACH</t>
  </si>
  <si>
    <t>3810-PACK4</t>
  </si>
  <si>
    <t>3811-BOX</t>
  </si>
  <si>
    <t>3811-EACH</t>
  </si>
  <si>
    <t>3811-PACK2</t>
  </si>
  <si>
    <t>3812-BOX</t>
  </si>
  <si>
    <t>3812-EACH</t>
  </si>
  <si>
    <t>3812-PACK2</t>
  </si>
  <si>
    <t>3813-BOX</t>
  </si>
  <si>
    <t>3813-EACH</t>
  </si>
  <si>
    <t>3813-PACK4</t>
  </si>
  <si>
    <t>3814-BOX</t>
  </si>
  <si>
    <t>3814-EACH</t>
  </si>
  <si>
    <t>3814-PACK2</t>
  </si>
  <si>
    <t>38150-CASE</t>
  </si>
  <si>
    <t>38150-SET8</t>
  </si>
  <si>
    <t>3815-BOX</t>
  </si>
  <si>
    <t>3815-EACH</t>
  </si>
  <si>
    <t>3815-PACK4</t>
  </si>
  <si>
    <t>3817-BOX</t>
  </si>
  <si>
    <t>3817-EACH</t>
  </si>
  <si>
    <t>3817-PACK2</t>
  </si>
  <si>
    <t>3818-BOX</t>
  </si>
  <si>
    <t>3818-EACH</t>
  </si>
  <si>
    <t>3818-PACK2</t>
  </si>
  <si>
    <t>3821-BOX</t>
  </si>
  <si>
    <t>3821-SET6</t>
  </si>
  <si>
    <t>3822-BOX</t>
  </si>
  <si>
    <t>3822-SET6</t>
  </si>
  <si>
    <t>3823-BOX</t>
  </si>
  <si>
    <t>3823-SET6</t>
  </si>
  <si>
    <t>3824-BOX</t>
  </si>
  <si>
    <t>3824-EACH</t>
  </si>
  <si>
    <t>3824-PACK2</t>
  </si>
  <si>
    <t>3825-BOX</t>
  </si>
  <si>
    <t>3825-EACH</t>
  </si>
  <si>
    <t>3825-PACK2</t>
  </si>
  <si>
    <t>3826-BOX</t>
  </si>
  <si>
    <t>3826-EACH</t>
  </si>
  <si>
    <t>3826-PACK2</t>
  </si>
  <si>
    <t>3827-BOX</t>
  </si>
  <si>
    <t>3827-EACH</t>
  </si>
  <si>
    <t>3827-PACK2</t>
  </si>
  <si>
    <t>3828-BOX</t>
  </si>
  <si>
    <t>3828-EACH</t>
  </si>
  <si>
    <t>3828-PACK2</t>
  </si>
  <si>
    <t>3860-CASE</t>
  </si>
  <si>
    <t>3860-EACH</t>
  </si>
  <si>
    <t>3860-PACK2</t>
  </si>
  <si>
    <t>3861-CASE</t>
  </si>
  <si>
    <t>3861-EACH</t>
  </si>
  <si>
    <t>3861-PACK2</t>
  </si>
  <si>
    <t>3862-CASE</t>
  </si>
  <si>
    <t>3862-EACH</t>
  </si>
  <si>
    <t>3862-PACK2</t>
  </si>
  <si>
    <t>3863-CASE</t>
  </si>
  <si>
    <t>3863-EACH</t>
  </si>
  <si>
    <t>3863-PACK2</t>
  </si>
  <si>
    <t>3864-BOX</t>
  </si>
  <si>
    <t>3864-EACH</t>
  </si>
  <si>
    <t>3864-PACK4</t>
  </si>
  <si>
    <t>3865-BOX</t>
  </si>
  <si>
    <t>3865-EACH</t>
  </si>
  <si>
    <t>3865-PACK4</t>
  </si>
  <si>
    <t>386-CASE</t>
  </si>
  <si>
    <t>386-SET2</t>
  </si>
  <si>
    <t>3870-BOX</t>
  </si>
  <si>
    <t>3870-EACH</t>
  </si>
  <si>
    <t>3870-PACK2</t>
  </si>
  <si>
    <t>3871-BOX</t>
  </si>
  <si>
    <t>3871-EACH</t>
  </si>
  <si>
    <t>3871-PACK2</t>
  </si>
  <si>
    <t>3872-BOX</t>
  </si>
  <si>
    <t>3872-EACH</t>
  </si>
  <si>
    <t>3872-PACK2</t>
  </si>
  <si>
    <t>3873-BOX</t>
  </si>
  <si>
    <t>3873-EACH</t>
  </si>
  <si>
    <t>3873-PACK2</t>
  </si>
  <si>
    <t>3874-BOX</t>
  </si>
  <si>
    <t>3874-EACH</t>
  </si>
  <si>
    <t>3874-PACK2</t>
  </si>
  <si>
    <t>3900-BOX</t>
  </si>
  <si>
    <t>3900-EACH</t>
  </si>
  <si>
    <t>3900-PACK2</t>
  </si>
  <si>
    <t>3901-BOX</t>
  </si>
  <si>
    <t>3901-EACH</t>
  </si>
  <si>
    <t>3901-PACK2</t>
  </si>
  <si>
    <t>3910-BOX</t>
  </si>
  <si>
    <t>3910-EACH</t>
  </si>
  <si>
    <t>3910-PACK2</t>
  </si>
  <si>
    <t>3911-BOX</t>
  </si>
  <si>
    <t>3911-EACH</t>
  </si>
  <si>
    <t>3911-PACK2</t>
  </si>
  <si>
    <t>3912-BOX</t>
  </si>
  <si>
    <t>3912-EACH</t>
  </si>
  <si>
    <t>3912-PACK2</t>
  </si>
  <si>
    <t>3913-BOX</t>
  </si>
  <si>
    <t>3913-EACH</t>
  </si>
  <si>
    <t>3913-PACK2</t>
  </si>
  <si>
    <t>3914-CASE</t>
  </si>
  <si>
    <t>3914-EACH</t>
  </si>
  <si>
    <t>3914-PACK2</t>
  </si>
  <si>
    <t>39200-CASE</t>
  </si>
  <si>
    <t>39200-SET2</t>
  </si>
  <si>
    <t>39200-SET3</t>
  </si>
  <si>
    <t>39200-SET4</t>
  </si>
  <si>
    <t>3920-BOX</t>
  </si>
  <si>
    <t>3920-EACH</t>
  </si>
  <si>
    <t>3920-PACK2</t>
  </si>
  <si>
    <t>3921-BOX</t>
  </si>
  <si>
    <t>3921-CASE</t>
  </si>
  <si>
    <t>3921-EACH</t>
  </si>
  <si>
    <t>3921-PACK2</t>
  </si>
  <si>
    <t>3930-BOX</t>
  </si>
  <si>
    <t>3930-EACH</t>
  </si>
  <si>
    <t>3930-PACK2</t>
  </si>
  <si>
    <t>3939-BOX</t>
  </si>
  <si>
    <t>3939-EACH</t>
  </si>
  <si>
    <t>3939-PACK2</t>
  </si>
  <si>
    <t>3940-CASE</t>
  </si>
  <si>
    <t>3940-EACH</t>
  </si>
  <si>
    <t>3941+5040-EACH</t>
  </si>
  <si>
    <t>3941-BOX</t>
  </si>
  <si>
    <t>3941-EACH</t>
  </si>
  <si>
    <t>3941-PACK2</t>
  </si>
  <si>
    <t>3980-BOX</t>
  </si>
  <si>
    <t>3980-EACH</t>
  </si>
  <si>
    <t>3980-PACK2</t>
  </si>
  <si>
    <t>3981-BOX</t>
  </si>
  <si>
    <t>3981-EACH</t>
  </si>
  <si>
    <t>3981-PACK4</t>
  </si>
  <si>
    <t>3982-BOX</t>
  </si>
  <si>
    <t>3982-EACH</t>
  </si>
  <si>
    <t>3982-EACH1</t>
  </si>
  <si>
    <t>3982-PACK4</t>
  </si>
  <si>
    <t>3983-BOX</t>
  </si>
  <si>
    <t>3983-EACH</t>
  </si>
  <si>
    <t>3983-PACK2</t>
  </si>
  <si>
    <t>3984-BOX</t>
  </si>
  <si>
    <t>3984-EACH</t>
  </si>
  <si>
    <t>3984-PACK2</t>
  </si>
  <si>
    <t>3985-BOX</t>
  </si>
  <si>
    <t>3985-EACH</t>
  </si>
  <si>
    <t>3985-PACK2</t>
  </si>
  <si>
    <t>3986-BOX</t>
  </si>
  <si>
    <t>3986-EACH</t>
  </si>
  <si>
    <t>3986-PACK2</t>
  </si>
  <si>
    <t>3987-BOX</t>
  </si>
  <si>
    <t>3987-SET6</t>
  </si>
  <si>
    <t>3988-BOX</t>
  </si>
  <si>
    <t>3988-EACH</t>
  </si>
  <si>
    <t>3988-PACK2</t>
  </si>
  <si>
    <t>3998-BOX</t>
  </si>
  <si>
    <t>3998-EACH</t>
  </si>
  <si>
    <t>3998-PACK2</t>
  </si>
  <si>
    <t>3998-SET2</t>
  </si>
  <si>
    <t>3999-BOX</t>
  </si>
  <si>
    <t>3999-EACH</t>
  </si>
  <si>
    <t>3999-PACK2</t>
  </si>
  <si>
    <t>3999-SET2</t>
  </si>
  <si>
    <t>4001-BOX</t>
  </si>
  <si>
    <t>4001-SET6</t>
  </si>
  <si>
    <t>4002-BOX</t>
  </si>
  <si>
    <t>4002-PACK2</t>
  </si>
  <si>
    <t>4003-BOX</t>
  </si>
  <si>
    <t>4003-EACH</t>
  </si>
  <si>
    <t>4003-PACK4</t>
  </si>
  <si>
    <t>4004-BOX</t>
  </si>
  <si>
    <t>4004-EACH</t>
  </si>
  <si>
    <t>4004-PACK2</t>
  </si>
  <si>
    <t>41001-SET4</t>
  </si>
  <si>
    <t>4100-CASE</t>
  </si>
  <si>
    <t>4100-EACH</t>
  </si>
  <si>
    <t>4100-PACK4</t>
  </si>
  <si>
    <t>4101-CASE</t>
  </si>
  <si>
    <t>4101-EACH</t>
  </si>
  <si>
    <t>4101-PACK4</t>
  </si>
  <si>
    <t>4102-CASE</t>
  </si>
  <si>
    <t>4102-EACH</t>
  </si>
  <si>
    <t>4102-PACK4</t>
  </si>
  <si>
    <t>4103-CASE</t>
  </si>
  <si>
    <t>4103-EACH</t>
  </si>
  <si>
    <t>4103-PACK4</t>
  </si>
  <si>
    <t>4104-CASE</t>
  </si>
  <si>
    <t>4104-EACH</t>
  </si>
  <si>
    <t>4104-PACK4</t>
  </si>
  <si>
    <t>4105-CASE</t>
  </si>
  <si>
    <t>4105-EACH</t>
  </si>
  <si>
    <t>4105-PACK4</t>
  </si>
  <si>
    <t>4106-CASE</t>
  </si>
  <si>
    <t>4106-EACH</t>
  </si>
  <si>
    <t>4106-PACK4</t>
  </si>
  <si>
    <t>4107-CASE</t>
  </si>
  <si>
    <t>4107-EACH</t>
  </si>
  <si>
    <t>4107-PACK4</t>
  </si>
  <si>
    <t>4120-CASE</t>
  </si>
  <si>
    <t>4120-EACH</t>
  </si>
  <si>
    <t>4120-PACK2</t>
  </si>
  <si>
    <t>4121-CASE</t>
  </si>
  <si>
    <t>4121-EACH</t>
  </si>
  <si>
    <t>4121-PACK2</t>
  </si>
  <si>
    <t>4122-CASE</t>
  </si>
  <si>
    <t>4122-EACH</t>
  </si>
  <si>
    <t>4122-PACK2</t>
  </si>
  <si>
    <t>4123-CASE</t>
  </si>
  <si>
    <t>4123-CASE-BAZIC</t>
  </si>
  <si>
    <t>4123-EACH</t>
  </si>
  <si>
    <t>4123-PACK2</t>
  </si>
  <si>
    <t>4124-CASE</t>
  </si>
  <si>
    <t>4124-EACH</t>
  </si>
  <si>
    <t>4124-PACK2</t>
  </si>
  <si>
    <t>4125-CASE</t>
  </si>
  <si>
    <t>4125-PACK2</t>
  </si>
  <si>
    <t>4126-CASE</t>
  </si>
  <si>
    <t>4126-PACK2</t>
  </si>
  <si>
    <t>4127-CASE</t>
  </si>
  <si>
    <t>4127-EACH</t>
  </si>
  <si>
    <t>4127-PACK2</t>
  </si>
  <si>
    <t>4130-EACH</t>
  </si>
  <si>
    <t>4130-PACK4</t>
  </si>
  <si>
    <t>4131-CASE</t>
  </si>
  <si>
    <t>4131-EACH</t>
  </si>
  <si>
    <t>4131-PACK4</t>
  </si>
  <si>
    <t>4132-EACH</t>
  </si>
  <si>
    <t>4132-PACK4</t>
  </si>
  <si>
    <t>4133-EACH</t>
  </si>
  <si>
    <t>4133-PACK4</t>
  </si>
  <si>
    <t>4134-PACK4</t>
  </si>
  <si>
    <t>4140-CASE</t>
  </si>
  <si>
    <t>4140-EACH</t>
  </si>
  <si>
    <t>4140-PACK2</t>
  </si>
  <si>
    <t>4141-CASE</t>
  </si>
  <si>
    <t>4141-EACH</t>
  </si>
  <si>
    <t>4141-PACK2</t>
  </si>
  <si>
    <t>4142-CASE</t>
  </si>
  <si>
    <t>4142-EACH</t>
  </si>
  <si>
    <t>4142-PACK2</t>
  </si>
  <si>
    <t>4143-CASE</t>
  </si>
  <si>
    <t>4143-EACH</t>
  </si>
  <si>
    <t>4143-PACK2</t>
  </si>
  <si>
    <t>4144-CASE</t>
  </si>
  <si>
    <t>4144-EACH</t>
  </si>
  <si>
    <t>4144-PACK2</t>
  </si>
  <si>
    <t>4145-CASE</t>
  </si>
  <si>
    <t>4145-EACH</t>
  </si>
  <si>
    <t>4145-PACK2</t>
  </si>
  <si>
    <t>4146-CASE</t>
  </si>
  <si>
    <t>4146-EACH</t>
  </si>
  <si>
    <t>4146-PACK2</t>
  </si>
  <si>
    <t>4147-CASE</t>
  </si>
  <si>
    <t>4147-EACH</t>
  </si>
  <si>
    <t>4147-PACK2</t>
  </si>
  <si>
    <t>4150-CASE</t>
  </si>
  <si>
    <t>4150-EACH</t>
  </si>
  <si>
    <t>4150-PACK2</t>
  </si>
  <si>
    <t>4151-CASE</t>
  </si>
  <si>
    <t>4151-EACH</t>
  </si>
  <si>
    <t>4151-PACK2</t>
  </si>
  <si>
    <t>4152-CASE</t>
  </si>
  <si>
    <t>4152-EACH</t>
  </si>
  <si>
    <t>4152-PACK2</t>
  </si>
  <si>
    <t>4153-CASE</t>
  </si>
  <si>
    <t>4153-EACH</t>
  </si>
  <si>
    <t>4153-PACK2</t>
  </si>
  <si>
    <t>4160-CASE</t>
  </si>
  <si>
    <t>4160-EACH</t>
  </si>
  <si>
    <t>4160-PACK2</t>
  </si>
  <si>
    <t>4161-CASE</t>
  </si>
  <si>
    <t>4161-EACH</t>
  </si>
  <si>
    <t>4161-PACK2</t>
  </si>
  <si>
    <t>4162-CASE</t>
  </si>
  <si>
    <t>4162-EACH</t>
  </si>
  <si>
    <t>4162-PACK2</t>
  </si>
  <si>
    <t>4163-CASE</t>
  </si>
  <si>
    <t>4163-EACH</t>
  </si>
  <si>
    <t>4163-PACK2</t>
  </si>
  <si>
    <t>4398-BOX</t>
  </si>
  <si>
    <t>4398-EACH</t>
  </si>
  <si>
    <t>4398-PACK2</t>
  </si>
  <si>
    <t>4399-BOX</t>
  </si>
  <si>
    <t>4399-EACH</t>
  </si>
  <si>
    <t>4399-PACK2</t>
  </si>
  <si>
    <t>4400-BOX</t>
  </si>
  <si>
    <t>4400-SET2</t>
  </si>
  <si>
    <t>4401-BOX</t>
  </si>
  <si>
    <t>4401-SET6</t>
  </si>
  <si>
    <t>4410-BOX</t>
  </si>
  <si>
    <t>4410-SET6</t>
  </si>
  <si>
    <t>4411-BOX</t>
  </si>
  <si>
    <t>4411-SET4</t>
  </si>
  <si>
    <t>4412-BOX</t>
  </si>
  <si>
    <t>4412-SET4</t>
  </si>
  <si>
    <t>4413-BOX</t>
  </si>
  <si>
    <t>4413-SET6</t>
  </si>
  <si>
    <t>4414-BOX</t>
  </si>
  <si>
    <t>4414-SET6</t>
  </si>
  <si>
    <t>4420-BOX</t>
  </si>
  <si>
    <t>4420-CASE</t>
  </si>
  <si>
    <t>4429-BOX</t>
  </si>
  <si>
    <t>4429-SET6</t>
  </si>
  <si>
    <t>4430-BOX</t>
  </si>
  <si>
    <t>4430-SET6</t>
  </si>
  <si>
    <t>4431-BOX</t>
  </si>
  <si>
    <t>4431-SET6</t>
  </si>
  <si>
    <t>4432-BOX</t>
  </si>
  <si>
    <t>4432-SET6</t>
  </si>
  <si>
    <t>4433-BOX</t>
  </si>
  <si>
    <t>4433-SET4</t>
  </si>
  <si>
    <t>4434-BOX</t>
  </si>
  <si>
    <t>4434-SET4</t>
  </si>
  <si>
    <t>4435-BOX</t>
  </si>
  <si>
    <t>4435-SET4</t>
  </si>
  <si>
    <t>4436-BOX</t>
  </si>
  <si>
    <t>4436-SET4</t>
  </si>
  <si>
    <t>4438-BOX</t>
  </si>
  <si>
    <t>4438-SET6</t>
  </si>
  <si>
    <t>4439-BOX</t>
  </si>
  <si>
    <t>4439-SET4</t>
  </si>
  <si>
    <t>4440-BOX</t>
  </si>
  <si>
    <t>4440-SET6</t>
  </si>
  <si>
    <t>4441-BOX</t>
  </si>
  <si>
    <t>4441-SET3</t>
  </si>
  <si>
    <t>4442-BOX</t>
  </si>
  <si>
    <t>4442-SET4</t>
  </si>
  <si>
    <t>4475636-CASE</t>
  </si>
  <si>
    <t>4475636-EACH</t>
  </si>
  <si>
    <t>45089-CASE</t>
  </si>
  <si>
    <t>45089-EACH</t>
  </si>
  <si>
    <t>45090-CASE</t>
  </si>
  <si>
    <t>45090-EACH</t>
  </si>
  <si>
    <t>450-A-BOX</t>
  </si>
  <si>
    <t>450-A</t>
  </si>
  <si>
    <t>450-A-SET2</t>
  </si>
  <si>
    <t>450-BOX</t>
  </si>
  <si>
    <t>450-SET2</t>
  </si>
  <si>
    <t>451-BOX</t>
  </si>
  <si>
    <t>451-EACH</t>
  </si>
  <si>
    <t>451-PACK2</t>
  </si>
  <si>
    <t>452-BOX</t>
  </si>
  <si>
    <t>452-SET3</t>
  </si>
  <si>
    <t>453-BOX</t>
  </si>
  <si>
    <t>453-SET4</t>
  </si>
  <si>
    <t>45723-CASE</t>
  </si>
  <si>
    <t>45723-EACH</t>
  </si>
  <si>
    <t>4575236-BAZIC</t>
  </si>
  <si>
    <t>4575236-CASE</t>
  </si>
  <si>
    <t>4575236-EACH</t>
  </si>
  <si>
    <t>4575936-CASE</t>
  </si>
  <si>
    <t>4575936-SET2</t>
  </si>
  <si>
    <t>4576136-CASE</t>
  </si>
  <si>
    <t>4576136-SET2</t>
  </si>
  <si>
    <t>4576236-CASE</t>
  </si>
  <si>
    <t>4576236-EACH</t>
  </si>
  <si>
    <t>4576236-SET2</t>
  </si>
  <si>
    <t>4576336-CASE</t>
  </si>
  <si>
    <t>4576336-SET2</t>
  </si>
  <si>
    <t>4576436-CASE</t>
  </si>
  <si>
    <t>4576436-SET2</t>
  </si>
  <si>
    <t>4577036-CASE</t>
  </si>
  <si>
    <t>4577036-SET2</t>
  </si>
  <si>
    <t>465-1</t>
  </si>
  <si>
    <t>465-BAZIC</t>
  </si>
  <si>
    <t>465-CASE</t>
  </si>
  <si>
    <t>465-EACH</t>
  </si>
  <si>
    <t>465-PACK4</t>
  </si>
  <si>
    <t>465-SET2</t>
  </si>
  <si>
    <t>465-SET4</t>
  </si>
  <si>
    <t>46947-SET2</t>
  </si>
  <si>
    <t>47100-CASE</t>
  </si>
  <si>
    <t>47100-SET2</t>
  </si>
  <si>
    <t>47170-CASE</t>
  </si>
  <si>
    <t>47170-SET2</t>
  </si>
  <si>
    <t>4721636-CASE</t>
  </si>
  <si>
    <t>4721636-EACH</t>
  </si>
  <si>
    <t>4735836-CASE</t>
  </si>
  <si>
    <t>4735836-EACH</t>
  </si>
  <si>
    <t>48503-CASE</t>
  </si>
  <si>
    <t>48503-SET2</t>
  </si>
  <si>
    <t>4881436-CASE</t>
  </si>
  <si>
    <t>4881436-EACH</t>
  </si>
  <si>
    <t>4881536-CASE</t>
  </si>
  <si>
    <t>4881536-SET2</t>
  </si>
  <si>
    <t>48924-CASE</t>
  </si>
  <si>
    <t>48924-SET2</t>
  </si>
  <si>
    <t>48925-SET2</t>
  </si>
  <si>
    <t>49175-CASE</t>
  </si>
  <si>
    <t>49175-EACH</t>
  </si>
  <si>
    <t>5000-CASE</t>
  </si>
  <si>
    <t>5000-EACH</t>
  </si>
  <si>
    <t>5000-PACK3</t>
  </si>
  <si>
    <t>5001-CASE</t>
  </si>
  <si>
    <t>5001-EACH</t>
  </si>
  <si>
    <t>5001-PACK2</t>
  </si>
  <si>
    <t>5002-CASE</t>
  </si>
  <si>
    <t>5002-EACH</t>
  </si>
  <si>
    <t>5002-PACK2</t>
  </si>
  <si>
    <t>5003-CASE</t>
  </si>
  <si>
    <t>5003-EACH</t>
  </si>
  <si>
    <t>5003-PACK2</t>
  </si>
  <si>
    <t>5004-CASE</t>
  </si>
  <si>
    <t>5004-EACH</t>
  </si>
  <si>
    <t>5004-PACK2</t>
  </si>
  <si>
    <t>5005-CASE</t>
  </si>
  <si>
    <t>5005-EACH</t>
  </si>
  <si>
    <t>5005-PACK4</t>
  </si>
  <si>
    <t>5009-CASE</t>
  </si>
  <si>
    <t>5009-EACH</t>
  </si>
  <si>
    <t>5009-PACK2</t>
  </si>
  <si>
    <t>5010-CASE</t>
  </si>
  <si>
    <t>5010-EACH</t>
  </si>
  <si>
    <t>5010-PACK2</t>
  </si>
  <si>
    <t>5010-PACK5</t>
  </si>
  <si>
    <t>5010-SET5-BAZIC</t>
  </si>
  <si>
    <t>5011-BAZIC</t>
  </si>
  <si>
    <t>5011-CASE</t>
  </si>
  <si>
    <t>5011-EACH</t>
  </si>
  <si>
    <t>5011-PACK2</t>
  </si>
  <si>
    <t>5011-PACK4</t>
  </si>
  <si>
    <t>5011-SET2-BAZIC</t>
  </si>
  <si>
    <t>5011-SET4-BAZIC</t>
  </si>
  <si>
    <t>5012-CASE</t>
  </si>
  <si>
    <t>5012-EACH</t>
  </si>
  <si>
    <t>5012-PACK2</t>
  </si>
  <si>
    <t>5012-PACK6</t>
  </si>
  <si>
    <t>5012-SET2-BAZIC</t>
  </si>
  <si>
    <t>5012-SET6-BAZIC</t>
  </si>
  <si>
    <t>5013-BAZIC</t>
  </si>
  <si>
    <t>5013-CASE</t>
  </si>
  <si>
    <t>5013-EACH</t>
  </si>
  <si>
    <t>5013-PACK2</t>
  </si>
  <si>
    <t>5013-PACK4</t>
  </si>
  <si>
    <t>5013-SET2-BAZIC</t>
  </si>
  <si>
    <t>5013-SET4-BAZIC</t>
  </si>
  <si>
    <t>5014-CASE</t>
  </si>
  <si>
    <t>5014-EACH</t>
  </si>
  <si>
    <t>5014-PACK2</t>
  </si>
  <si>
    <t>5015-CASE</t>
  </si>
  <si>
    <t>5016-CASE</t>
  </si>
  <si>
    <t>5017-CASE</t>
  </si>
  <si>
    <t>5018-CASE</t>
  </si>
  <si>
    <t>5019-CASE</t>
  </si>
  <si>
    <t>501-BOX</t>
  </si>
  <si>
    <t>501-SET4</t>
  </si>
  <si>
    <t>5020-CASE</t>
  </si>
  <si>
    <t>5021-CASE</t>
  </si>
  <si>
    <t>5022-CASE</t>
  </si>
  <si>
    <t>5023-CASE</t>
  </si>
  <si>
    <t>5024-CASE</t>
  </si>
  <si>
    <t>5025-CASE</t>
  </si>
  <si>
    <t>5026-CASE</t>
  </si>
  <si>
    <t>5027-CASE</t>
  </si>
  <si>
    <t>5027-EACH</t>
  </si>
  <si>
    <t>5027-PACK2</t>
  </si>
  <si>
    <t>5028-CASE</t>
  </si>
  <si>
    <t>5029-CASE</t>
  </si>
  <si>
    <t>5030-CASE</t>
  </si>
  <si>
    <t>5031-CASE</t>
  </si>
  <si>
    <t>5032-CASE</t>
  </si>
  <si>
    <t>5033-CASE</t>
  </si>
  <si>
    <t>5033-EACH</t>
  </si>
  <si>
    <t>5033-PACK2</t>
  </si>
  <si>
    <t>5034-CASE</t>
  </si>
  <si>
    <t>5034-EACH</t>
  </si>
  <si>
    <t>5034-PACK2</t>
  </si>
  <si>
    <t>5035-CASE</t>
  </si>
  <si>
    <t>5035-SET4</t>
  </si>
  <si>
    <t>5038-CASE</t>
  </si>
  <si>
    <t>5038-EACH</t>
  </si>
  <si>
    <t>5038-PACK2</t>
  </si>
  <si>
    <t>5039-CASE</t>
  </si>
  <si>
    <t>5039-EACH</t>
  </si>
  <si>
    <t>5039-PACK2</t>
  </si>
  <si>
    <t>503-BOX</t>
  </si>
  <si>
    <t>503-SET4</t>
  </si>
  <si>
    <t>5040-CASE</t>
  </si>
  <si>
    <t>5040-EACH</t>
  </si>
  <si>
    <t>5040-PACK4</t>
  </si>
  <si>
    <t>5042-CASE</t>
  </si>
  <si>
    <t>5042-SET2</t>
  </si>
  <si>
    <t>5043-CASE</t>
  </si>
  <si>
    <t>5043-EACH</t>
  </si>
  <si>
    <t>5043-PACK12</t>
  </si>
  <si>
    <t>5043-PACK12-B</t>
  </si>
  <si>
    <t>5043-PACK2</t>
  </si>
  <si>
    <t>5044-CASE</t>
  </si>
  <si>
    <t>5044-PACK2</t>
  </si>
  <si>
    <t>5044-PACK3-B</t>
  </si>
  <si>
    <t>5045-BAZIC</t>
  </si>
  <si>
    <t>5045-CASE</t>
  </si>
  <si>
    <t>5045-PACK2</t>
  </si>
  <si>
    <t>5046-CASE</t>
  </si>
  <si>
    <t>5046-EACH</t>
  </si>
  <si>
    <t>5046-PACK4</t>
  </si>
  <si>
    <t>5047-CASE</t>
  </si>
  <si>
    <t>5047-EACH</t>
  </si>
  <si>
    <t>5047-PACK4</t>
  </si>
  <si>
    <t>5048-CASE</t>
  </si>
  <si>
    <t>5048-EACH</t>
  </si>
  <si>
    <t>5048-PACK4</t>
  </si>
  <si>
    <t>5049-CASE</t>
  </si>
  <si>
    <t>5049-EACH</t>
  </si>
  <si>
    <t>5049-PACK4</t>
  </si>
  <si>
    <t>5050-CASE</t>
  </si>
  <si>
    <t>5050-EACH</t>
  </si>
  <si>
    <t>5050-PACK4</t>
  </si>
  <si>
    <t>5051-CASE</t>
  </si>
  <si>
    <t>5051-EACH</t>
  </si>
  <si>
    <t>5051-PACK4</t>
  </si>
  <si>
    <t>5052-CASE</t>
  </si>
  <si>
    <t>5052-EACH</t>
  </si>
  <si>
    <t>5052-PACK4</t>
  </si>
  <si>
    <t>5053-CASE</t>
  </si>
  <si>
    <t>5054-BOX</t>
  </si>
  <si>
    <t>5054-SET5</t>
  </si>
  <si>
    <t>5055-CASE</t>
  </si>
  <si>
    <t>5056-CASE</t>
  </si>
  <si>
    <t>5057-CASE</t>
  </si>
  <si>
    <t>5059-CASE</t>
  </si>
  <si>
    <t>5059-EACH</t>
  </si>
  <si>
    <t>5059-PACK2</t>
  </si>
  <si>
    <t>5064-CASE</t>
  </si>
  <si>
    <t>5064-EACH</t>
  </si>
  <si>
    <t>5064-PACK2</t>
  </si>
  <si>
    <t>5065-CASE</t>
  </si>
  <si>
    <t>5065-EACH</t>
  </si>
  <si>
    <t>5065-PACK4</t>
  </si>
  <si>
    <t>5066-CASE</t>
  </si>
  <si>
    <t>5066-EACH</t>
  </si>
  <si>
    <t>5066-PACK4</t>
  </si>
  <si>
    <t>5067-CASE</t>
  </si>
  <si>
    <t>5067-EACH</t>
  </si>
  <si>
    <t>5067-PACK4</t>
  </si>
  <si>
    <t>5068-CASE</t>
  </si>
  <si>
    <t>5068-EACH</t>
  </si>
  <si>
    <t>5068-PACK2</t>
  </si>
  <si>
    <t>506-BAZIC</t>
  </si>
  <si>
    <t>506-CASE</t>
  </si>
  <si>
    <t>506-EACH</t>
  </si>
  <si>
    <t>506-PACK2</t>
  </si>
  <si>
    <t>5071-CASE</t>
  </si>
  <si>
    <t>5071-EACH</t>
  </si>
  <si>
    <t>5071-PACK2</t>
  </si>
  <si>
    <t>5072-CASE</t>
  </si>
  <si>
    <t>5072-EACH</t>
  </si>
  <si>
    <t>5072-PACK2</t>
  </si>
  <si>
    <t>5073-CASE</t>
  </si>
  <si>
    <t>5073-EACH</t>
  </si>
  <si>
    <t>5073-PACK2</t>
  </si>
  <si>
    <t>5074-BOX</t>
  </si>
  <si>
    <t>5074-EACH</t>
  </si>
  <si>
    <t>5074-PACK2</t>
  </si>
  <si>
    <t>5075-BOX</t>
  </si>
  <si>
    <t>5075-EACH</t>
  </si>
  <si>
    <t>5075-PACK2</t>
  </si>
  <si>
    <t>5076-BOX</t>
  </si>
  <si>
    <t>5076-EACH</t>
  </si>
  <si>
    <t>5076-PACK2</t>
  </si>
  <si>
    <t>5077-BOX</t>
  </si>
  <si>
    <t>5077-EACH</t>
  </si>
  <si>
    <t>5077-PACK2</t>
  </si>
  <si>
    <t>5078-CASE</t>
  </si>
  <si>
    <t>5078-EACH</t>
  </si>
  <si>
    <t>5078-PACK6</t>
  </si>
  <si>
    <t>5079-CASE</t>
  </si>
  <si>
    <t>5079-EACH</t>
  </si>
  <si>
    <t>5079-PACK6</t>
  </si>
  <si>
    <t>507-CASE</t>
  </si>
  <si>
    <t>507-SET6</t>
  </si>
  <si>
    <t>50810-CASE</t>
  </si>
  <si>
    <t>50810-SET4</t>
  </si>
  <si>
    <t>50827-CASE</t>
  </si>
  <si>
    <t>50827-SET4</t>
  </si>
  <si>
    <t>5086-CASE</t>
  </si>
  <si>
    <t>5086-EACH</t>
  </si>
  <si>
    <t>5086-PACK2</t>
  </si>
  <si>
    <t>5087-CASE</t>
  </si>
  <si>
    <t>5087-PACK4</t>
  </si>
  <si>
    <t>5088-CASE</t>
  </si>
  <si>
    <t>5088-SET8</t>
  </si>
  <si>
    <t>5089-CASE</t>
  </si>
  <si>
    <t>5089-SET8</t>
  </si>
  <si>
    <t>508-CASE</t>
  </si>
  <si>
    <t>508-EACH</t>
  </si>
  <si>
    <t>508-PACK4</t>
  </si>
  <si>
    <t>5090-CASE</t>
  </si>
  <si>
    <t>5090-EACH</t>
  </si>
  <si>
    <t>5090-PACK4</t>
  </si>
  <si>
    <t>5091-CASE</t>
  </si>
  <si>
    <t>5091-EACH</t>
  </si>
  <si>
    <t>5091-PACK4</t>
  </si>
  <si>
    <t>5093-BOX</t>
  </si>
  <si>
    <t>5093-EACH</t>
  </si>
  <si>
    <t>5093-PACK2</t>
  </si>
  <si>
    <t>5094-BOX</t>
  </si>
  <si>
    <t>5094-EACH</t>
  </si>
  <si>
    <t>5094-PACK2</t>
  </si>
  <si>
    <t>5095-BOX</t>
  </si>
  <si>
    <t>5095-EACH</t>
  </si>
  <si>
    <t>5095-PACK2</t>
  </si>
  <si>
    <t>5096-BOX</t>
  </si>
  <si>
    <t>5096-EACH</t>
  </si>
  <si>
    <t>5096-PACK2</t>
  </si>
  <si>
    <t>509-CASE</t>
  </si>
  <si>
    <t>5100-BOX</t>
  </si>
  <si>
    <t>5100-EACH</t>
  </si>
  <si>
    <t>5100-PACK2</t>
  </si>
  <si>
    <t>5101-BOX</t>
  </si>
  <si>
    <t>5101-SET2</t>
  </si>
  <si>
    <t>5102-BOX</t>
  </si>
  <si>
    <t>5102-EACH</t>
  </si>
  <si>
    <t>5102-PACK2</t>
  </si>
  <si>
    <t>5103-BOX</t>
  </si>
  <si>
    <t>5103-EACH</t>
  </si>
  <si>
    <t>5103-PACK2</t>
  </si>
  <si>
    <t>5104-BOX</t>
  </si>
  <si>
    <t>5104-EACH</t>
  </si>
  <si>
    <t>5104-PACK2</t>
  </si>
  <si>
    <t>5105-BOX</t>
  </si>
  <si>
    <t>5105-SET4</t>
  </si>
  <si>
    <t>5106-BOX</t>
  </si>
  <si>
    <t>5106-SET4</t>
  </si>
  <si>
    <t>5108-BOX</t>
  </si>
  <si>
    <t>5108-SET4</t>
  </si>
  <si>
    <t>510-CASE</t>
  </si>
  <si>
    <t>510-EACH</t>
  </si>
  <si>
    <t>510-PACK2</t>
  </si>
  <si>
    <t>5112-BOX</t>
  </si>
  <si>
    <t>5112-EACH</t>
  </si>
  <si>
    <t>5112-PACK2</t>
  </si>
  <si>
    <t>5112-SET4</t>
  </si>
  <si>
    <t>5113-BOX</t>
  </si>
  <si>
    <t>5113-SET4</t>
  </si>
  <si>
    <t>5114-BOX</t>
  </si>
  <si>
    <t>5114-SET4</t>
  </si>
  <si>
    <t>511-CASE</t>
  </si>
  <si>
    <t>511-EACH</t>
  </si>
  <si>
    <t>511-PACK2</t>
  </si>
  <si>
    <t>5121-BOX</t>
  </si>
  <si>
    <t>5121-SET4</t>
  </si>
  <si>
    <t>5122-BOX</t>
  </si>
  <si>
    <t>5122-SET4</t>
  </si>
  <si>
    <t>512-CASE</t>
  </si>
  <si>
    <t>512-EACH</t>
  </si>
  <si>
    <t>512-PACK2</t>
  </si>
  <si>
    <t>5131-BOX</t>
  </si>
  <si>
    <t>5131-EACH</t>
  </si>
  <si>
    <t>5131-PACK2</t>
  </si>
  <si>
    <t>5132-BOX</t>
  </si>
  <si>
    <t>5132-EACH</t>
  </si>
  <si>
    <t>5132-PACK2</t>
  </si>
  <si>
    <t>513-CASE</t>
  </si>
  <si>
    <t>513-EACH</t>
  </si>
  <si>
    <t>513-PACK2</t>
  </si>
  <si>
    <t>5142-BOX</t>
  </si>
  <si>
    <t>5142-EACH</t>
  </si>
  <si>
    <t>5142-PACK2</t>
  </si>
  <si>
    <t>5143-BOX</t>
  </si>
  <si>
    <t>5143-EACH</t>
  </si>
  <si>
    <t>5143-PACK2</t>
  </si>
  <si>
    <t>514-CASE</t>
  </si>
  <si>
    <t>514-SET4</t>
  </si>
  <si>
    <t>5153-BOX</t>
  </si>
  <si>
    <t>5153-EACH</t>
  </si>
  <si>
    <t>5153-PACK2</t>
  </si>
  <si>
    <t>5153-PACK4</t>
  </si>
  <si>
    <t>5154-BOX</t>
  </si>
  <si>
    <t>5154-EACH</t>
  </si>
  <si>
    <t>5154-PACK2</t>
  </si>
  <si>
    <t>5154-PACK4</t>
  </si>
  <si>
    <t>5155-BOX</t>
  </si>
  <si>
    <t>5155-EACH</t>
  </si>
  <si>
    <t>5155-PACK2</t>
  </si>
  <si>
    <t>5155-PACK4</t>
  </si>
  <si>
    <t>5156-BOX</t>
  </si>
  <si>
    <t>5156-EACH</t>
  </si>
  <si>
    <t>5156-PACK2</t>
  </si>
  <si>
    <t>5156-PACK4</t>
  </si>
  <si>
    <t>5157-BOX</t>
  </si>
  <si>
    <t>5157-EACH</t>
  </si>
  <si>
    <t>5157-PACK2</t>
  </si>
  <si>
    <t>515-CASE</t>
  </si>
  <si>
    <t>515-EACH</t>
  </si>
  <si>
    <t>515-PACK4</t>
  </si>
  <si>
    <t>5160-CASE</t>
  </si>
  <si>
    <t>5160-EACH</t>
  </si>
  <si>
    <t>5160-PACK2</t>
  </si>
  <si>
    <t>5161-CASE</t>
  </si>
  <si>
    <t>5161-EACH</t>
  </si>
  <si>
    <t>5161-PACK2</t>
  </si>
  <si>
    <t>5162-CASE</t>
  </si>
  <si>
    <t>5162-EACH</t>
  </si>
  <si>
    <t>5162-PACK2</t>
  </si>
  <si>
    <t>516-CASE</t>
  </si>
  <si>
    <t>516-PACK4</t>
  </si>
  <si>
    <t>5170-BOX</t>
  </si>
  <si>
    <t>5170-EACH</t>
  </si>
  <si>
    <t>5170-PACK2</t>
  </si>
  <si>
    <t>5170-PACK4</t>
  </si>
  <si>
    <t>5171-BOX</t>
  </si>
  <si>
    <t>5171-EACH</t>
  </si>
  <si>
    <t>5171-PACK2</t>
  </si>
  <si>
    <t>5171-PACK4</t>
  </si>
  <si>
    <t>5172-BOX</t>
  </si>
  <si>
    <t>5172-EACH</t>
  </si>
  <si>
    <t>5172-PACK2</t>
  </si>
  <si>
    <t>5172-PACK4</t>
  </si>
  <si>
    <t>5173-BOX</t>
  </si>
  <si>
    <t>5173-SET6</t>
  </si>
  <si>
    <t>5174-BOX</t>
  </si>
  <si>
    <t>5174-EACH</t>
  </si>
  <si>
    <t>5174-PACK2</t>
  </si>
  <si>
    <t>5174-PACK4</t>
  </si>
  <si>
    <t>517-CASE</t>
  </si>
  <si>
    <t>517-EACH</t>
  </si>
  <si>
    <t>517-PACK2</t>
  </si>
  <si>
    <t>518-CASE</t>
  </si>
  <si>
    <t>518-SET4</t>
  </si>
  <si>
    <t>519-CASE</t>
  </si>
  <si>
    <t>519-EACH</t>
  </si>
  <si>
    <t>519-PACK2</t>
  </si>
  <si>
    <t>519-SET6-BAZIC</t>
  </si>
  <si>
    <t>520-CASE</t>
  </si>
  <si>
    <t>520-EACH</t>
  </si>
  <si>
    <t>520-PACK2</t>
  </si>
  <si>
    <t>523-CASE</t>
  </si>
  <si>
    <t>523-EACH</t>
  </si>
  <si>
    <t>523-PACK4</t>
  </si>
  <si>
    <t>524-CASE</t>
  </si>
  <si>
    <t>524-EACH</t>
  </si>
  <si>
    <t>524-PACK2</t>
  </si>
  <si>
    <t>525-CASE</t>
  </si>
  <si>
    <t>525-EACH</t>
  </si>
  <si>
    <t>525-PACK2</t>
  </si>
  <si>
    <t>526-CASE</t>
  </si>
  <si>
    <t>526-EACH</t>
  </si>
  <si>
    <t>526-PACK2</t>
  </si>
  <si>
    <t>527-CASE</t>
  </si>
  <si>
    <t>527-PACK4</t>
  </si>
  <si>
    <t>528342-CASE</t>
  </si>
  <si>
    <t>528342-SET2</t>
  </si>
  <si>
    <t>528343-CASE</t>
  </si>
  <si>
    <t>528343-SET2</t>
  </si>
  <si>
    <t>528-CASE</t>
  </si>
  <si>
    <t>528-EACH</t>
  </si>
  <si>
    <t>528-PACK2</t>
  </si>
  <si>
    <t>529-CASE</t>
  </si>
  <si>
    <t>529-EACH</t>
  </si>
  <si>
    <t>529-PACK2</t>
  </si>
  <si>
    <t>530-CASE</t>
  </si>
  <si>
    <t>530-EACH</t>
  </si>
  <si>
    <t>530-PACK4</t>
  </si>
  <si>
    <t>532-BOX</t>
  </si>
  <si>
    <t>532-EA+533-EA</t>
  </si>
  <si>
    <t>532+533</t>
  </si>
  <si>
    <t>532-EA+533-EA+534-EA+535-EA</t>
  </si>
  <si>
    <t>532+533+534+535</t>
  </si>
  <si>
    <t>532-EACH</t>
  </si>
  <si>
    <t>532-PACK2</t>
  </si>
  <si>
    <t>533-BOX</t>
  </si>
  <si>
    <t>533-EACH</t>
  </si>
  <si>
    <t>533-PACK2</t>
  </si>
  <si>
    <t>534-BOX</t>
  </si>
  <si>
    <t>534-EA+535-EA</t>
  </si>
  <si>
    <t>534+535</t>
  </si>
  <si>
    <t>534-EACH</t>
  </si>
  <si>
    <t>534-PACK2</t>
  </si>
  <si>
    <t>535-BOX</t>
  </si>
  <si>
    <t>535-EACH</t>
  </si>
  <si>
    <t>535-PACK2</t>
  </si>
  <si>
    <t>537-CASE</t>
  </si>
  <si>
    <t>537-SET8</t>
  </si>
  <si>
    <t>538-CASE</t>
  </si>
  <si>
    <t>538-SET8</t>
  </si>
  <si>
    <t>539-CASE</t>
  </si>
  <si>
    <t>539-EACH</t>
  </si>
  <si>
    <t>539-PACK2</t>
  </si>
  <si>
    <t>5400-CASE</t>
  </si>
  <si>
    <t>5401-CASE</t>
  </si>
  <si>
    <t>5402-CASE</t>
  </si>
  <si>
    <t>5403-CASE</t>
  </si>
  <si>
    <t>5407-CASE</t>
  </si>
  <si>
    <t>5408-CASE</t>
  </si>
  <si>
    <t>5409-CASE</t>
  </si>
  <si>
    <t>5412-CASE</t>
  </si>
  <si>
    <t>5412-EACH</t>
  </si>
  <si>
    <t>5412-PACK2</t>
  </si>
  <si>
    <t>5413-CASE</t>
  </si>
  <si>
    <t>5413-EACH</t>
  </si>
  <si>
    <t>5413-SET3</t>
  </si>
  <si>
    <t>5414-CASE</t>
  </si>
  <si>
    <t>5414-EACH</t>
  </si>
  <si>
    <t>5414-PACK3</t>
  </si>
  <si>
    <t>5418-CASE</t>
  </si>
  <si>
    <t>5419-CASE</t>
  </si>
  <si>
    <t>541-CASE</t>
  </si>
  <si>
    <t>541-EACH</t>
  </si>
  <si>
    <t>541-PACK4</t>
  </si>
  <si>
    <t>5420-CASE</t>
  </si>
  <si>
    <t>5420-EACH</t>
  </si>
  <si>
    <t>5421-CASE</t>
  </si>
  <si>
    <t>5422-CASE</t>
  </si>
  <si>
    <t>5425-CASE</t>
  </si>
  <si>
    <t>5425-SET4</t>
  </si>
  <si>
    <t>5426-CASE</t>
  </si>
  <si>
    <t>5426-SET4</t>
  </si>
  <si>
    <t>5427-CASE</t>
  </si>
  <si>
    <t>5427-SET4</t>
  </si>
  <si>
    <t>542-CASE</t>
  </si>
  <si>
    <t>542-EACH</t>
  </si>
  <si>
    <t>542-PACK2</t>
  </si>
  <si>
    <t>543-CASE</t>
  </si>
  <si>
    <t>543-EACH</t>
  </si>
  <si>
    <t>543-PACK2</t>
  </si>
  <si>
    <t>544-BOX</t>
  </si>
  <si>
    <t>544-EACH</t>
  </si>
  <si>
    <t>544-PACK2</t>
  </si>
  <si>
    <t>5450-CASE</t>
  </si>
  <si>
    <t>5450-EACH</t>
  </si>
  <si>
    <t>5450-PACK2</t>
  </si>
  <si>
    <t>5451-CASE</t>
  </si>
  <si>
    <t>5451-EACH</t>
  </si>
  <si>
    <t>5451-PACK2</t>
  </si>
  <si>
    <t>5452-CASE</t>
  </si>
  <si>
    <t>5452-EACH</t>
  </si>
  <si>
    <t>5452-PACK2</t>
  </si>
  <si>
    <t>5456-CASE</t>
  </si>
  <si>
    <t>5456-EACH</t>
  </si>
  <si>
    <t>5456-PACK4</t>
  </si>
  <si>
    <t>5457-CASE</t>
  </si>
  <si>
    <t>5457-EACH</t>
  </si>
  <si>
    <t>5457-PACK2</t>
  </si>
  <si>
    <t>545-BOX</t>
  </si>
  <si>
    <t>545-SET4</t>
  </si>
  <si>
    <t>5460-CASE</t>
  </si>
  <si>
    <t>5460-SET8</t>
  </si>
  <si>
    <t>546-CASE</t>
  </si>
  <si>
    <t>546-SET4</t>
  </si>
  <si>
    <t>5470-CASE</t>
  </si>
  <si>
    <t>5470-SET6</t>
  </si>
  <si>
    <t>5471-CASE</t>
  </si>
  <si>
    <t>5471-SET6</t>
  </si>
  <si>
    <t>547-CASE</t>
  </si>
  <si>
    <t>547-EACH</t>
  </si>
  <si>
    <t>547-PACK2</t>
  </si>
  <si>
    <t>548-BOX</t>
  </si>
  <si>
    <t>548-EACH</t>
  </si>
  <si>
    <t>548-PACK2</t>
  </si>
  <si>
    <t>5490-CASE</t>
  </si>
  <si>
    <t>5490-SET6</t>
  </si>
  <si>
    <t>5492-CASE</t>
  </si>
  <si>
    <t>5492-SET6</t>
  </si>
  <si>
    <t>5493-CASE</t>
  </si>
  <si>
    <t>5493-SET6</t>
  </si>
  <si>
    <t>5494-CASE</t>
  </si>
  <si>
    <t>5494-SET6</t>
  </si>
  <si>
    <t>549-BOX</t>
  </si>
  <si>
    <t>549-EACH</t>
  </si>
  <si>
    <t>549-PACK2</t>
  </si>
  <si>
    <t>5500-CASE</t>
  </si>
  <si>
    <t>5500-SET4</t>
  </si>
  <si>
    <t>5502-CASE</t>
  </si>
  <si>
    <t>5502-SET4</t>
  </si>
  <si>
    <t>550-CASE</t>
  </si>
  <si>
    <t>550-EACH</t>
  </si>
  <si>
    <t>550-PACK4</t>
  </si>
  <si>
    <t>551-CASE</t>
  </si>
  <si>
    <t>551-EACH</t>
  </si>
  <si>
    <t>551-PACK2</t>
  </si>
  <si>
    <t>552-CASE</t>
  </si>
  <si>
    <t>552-EACH</t>
  </si>
  <si>
    <t>552-PACK2</t>
  </si>
  <si>
    <t>554-CASE</t>
  </si>
  <si>
    <t>554-EACH</t>
  </si>
  <si>
    <t>554-PACK4</t>
  </si>
  <si>
    <t>555-CASE</t>
  </si>
  <si>
    <t>555-EACH</t>
  </si>
  <si>
    <t>555-PACK6</t>
  </si>
  <si>
    <t>556-CASE</t>
  </si>
  <si>
    <t>556-EACH</t>
  </si>
  <si>
    <t>556-PACK6</t>
  </si>
  <si>
    <t>557-CASE</t>
  </si>
  <si>
    <t>557-EACH</t>
  </si>
  <si>
    <t>557-PACK2</t>
  </si>
  <si>
    <t>558-CASE</t>
  </si>
  <si>
    <t>558-SET6</t>
  </si>
  <si>
    <t>559-CASE</t>
  </si>
  <si>
    <t>559-SET6</t>
  </si>
  <si>
    <t>560-CASE</t>
  </si>
  <si>
    <t>560-EACH</t>
  </si>
  <si>
    <t>560-PACK6</t>
  </si>
  <si>
    <t>561-CASE</t>
  </si>
  <si>
    <t>561-SET6</t>
  </si>
  <si>
    <t>562-CASE</t>
  </si>
  <si>
    <t>562-SET6</t>
  </si>
  <si>
    <t>563-CASE</t>
  </si>
  <si>
    <t>563-SET6</t>
  </si>
  <si>
    <t>564-CASE</t>
  </si>
  <si>
    <t>564-SET6</t>
  </si>
  <si>
    <t>565-CASE</t>
  </si>
  <si>
    <t>565-EACH</t>
  </si>
  <si>
    <t>565-PACK6</t>
  </si>
  <si>
    <t>566-CASE</t>
  </si>
  <si>
    <t>566-EACH</t>
  </si>
  <si>
    <t>566-PACK6</t>
  </si>
  <si>
    <t>567-CASE</t>
  </si>
  <si>
    <t>567-EACH</t>
  </si>
  <si>
    <t>567-PACK6</t>
  </si>
  <si>
    <t>568-CASE</t>
  </si>
  <si>
    <t>568-EACH</t>
  </si>
  <si>
    <t>568-PACK6</t>
  </si>
  <si>
    <t>569-CASE</t>
  </si>
  <si>
    <t>569-PACK6</t>
  </si>
  <si>
    <t>570-CASE</t>
  </si>
  <si>
    <t>570-SET6</t>
  </si>
  <si>
    <t>571-CASE</t>
  </si>
  <si>
    <t>571-EACH</t>
  </si>
  <si>
    <t>571-PACK2</t>
  </si>
  <si>
    <t>572-CASE</t>
  </si>
  <si>
    <t>572-EACH</t>
  </si>
  <si>
    <t>572-PACK4</t>
  </si>
  <si>
    <t>573-CASE</t>
  </si>
  <si>
    <t>573-EACH</t>
  </si>
  <si>
    <t>573-PACK4</t>
  </si>
  <si>
    <t>573-SET4-BAIZIC</t>
  </si>
  <si>
    <t>574-CASE</t>
  </si>
  <si>
    <t>574-EACH</t>
  </si>
  <si>
    <t>574-PACK4</t>
  </si>
  <si>
    <t>575-CASE</t>
  </si>
  <si>
    <t>575-EACH</t>
  </si>
  <si>
    <t>575-PACK4</t>
  </si>
  <si>
    <t>577-CASE</t>
  </si>
  <si>
    <t>577-EACH</t>
  </si>
  <si>
    <t>577-PACK2</t>
  </si>
  <si>
    <t>578-CASE</t>
  </si>
  <si>
    <t>578-SET4</t>
  </si>
  <si>
    <t>579-CASE</t>
  </si>
  <si>
    <t>579-SET6</t>
  </si>
  <si>
    <t>580-CASE</t>
  </si>
  <si>
    <t>580-SET6</t>
  </si>
  <si>
    <t>581-CASE</t>
  </si>
  <si>
    <t>581-SET6</t>
  </si>
  <si>
    <t>582-CASE</t>
  </si>
  <si>
    <t>582-SET6</t>
  </si>
  <si>
    <t>583-CASE</t>
  </si>
  <si>
    <t>583-EACH</t>
  </si>
  <si>
    <t>583-PACK2</t>
  </si>
  <si>
    <t>588-CASE</t>
  </si>
  <si>
    <t>588-SET2</t>
  </si>
  <si>
    <t>589-CASE</t>
  </si>
  <si>
    <t>590-CASE</t>
  </si>
  <si>
    <t>591-CASE</t>
  </si>
  <si>
    <t>592-CASE</t>
  </si>
  <si>
    <t>593-CASE</t>
  </si>
  <si>
    <t>594-CASE</t>
  </si>
  <si>
    <t>595-CASE</t>
  </si>
  <si>
    <t>596-CASE</t>
  </si>
  <si>
    <t>596-EACH</t>
  </si>
  <si>
    <t>596-PACK2</t>
  </si>
  <si>
    <t>597-CASE</t>
  </si>
  <si>
    <t>597-EACH</t>
  </si>
  <si>
    <t>597-PACK6</t>
  </si>
  <si>
    <t>598-CASE</t>
  </si>
  <si>
    <t>598-EACH</t>
  </si>
  <si>
    <t>598-PACK6</t>
  </si>
  <si>
    <t>599-CASE</t>
  </si>
  <si>
    <t>599-SET2</t>
  </si>
  <si>
    <t>6001-BOX</t>
  </si>
  <si>
    <t>6001-EACH</t>
  </si>
  <si>
    <t>6001-PACK4</t>
  </si>
  <si>
    <t>6002-BOX</t>
  </si>
  <si>
    <t>6002-EACH</t>
  </si>
  <si>
    <t>6002-PACK2</t>
  </si>
  <si>
    <t>6003-BOX</t>
  </si>
  <si>
    <t>6003-EACH</t>
  </si>
  <si>
    <t>6003-PACK2</t>
  </si>
  <si>
    <t>6003-PACK4</t>
  </si>
  <si>
    <t>6004-BOX</t>
  </si>
  <si>
    <t>6004-EACH</t>
  </si>
  <si>
    <t>6004-PACK2</t>
  </si>
  <si>
    <t>6005-BOX</t>
  </si>
  <si>
    <t>6005-EACH</t>
  </si>
  <si>
    <t>6005-PACK4</t>
  </si>
  <si>
    <t>6007-BOX</t>
  </si>
  <si>
    <t>6007-SET3</t>
  </si>
  <si>
    <t>600-BOX</t>
  </si>
  <si>
    <t>600-SET6</t>
  </si>
  <si>
    <t>6010-CASE</t>
  </si>
  <si>
    <t>6010-EACH</t>
  </si>
  <si>
    <t>6010-PACK2</t>
  </si>
  <si>
    <t>6011-CASE</t>
  </si>
  <si>
    <t>6011-EACH</t>
  </si>
  <si>
    <t>6011-PACK4</t>
  </si>
  <si>
    <t>6012-CASE</t>
  </si>
  <si>
    <t>6012-EACH</t>
  </si>
  <si>
    <t>6012-PACK4</t>
  </si>
  <si>
    <t>6013-CASE</t>
  </si>
  <si>
    <t>6013-EACH</t>
  </si>
  <si>
    <t>6013-PACK4</t>
  </si>
  <si>
    <t>6015-CASE</t>
  </si>
  <si>
    <t>6015-SET4</t>
  </si>
  <si>
    <t>6016-BOX</t>
  </si>
  <si>
    <t>6016-SET6</t>
  </si>
  <si>
    <t>6017-CASE</t>
  </si>
  <si>
    <t>6017-PACK2</t>
  </si>
  <si>
    <t>6018-CASE</t>
  </si>
  <si>
    <t>6018-EA+1201-EA</t>
  </si>
  <si>
    <t>6018+1203</t>
  </si>
  <si>
    <t>6018-EA+1204-EA</t>
  </si>
  <si>
    <t>6018+1204</t>
  </si>
  <si>
    <t>6018-EACH</t>
  </si>
  <si>
    <t>6018-PACK2</t>
  </si>
  <si>
    <t>601-BOX</t>
  </si>
  <si>
    <t>601-SET6</t>
  </si>
  <si>
    <t>6030-CASE</t>
  </si>
  <si>
    <t>6030-EACH</t>
  </si>
  <si>
    <t>6030-PACK2</t>
  </si>
  <si>
    <t>6040-CASE</t>
  </si>
  <si>
    <t>6040-SET4</t>
  </si>
  <si>
    <t>6041-CASE</t>
  </si>
  <si>
    <t>6041-EACH</t>
  </si>
  <si>
    <t>6041-PACK2</t>
  </si>
  <si>
    <t>6042-CASE</t>
  </si>
  <si>
    <t>6042-SET4</t>
  </si>
  <si>
    <t>604-BOX</t>
  </si>
  <si>
    <t>604-SET3</t>
  </si>
  <si>
    <t>6050-CASE</t>
  </si>
  <si>
    <t>6050-EACH</t>
  </si>
  <si>
    <t>6051-CASE</t>
  </si>
  <si>
    <t>6051-EACH</t>
  </si>
  <si>
    <t>6051-PACK2</t>
  </si>
  <si>
    <t>6052-CASE</t>
  </si>
  <si>
    <t>6052-EACH</t>
  </si>
  <si>
    <t>6052-PACK2</t>
  </si>
  <si>
    <t>608-BAZIC</t>
  </si>
  <si>
    <t>608-BOX</t>
  </si>
  <si>
    <t>608-EACH</t>
  </si>
  <si>
    <t>608-PACK2</t>
  </si>
  <si>
    <t>6090-CASE</t>
  </si>
  <si>
    <t>6090-EACH</t>
  </si>
  <si>
    <t>6091-CASE</t>
  </si>
  <si>
    <t>6091-SET5</t>
  </si>
  <si>
    <t>609-BAZIC</t>
  </si>
  <si>
    <t>609-BOX</t>
  </si>
  <si>
    <t>609-EACH</t>
  </si>
  <si>
    <t>609-PACK2</t>
  </si>
  <si>
    <t>6100-CASE</t>
  </si>
  <si>
    <t>6100-EACH</t>
  </si>
  <si>
    <t>6100-PACK2</t>
  </si>
  <si>
    <t>6101-CASE</t>
  </si>
  <si>
    <t>6101-EACH</t>
  </si>
  <si>
    <t>6101-PACK2</t>
  </si>
  <si>
    <t>6102-CASE</t>
  </si>
  <si>
    <t>6102-EACH</t>
  </si>
  <si>
    <t>6102-PACK2</t>
  </si>
  <si>
    <t>6110-CASE</t>
  </si>
  <si>
    <t>6110-EACH</t>
  </si>
  <si>
    <t>6110-PACK2</t>
  </si>
  <si>
    <t>613-BOX</t>
  </si>
  <si>
    <t>613-SET6</t>
  </si>
  <si>
    <t>61400-CASE</t>
  </si>
  <si>
    <t>61400-SET2</t>
  </si>
  <si>
    <t>619-BOX</t>
  </si>
  <si>
    <t>619-SET6</t>
  </si>
  <si>
    <t>620000-CASE</t>
  </si>
  <si>
    <t>620000-PACK4</t>
  </si>
  <si>
    <t>620000-SET4</t>
  </si>
  <si>
    <t>620-BOX</t>
  </si>
  <si>
    <t>620-SET4</t>
  </si>
  <si>
    <t>621-BOX</t>
  </si>
  <si>
    <t>621-EACH</t>
  </si>
  <si>
    <t>621-PACK4</t>
  </si>
  <si>
    <t>622-BOX</t>
  </si>
  <si>
    <t>622-SET6</t>
  </si>
  <si>
    <t>623-BOX</t>
  </si>
  <si>
    <t>623-SET3</t>
  </si>
  <si>
    <t>624-BOX</t>
  </si>
  <si>
    <t>624-SET4</t>
  </si>
  <si>
    <t>6301-BOX</t>
  </si>
  <si>
    <t>6301-EACH</t>
  </si>
  <si>
    <t>6301-PACK2</t>
  </si>
  <si>
    <t>6302-BOX</t>
  </si>
  <si>
    <t>6302-EACH</t>
  </si>
  <si>
    <t>6302-PACK2</t>
  </si>
  <si>
    <t>6303-BOX</t>
  </si>
  <si>
    <t>6303-EACH</t>
  </si>
  <si>
    <t>6303-PACK2</t>
  </si>
  <si>
    <t>6326-SET4</t>
  </si>
  <si>
    <t>6328-CASE</t>
  </si>
  <si>
    <t>6328-SET8</t>
  </si>
  <si>
    <t>6367-CASE</t>
  </si>
  <si>
    <t>6367-SET8</t>
  </si>
  <si>
    <t>640000-CASE</t>
  </si>
  <si>
    <t>640000-SET4</t>
  </si>
  <si>
    <t>660-CASE</t>
  </si>
  <si>
    <t>660-SET2</t>
  </si>
  <si>
    <t>6731-CASE</t>
  </si>
  <si>
    <t>6731-SET5</t>
  </si>
  <si>
    <t>680-CASE</t>
  </si>
  <si>
    <t>680-EACH</t>
  </si>
  <si>
    <t>680-PACK4</t>
  </si>
  <si>
    <t>681-CASE</t>
  </si>
  <si>
    <t>681-EACH</t>
  </si>
  <si>
    <t>681-PACK4</t>
  </si>
  <si>
    <t>696-CASE</t>
  </si>
  <si>
    <t>696-SET3</t>
  </si>
  <si>
    <t>697-BOX</t>
  </si>
  <si>
    <t>697-SET6</t>
  </si>
  <si>
    <t>698-CASE</t>
  </si>
  <si>
    <t>698-SET2</t>
  </si>
  <si>
    <t>699-CASE</t>
  </si>
  <si>
    <t>699-SET3</t>
  </si>
  <si>
    <t>700-CASE</t>
  </si>
  <si>
    <t>700-EACH</t>
  </si>
  <si>
    <t>700-PACK4</t>
  </si>
  <si>
    <t>70115-CASE</t>
  </si>
  <si>
    <t>70115-SET4</t>
  </si>
  <si>
    <t>70122-CASE</t>
  </si>
  <si>
    <t>70122-SET4</t>
  </si>
  <si>
    <t>70146-CASE</t>
  </si>
  <si>
    <t>70146-SET4</t>
  </si>
  <si>
    <t>701-BOX</t>
  </si>
  <si>
    <t>701-EACH</t>
  </si>
  <si>
    <t>701-PACK2</t>
  </si>
  <si>
    <t>70283-CASE</t>
  </si>
  <si>
    <t>70283-SET4</t>
  </si>
  <si>
    <t>702-BOX</t>
  </si>
  <si>
    <t>702-EACH</t>
  </si>
  <si>
    <t>702-PACK2</t>
  </si>
  <si>
    <t>70375-CASE</t>
  </si>
  <si>
    <t>70375-SET3</t>
  </si>
  <si>
    <t>703-BOX</t>
  </si>
  <si>
    <t>703-EACH</t>
  </si>
  <si>
    <t>703-PACK2</t>
  </si>
  <si>
    <t>70405-CASE</t>
  </si>
  <si>
    <t>70405-SET4</t>
  </si>
  <si>
    <t>70443-CASE</t>
  </si>
  <si>
    <t>70443-SET4</t>
  </si>
  <si>
    <t>70559-CASE</t>
  </si>
  <si>
    <t>70559-SET8</t>
  </si>
  <si>
    <t>705-BOX</t>
  </si>
  <si>
    <t>705-EACH</t>
  </si>
  <si>
    <t>705-PACK2</t>
  </si>
  <si>
    <t>70702-CASE</t>
  </si>
  <si>
    <t>70702-SET2</t>
  </si>
  <si>
    <t>70719-CASE</t>
  </si>
  <si>
    <t>70719-SET2</t>
  </si>
  <si>
    <t>70726-CASE</t>
  </si>
  <si>
    <t>70726-SET2</t>
  </si>
  <si>
    <t>707-BOX</t>
  </si>
  <si>
    <t>707-EACH</t>
  </si>
  <si>
    <t>707-PACK2</t>
  </si>
  <si>
    <t>708-BOX</t>
  </si>
  <si>
    <t>708-EACH</t>
  </si>
  <si>
    <t>708-PACK2</t>
  </si>
  <si>
    <t>712-BOX</t>
  </si>
  <si>
    <t>712-EACH</t>
  </si>
  <si>
    <t>712-PACK2</t>
  </si>
  <si>
    <t>713-BOX</t>
  </si>
  <si>
    <t>713-EACH</t>
  </si>
  <si>
    <t>713-PACK2</t>
  </si>
  <si>
    <t>714-BOX</t>
  </si>
  <si>
    <t>714-EACH</t>
  </si>
  <si>
    <t>714-PACK2</t>
  </si>
  <si>
    <t>715-CASE</t>
  </si>
  <si>
    <t>715-EACH</t>
  </si>
  <si>
    <t>715-PACK2</t>
  </si>
  <si>
    <t>716-BAZIC</t>
  </si>
  <si>
    <t>716-BOX</t>
  </si>
  <si>
    <t>716-PACK2</t>
  </si>
  <si>
    <t>717-BOX</t>
  </si>
  <si>
    <t>717-EACH</t>
  </si>
  <si>
    <t>717-PACK2</t>
  </si>
  <si>
    <t>718-BOX</t>
  </si>
  <si>
    <t>718-EACH</t>
  </si>
  <si>
    <t>718-PACK2</t>
  </si>
  <si>
    <t>720-BOX</t>
  </si>
  <si>
    <t>720-EACH</t>
  </si>
  <si>
    <t>720-PACK2</t>
  </si>
  <si>
    <t>721-BOX</t>
  </si>
  <si>
    <t>721-EACH</t>
  </si>
  <si>
    <t>721-PACK2</t>
  </si>
  <si>
    <t>72300-SET2</t>
  </si>
  <si>
    <t>724-BOX</t>
  </si>
  <si>
    <t>724-SET2</t>
  </si>
  <si>
    <t>725-BOX</t>
  </si>
  <si>
    <t>725-EACH</t>
  </si>
  <si>
    <t>725-PACK2</t>
  </si>
  <si>
    <t>727-BOX</t>
  </si>
  <si>
    <t>727-EACH</t>
  </si>
  <si>
    <t>727-PACK2</t>
  </si>
  <si>
    <t>728-BOX</t>
  </si>
  <si>
    <t>728-EACH</t>
  </si>
  <si>
    <t>728-PACK2</t>
  </si>
  <si>
    <t>729-BOX</t>
  </si>
  <si>
    <t>729-EACH</t>
  </si>
  <si>
    <t>729-PACK2</t>
  </si>
  <si>
    <t>730-BOX</t>
  </si>
  <si>
    <t>730-EACH</t>
  </si>
  <si>
    <t>730-PACK2</t>
  </si>
  <si>
    <t>731-BOX</t>
  </si>
  <si>
    <t>731-EACH</t>
  </si>
  <si>
    <t>731-PACK2</t>
  </si>
  <si>
    <t>73300-SET2</t>
  </si>
  <si>
    <t>733-BOX</t>
  </si>
  <si>
    <t>733-SET6</t>
  </si>
  <si>
    <t>734-CASE</t>
  </si>
  <si>
    <t>734-SET2</t>
  </si>
  <si>
    <t>736-BOX</t>
  </si>
  <si>
    <t>736-EACH</t>
  </si>
  <si>
    <t>736-PACK2</t>
  </si>
  <si>
    <t>737-BOX</t>
  </si>
  <si>
    <t>737-SET2</t>
  </si>
  <si>
    <t>738-BOX</t>
  </si>
  <si>
    <t>738-EACH</t>
  </si>
  <si>
    <t>738-PACK2</t>
  </si>
  <si>
    <t>739-BOX</t>
  </si>
  <si>
    <t>739-SET6</t>
  </si>
  <si>
    <t>740-BOX</t>
  </si>
  <si>
    <t>740-EACH</t>
  </si>
  <si>
    <t>740-PACK2</t>
  </si>
  <si>
    <t>741-BOX</t>
  </si>
  <si>
    <t>741-EACH</t>
  </si>
  <si>
    <t>741-PACK2</t>
  </si>
  <si>
    <t>742-BOX</t>
  </si>
  <si>
    <t>742-SET4</t>
  </si>
  <si>
    <t>742-SET6</t>
  </si>
  <si>
    <t>744-BOX</t>
  </si>
  <si>
    <t>744-EACH</t>
  </si>
  <si>
    <t>744-PACK2</t>
  </si>
  <si>
    <t>745-BOX</t>
  </si>
  <si>
    <t>745-EACH</t>
  </si>
  <si>
    <t>745-PACK2</t>
  </si>
  <si>
    <t>746-BOX</t>
  </si>
  <si>
    <t>746-EACH</t>
  </si>
  <si>
    <t>746-PACK2</t>
  </si>
  <si>
    <t>74700-CASE</t>
  </si>
  <si>
    <t>74700-SET2</t>
  </si>
  <si>
    <t>747-BOX</t>
  </si>
  <si>
    <t>747-EACH</t>
  </si>
  <si>
    <t>747-PACK2</t>
  </si>
  <si>
    <t>751-BOX</t>
  </si>
  <si>
    <t>751-SET4</t>
  </si>
  <si>
    <t>752-BOX</t>
  </si>
  <si>
    <t>752-EACH</t>
  </si>
  <si>
    <t>752-PACK2</t>
  </si>
  <si>
    <t>755-BOX</t>
  </si>
  <si>
    <t>755-EACH</t>
  </si>
  <si>
    <t>755-PACK2</t>
  </si>
  <si>
    <t>760-BOX</t>
  </si>
  <si>
    <t>760-EACH</t>
  </si>
  <si>
    <t>760-PACK2</t>
  </si>
  <si>
    <t>761-BOX</t>
  </si>
  <si>
    <t>761-EACH</t>
  </si>
  <si>
    <t>761-PACK2</t>
  </si>
  <si>
    <t>763-BOX</t>
  </si>
  <si>
    <t>763-EACH</t>
  </si>
  <si>
    <t>763-PACK2</t>
  </si>
  <si>
    <t>765-BOX</t>
  </si>
  <si>
    <t>765-EACH</t>
  </si>
  <si>
    <t>765-PACK2</t>
  </si>
  <si>
    <t>766-CASE</t>
  </si>
  <si>
    <t>766-EACH</t>
  </si>
  <si>
    <t>767-BOX</t>
  </si>
  <si>
    <t>767-EACH</t>
  </si>
  <si>
    <t>767-PACK2</t>
  </si>
  <si>
    <t>768-BOX</t>
  </si>
  <si>
    <t>768-EACH</t>
  </si>
  <si>
    <t>768-PACK2</t>
  </si>
  <si>
    <t>769-BOX</t>
  </si>
  <si>
    <t>769-EACH</t>
  </si>
  <si>
    <t>769-PACK2</t>
  </si>
  <si>
    <t>770-BOX</t>
  </si>
  <si>
    <t>770-EACH</t>
  </si>
  <si>
    <t>770-PACK2</t>
  </si>
  <si>
    <t>771-BOX</t>
  </si>
  <si>
    <t>771-EACH</t>
  </si>
  <si>
    <t>771-PACK2</t>
  </si>
  <si>
    <t>772-BOX</t>
  </si>
  <si>
    <t>772-SET2</t>
  </si>
  <si>
    <t>776-BOX</t>
  </si>
  <si>
    <t>776-EACH</t>
  </si>
  <si>
    <t>776-PACK2</t>
  </si>
  <si>
    <t>780-BOX</t>
  </si>
  <si>
    <t>780-EACH</t>
  </si>
  <si>
    <t>780-PACK2</t>
  </si>
  <si>
    <t>781-BOX</t>
  </si>
  <si>
    <t>781-PACK2</t>
  </si>
  <si>
    <t>782-BOX</t>
  </si>
  <si>
    <t>782-EACH</t>
  </si>
  <si>
    <t>782-PACK2</t>
  </si>
  <si>
    <t>784-BOX</t>
  </si>
  <si>
    <t>784-EACH</t>
  </si>
  <si>
    <t>784-PACK2</t>
  </si>
  <si>
    <t>785-BOX</t>
  </si>
  <si>
    <t>785-EACH</t>
  </si>
  <si>
    <t>785-PACK2</t>
  </si>
  <si>
    <t>786-BOX</t>
  </si>
  <si>
    <t>786-EACH</t>
  </si>
  <si>
    <t>786-PACK2</t>
  </si>
  <si>
    <t>787-BOX</t>
  </si>
  <si>
    <t>787-EACH</t>
  </si>
  <si>
    <t>787-PACK2</t>
  </si>
  <si>
    <t>790-BOX</t>
  </si>
  <si>
    <t>790-EACH</t>
  </si>
  <si>
    <t>790-PACK2</t>
  </si>
  <si>
    <t>790-PACK4</t>
  </si>
  <si>
    <t>791-BOX</t>
  </si>
  <si>
    <t>791-EACH</t>
  </si>
  <si>
    <t>791-PACK2</t>
  </si>
  <si>
    <t>791-PACK4</t>
  </si>
  <si>
    <t>792-BOX</t>
  </si>
  <si>
    <t>792-EACH</t>
  </si>
  <si>
    <t>792-PACK2</t>
  </si>
  <si>
    <t>792-PACK4</t>
  </si>
  <si>
    <t>793-BOX</t>
  </si>
  <si>
    <t>793-EACH</t>
  </si>
  <si>
    <t>793-PACK2</t>
  </si>
  <si>
    <t>793-PACK4</t>
  </si>
  <si>
    <t>79513-CASE</t>
  </si>
  <si>
    <t>79513-EACH</t>
  </si>
  <si>
    <t>8004-CASE</t>
  </si>
  <si>
    <t>8005-CASE</t>
  </si>
  <si>
    <t>8006-CASE</t>
  </si>
  <si>
    <t>801-BOX</t>
  </si>
  <si>
    <t>801-SET4</t>
  </si>
  <si>
    <t>80251-CASE</t>
  </si>
  <si>
    <t>80251-SET2</t>
  </si>
  <si>
    <t>802-BOX</t>
  </si>
  <si>
    <t>802-SET6</t>
  </si>
  <si>
    <t>803-BOX</t>
  </si>
  <si>
    <t>803-SET4</t>
  </si>
  <si>
    <t>803-SET4+804-SET6</t>
  </si>
  <si>
    <t>803+804</t>
  </si>
  <si>
    <t>804-BOX-BAZIC</t>
  </si>
  <si>
    <t>804-CASE-BAZIC</t>
  </si>
  <si>
    <t>804-SET6</t>
  </si>
  <si>
    <t>804-SET6-BAZIC</t>
  </si>
  <si>
    <t>805-BOX</t>
  </si>
  <si>
    <t>805-SET6</t>
  </si>
  <si>
    <t>806-BOX</t>
  </si>
  <si>
    <t>806-SET6</t>
  </si>
  <si>
    <t>807-BOX</t>
  </si>
  <si>
    <t>807-SET6</t>
  </si>
  <si>
    <t>812-CASE</t>
  </si>
  <si>
    <t>812-SET6</t>
  </si>
  <si>
    <t>816-CASE</t>
  </si>
  <si>
    <t>816-SET6</t>
  </si>
  <si>
    <t>825-CASE</t>
  </si>
  <si>
    <t>825-SET2</t>
  </si>
  <si>
    <t>836-BOX</t>
  </si>
  <si>
    <t>836-CASE-BAZIC</t>
  </si>
  <si>
    <t>836-SET4</t>
  </si>
  <si>
    <t>837-BOX</t>
  </si>
  <si>
    <t>837-SET4</t>
  </si>
  <si>
    <t>837-SET6</t>
  </si>
  <si>
    <t>839-CASE</t>
  </si>
  <si>
    <t>839-SET3</t>
  </si>
  <si>
    <t>839-SET4</t>
  </si>
  <si>
    <t>839-SET4-BAZIC</t>
  </si>
  <si>
    <t>840-CASE</t>
  </si>
  <si>
    <t>840-EACH</t>
  </si>
  <si>
    <t>840-PACK2</t>
  </si>
  <si>
    <t>840-PACK4</t>
  </si>
  <si>
    <t>841-CASE</t>
  </si>
  <si>
    <t>841-SET4</t>
  </si>
  <si>
    <t>84200-CASE</t>
  </si>
  <si>
    <t>84200-SET2</t>
  </si>
  <si>
    <t>842-CASE</t>
  </si>
  <si>
    <t>842-SET4</t>
  </si>
  <si>
    <t>84300-CASE</t>
  </si>
  <si>
    <t>84300-SET2</t>
  </si>
  <si>
    <t>844-CASE</t>
  </si>
  <si>
    <t>844-SET2</t>
  </si>
  <si>
    <t>845-CASE</t>
  </si>
  <si>
    <t>845-SET4</t>
  </si>
  <si>
    <t>845-SET6</t>
  </si>
  <si>
    <t>846-CASE</t>
  </si>
  <si>
    <t>846-SET4</t>
  </si>
  <si>
    <t>847-CASE</t>
  </si>
  <si>
    <t>847-EACH</t>
  </si>
  <si>
    <t>847-PACK4</t>
  </si>
  <si>
    <t>84914-1/2-PALLET</t>
  </si>
  <si>
    <t>84914-1-PALLET</t>
  </si>
  <si>
    <t>84914-CASE</t>
  </si>
  <si>
    <t>84914-EACH</t>
  </si>
  <si>
    <t>84914-PACK2</t>
  </si>
  <si>
    <t>84914-PACK3</t>
  </si>
  <si>
    <t>850-CASE</t>
  </si>
  <si>
    <t>850-SET4</t>
  </si>
  <si>
    <t>9000-CASE</t>
  </si>
  <si>
    <t>9000-SET6</t>
  </si>
  <si>
    <t>9001-CASE</t>
  </si>
  <si>
    <t>9001-SET6</t>
  </si>
  <si>
    <t>9002-CASE</t>
  </si>
  <si>
    <t>9002-SET6</t>
  </si>
  <si>
    <t>9003-CASE</t>
  </si>
  <si>
    <t>9003-SET6</t>
  </si>
  <si>
    <t>9004-CASE</t>
  </si>
  <si>
    <t>9004-SET6</t>
  </si>
  <si>
    <t>9005-CASE</t>
  </si>
  <si>
    <t>9005-SET6</t>
  </si>
  <si>
    <t>9006-CASE</t>
  </si>
  <si>
    <t>9006-SET6</t>
  </si>
  <si>
    <t>9007-CASE</t>
  </si>
  <si>
    <t>9007-SET6</t>
  </si>
  <si>
    <t>9008-CASE</t>
  </si>
  <si>
    <t>9008-SET6</t>
  </si>
  <si>
    <t>9009-CASE</t>
  </si>
  <si>
    <t>9009-SET6</t>
  </si>
  <si>
    <t>9010-CASE</t>
  </si>
  <si>
    <t>9010-SET6</t>
  </si>
  <si>
    <t>9011-CASE</t>
  </si>
  <si>
    <t>9011-SET6</t>
  </si>
  <si>
    <t>9012-CASE</t>
  </si>
  <si>
    <t>9012-SET6</t>
  </si>
  <si>
    <t>9013-CASE</t>
  </si>
  <si>
    <t>9013-SET6</t>
  </si>
  <si>
    <t>901-BOX</t>
  </si>
  <si>
    <t>901-EACH</t>
  </si>
  <si>
    <t>901-PACK2</t>
  </si>
  <si>
    <t>902-BOX</t>
  </si>
  <si>
    <t>902-EACH</t>
  </si>
  <si>
    <t>902-PACK2</t>
  </si>
  <si>
    <t>903-BOX</t>
  </si>
  <si>
    <t>903-EACH</t>
  </si>
  <si>
    <t>903-PACK2</t>
  </si>
  <si>
    <t>904-BOX</t>
  </si>
  <si>
    <t>904-EACH</t>
  </si>
  <si>
    <t>904-PACK2</t>
  </si>
  <si>
    <t>905-BOX</t>
  </si>
  <si>
    <t>905-EACH</t>
  </si>
  <si>
    <t>905-PACK2</t>
  </si>
  <si>
    <t>906-CASE</t>
  </si>
  <si>
    <t>906-EACH</t>
  </si>
  <si>
    <t>906-PACK4</t>
  </si>
  <si>
    <t>907-CASE</t>
  </si>
  <si>
    <t>907-EACH</t>
  </si>
  <si>
    <t>907-PACK4</t>
  </si>
  <si>
    <t>909-CASE</t>
  </si>
  <si>
    <t>909-EACH</t>
  </si>
  <si>
    <t>909-PACK12</t>
  </si>
  <si>
    <t>910-CASE</t>
  </si>
  <si>
    <t>910-SET6</t>
  </si>
  <si>
    <t>910-SET6-BAZIC</t>
  </si>
  <si>
    <t>912-BOX</t>
  </si>
  <si>
    <t>912-EACH</t>
  </si>
  <si>
    <t>912-PACK2</t>
  </si>
  <si>
    <t>914-CASE</t>
  </si>
  <si>
    <t>914-EACH</t>
  </si>
  <si>
    <t>914-PACK2</t>
  </si>
  <si>
    <t>915-CASE</t>
  </si>
  <si>
    <t>915-EACH</t>
  </si>
  <si>
    <t>915-PACK2</t>
  </si>
  <si>
    <t>916-CASE</t>
  </si>
  <si>
    <t>916-EACH</t>
  </si>
  <si>
    <t>916-PACK2</t>
  </si>
  <si>
    <t>917-CASE</t>
  </si>
  <si>
    <t>917-EACH</t>
  </si>
  <si>
    <t>917-PACK2</t>
  </si>
  <si>
    <t>920-CASE</t>
  </si>
  <si>
    <t>920-EACH</t>
  </si>
  <si>
    <t>920-PACK2</t>
  </si>
  <si>
    <t>921-CASE</t>
  </si>
  <si>
    <t>921-EACH</t>
  </si>
  <si>
    <t>921-PACK4</t>
  </si>
  <si>
    <t>922-CASE</t>
  </si>
  <si>
    <t>922-EACH</t>
  </si>
  <si>
    <t>922-PACK4</t>
  </si>
  <si>
    <t>923-CASE</t>
  </si>
  <si>
    <t>923-EACH</t>
  </si>
  <si>
    <t>923-PACK4</t>
  </si>
  <si>
    <t>924-CASE</t>
  </si>
  <si>
    <t>924-EACH</t>
  </si>
  <si>
    <t>924-PACK4</t>
  </si>
  <si>
    <t>925-BOX</t>
  </si>
  <si>
    <t>925-EACH</t>
  </si>
  <si>
    <t>925-PACK2</t>
  </si>
  <si>
    <t>926-BOX</t>
  </si>
  <si>
    <t>926-EACH</t>
  </si>
  <si>
    <t>926-PACK2</t>
  </si>
  <si>
    <t>926-SET2</t>
  </si>
  <si>
    <t>927-BOX</t>
  </si>
  <si>
    <t>927-EACH</t>
  </si>
  <si>
    <t>927-PACK2</t>
  </si>
  <si>
    <t>928-BOX</t>
  </si>
  <si>
    <t>928-EACH</t>
  </si>
  <si>
    <t>928-PACK2</t>
  </si>
  <si>
    <t>929-BOX</t>
  </si>
  <si>
    <t>929-EACH</t>
  </si>
  <si>
    <t>929-PACK2</t>
  </si>
  <si>
    <t>930-BOX</t>
  </si>
  <si>
    <t>930-EACH</t>
  </si>
  <si>
    <t>930-PACK2</t>
  </si>
  <si>
    <t>932-BOX</t>
  </si>
  <si>
    <t>932-EACH</t>
  </si>
  <si>
    <t>932-PACK2</t>
  </si>
  <si>
    <t>936-BOX</t>
  </si>
  <si>
    <t>936-EACH</t>
  </si>
  <si>
    <t>936-PACK4</t>
  </si>
  <si>
    <t>937-BOX</t>
  </si>
  <si>
    <t>937-EACH</t>
  </si>
  <si>
    <t>937-PACK4</t>
  </si>
  <si>
    <t>938-CASE</t>
  </si>
  <si>
    <t>939-CASE</t>
  </si>
  <si>
    <t>940-CASE</t>
  </si>
  <si>
    <t>940-EACH</t>
  </si>
  <si>
    <t>940-PACK4</t>
  </si>
  <si>
    <t>942-A-CASE</t>
  </si>
  <si>
    <t>942-A</t>
  </si>
  <si>
    <t>942-A-SET6</t>
  </si>
  <si>
    <t>942-CASE</t>
  </si>
  <si>
    <t>942-SET6</t>
  </si>
  <si>
    <t>943-CASE</t>
  </si>
  <si>
    <t>943-SET6</t>
  </si>
  <si>
    <t>945-CASE</t>
  </si>
  <si>
    <t>945-SET8</t>
  </si>
  <si>
    <t>950-CASE</t>
  </si>
  <si>
    <t>950-EACH</t>
  </si>
  <si>
    <t>950-PACK2</t>
  </si>
  <si>
    <t>951-CASE</t>
  </si>
  <si>
    <t>951-EACH</t>
  </si>
  <si>
    <t>951-PACK2</t>
  </si>
  <si>
    <t>952-CASE</t>
  </si>
  <si>
    <t>952-EACH</t>
  </si>
  <si>
    <t>952-PACK2</t>
  </si>
  <si>
    <t>953-CASE</t>
  </si>
  <si>
    <t>953-EACH</t>
  </si>
  <si>
    <t>953-PACK2</t>
  </si>
  <si>
    <t>954-CASE</t>
  </si>
  <si>
    <t>954-EACH</t>
  </si>
  <si>
    <t>954-PACK2</t>
  </si>
  <si>
    <t>955-CASE</t>
  </si>
  <si>
    <t>955-EACH</t>
  </si>
  <si>
    <t>955-PACK2</t>
  </si>
  <si>
    <t>956-CASE</t>
  </si>
  <si>
    <t>956-EACH</t>
  </si>
  <si>
    <t>956-PACK4</t>
  </si>
  <si>
    <t>960-CASE</t>
  </si>
  <si>
    <t>960-SET6</t>
  </si>
  <si>
    <t>961-CASE</t>
  </si>
  <si>
    <t>961-SET6</t>
  </si>
  <si>
    <t>970-CASE</t>
  </si>
  <si>
    <t>970-EACH</t>
  </si>
  <si>
    <t>970-PACK4</t>
  </si>
  <si>
    <t>971-CASE</t>
  </si>
  <si>
    <t>971-EACH</t>
  </si>
  <si>
    <t>971-PACK4</t>
  </si>
  <si>
    <t>972-CASE</t>
  </si>
  <si>
    <t>972-EACH</t>
  </si>
  <si>
    <t>972-PACK4</t>
  </si>
  <si>
    <t>973-CASE</t>
  </si>
  <si>
    <t>973-EACH</t>
  </si>
  <si>
    <t>973-PACK4</t>
  </si>
  <si>
    <t>974-CASE</t>
  </si>
  <si>
    <t>974-EACH</t>
  </si>
  <si>
    <t>974-PACK4</t>
  </si>
  <si>
    <t>975-CASE</t>
  </si>
  <si>
    <t>975-EACH</t>
  </si>
  <si>
    <t>975-PACK4</t>
  </si>
  <si>
    <t>976-CASE</t>
  </si>
  <si>
    <t>976-EACH</t>
  </si>
  <si>
    <t>976-PACK4</t>
  </si>
  <si>
    <t>977-CASE</t>
  </si>
  <si>
    <t>977-EACH</t>
  </si>
  <si>
    <t>977-PACK4</t>
  </si>
  <si>
    <t>978-CASE</t>
  </si>
  <si>
    <t>978-EACH</t>
  </si>
  <si>
    <t>978-PACK12</t>
  </si>
  <si>
    <t>979-CASE</t>
  </si>
  <si>
    <t>979-SET6</t>
  </si>
  <si>
    <t>980-BOX</t>
  </si>
  <si>
    <t>980-EACH</t>
  </si>
  <si>
    <t>980-PACK2</t>
  </si>
  <si>
    <t>981-BOX</t>
  </si>
  <si>
    <t>981-EACH</t>
  </si>
  <si>
    <t>981-PACK2</t>
  </si>
  <si>
    <t>991-CASE</t>
  </si>
  <si>
    <t>991-EACH</t>
  </si>
  <si>
    <t>991-PACK4</t>
  </si>
  <si>
    <t>992-CASE</t>
  </si>
  <si>
    <t>992-EACH</t>
  </si>
  <si>
    <t>992-PACK2</t>
  </si>
  <si>
    <t>992-PACK3</t>
  </si>
  <si>
    <t>CTC1211-EACH</t>
  </si>
  <si>
    <t>CTC1211</t>
  </si>
  <si>
    <t>L-10-BOX</t>
  </si>
  <si>
    <t>L-10</t>
  </si>
  <si>
    <t>L-10-EACH</t>
  </si>
  <si>
    <t>L-10-PACK2</t>
  </si>
  <si>
    <t>L-11-BOX</t>
  </si>
  <si>
    <t>L-11</t>
  </si>
  <si>
    <t>L-11-EACH</t>
  </si>
  <si>
    <t>L-11-PACK2</t>
  </si>
  <si>
    <t>L-12-BOX</t>
  </si>
  <si>
    <t>L-12</t>
  </si>
  <si>
    <t>L-12-EACH</t>
  </si>
  <si>
    <t>L-12-PACK2</t>
  </si>
  <si>
    <t>L-13-BOX</t>
  </si>
  <si>
    <t>L-13</t>
  </si>
  <si>
    <t>L-13-EACH</t>
  </si>
  <si>
    <t>L-13-PACK2</t>
  </si>
  <si>
    <t>L-14-BOX</t>
  </si>
  <si>
    <t>L-14</t>
  </si>
  <si>
    <t>L-14-EACH</t>
  </si>
  <si>
    <t>L-14-PACK2</t>
  </si>
  <si>
    <t>L-15-BOX</t>
  </si>
  <si>
    <t>L-15</t>
  </si>
  <si>
    <t>L-15-EACH</t>
  </si>
  <si>
    <t>L-15-PACK2</t>
  </si>
  <si>
    <t>L-16-BOX</t>
  </si>
  <si>
    <t>L-16</t>
  </si>
  <si>
    <t>L-16-EACH</t>
  </si>
  <si>
    <t>L-16-PACK2</t>
  </si>
  <si>
    <t>L-17-BOX</t>
  </si>
  <si>
    <t>L-17</t>
  </si>
  <si>
    <t>L-17-EACH</t>
  </si>
  <si>
    <t>L-17-PACK2</t>
  </si>
  <si>
    <t>L-19-BOX</t>
  </si>
  <si>
    <t>L-19</t>
  </si>
  <si>
    <t>L-19-EACH</t>
  </si>
  <si>
    <t>L-19-PACK2</t>
  </si>
  <si>
    <t>L-1-BOX</t>
  </si>
  <si>
    <t>L-1</t>
  </si>
  <si>
    <t>L-1-EACH</t>
  </si>
  <si>
    <t>L-1-PACK2</t>
  </si>
  <si>
    <t>L-20-BAZIC</t>
  </si>
  <si>
    <t>L-20</t>
  </si>
  <si>
    <t>L-20-BOX</t>
  </si>
  <si>
    <t>L-20-EACH</t>
  </si>
  <si>
    <t>L-20-PACK2</t>
  </si>
  <si>
    <t>L-23-BOX</t>
  </si>
  <si>
    <t>L-23</t>
  </si>
  <si>
    <t>L-23-EACH</t>
  </si>
  <si>
    <t>L-23-PACK2</t>
  </si>
  <si>
    <t>L-24-BOX</t>
  </si>
  <si>
    <t>L-24</t>
  </si>
  <si>
    <t>L-24-EACH</t>
  </si>
  <si>
    <t>L-24-PACK2</t>
  </si>
  <si>
    <t>L-28-BOX</t>
  </si>
  <si>
    <t>L-28</t>
  </si>
  <si>
    <t>L-28-EACH</t>
  </si>
  <si>
    <t>L-28-PACK2</t>
  </si>
  <si>
    <t>L-29-BOX</t>
  </si>
  <si>
    <t>L-29</t>
  </si>
  <si>
    <t>L-29-EACH</t>
  </si>
  <si>
    <t>L-29-PACK2</t>
  </si>
  <si>
    <t>L-2-BOX</t>
  </si>
  <si>
    <t>L-2</t>
  </si>
  <si>
    <t>L-2-EACH</t>
  </si>
  <si>
    <t>L-2-PACK2</t>
  </si>
  <si>
    <t>L-30-BOX</t>
  </si>
  <si>
    <t>L-30</t>
  </si>
  <si>
    <t>L-30-EACH</t>
  </si>
  <si>
    <t>L-30-PACK2</t>
  </si>
  <si>
    <t>L-31-BOX</t>
  </si>
  <si>
    <t>L-31</t>
  </si>
  <si>
    <t>L-31-EACH</t>
  </si>
  <si>
    <t>L-31-PACK2</t>
  </si>
  <si>
    <t>L-32-BOX</t>
  </si>
  <si>
    <t>L-32</t>
  </si>
  <si>
    <t>L-32-EACH</t>
  </si>
  <si>
    <t>L-32-PACK2</t>
  </si>
  <si>
    <t>L-3-BOX</t>
  </si>
  <si>
    <t>L-3</t>
  </si>
  <si>
    <t>L-3-EACH</t>
  </si>
  <si>
    <t>L-3-PACK2</t>
  </si>
  <si>
    <t>L-42-BOX</t>
  </si>
  <si>
    <t>L-42</t>
  </si>
  <si>
    <t>L-42-EACH</t>
  </si>
  <si>
    <t>L-42-PACK2</t>
  </si>
  <si>
    <t>L-45-BOX</t>
  </si>
  <si>
    <t>L-45</t>
  </si>
  <si>
    <t>L-45-EACH</t>
  </si>
  <si>
    <t>L-45-PACK2</t>
  </si>
  <si>
    <t>L-46-BOX</t>
  </si>
  <si>
    <t>L-46</t>
  </si>
  <si>
    <t>L-46-EACH</t>
  </si>
  <si>
    <t>L-46-PACK2</t>
  </si>
  <si>
    <t>L-4-BOX</t>
  </si>
  <si>
    <t>L-4</t>
  </si>
  <si>
    <t>L-4-EACH</t>
  </si>
  <si>
    <t>L-4-PACK2</t>
  </si>
  <si>
    <t>L-50-BOX</t>
  </si>
  <si>
    <t>L-50</t>
  </si>
  <si>
    <t>L-50-EACH</t>
  </si>
  <si>
    <t>L-50-PACK2</t>
  </si>
  <si>
    <t>L-52-BOX</t>
  </si>
  <si>
    <t>L-52</t>
  </si>
  <si>
    <t>L-52-EACH</t>
  </si>
  <si>
    <t>L-52-PACK2</t>
  </si>
  <si>
    <t>L-53-BOX</t>
  </si>
  <si>
    <t>L-53</t>
  </si>
  <si>
    <t>L-53-EACH</t>
  </si>
  <si>
    <t>L-53-PACK2</t>
  </si>
  <si>
    <t>L-55-BOX</t>
  </si>
  <si>
    <t>L-55</t>
  </si>
  <si>
    <t>L-55-EACH</t>
  </si>
  <si>
    <t>L-55-PACK2</t>
  </si>
  <si>
    <t>L-5-BOX</t>
  </si>
  <si>
    <t>L-5</t>
  </si>
  <si>
    <t>L-5-EACH</t>
  </si>
  <si>
    <t>L-5-PACK2</t>
  </si>
  <si>
    <t>L-9-BOX</t>
  </si>
  <si>
    <t>L-9</t>
  </si>
  <si>
    <t>L-9-EACH</t>
  </si>
  <si>
    <t>L-9-PACK2</t>
  </si>
  <si>
    <t>S-10-BOX</t>
  </si>
  <si>
    <t>S-10</t>
  </si>
  <si>
    <t>S-10-EACH</t>
  </si>
  <si>
    <t>S-10-PACK4</t>
  </si>
  <si>
    <t>S-11-BOX</t>
  </si>
  <si>
    <t>S-11</t>
  </si>
  <si>
    <t>S-11-EACH</t>
  </si>
  <si>
    <t>S-11-PACK4</t>
  </si>
  <si>
    <t>S-12-BOX</t>
  </si>
  <si>
    <t>S-12</t>
  </si>
  <si>
    <t>S-12-EACH</t>
  </si>
  <si>
    <t>S-12-PACK4</t>
  </si>
  <si>
    <t>S-13-BOX</t>
  </si>
  <si>
    <t>S-13</t>
  </si>
  <si>
    <t>S-13-EACH</t>
  </si>
  <si>
    <t>S-13-PACK4</t>
  </si>
  <si>
    <t>S-14-BOX</t>
  </si>
  <si>
    <t>S-14</t>
  </si>
  <si>
    <t>S-14-EACH</t>
  </si>
  <si>
    <t>S-14-PACK4</t>
  </si>
  <si>
    <t>S-15-BOX</t>
  </si>
  <si>
    <t>S-15</t>
  </si>
  <si>
    <t>S-15-EACH</t>
  </si>
  <si>
    <t>S-15-PACK4</t>
  </si>
  <si>
    <t>S-16-BOX</t>
  </si>
  <si>
    <t>S-16</t>
  </si>
  <si>
    <t>S-16-EACH</t>
  </si>
  <si>
    <t>S-16-PACK4</t>
  </si>
  <si>
    <t>S-17-BOX</t>
  </si>
  <si>
    <t>S-17</t>
  </si>
  <si>
    <t>S-17-EACH</t>
  </si>
  <si>
    <t>S-17-PACK4</t>
  </si>
  <si>
    <t>S-19-BOX</t>
  </si>
  <si>
    <t>S-19</t>
  </si>
  <si>
    <t>S-19-EACH</t>
  </si>
  <si>
    <t>S-19-PACK4</t>
  </si>
  <si>
    <t>S-1-BOX</t>
  </si>
  <si>
    <t>S-1</t>
  </si>
  <si>
    <t>S-1-EACH</t>
  </si>
  <si>
    <t>S-1-PACK4</t>
  </si>
  <si>
    <t>S-20-BOX</t>
  </si>
  <si>
    <t>S-20</t>
  </si>
  <si>
    <t>S-20-EACH</t>
  </si>
  <si>
    <t>S-20-PACK4</t>
  </si>
  <si>
    <t>S-23-BOX</t>
  </si>
  <si>
    <t>S-23</t>
  </si>
  <si>
    <t>S-23-EACH</t>
  </si>
  <si>
    <t>S-23-PACK4</t>
  </si>
  <si>
    <t>S-24-BOX</t>
  </si>
  <si>
    <t>S-24</t>
  </si>
  <si>
    <t>S-24-EACH</t>
  </si>
  <si>
    <t>S-24-PACK4</t>
  </si>
  <si>
    <t>S-28-BOX</t>
  </si>
  <si>
    <t>S-28</t>
  </si>
  <si>
    <t>S-28-EACH</t>
  </si>
  <si>
    <t>S-28-PACK4</t>
  </si>
  <si>
    <t>S-29-BOX</t>
  </si>
  <si>
    <t>S-29</t>
  </si>
  <si>
    <t>S-29-EACH</t>
  </si>
  <si>
    <t>S-29-PACK4</t>
  </si>
  <si>
    <t>S-2-BOX</t>
  </si>
  <si>
    <t>S-2</t>
  </si>
  <si>
    <t>S-2-EACH</t>
  </si>
  <si>
    <t>S-2-PACK4</t>
  </si>
  <si>
    <t>S-30-BOX</t>
  </si>
  <si>
    <t>S-30</t>
  </si>
  <si>
    <t>S-30-EACH</t>
  </si>
  <si>
    <t>S-30-PACK4</t>
  </si>
  <si>
    <t>S-31-BOX</t>
  </si>
  <si>
    <t>S-31</t>
  </si>
  <si>
    <t>S-31-EACH</t>
  </si>
  <si>
    <t>S-31-PACK4</t>
  </si>
  <si>
    <t>S-32-BOX</t>
  </si>
  <si>
    <t>S-32</t>
  </si>
  <si>
    <t>S-32-EACH</t>
  </si>
  <si>
    <t>S-32-PACK4</t>
  </si>
  <si>
    <t>S-3-BOX</t>
  </si>
  <si>
    <t>S-3</t>
  </si>
  <si>
    <t>S-3-EACH</t>
  </si>
  <si>
    <t>S-3-PACK4</t>
  </si>
  <si>
    <t>S-42-BOX</t>
  </si>
  <si>
    <t>S-42</t>
  </si>
  <si>
    <t>S-42-EACH</t>
  </si>
  <si>
    <t>S-42-PACK4</t>
  </si>
  <si>
    <t>S-45-BOX</t>
  </si>
  <si>
    <t>S-45</t>
  </si>
  <si>
    <t>S-45-EACH</t>
  </si>
  <si>
    <t>S-45-PACK4</t>
  </si>
  <si>
    <t>S-46-BOX</t>
  </si>
  <si>
    <t>S-46</t>
  </si>
  <si>
    <t>S-46-EACH</t>
  </si>
  <si>
    <t>S-46-PACK4</t>
  </si>
  <si>
    <t>S-4-BOX</t>
  </si>
  <si>
    <t>S-4</t>
  </si>
  <si>
    <t>S-4-EACH</t>
  </si>
  <si>
    <t>S-4-PACK4</t>
  </si>
  <si>
    <t>S-50-BOX</t>
  </si>
  <si>
    <t>S-50</t>
  </si>
  <si>
    <t>S-50-EACH</t>
  </si>
  <si>
    <t>S-50-PACK4</t>
  </si>
  <si>
    <t>S-52-BOX</t>
  </si>
  <si>
    <t>S-52</t>
  </si>
  <si>
    <t>S-52-EACH</t>
  </si>
  <si>
    <t>S-52-PACK4</t>
  </si>
  <si>
    <t>S-53-BOX</t>
  </si>
  <si>
    <t>S-53</t>
  </si>
  <si>
    <t>S-53-EACH</t>
  </si>
  <si>
    <t>S-53-PACK4</t>
  </si>
  <si>
    <t>S-55-BOX</t>
  </si>
  <si>
    <t>S-55</t>
  </si>
  <si>
    <t>S-55-EACH</t>
  </si>
  <si>
    <t>S-55-PACK4</t>
  </si>
  <si>
    <t>S-5-BOX</t>
  </si>
  <si>
    <t>S-5</t>
  </si>
  <si>
    <t>S-5-EACH</t>
  </si>
  <si>
    <t>S-5-PACK4</t>
  </si>
  <si>
    <t>S-9-BOX</t>
  </si>
  <si>
    <t>S-9</t>
  </si>
  <si>
    <t>S-9-EACH</t>
  </si>
  <si>
    <t>S-9-PACK4</t>
  </si>
  <si>
    <t>2901-PACK4</t>
  </si>
  <si>
    <t>851-EACH</t>
  </si>
  <si>
    <t>851-PACK4</t>
  </si>
  <si>
    <t>3144-SET4</t>
  </si>
  <si>
    <t>3145-SET4</t>
  </si>
  <si>
    <t>5080-EACH</t>
  </si>
  <si>
    <t>5080-PACK4</t>
  </si>
  <si>
    <t>5080-CASE</t>
  </si>
  <si>
    <t>5081-EACH</t>
  </si>
  <si>
    <t>5081-PACK4</t>
  </si>
  <si>
    <t>5081-CASE</t>
  </si>
  <si>
    <t>72000-SET4</t>
  </si>
  <si>
    <t>72000-CASE</t>
  </si>
  <si>
    <t>72001-SET4</t>
  </si>
  <si>
    <t>72001-CASE</t>
  </si>
  <si>
    <t>71082-SET4</t>
  </si>
  <si>
    <t>71082-CASE</t>
  </si>
  <si>
    <t>80282-SET4</t>
  </si>
  <si>
    <t>80282-CASE</t>
  </si>
  <si>
    <t>3989-EACH</t>
  </si>
  <si>
    <t>3989-PACK2</t>
  </si>
  <si>
    <t>3989-BOX</t>
  </si>
  <si>
    <t>3990-EACH</t>
  </si>
  <si>
    <t>3990-PACK2</t>
  </si>
  <si>
    <t>3990-BOX</t>
  </si>
  <si>
    <t>17084-EACH</t>
  </si>
  <si>
    <t>17084-PACK2</t>
  </si>
  <si>
    <t>17084-BOX</t>
  </si>
  <si>
    <t>17085-EACH</t>
  </si>
  <si>
    <t>17085-PACK2</t>
  </si>
  <si>
    <t>17085-BOX</t>
  </si>
  <si>
    <t>17086-EACH</t>
  </si>
  <si>
    <t>17086-PACK2</t>
  </si>
  <si>
    <t>17086-CASE</t>
  </si>
  <si>
    <t>5077-A-PACK4</t>
  </si>
  <si>
    <t>5077-A</t>
  </si>
  <si>
    <t>5077-A-EACH</t>
  </si>
  <si>
    <t>5077-A-CASE</t>
  </si>
  <si>
    <t>5472-SET8</t>
  </si>
  <si>
    <t>5472-CASE</t>
  </si>
  <si>
    <t>5476-SET8</t>
  </si>
  <si>
    <t>5476-CASE</t>
  </si>
  <si>
    <t>1040-EACH</t>
  </si>
  <si>
    <t>1040-PACK2</t>
  </si>
  <si>
    <t>1040-CASE</t>
  </si>
  <si>
    <t>1041-EACH</t>
  </si>
  <si>
    <t>1041-PACK2</t>
  </si>
  <si>
    <t>1041-CASE</t>
  </si>
  <si>
    <t>1042-EACH</t>
  </si>
  <si>
    <t>1042-PACK2</t>
  </si>
  <si>
    <t>1042-CASE</t>
  </si>
  <si>
    <t>1060-EACH</t>
  </si>
  <si>
    <t>1060-PACK2</t>
  </si>
  <si>
    <t>1060-CASE</t>
  </si>
  <si>
    <t>1061-EACH</t>
  </si>
  <si>
    <t>1061-PACK2</t>
  </si>
  <si>
    <t>1061-CASE</t>
  </si>
  <si>
    <t>1062-EACH</t>
  </si>
  <si>
    <t>1062-PACK2</t>
  </si>
  <si>
    <t>1062-CASE</t>
  </si>
  <si>
    <t>2041-BOX</t>
  </si>
  <si>
    <t>5430-EACH</t>
  </si>
  <si>
    <t>5430-CASE</t>
  </si>
  <si>
    <t>5431-EACH</t>
  </si>
  <si>
    <t>5431-CASE</t>
  </si>
  <si>
    <t>5432-EACH</t>
  </si>
  <si>
    <t>5432-CASE</t>
  </si>
  <si>
    <t>5435-EACH</t>
  </si>
  <si>
    <t>5435-CASE</t>
  </si>
  <si>
    <t>5436-EACH</t>
  </si>
  <si>
    <t>5436-CASE</t>
  </si>
  <si>
    <t>5437-EACH</t>
  </si>
  <si>
    <t>5437-CASE</t>
  </si>
  <si>
    <t>530-PACK2</t>
  </si>
  <si>
    <t>530-PACK3</t>
  </si>
  <si>
    <t>23187-SET2</t>
  </si>
  <si>
    <t>23187-CASE</t>
  </si>
  <si>
    <t>23170-SET2</t>
  </si>
  <si>
    <t>23170-CASE</t>
  </si>
  <si>
    <t>23156-SET2</t>
  </si>
  <si>
    <t>23156-CASE</t>
  </si>
  <si>
    <t>23149-SET2</t>
  </si>
  <si>
    <t>23149-CASE</t>
  </si>
  <si>
    <t>72749-SET2</t>
  </si>
  <si>
    <t>72749-CASE</t>
  </si>
  <si>
    <t>72751-SET2</t>
  </si>
  <si>
    <t>72751-CASE</t>
  </si>
  <si>
    <t>72752-SET2</t>
  </si>
  <si>
    <t>72752-CASE</t>
  </si>
  <si>
    <t>3195-EACH</t>
  </si>
  <si>
    <t>3195-PACK4</t>
  </si>
  <si>
    <t>3195-BOX</t>
  </si>
  <si>
    <t>783-EACH</t>
  </si>
  <si>
    <t>783-PACK2</t>
  </si>
  <si>
    <t>783-BOX</t>
  </si>
  <si>
    <t>803-BOX+804-BOX</t>
  </si>
  <si>
    <t>3138-A-EACH</t>
  </si>
  <si>
    <t>519-PACK6-BAZIC</t>
  </si>
  <si>
    <t>1753-PACK4</t>
  </si>
  <si>
    <t>5087-PACK2</t>
  </si>
  <si>
    <t>2306-PACK4</t>
  </si>
  <si>
    <t>8000-EACH</t>
  </si>
  <si>
    <t>5051-PACK2</t>
  </si>
  <si>
    <t>5052-PACK2</t>
  </si>
  <si>
    <t>5079-PACK2</t>
  </si>
  <si>
    <t>5090-PACK2</t>
  </si>
  <si>
    <t>5091-PACK2</t>
  </si>
  <si>
    <t>566-PACK2</t>
  </si>
  <si>
    <t>567-PACK2</t>
  </si>
  <si>
    <t>568-PACK2</t>
  </si>
  <si>
    <t>508-PACK2</t>
  </si>
  <si>
    <t>5078-PACK2</t>
  </si>
  <si>
    <t>569-PACK2</t>
  </si>
  <si>
    <t>565-PACK2</t>
  </si>
  <si>
    <t>5050-PACK2</t>
  </si>
  <si>
    <t>609-PACK4</t>
  </si>
  <si>
    <t>BRP-5202-EACH</t>
  </si>
  <si>
    <t>BRP-5202</t>
  </si>
  <si>
    <t>6726-EACH</t>
  </si>
  <si>
    <t>6790-EACH</t>
  </si>
  <si>
    <t>6789-BOX</t>
  </si>
  <si>
    <t>6718-BOX</t>
  </si>
  <si>
    <t>6727-BOX</t>
  </si>
  <si>
    <t>6798-BOX</t>
  </si>
  <si>
    <t>6731-BOX</t>
  </si>
  <si>
    <t>6810-EACH</t>
  </si>
  <si>
    <t>6810-PACK2</t>
  </si>
  <si>
    <t>6810-BOX</t>
  </si>
  <si>
    <t>6811-EACH</t>
  </si>
  <si>
    <t>6811-PACK2</t>
  </si>
  <si>
    <t>6811-BOX</t>
  </si>
  <si>
    <t>6812-EACH</t>
  </si>
  <si>
    <t>6812-PACK2</t>
  </si>
  <si>
    <t>6812-BOX</t>
  </si>
  <si>
    <t>6813-EACH</t>
  </si>
  <si>
    <t>6813-PACK2</t>
  </si>
  <si>
    <t>6813-BOX</t>
  </si>
  <si>
    <t>6120-EACH</t>
  </si>
  <si>
    <t>6120-PACK2</t>
  </si>
  <si>
    <t>6120-CASE</t>
  </si>
  <si>
    <t>808-EACH</t>
  </si>
  <si>
    <t>808-PACK4</t>
  </si>
  <si>
    <t>808-PACK12</t>
  </si>
  <si>
    <t>808-BOX</t>
  </si>
  <si>
    <t>808-CASE</t>
  </si>
  <si>
    <t>809-SET6</t>
  </si>
  <si>
    <t>809-BOX</t>
  </si>
  <si>
    <t>809-CASE</t>
  </si>
  <si>
    <t>810-SET6</t>
  </si>
  <si>
    <t>810-BOX</t>
  </si>
  <si>
    <t>810-CASE</t>
  </si>
  <si>
    <t>811-SET4</t>
  </si>
  <si>
    <t>811-BOX</t>
  </si>
  <si>
    <t>811-CASE</t>
  </si>
  <si>
    <t>6727-EACH</t>
  </si>
  <si>
    <t>541-PACK2</t>
  </si>
  <si>
    <t>3173-EACH</t>
  </si>
  <si>
    <t>3173-PACK2</t>
  </si>
  <si>
    <t>3173-CASE</t>
  </si>
  <si>
    <t>5496-SET4</t>
  </si>
  <si>
    <t>5496-CASE</t>
  </si>
  <si>
    <t>8000-CASE</t>
  </si>
  <si>
    <t>802-CASE</t>
  </si>
  <si>
    <t>803-CASE</t>
  </si>
  <si>
    <t>804-CASE</t>
  </si>
  <si>
    <t>804-CASE-B</t>
  </si>
  <si>
    <t>807-CASE</t>
  </si>
  <si>
    <t>808-PACK10</t>
  </si>
  <si>
    <t>809--SET6</t>
  </si>
  <si>
    <t>851-CASE</t>
  </si>
  <si>
    <t>1753-PACK12</t>
  </si>
  <si>
    <t>808-PACK2</t>
  </si>
  <si>
    <t>6802-EACH</t>
  </si>
  <si>
    <t>560-PACK3</t>
  </si>
  <si>
    <t>2007-BAZIC</t>
  </si>
  <si>
    <t>750-SET2</t>
  </si>
  <si>
    <t>750-CASE</t>
  </si>
  <si>
    <t>34280-SET2</t>
  </si>
  <si>
    <t>34280-CASE</t>
  </si>
  <si>
    <t>31741-SET2</t>
  </si>
  <si>
    <t>31741-CASE</t>
  </si>
  <si>
    <t>70513-SET2</t>
  </si>
  <si>
    <t>70513-CASE</t>
  </si>
  <si>
    <t>1264-EACH</t>
  </si>
  <si>
    <t>1264-PACK2</t>
  </si>
  <si>
    <t>1264-BOX</t>
  </si>
  <si>
    <t>1265-EACH</t>
  </si>
  <si>
    <t>1265-PACK2</t>
  </si>
  <si>
    <t>1265-BOX</t>
  </si>
  <si>
    <t>5476-SET2</t>
  </si>
  <si>
    <t>573-PACK4-BAZIC</t>
  </si>
  <si>
    <t>6800-BOX</t>
  </si>
  <si>
    <t>6800-EACH</t>
  </si>
  <si>
    <t>6801-BOX</t>
  </si>
  <si>
    <t>6801-EACH</t>
  </si>
  <si>
    <t>6802-BOX</t>
  </si>
  <si>
    <t>809--BOX</t>
  </si>
  <si>
    <t>6803-EACH</t>
  </si>
  <si>
    <t>6804-EACH</t>
  </si>
  <si>
    <t>809-BOX-BAZIC</t>
  </si>
  <si>
    <t>6006-SET4</t>
  </si>
  <si>
    <t>3113-A-EACH</t>
  </si>
  <si>
    <t>41166-EACH</t>
  </si>
  <si>
    <t>3180-SET4</t>
  </si>
  <si>
    <t>6803-PACK2</t>
  </si>
  <si>
    <t>41166-PACK3</t>
  </si>
  <si>
    <t>2569-EACH</t>
  </si>
  <si>
    <t>6809-EACH</t>
  </si>
  <si>
    <t>2561-EACH</t>
  </si>
  <si>
    <t>1830-SET4</t>
  </si>
  <si>
    <t>93591-EACH</t>
  </si>
  <si>
    <t>93578-EACH</t>
  </si>
  <si>
    <t>3867-EACH</t>
  </si>
  <si>
    <t>4440-SET4</t>
  </si>
  <si>
    <t>6798-1</t>
  </si>
  <si>
    <t>BRB-5201SA-5</t>
  </si>
  <si>
    <t>BRB-5201SA</t>
  </si>
  <si>
    <t>A323-SET4</t>
  </si>
  <si>
    <t>A323</t>
  </si>
  <si>
    <t>J5113-8</t>
  </si>
  <si>
    <t>J5113</t>
  </si>
  <si>
    <t>6760-4</t>
  </si>
  <si>
    <t>02242-SET4</t>
  </si>
  <si>
    <t>2560-EACH</t>
  </si>
  <si>
    <t>3312-SET3</t>
  </si>
  <si>
    <t>1268-EACH</t>
  </si>
  <si>
    <t>1267-EACH</t>
  </si>
  <si>
    <t>2151-EACH</t>
  </si>
  <si>
    <t>544-EA+548-EA+549-EA</t>
  </si>
  <si>
    <t>544+548+549</t>
  </si>
  <si>
    <t>275-SET3</t>
  </si>
  <si>
    <t>1266-EACH</t>
  </si>
  <si>
    <t>37600-SET3</t>
  </si>
  <si>
    <t>2562-EACH</t>
  </si>
  <si>
    <t>30354-EACH</t>
  </si>
  <si>
    <t>719-EACH</t>
  </si>
  <si>
    <t>1922-EACH</t>
  </si>
  <si>
    <t>1922-PACK2</t>
  </si>
  <si>
    <t>2150-EACH</t>
  </si>
  <si>
    <t>2150-PACK2</t>
  </si>
  <si>
    <t>2151-PACK2</t>
  </si>
  <si>
    <t>1267-PACK2</t>
  </si>
  <si>
    <t>1268-PACK2</t>
  </si>
  <si>
    <t>3816-EACH</t>
  </si>
  <si>
    <t>3816-PACK2</t>
  </si>
  <si>
    <t>YW-2301-BOX</t>
  </si>
  <si>
    <t>YW-2301</t>
  </si>
  <si>
    <t>YW-2301-CASE</t>
  </si>
  <si>
    <t>GR-2301-BOX</t>
  </si>
  <si>
    <t>GR-2301</t>
  </si>
  <si>
    <t>GR-2301-CASE</t>
  </si>
  <si>
    <t>112-EACH</t>
  </si>
  <si>
    <t>112-PACK2</t>
  </si>
  <si>
    <t>112-BOX</t>
  </si>
  <si>
    <t>72780-SET4</t>
  </si>
  <si>
    <t>72780-CASE</t>
  </si>
  <si>
    <t>72781-SET4</t>
  </si>
  <si>
    <t>72781-CASE</t>
  </si>
  <si>
    <t>72786-SET4</t>
  </si>
  <si>
    <t>72786-CASE</t>
  </si>
  <si>
    <t>72822-SET4</t>
  </si>
  <si>
    <t>72822-CASE</t>
  </si>
  <si>
    <t>72321-SET2</t>
  </si>
  <si>
    <t>72321-CASE</t>
  </si>
  <si>
    <t>72322-SET2</t>
  </si>
  <si>
    <t>72322-CASE</t>
  </si>
  <si>
    <t>13556-SET2</t>
  </si>
  <si>
    <t>13556-CASE</t>
  </si>
  <si>
    <t>72823-SET4</t>
  </si>
  <si>
    <t>72823-CASE</t>
  </si>
  <si>
    <t>989-EACH</t>
  </si>
  <si>
    <t>989-PACK2</t>
  </si>
  <si>
    <t>989-BOX</t>
  </si>
  <si>
    <t>5512-EACH</t>
  </si>
  <si>
    <t>5512-PACK4</t>
  </si>
  <si>
    <t>5512-CASE</t>
  </si>
  <si>
    <t>5513-EACH</t>
  </si>
  <si>
    <t>5513-PACK4</t>
  </si>
  <si>
    <t>5513-CASE</t>
  </si>
  <si>
    <t>5514-SET4</t>
  </si>
  <si>
    <t>5514-CASE</t>
  </si>
  <si>
    <t>2561-BOX</t>
  </si>
  <si>
    <t>6808-EACH</t>
  </si>
  <si>
    <t>103820-EACH</t>
  </si>
  <si>
    <t>MP-2201-PKN-EACH</t>
  </si>
  <si>
    <t>MP-2201-PKN</t>
  </si>
  <si>
    <t>38601-12</t>
  </si>
  <si>
    <t>71159-1</t>
  </si>
  <si>
    <t>A313-BOX</t>
  </si>
  <si>
    <t>A313</t>
  </si>
  <si>
    <t>6006-BOX</t>
  </si>
  <si>
    <t>3815-CASE</t>
  </si>
  <si>
    <t>1922-BOX</t>
  </si>
  <si>
    <t>719-BOX</t>
  </si>
  <si>
    <t>1267-BOX</t>
  </si>
  <si>
    <t>1268-BOX</t>
  </si>
  <si>
    <t>803-BOX-B</t>
  </si>
  <si>
    <t>2151-BOX</t>
  </si>
  <si>
    <t>2150-BOX</t>
  </si>
  <si>
    <t>3311-SET3</t>
  </si>
  <si>
    <t>3816-BOX</t>
  </si>
  <si>
    <t>02242-CASE</t>
  </si>
  <si>
    <t>1913-CASE</t>
  </si>
  <si>
    <t>1904-CASE</t>
  </si>
  <si>
    <t>1910-CASE</t>
  </si>
  <si>
    <t>1926-CASE</t>
  </si>
  <si>
    <t>1934-CASE</t>
  </si>
  <si>
    <t>1933-CASE</t>
  </si>
  <si>
    <t>1908-CASE</t>
  </si>
  <si>
    <t>1914-CASE</t>
  </si>
  <si>
    <t>2562-CASE</t>
  </si>
  <si>
    <t>3986-CASE</t>
  </si>
  <si>
    <t>3152-CASE</t>
  </si>
  <si>
    <t>4001-CASE</t>
  </si>
  <si>
    <t>1501-CASE</t>
  </si>
  <si>
    <t>4003-CASE</t>
  </si>
  <si>
    <t>3105-CASE</t>
  </si>
  <si>
    <t>3166-CASE</t>
  </si>
  <si>
    <t>3188-CASE</t>
  </si>
  <si>
    <t>3187-CASE</t>
  </si>
  <si>
    <t>3179-CASE</t>
  </si>
  <si>
    <t>4429-CASE</t>
  </si>
  <si>
    <t>17063-CASE</t>
  </si>
  <si>
    <t>17062-CASE</t>
  </si>
  <si>
    <t>17064-CASE</t>
  </si>
  <si>
    <t>2806-CASE</t>
  </si>
  <si>
    <t>1906-CASE</t>
  </si>
  <si>
    <t>1927-CASE</t>
  </si>
  <si>
    <t>1928-CASE</t>
  </si>
  <si>
    <t>1915-CASE</t>
  </si>
  <si>
    <t>1909-CASE</t>
  </si>
  <si>
    <t>1636-CASE</t>
  </si>
  <si>
    <t>1907-CASE</t>
  </si>
  <si>
    <t>6006-CASE</t>
  </si>
  <si>
    <t>2008-CASE</t>
  </si>
  <si>
    <t>4002-CASE</t>
  </si>
  <si>
    <t>17075-CASE</t>
  </si>
  <si>
    <t>17066-CASE</t>
  </si>
  <si>
    <t>1635-CASE</t>
  </si>
  <si>
    <t>1630-CASE</t>
  </si>
  <si>
    <t>1638-CASE</t>
  </si>
  <si>
    <t>733-CASE</t>
  </si>
  <si>
    <t>17071-CASE</t>
  </si>
  <si>
    <t>1763-CASE</t>
  </si>
  <si>
    <t>1213-CASE</t>
  </si>
  <si>
    <t>3195-CASE</t>
  </si>
  <si>
    <t>3196-CASE</t>
  </si>
  <si>
    <t>2001-CASE</t>
  </si>
  <si>
    <t>1733-CASE</t>
  </si>
  <si>
    <t>2011-CASE</t>
  </si>
  <si>
    <t>981-CASE</t>
  </si>
  <si>
    <t>1929-CASE</t>
  </si>
  <si>
    <t>980-CASE</t>
  </si>
  <si>
    <t>240-CASE</t>
  </si>
  <si>
    <t>837-CASE</t>
  </si>
  <si>
    <t>836-CASE</t>
  </si>
  <si>
    <t>1920-CASE</t>
  </si>
  <si>
    <t>3998-CASE</t>
  </si>
  <si>
    <t>6004-CASE</t>
  </si>
  <si>
    <t>790-CASE</t>
  </si>
  <si>
    <t>3342-CASE</t>
  </si>
  <si>
    <t>3344-CASE</t>
  </si>
  <si>
    <t>2012-CASE</t>
  </si>
  <si>
    <t>2028-CASE</t>
  </si>
  <si>
    <t>2201-CASE</t>
  </si>
  <si>
    <t>2015-CASE</t>
  </si>
  <si>
    <t>2512-CASE</t>
  </si>
  <si>
    <t>6001-CASE</t>
  </si>
  <si>
    <t>5076-CASE</t>
  </si>
  <si>
    <t>5075-CASE</t>
  </si>
  <si>
    <t>3941-CASE</t>
  </si>
  <si>
    <t>6002-CASE</t>
  </si>
  <si>
    <t>266-CASE</t>
  </si>
  <si>
    <t>3930-CASE</t>
  </si>
  <si>
    <t>2513-CASE</t>
  </si>
  <si>
    <t>6804-CASE</t>
  </si>
  <si>
    <t>784-CASE</t>
  </si>
  <si>
    <t>2517-CASE</t>
  </si>
  <si>
    <t>786-CASE</t>
  </si>
  <si>
    <t>5096-CASE</t>
  </si>
  <si>
    <t>5102-CASE</t>
  </si>
  <si>
    <t>608-CASE</t>
  </si>
  <si>
    <t>5100-CASE</t>
  </si>
  <si>
    <t>925-CASE</t>
  </si>
  <si>
    <t>3467-CASE</t>
  </si>
  <si>
    <t>3468-CASE</t>
  </si>
  <si>
    <t>3457-CASE</t>
  </si>
  <si>
    <t>3910-CASE</t>
  </si>
  <si>
    <t>2514-CASE</t>
  </si>
  <si>
    <t>5104-CASE</t>
  </si>
  <si>
    <t>503-CASE</t>
  </si>
  <si>
    <t>2225-CASE</t>
  </si>
  <si>
    <t>262-CASE</t>
  </si>
  <si>
    <t>2207-CASE</t>
  </si>
  <si>
    <t>2209-CASE</t>
  </si>
  <si>
    <t>5105-CASE</t>
  </si>
  <si>
    <t>2042-CASE</t>
  </si>
  <si>
    <t>3460-CASE</t>
  </si>
  <si>
    <t>203-CASE</t>
  </si>
  <si>
    <t>787-CASE</t>
  </si>
  <si>
    <t>6800-CASE</t>
  </si>
  <si>
    <t>2511-CASE</t>
  </si>
  <si>
    <t>5112-CASE</t>
  </si>
  <si>
    <t>2132-CASE</t>
  </si>
  <si>
    <t>5054-CASE</t>
  </si>
  <si>
    <t>2024-CASE</t>
  </si>
  <si>
    <t>2227-CASE</t>
  </si>
  <si>
    <t>2025-CASE</t>
  </si>
  <si>
    <t>3185-CASE</t>
  </si>
  <si>
    <t>3186-CASE</t>
  </si>
  <si>
    <t>2232-CASE</t>
  </si>
  <si>
    <t>501-CASE</t>
  </si>
  <si>
    <t>2230-CASE</t>
  </si>
  <si>
    <t>5074-CASE</t>
  </si>
  <si>
    <t>785-CASE</t>
  </si>
  <si>
    <t>2550-CASE</t>
  </si>
  <si>
    <t>2205-CASE</t>
  </si>
  <si>
    <t>205-CASE</t>
  </si>
  <si>
    <t>3462-CASE</t>
  </si>
  <si>
    <t>3107-CASE</t>
  </si>
  <si>
    <t>3102-CASE</t>
  </si>
  <si>
    <t>2518-CASE</t>
  </si>
  <si>
    <t>5103-CASE</t>
  </si>
  <si>
    <t>2204-CASE</t>
  </si>
  <si>
    <t>2041-CASE</t>
  </si>
  <si>
    <t>204-CASE</t>
  </si>
  <si>
    <t>335-CASE</t>
  </si>
  <si>
    <t>305-CASE</t>
  </si>
  <si>
    <t>1612-CASE</t>
  </si>
  <si>
    <t>3108-CASE</t>
  </si>
  <si>
    <t>937-CASE</t>
  </si>
  <si>
    <t>261-CASE</t>
  </si>
  <si>
    <t>2516-CASE</t>
  </si>
  <si>
    <t>2223-CASE</t>
  </si>
  <si>
    <t>3129-CASE</t>
  </si>
  <si>
    <t>3120-CASE</t>
  </si>
  <si>
    <t>3197-CASE</t>
  </si>
  <si>
    <t>272-CASE</t>
  </si>
  <si>
    <t>3912-CASE</t>
  </si>
  <si>
    <t>2130-CASE</t>
  </si>
  <si>
    <t>1223-CASE</t>
  </si>
  <si>
    <t>3441-CASE</t>
  </si>
  <si>
    <t>302-CASE</t>
  </si>
  <si>
    <t>936-CASE</t>
  </si>
  <si>
    <t>1613-CASE</t>
  </si>
  <si>
    <t>3442-CASE</t>
  </si>
  <si>
    <t>2233-CASE</t>
  </si>
  <si>
    <t>2234-CASE</t>
  </si>
  <si>
    <t>3114-CASE</t>
  </si>
  <si>
    <t>3818-CASE</t>
  </si>
  <si>
    <t>1228-CASE</t>
  </si>
  <si>
    <t>3817-CASE</t>
  </si>
  <si>
    <t>3870-CASE</t>
  </si>
  <si>
    <t>609-CASE</t>
  </si>
  <si>
    <t>3118-CASE</t>
  </si>
  <si>
    <t>731-CASE</t>
  </si>
  <si>
    <t>2051-CASE</t>
  </si>
  <si>
    <t>2530-CASE</t>
  </si>
  <si>
    <t>1220-CASE</t>
  </si>
  <si>
    <t>2029-CASE</t>
  </si>
  <si>
    <t>307-CASE</t>
  </si>
  <si>
    <t>2050-CASE</t>
  </si>
  <si>
    <t>2211-CASE</t>
  </si>
  <si>
    <t>2216-CASE</t>
  </si>
  <si>
    <t>5106-CASE</t>
  </si>
  <si>
    <t>2519-CASE</t>
  </si>
  <si>
    <t>2092-CASE</t>
  </si>
  <si>
    <t>332-CASE</t>
  </si>
  <si>
    <t>905-CASE</t>
  </si>
  <si>
    <t>763-CASE</t>
  </si>
  <si>
    <t>2539-CASE</t>
  </si>
  <si>
    <t>1225-CASE</t>
  </si>
  <si>
    <t>2094-CASE</t>
  </si>
  <si>
    <t>3113-A-CASE</t>
  </si>
  <si>
    <t>3138-A-CASE</t>
  </si>
  <si>
    <t>145-CASE</t>
  </si>
  <si>
    <t>222-CASE</t>
  </si>
  <si>
    <t>1802-CASE</t>
  </si>
  <si>
    <t>2030-CASE</t>
  </si>
  <si>
    <t>2027-CASE</t>
  </si>
  <si>
    <t>264-CASE</t>
  </si>
  <si>
    <t>904-CASE</t>
  </si>
  <si>
    <t>120-CASE</t>
  </si>
  <si>
    <t>4440-CASE</t>
  </si>
  <si>
    <t>1226-CASE</t>
  </si>
  <si>
    <t>1224-CASE</t>
  </si>
  <si>
    <t>3939-CASE</t>
  </si>
  <si>
    <t>3920-CASE</t>
  </si>
  <si>
    <t>1285-CASE</t>
  </si>
  <si>
    <t>2023-CASE</t>
  </si>
  <si>
    <t>2022-CASE</t>
  </si>
  <si>
    <t>6007-CASE</t>
  </si>
  <si>
    <t>533-CASE</t>
  </si>
  <si>
    <t>549-CASE</t>
  </si>
  <si>
    <t>544-CASE</t>
  </si>
  <si>
    <t>534-CASE</t>
  </si>
  <si>
    <t>223-CASE</t>
  </si>
  <si>
    <t>545-CASE</t>
  </si>
  <si>
    <t>535-CASE</t>
  </si>
  <si>
    <t>548-CASE</t>
  </si>
  <si>
    <t>532-CASE</t>
  </si>
  <si>
    <t>2226-CASE</t>
  </si>
  <si>
    <t>6802-CASE</t>
  </si>
  <si>
    <t>929-CASE</t>
  </si>
  <si>
    <t>928-CASE</t>
  </si>
  <si>
    <t>2093-CASE</t>
  </si>
  <si>
    <t>4441-CASE</t>
  </si>
  <si>
    <t>3482-CASE</t>
  </si>
  <si>
    <t>3483-CASE</t>
  </si>
  <si>
    <t>903-CASE</t>
  </si>
  <si>
    <t>761-CASE</t>
  </si>
  <si>
    <t>1283-CASE</t>
  </si>
  <si>
    <t>6801-CASE</t>
  </si>
  <si>
    <t>L-13-CASE</t>
  </si>
  <si>
    <t>L-20-CASE</t>
  </si>
  <si>
    <t>L-28-CASE</t>
  </si>
  <si>
    <t>L-45-CASE</t>
  </si>
  <si>
    <t>6803-CASE</t>
  </si>
  <si>
    <t>2090-CASE</t>
  </si>
  <si>
    <t>2043-CASE</t>
  </si>
  <si>
    <t>L-12-CASE</t>
  </si>
  <si>
    <t>L-15-CASE</t>
  </si>
  <si>
    <t>L-17-CASE</t>
  </si>
  <si>
    <t>L-30-CASE</t>
  </si>
  <si>
    <t>L-32-CASE</t>
  </si>
  <si>
    <t>L-52-CASE</t>
  </si>
  <si>
    <t>L-53-CASE</t>
  </si>
  <si>
    <t>L-5-CASE</t>
  </si>
  <si>
    <t>L-1-CASE</t>
  </si>
  <si>
    <t>L-10-CASE</t>
  </si>
  <si>
    <t>L-11-CASE</t>
  </si>
  <si>
    <t>L-14-CASE</t>
  </si>
  <si>
    <t>L-16-CASE</t>
  </si>
  <si>
    <t>L-19-CASE</t>
  </si>
  <si>
    <t>L-23-CASE</t>
  </si>
  <si>
    <t>L-29-CASE</t>
  </si>
  <si>
    <t>L-2-CASE</t>
  </si>
  <si>
    <t>L-31-CASE</t>
  </si>
  <si>
    <t>L-42-CASE</t>
  </si>
  <si>
    <t>L-46-CASE</t>
  </si>
  <si>
    <t>L-55-CASE</t>
  </si>
  <si>
    <t>L-9-CASE</t>
  </si>
  <si>
    <t>730-CASE</t>
  </si>
  <si>
    <t>746-CASE</t>
  </si>
  <si>
    <t>1617-A-CASE</t>
  </si>
  <si>
    <t>A323-CASE</t>
  </si>
  <si>
    <t>L-3-CASE</t>
  </si>
  <si>
    <t>L-4-CASE</t>
  </si>
  <si>
    <t>3901-CASE</t>
  </si>
  <si>
    <t>6810-CASE</t>
  </si>
  <si>
    <t>6812-CASE</t>
  </si>
  <si>
    <t>2501-CASE</t>
  </si>
  <si>
    <t>902-CASE</t>
  </si>
  <si>
    <t>2052-CASE</t>
  </si>
  <si>
    <t>765-CASE</t>
  </si>
  <si>
    <t>3449-CASE</t>
  </si>
  <si>
    <t>3445-CASE</t>
  </si>
  <si>
    <t>142-CASE</t>
  </si>
  <si>
    <t>1301-CASE</t>
  </si>
  <si>
    <t>926-CASE</t>
  </si>
  <si>
    <t>1282-CASE</t>
  </si>
  <si>
    <t>783-CASE</t>
  </si>
  <si>
    <t>6813-CASE</t>
  </si>
  <si>
    <t>3119-CASE</t>
  </si>
  <si>
    <t>3198-CASE</t>
  </si>
  <si>
    <t>1266-CASE</t>
  </si>
  <si>
    <t>1801-CASE</t>
  </si>
  <si>
    <t>333-CASE</t>
  </si>
  <si>
    <t>17039-CASE</t>
  </si>
  <si>
    <t>L-24-CASE</t>
  </si>
  <si>
    <t>L-50-CASE</t>
  </si>
  <si>
    <t>3172-CASE</t>
  </si>
  <si>
    <t>17037-CASE</t>
  </si>
  <si>
    <t>1242-CASE</t>
  </si>
  <si>
    <t>4412-CASE</t>
  </si>
  <si>
    <t>1720-CASE</t>
  </si>
  <si>
    <t>3112-CASE</t>
  </si>
  <si>
    <t>5131-CASE</t>
  </si>
  <si>
    <t>604-CASE</t>
  </si>
  <si>
    <t>450-A-CASE</t>
  </si>
  <si>
    <t>5121-CASE</t>
  </si>
  <si>
    <t>1611-CASE</t>
  </si>
  <si>
    <t>3471-CASE</t>
  </si>
  <si>
    <t>767-CASE</t>
  </si>
  <si>
    <t>1217-CASE</t>
  </si>
  <si>
    <t>1216-CASE</t>
  </si>
  <si>
    <t>4438-CASE</t>
  </si>
  <si>
    <t>3446-CASE</t>
  </si>
  <si>
    <t>230-CASE</t>
  </si>
  <si>
    <t>2344-CASE</t>
  </si>
  <si>
    <t>304-CASE</t>
  </si>
  <si>
    <t>303-CASE</t>
  </si>
  <si>
    <t>2206-CASE</t>
  </si>
  <si>
    <t>229-CASE</t>
  </si>
  <si>
    <t>273-CASE</t>
  </si>
  <si>
    <t>3999-CASE</t>
  </si>
  <si>
    <t>1240-CASE</t>
  </si>
  <si>
    <t>5142-CASE</t>
  </si>
  <si>
    <t>3911-CASE</t>
  </si>
  <si>
    <t>3871-CASE</t>
  </si>
  <si>
    <t>6003-CASE</t>
  </si>
  <si>
    <t>2150-CASE</t>
  </si>
  <si>
    <t>1265-CASE</t>
  </si>
  <si>
    <t>2705-CASE</t>
  </si>
  <si>
    <t>3872-CASE</t>
  </si>
  <si>
    <t>5122-CASE</t>
  </si>
  <si>
    <t>2202-CASE</t>
  </si>
  <si>
    <t>215-CASE</t>
  </si>
  <si>
    <t>310-CASE</t>
  </si>
  <si>
    <t>1614-CASE</t>
  </si>
  <si>
    <t>5101-CASE</t>
  </si>
  <si>
    <t>231-CASE</t>
  </si>
  <si>
    <t>2151-CASE</t>
  </si>
  <si>
    <t>3913-CASE</t>
  </si>
  <si>
    <t>S-13-CASE</t>
  </si>
  <si>
    <t>S-19-CASE</t>
  </si>
  <si>
    <t>S-20-CASE</t>
  </si>
  <si>
    <t>S-30-CASE</t>
  </si>
  <si>
    <t>S-32-CASE</t>
  </si>
  <si>
    <t>S-46-CASE</t>
  </si>
  <si>
    <t>S-52-CASE</t>
  </si>
  <si>
    <t>S-5-CASE</t>
  </si>
  <si>
    <t>S-9-CASE</t>
  </si>
  <si>
    <t>S-24-CASE</t>
  </si>
  <si>
    <t>3001-CASE</t>
  </si>
  <si>
    <t>1273-CASE</t>
  </si>
  <si>
    <t>1274-CASE</t>
  </si>
  <si>
    <t>127-CASE</t>
  </si>
  <si>
    <t>213-CASE</t>
  </si>
  <si>
    <t>260-CASE</t>
  </si>
  <si>
    <t>S-10-CASE</t>
  </si>
  <si>
    <t>S-11-CASE</t>
  </si>
  <si>
    <t>S-12-CASE</t>
  </si>
  <si>
    <t>S-14-CASE</t>
  </si>
  <si>
    <t>S-15-CASE</t>
  </si>
  <si>
    <t>S-16-CASE</t>
  </si>
  <si>
    <t>S-17-CASE</t>
  </si>
  <si>
    <t>S-23-CASE</t>
  </si>
  <si>
    <t>S-28-CASE</t>
  </si>
  <si>
    <t>S-2-CASE</t>
  </si>
  <si>
    <t>S-31-CASE</t>
  </si>
  <si>
    <t>S-3-CASE</t>
  </si>
  <si>
    <t>S-4-CASE</t>
  </si>
  <si>
    <t>S-53-CASE</t>
  </si>
  <si>
    <t>17025-CASE</t>
  </si>
  <si>
    <t>621-CASE</t>
  </si>
  <si>
    <t>17023-CASE</t>
  </si>
  <si>
    <t>S-1-CASE</t>
  </si>
  <si>
    <t>17024-CASE</t>
  </si>
  <si>
    <t>6016-CASE</t>
  </si>
  <si>
    <t>1280-CASE</t>
  </si>
  <si>
    <t>5113-CASE</t>
  </si>
  <si>
    <t>3117-CASE</t>
  </si>
  <si>
    <t>274-CASE</t>
  </si>
  <si>
    <t>214-CASE</t>
  </si>
  <si>
    <t>1925-CASE</t>
  </si>
  <si>
    <t>139-CASE</t>
  </si>
  <si>
    <t>3444-CASE</t>
  </si>
  <si>
    <t>322-CASE</t>
  </si>
  <si>
    <t>622-CASE</t>
  </si>
  <si>
    <t>S-50-CASE</t>
  </si>
  <si>
    <t>325-CASE</t>
  </si>
  <si>
    <t>S-29-CASE</t>
  </si>
  <si>
    <t>S-42-CASE</t>
  </si>
  <si>
    <t>S-45-CASE</t>
  </si>
  <si>
    <t>780-CASE</t>
  </si>
  <si>
    <t>2346-CASE</t>
  </si>
  <si>
    <t>2506-CASE</t>
  </si>
  <si>
    <t>452-CASE</t>
  </si>
  <si>
    <t>451-CASE</t>
  </si>
  <si>
    <t>211-CASE</t>
  </si>
  <si>
    <t>927-CASE</t>
  </si>
  <si>
    <t>901-CASE</t>
  </si>
  <si>
    <t>3104-CASE</t>
  </si>
  <si>
    <t>738-CASE</t>
  </si>
  <si>
    <t>3200-CASE</t>
  </si>
  <si>
    <t>17081-CASE</t>
  </si>
  <si>
    <t>17082-CASE</t>
  </si>
  <si>
    <t>17083-CASE</t>
  </si>
  <si>
    <t>2331-CASE</t>
  </si>
  <si>
    <t>2332-CASE</t>
  </si>
  <si>
    <t>5114-CASE</t>
  </si>
  <si>
    <t>912-CASE</t>
  </si>
  <si>
    <t>718-CASE</t>
  </si>
  <si>
    <t>336-CASE</t>
  </si>
  <si>
    <t>697-CASE</t>
  </si>
  <si>
    <t>1917-CASE</t>
  </si>
  <si>
    <t>453-CASE</t>
  </si>
  <si>
    <t>1234-CASE</t>
  </si>
  <si>
    <t>263-CASE</t>
  </si>
  <si>
    <t>624-CASE</t>
  </si>
  <si>
    <t>1257-CASE</t>
  </si>
  <si>
    <t>1290-CASE</t>
  </si>
  <si>
    <t>1291-CASE</t>
  </si>
  <si>
    <t>1295-CASE</t>
  </si>
  <si>
    <t>1286-CASE</t>
  </si>
  <si>
    <t>1830-CASE</t>
  </si>
  <si>
    <t>265-CASE</t>
  </si>
  <si>
    <t>3802-CASE</t>
  </si>
  <si>
    <t>1208-CASE</t>
  </si>
  <si>
    <t>1264-CASE</t>
  </si>
  <si>
    <t>5132-CASE</t>
  </si>
  <si>
    <t>1922-CASE</t>
  </si>
  <si>
    <t>623-CASE</t>
  </si>
  <si>
    <t>209-CASE</t>
  </si>
  <si>
    <t>1706-CASE</t>
  </si>
  <si>
    <t>1903-CASE</t>
  </si>
  <si>
    <t>2343-CASE</t>
  </si>
  <si>
    <t>2345-CASE</t>
  </si>
  <si>
    <t>149-CASE</t>
  </si>
  <si>
    <t>747-CASE</t>
  </si>
  <si>
    <t>801-CASE</t>
  </si>
  <si>
    <t>1266-BOX</t>
  </si>
  <si>
    <t>2561-CASE</t>
  </si>
  <si>
    <t>2707-CASE</t>
  </si>
  <si>
    <t>2560-CASE</t>
  </si>
  <si>
    <t>208-CASE</t>
  </si>
  <si>
    <t>1621-CASE</t>
  </si>
  <si>
    <t>206-CASE</t>
  </si>
  <si>
    <t>3440-CASE</t>
  </si>
  <si>
    <t>3900-CASE</t>
  </si>
  <si>
    <t>2507-CASE</t>
  </si>
  <si>
    <t>111-CASE</t>
  </si>
  <si>
    <t>5108-CASE</t>
  </si>
  <si>
    <t>4436-CASE</t>
  </si>
  <si>
    <t>768-CASE</t>
  </si>
  <si>
    <t>1911-CASE</t>
  </si>
  <si>
    <t>620-CASE</t>
  </si>
  <si>
    <t>4434-CASE</t>
  </si>
  <si>
    <t>1246-CASE</t>
  </si>
  <si>
    <t>17006-CASE</t>
  </si>
  <si>
    <t>2325-CASE</t>
  </si>
  <si>
    <t>1756-CASE</t>
  </si>
  <si>
    <t>2326-CASE</t>
  </si>
  <si>
    <t>1752-CASE</t>
  </si>
  <si>
    <t>1754-CASE</t>
  </si>
  <si>
    <t>17004-CASE</t>
  </si>
  <si>
    <t>1755-CASE</t>
  </si>
  <si>
    <t>776-CASE</t>
  </si>
  <si>
    <t>2323-CASE</t>
  </si>
  <si>
    <t>2314-CASE</t>
  </si>
  <si>
    <t>3443-CASE</t>
  </si>
  <si>
    <t>5143-CASE</t>
  </si>
  <si>
    <t>207-CASE</t>
  </si>
  <si>
    <t>4400-CASE</t>
  </si>
  <si>
    <t>3473-CASE</t>
  </si>
  <si>
    <t>3478-CASE</t>
  </si>
  <si>
    <t>3479-CASE</t>
  </si>
  <si>
    <t>3477-CASE</t>
  </si>
  <si>
    <t>2713-CASE</t>
  </si>
  <si>
    <t>3480-CASE</t>
  </si>
  <si>
    <t>3474-CASE</t>
  </si>
  <si>
    <t>3475-CASE</t>
  </si>
  <si>
    <t>320-CASE</t>
  </si>
  <si>
    <t>4439-CASE</t>
  </si>
  <si>
    <t>3116-CASE</t>
  </si>
  <si>
    <t>4442-CASE</t>
  </si>
  <si>
    <t>1912-CASE</t>
  </si>
  <si>
    <t>1921-CASE</t>
  </si>
  <si>
    <t>1941-CASE</t>
  </si>
  <si>
    <t>1245-CASE</t>
  </si>
  <si>
    <t>17005-CASE</t>
  </si>
  <si>
    <t>2711-CASE</t>
  </si>
  <si>
    <t>2569-CASE</t>
  </si>
  <si>
    <t>4431-CASE</t>
  </si>
  <si>
    <t>4430-CASE</t>
  </si>
  <si>
    <t>1247-CASE</t>
  </si>
  <si>
    <t>1206-CASE</t>
  </si>
  <si>
    <t>1210-CASE</t>
  </si>
  <si>
    <t>1248-CASE</t>
  </si>
  <si>
    <t>3189-CASE</t>
  </si>
  <si>
    <t>4432-CASE</t>
  </si>
  <si>
    <t>716-CASE</t>
  </si>
  <si>
    <t>275-CASE</t>
  </si>
  <si>
    <t>210-CASE</t>
  </si>
  <si>
    <t>712-CASE</t>
  </si>
  <si>
    <t>4414-CASE</t>
  </si>
  <si>
    <t>3824-CASE</t>
  </si>
  <si>
    <t>212-CASE</t>
  </si>
  <si>
    <t>3825-CASE</t>
  </si>
  <si>
    <t>3476-CASE</t>
  </si>
  <si>
    <t>6811-CASE</t>
  </si>
  <si>
    <t>3801-CASE</t>
  </si>
  <si>
    <t>3808-CASE</t>
  </si>
  <si>
    <t>17020-CASE</t>
  </si>
  <si>
    <t>17022-CASE</t>
  </si>
  <si>
    <t>17019-CASE</t>
  </si>
  <si>
    <t>17021-CASE</t>
  </si>
  <si>
    <t>1939-CASE</t>
  </si>
  <si>
    <t>338-CASE</t>
  </si>
  <si>
    <t>1251-CASE</t>
  </si>
  <si>
    <t>1249-CASE</t>
  </si>
  <si>
    <t>760-CASE</t>
  </si>
  <si>
    <t>1250-CASE</t>
  </si>
  <si>
    <t>771-CASE</t>
  </si>
  <si>
    <t>1725-CASE</t>
  </si>
  <si>
    <t>2303-CASE</t>
  </si>
  <si>
    <t>3867-CASE</t>
  </si>
  <si>
    <t>3866-CASE</t>
  </si>
  <si>
    <t>3868-CASE</t>
  </si>
  <si>
    <t>755-CASE</t>
  </si>
  <si>
    <t>315-CASE</t>
  </si>
  <si>
    <t>4410-CASE</t>
  </si>
  <si>
    <t>3823-CASE</t>
  </si>
  <si>
    <t>4413-CASE</t>
  </si>
  <si>
    <t>3821-CASE</t>
  </si>
  <si>
    <t>1616-CASE</t>
  </si>
  <si>
    <t>1272-CASE</t>
  </si>
  <si>
    <t>1270-CASE</t>
  </si>
  <si>
    <t>3201-CASE</t>
  </si>
  <si>
    <t>1271-CASE</t>
  </si>
  <si>
    <t>17047-CASE</t>
  </si>
  <si>
    <t>717-CASE</t>
  </si>
  <si>
    <t>1788-CASE</t>
  </si>
  <si>
    <t>17049-CASE</t>
  </si>
  <si>
    <t>17028-CASE</t>
  </si>
  <si>
    <t>17030-CASE</t>
  </si>
  <si>
    <t>17026-CASE</t>
  </si>
  <si>
    <t>17027-CASE</t>
  </si>
  <si>
    <t>1769-CASE</t>
  </si>
  <si>
    <t>1770-CASE</t>
  </si>
  <si>
    <t>17048-CASE</t>
  </si>
  <si>
    <t>3470-CASE</t>
  </si>
  <si>
    <t>1742-CASE</t>
  </si>
  <si>
    <t>1796-CASE</t>
  </si>
  <si>
    <t>1732-CASE</t>
  </si>
  <si>
    <t>1734-CASE</t>
  </si>
  <si>
    <t>17080-CASE</t>
  </si>
  <si>
    <t>17052-CASE</t>
  </si>
  <si>
    <t>4435-CASE</t>
  </si>
  <si>
    <t>2301-CASE</t>
  </si>
  <si>
    <t>1209-CASE</t>
  </si>
  <si>
    <t>2300-CASE</t>
  </si>
  <si>
    <t>2319-CASE</t>
  </si>
  <si>
    <t>2320-CASE</t>
  </si>
  <si>
    <t>3822-CASE</t>
  </si>
  <si>
    <t>3827-CASE</t>
  </si>
  <si>
    <t>3828-CASE</t>
  </si>
  <si>
    <t>772-CASE</t>
  </si>
  <si>
    <t>4004-CASE</t>
  </si>
  <si>
    <t>2007-CASE</t>
  </si>
  <si>
    <t>2807-CASE</t>
  </si>
  <si>
    <t>2317-CASE</t>
  </si>
  <si>
    <t>3988-CASE</t>
  </si>
  <si>
    <t>2569-BOX</t>
  </si>
  <si>
    <t>3481-CASE</t>
  </si>
  <si>
    <t>708-CASE</t>
  </si>
  <si>
    <t>770-CASE</t>
  </si>
  <si>
    <t>714-CASE</t>
  </si>
  <si>
    <t>4401-CASE</t>
  </si>
  <si>
    <t>2304-CASE</t>
  </si>
  <si>
    <t>741-CASE</t>
  </si>
  <si>
    <t>1743-CASE</t>
  </si>
  <si>
    <t>1741-CASE</t>
  </si>
  <si>
    <t>2805-CASE</t>
  </si>
  <si>
    <t>3826-CASE</t>
  </si>
  <si>
    <t>4398-CASE</t>
  </si>
  <si>
    <t>4399-CASE</t>
  </si>
  <si>
    <t>1203-CASE</t>
  </si>
  <si>
    <t>1202-CASE</t>
  </si>
  <si>
    <t>803-CASE-B</t>
  </si>
  <si>
    <t>769-CASE</t>
  </si>
  <si>
    <t>1259-CASE</t>
  </si>
  <si>
    <t>6005-CASE</t>
  </si>
  <si>
    <t>1736-CASE</t>
  </si>
  <si>
    <t>1738-CASE</t>
  </si>
  <si>
    <t>1739-CASE</t>
  </si>
  <si>
    <t>1737-CASE</t>
  </si>
  <si>
    <t>1735-CASE</t>
  </si>
  <si>
    <t>2339-CASE</t>
  </si>
  <si>
    <t>6301-CASE</t>
  </si>
  <si>
    <t>17016-CASE</t>
  </si>
  <si>
    <t>4411-CASE</t>
  </si>
  <si>
    <t>713-CASE</t>
  </si>
  <si>
    <t>1263-CASE</t>
  </si>
  <si>
    <t>4433-CASE</t>
  </si>
  <si>
    <t>720-CASE</t>
  </si>
  <si>
    <t>2321-CASE</t>
  </si>
  <si>
    <t>2560-BOX</t>
  </si>
  <si>
    <t>316-CASE</t>
  </si>
  <si>
    <t>2307-CASE</t>
  </si>
  <si>
    <t>740-CASE</t>
  </si>
  <si>
    <t>702-CASE</t>
  </si>
  <si>
    <t>2006-CASE</t>
  </si>
  <si>
    <t>724-CASE</t>
  </si>
  <si>
    <t>1204-CASE</t>
  </si>
  <si>
    <t>1200-CASE</t>
  </si>
  <si>
    <t>727-CASE</t>
  </si>
  <si>
    <t>1201-CASE</t>
  </si>
  <si>
    <t>745-CASE</t>
  </si>
  <si>
    <t>781-CASE</t>
  </si>
  <si>
    <t>3202-CASE</t>
  </si>
  <si>
    <t>1080-CASE</t>
  </si>
  <si>
    <t>2010-CASE</t>
  </si>
  <si>
    <t>737-CASE</t>
  </si>
  <si>
    <t>1615-CASE</t>
  </si>
  <si>
    <t>17085-CASE</t>
  </si>
  <si>
    <t>725-CASE</t>
  </si>
  <si>
    <t>17059-CASE</t>
  </si>
  <si>
    <t>2808-CASE</t>
  </si>
  <si>
    <t>17053-CASE</t>
  </si>
  <si>
    <t>17017-CASE</t>
  </si>
  <si>
    <t>17018-A-CASE</t>
  </si>
  <si>
    <t>930-CASE</t>
  </si>
  <si>
    <t>2315-CASE</t>
  </si>
  <si>
    <t>1722-CASE</t>
  </si>
  <si>
    <t>1723-CASE</t>
  </si>
  <si>
    <t>613-CASE</t>
  </si>
  <si>
    <t>1721-CASE</t>
  </si>
  <si>
    <t>1080-SET6</t>
  </si>
  <si>
    <t>782-CASE</t>
  </si>
  <si>
    <t>2505-CASE</t>
  </si>
  <si>
    <t>791-CASE</t>
  </si>
  <si>
    <t>3811-CASE</t>
  </si>
  <si>
    <t>3805-CASE</t>
  </si>
  <si>
    <t>3812-CASE</t>
  </si>
  <si>
    <t>1502-CASE</t>
  </si>
  <si>
    <t>721-CASE</t>
  </si>
  <si>
    <t>701-CASE</t>
  </si>
  <si>
    <t>130-CASE</t>
  </si>
  <si>
    <t>306-CASE</t>
  </si>
  <si>
    <t>707-CASE</t>
  </si>
  <si>
    <t>1702-CASE</t>
  </si>
  <si>
    <t>1707-CASE</t>
  </si>
  <si>
    <t>1708-CASE</t>
  </si>
  <si>
    <t>2306-CASE</t>
  </si>
  <si>
    <t>3989-CASE</t>
  </si>
  <si>
    <t>793-CASE</t>
  </si>
  <si>
    <t>792-CASE</t>
  </si>
  <si>
    <t>619-CASE</t>
  </si>
  <si>
    <t>17084-CASE</t>
  </si>
  <si>
    <t>321-CASE</t>
  </si>
  <si>
    <t>736-CASE</t>
  </si>
  <si>
    <t>114-CASE</t>
  </si>
  <si>
    <t>1704-CASE</t>
  </si>
  <si>
    <t>3002-CASE</t>
  </si>
  <si>
    <t>1254-CASE</t>
  </si>
  <si>
    <t>1255-CASE</t>
  </si>
  <si>
    <t>17061-CASE</t>
  </si>
  <si>
    <t>1781-CASE</t>
  </si>
  <si>
    <t>1778-CASE</t>
  </si>
  <si>
    <t>1711-CASE</t>
  </si>
  <si>
    <t>S-55-CASE</t>
  </si>
  <si>
    <t>3874-CASE</t>
  </si>
  <si>
    <t>3873-CASE</t>
  </si>
  <si>
    <t>729-CASE</t>
  </si>
  <si>
    <t>728-CASE</t>
  </si>
  <si>
    <t>1919-CASE</t>
  </si>
  <si>
    <t>1916-CASE</t>
  </si>
  <si>
    <t>2330-CASE</t>
  </si>
  <si>
    <t>6303-CASE</t>
  </si>
  <si>
    <t>6302-CASE</t>
  </si>
  <si>
    <t>1703-CASE</t>
  </si>
  <si>
    <t>3980-CASE</t>
  </si>
  <si>
    <t>17070-CASE</t>
  </si>
  <si>
    <t>3008-CASE</t>
  </si>
  <si>
    <t>17092-CASE</t>
  </si>
  <si>
    <t>17091-CASE</t>
  </si>
  <si>
    <t>17090-A-CASE</t>
  </si>
  <si>
    <t>3987-CASE</t>
  </si>
  <si>
    <t>1237-CASE</t>
  </si>
  <si>
    <t>3003-CASE</t>
  </si>
  <si>
    <t>719-CASE</t>
  </si>
  <si>
    <t>806-CASE</t>
  </si>
  <si>
    <t>2341-CASE</t>
  </si>
  <si>
    <t>601-CASE</t>
  </si>
  <si>
    <t>1776-CASE</t>
  </si>
  <si>
    <t>1775-CASE</t>
  </si>
  <si>
    <t>1705-CASE</t>
  </si>
  <si>
    <t>1258-CASE</t>
  </si>
  <si>
    <t>1256-CASE</t>
  </si>
  <si>
    <t>1795-CASE</t>
  </si>
  <si>
    <t>1794-CASE</t>
  </si>
  <si>
    <t>1793-CASE</t>
  </si>
  <si>
    <t>1797-CASE</t>
  </si>
  <si>
    <t>1753-CASE</t>
  </si>
  <si>
    <t>744-CASE</t>
  </si>
  <si>
    <t>3985-CASE</t>
  </si>
  <si>
    <t>600-CASE</t>
  </si>
  <si>
    <t>117-CASE</t>
  </si>
  <si>
    <t>739-CASE</t>
  </si>
  <si>
    <t>705-CASE</t>
  </si>
  <si>
    <t>703-CASE</t>
  </si>
  <si>
    <t>3438-CASE</t>
  </si>
  <si>
    <t>2333-CASE</t>
  </si>
  <si>
    <t>1718-CASE</t>
  </si>
  <si>
    <t>17054-CASE</t>
  </si>
  <si>
    <t>3020-CASE</t>
  </si>
  <si>
    <t>1631-CASE</t>
  </si>
  <si>
    <t>115-CASE</t>
  </si>
  <si>
    <t>3004-CASE</t>
  </si>
  <si>
    <t>3990-CASE</t>
  </si>
  <si>
    <t>2005-CASE</t>
  </si>
  <si>
    <t>3981-CASE</t>
  </si>
  <si>
    <t>1724-CASE</t>
  </si>
  <si>
    <t>3982-CASE</t>
  </si>
  <si>
    <t>1634-CASE</t>
  </si>
  <si>
    <t>3439-CASE</t>
  </si>
  <si>
    <t>1236-CASE</t>
  </si>
  <si>
    <t>805-CASE</t>
  </si>
  <si>
    <t>3813-CASE</t>
  </si>
  <si>
    <t>3814-CASE</t>
  </si>
  <si>
    <t>3807-CASE</t>
  </si>
  <si>
    <t>3009-CASE</t>
  </si>
  <si>
    <t>2080-CASE</t>
  </si>
  <si>
    <t>147-CASE</t>
  </si>
  <si>
    <t>742-CASE</t>
  </si>
  <si>
    <t>751-CASE</t>
  </si>
  <si>
    <t>3012-CASE</t>
  </si>
  <si>
    <t>3984-CASE</t>
  </si>
  <si>
    <t>1713-CASE</t>
  </si>
  <si>
    <t>1748-CASE</t>
  </si>
  <si>
    <t>17041-CASE</t>
  </si>
  <si>
    <t>6808-CASE</t>
  </si>
  <si>
    <t>3804-CASE</t>
  </si>
  <si>
    <t>3810-CASE</t>
  </si>
  <si>
    <t>3806-CASE</t>
  </si>
  <si>
    <t>3006-CASE</t>
  </si>
  <si>
    <t>3864-CASE</t>
  </si>
  <si>
    <t>5157-CASE</t>
  </si>
  <si>
    <t>6809-CASE</t>
  </si>
  <si>
    <t>1633-CASE</t>
  </si>
  <si>
    <t>3983-CASE</t>
  </si>
  <si>
    <t>1632-CASE</t>
  </si>
  <si>
    <t>5153-CASE</t>
  </si>
  <si>
    <t>3809-CASE</t>
  </si>
  <si>
    <t>3803-CASE</t>
  </si>
  <si>
    <t>3021-CASE</t>
  </si>
  <si>
    <t>3865-CASE</t>
  </si>
  <si>
    <t>5154-CASE</t>
  </si>
  <si>
    <t>5155-CASE</t>
  </si>
  <si>
    <t>17065-CASE</t>
  </si>
  <si>
    <t>2000-CASE</t>
  </si>
  <si>
    <t>17067-CASE</t>
  </si>
  <si>
    <t>5171-CASE</t>
  </si>
  <si>
    <t>5172-CASE</t>
  </si>
  <si>
    <t>5170-CASE</t>
  </si>
  <si>
    <t>5174-CASE</t>
  </si>
  <si>
    <t>5173-CASE</t>
  </si>
  <si>
    <t>5156-CASE</t>
  </si>
  <si>
    <t>6803-BOX</t>
  </si>
  <si>
    <t>6808-PACK2</t>
  </si>
  <si>
    <t>6809-PACK2</t>
  </si>
  <si>
    <t>719-PACK2</t>
  </si>
  <si>
    <t>3866-EACH</t>
  </si>
  <si>
    <t>3868-EACH</t>
  </si>
  <si>
    <t>2560-PACK2</t>
  </si>
  <si>
    <t>3866-PACK2</t>
  </si>
  <si>
    <t>3867-PACK2</t>
  </si>
  <si>
    <t>3868-PACK2</t>
  </si>
  <si>
    <t>1266-PACK2</t>
  </si>
  <si>
    <t>2561-PACK2</t>
  </si>
  <si>
    <t>1080-EACH</t>
  </si>
  <si>
    <t>2569-PACK2</t>
  </si>
  <si>
    <t>2562-PACK2</t>
  </si>
  <si>
    <t>6808-BOX</t>
  </si>
  <si>
    <t>6809-BOX</t>
  </si>
  <si>
    <t>519-PACK6</t>
  </si>
  <si>
    <t>1617-A-EACH</t>
  </si>
  <si>
    <t>1617-a</t>
  </si>
  <si>
    <t>2211-SET2</t>
  </si>
  <si>
    <t>A313-SET4</t>
  </si>
  <si>
    <t>4735836-SET2</t>
  </si>
  <si>
    <t>168030-EACH</t>
  </si>
  <si>
    <t>MM-7310-1</t>
  </si>
  <si>
    <t>MM-7310</t>
  </si>
  <si>
    <t>J5113-1</t>
  </si>
  <si>
    <t>504-SET6</t>
  </si>
  <si>
    <t>8010-EACH</t>
  </si>
  <si>
    <t>CTC105X-CASE</t>
  </si>
  <si>
    <t>CTC105X</t>
  </si>
  <si>
    <t>504-BOX</t>
  </si>
  <si>
    <t>764-EACH</t>
  </si>
  <si>
    <t>764-PACK2</t>
  </si>
  <si>
    <t>764-BOX</t>
  </si>
  <si>
    <t>1832-SET6</t>
  </si>
  <si>
    <t>1832-CASE</t>
  </si>
  <si>
    <t>1241-EACH</t>
  </si>
  <si>
    <t>1241-PACK2</t>
  </si>
  <si>
    <t>1241-BOX</t>
  </si>
  <si>
    <t>918-CASE</t>
  </si>
  <si>
    <t>919-CASE</t>
  </si>
  <si>
    <t>809--CASE</t>
  </si>
  <si>
    <t>804-BOX-1</t>
  </si>
  <si>
    <t>6021-EACH</t>
  </si>
  <si>
    <t>6021-PACK2</t>
  </si>
  <si>
    <t>6021-BOX</t>
  </si>
  <si>
    <t>6043-EACH</t>
  </si>
  <si>
    <t>6043-PACK2</t>
  </si>
  <si>
    <t>6043-CASE</t>
  </si>
  <si>
    <t>2410-EACH</t>
  </si>
  <si>
    <t>2410-PACK2</t>
  </si>
  <si>
    <t>2410-BOX</t>
  </si>
  <si>
    <t>602-SET4</t>
  </si>
  <si>
    <t>602-BOX</t>
  </si>
  <si>
    <t>FBA_41166-EACH</t>
  </si>
  <si>
    <t>30353-EACH</t>
  </si>
  <si>
    <t>2227-EACH-1</t>
  </si>
  <si>
    <t>314-SET3</t>
  </si>
  <si>
    <t>Item No.</t>
  </si>
  <si>
    <t>20014-20</t>
  </si>
  <si>
    <t>20015-20</t>
  </si>
  <si>
    <t>20016-20</t>
  </si>
  <si>
    <t>20017-A</t>
  </si>
  <si>
    <t>20018-A</t>
  </si>
  <si>
    <t>55887-59603</t>
  </si>
  <si>
    <t>6729-A</t>
  </si>
  <si>
    <t>6740-A</t>
  </si>
  <si>
    <t>8000-A</t>
  </si>
  <si>
    <t>80104-A</t>
  </si>
  <si>
    <t>80105-A</t>
  </si>
  <si>
    <t>80106-A</t>
  </si>
  <si>
    <t>8010-A</t>
  </si>
  <si>
    <t>8020-A</t>
  </si>
  <si>
    <t>8021-A</t>
  </si>
  <si>
    <t>8022-A</t>
  </si>
  <si>
    <t>8023-A</t>
  </si>
  <si>
    <t>8024-A</t>
  </si>
  <si>
    <t>9500-N95</t>
  </si>
  <si>
    <t>BMB101</t>
  </si>
  <si>
    <t>BMK003</t>
  </si>
  <si>
    <t>BRP-5202-A</t>
  </si>
  <si>
    <t>BS-9502C</t>
  </si>
  <si>
    <t>BX-10/8/2</t>
  </si>
  <si>
    <t>BX-11/10/1/</t>
  </si>
  <si>
    <t>BX-11/8/6</t>
  </si>
  <si>
    <t>BX-11/9/5/</t>
  </si>
  <si>
    <t>BX-12/9/1/</t>
  </si>
  <si>
    <t>BX-12124</t>
  </si>
  <si>
    <t>BX-1296</t>
  </si>
  <si>
    <t>BX-13112</t>
  </si>
  <si>
    <t>BX-13113</t>
  </si>
  <si>
    <t>BX-14116</t>
  </si>
  <si>
    <t>BX-14126</t>
  </si>
  <si>
    <t>BX-15117</t>
  </si>
  <si>
    <t>BX-15123/</t>
  </si>
  <si>
    <t>BX-191313</t>
  </si>
  <si>
    <t>BX-864</t>
  </si>
  <si>
    <t>CMS3P50</t>
  </si>
  <si>
    <t>COVER-P</t>
  </si>
  <si>
    <t>CTC3144</t>
  </si>
  <si>
    <t>CTC789</t>
  </si>
  <si>
    <t>FSK100004R</t>
  </si>
  <si>
    <t>G01440</t>
  </si>
  <si>
    <t>G01442</t>
  </si>
  <si>
    <t>G01444</t>
  </si>
  <si>
    <t>G01454</t>
  </si>
  <si>
    <t>G01455</t>
  </si>
  <si>
    <t>IG-L-A</t>
  </si>
  <si>
    <t>IG-M</t>
  </si>
  <si>
    <t>IG-XL-A</t>
  </si>
  <si>
    <t>IG-XXL</t>
  </si>
  <si>
    <t>JXB-178</t>
  </si>
  <si>
    <t>KB-12123</t>
  </si>
  <si>
    <t>KF94</t>
  </si>
  <si>
    <t>L-288</t>
  </si>
  <si>
    <t>LA2020A</t>
  </si>
  <si>
    <t>LA2020C</t>
  </si>
  <si>
    <t>LA2020H</t>
  </si>
  <si>
    <t>LCB-5201-B</t>
  </si>
  <si>
    <t>LCMP-5204</t>
  </si>
  <si>
    <t>LCP-5201</t>
  </si>
  <si>
    <t>LM05</t>
  </si>
  <si>
    <t>MM-7100</t>
  </si>
  <si>
    <t>MM-7200</t>
  </si>
  <si>
    <t>MP-2201-GN</t>
  </si>
  <si>
    <t>MP-2201-GS</t>
  </si>
  <si>
    <t>MP9011</t>
  </si>
  <si>
    <t>MSK099</t>
  </si>
  <si>
    <t>MSKS-01</t>
  </si>
  <si>
    <t>MSKS-02</t>
  </si>
  <si>
    <t>MSKS-03</t>
  </si>
  <si>
    <t>MSKS-05</t>
  </si>
  <si>
    <t>MSKS-08</t>
  </si>
  <si>
    <t>MSKS-09</t>
  </si>
  <si>
    <t>MSKS-10</t>
  </si>
  <si>
    <t>MSKS-11</t>
  </si>
  <si>
    <t>MSKS-13</t>
  </si>
  <si>
    <t>MSKS-14</t>
  </si>
  <si>
    <t>MSKS-16</t>
  </si>
  <si>
    <t>MSKS-17</t>
  </si>
  <si>
    <t>MSKS-18</t>
  </si>
  <si>
    <t>MSKS-19</t>
  </si>
  <si>
    <t>MSKS-23</t>
  </si>
  <si>
    <t>MSKS-24</t>
  </si>
  <si>
    <t>MSKS-25</t>
  </si>
  <si>
    <t>MSKS-26</t>
  </si>
  <si>
    <t>MSKS-30</t>
  </si>
  <si>
    <t>MSKS-32</t>
  </si>
  <si>
    <t>MSKS-33</t>
  </si>
  <si>
    <t>NR14</t>
  </si>
  <si>
    <t>PHS0018011</t>
  </si>
  <si>
    <t>PHS001G031</t>
  </si>
  <si>
    <t>PMP</t>
  </si>
  <si>
    <t>RF004-BLU</t>
  </si>
  <si>
    <t>RHHS100CP</t>
  </si>
  <si>
    <t>RK128OZG</t>
  </si>
  <si>
    <t>SG051</t>
  </si>
  <si>
    <t>SG055W</t>
  </si>
  <si>
    <t>SG069</t>
  </si>
  <si>
    <t>SG070</t>
  </si>
  <si>
    <t>T-100</t>
  </si>
  <si>
    <t>T640761</t>
  </si>
  <si>
    <t>T640762</t>
  </si>
  <si>
    <t>T640763</t>
  </si>
  <si>
    <t>T640764</t>
  </si>
  <si>
    <t>T640765</t>
  </si>
  <si>
    <t>T640766</t>
  </si>
  <si>
    <t>T640767</t>
  </si>
  <si>
    <t>T640768</t>
  </si>
  <si>
    <t>T640769</t>
  </si>
  <si>
    <t>TC3P10</t>
  </si>
  <si>
    <t>TC3P50</t>
  </si>
  <si>
    <t>Item Description</t>
  </si>
  <si>
    <t>OPTIMUS (92) 11" X 17" Ledger Size Copy Paper (5 Reams/Case)</t>
  </si>
  <si>
    <t>APEX PLUS 8.5" X 11" Super White Copy Paper (10 Reams/Case)</t>
  </si>
  <si>
    <t>4" X 4" Mini Tin Pail with Handle</t>
  </si>
  <si>
    <t>S Latex Examination Gloves (100/box)</t>
  </si>
  <si>
    <t>M Latex Examination Gloves (100/box)</t>
  </si>
  <si>
    <t>L Latex Examination Gloves (100/box)</t>
  </si>
  <si>
    <t>XL Latex Examination Gloves (100/box)</t>
  </si>
  <si>
    <t>BAZIC 16" Black Basic Backpack</t>
  </si>
  <si>
    <t>BAZIC 16" Blue Basic Backpack</t>
  </si>
  <si>
    <t>BAZIC 16" Red Basic Backpack</t>
  </si>
  <si>
    <t>BAZIC 16" Green Basic Backpack</t>
  </si>
  <si>
    <t>BAZIC 16" Lime Green Basic Backpack</t>
  </si>
  <si>
    <t>BAZIC 16" Fuchsia Basic Backpack</t>
  </si>
  <si>
    <t>BAZIC 16" Purple Basic Backpack</t>
  </si>
  <si>
    <t>HAMMERMILL 8.5" X 11" Turquoise Colored Paper (10 Reams/Case)</t>
  </si>
  <si>
    <t>BAZIC 16" Burgundy Basic Backpack</t>
  </si>
  <si>
    <t>BAZIC 16" Navy Blue Basic Backpack</t>
  </si>
  <si>
    <t>BAZIC 16" Gray Basic Backpack</t>
  </si>
  <si>
    <t>BAZIC 16" Mustard Basic Backpack</t>
  </si>
  <si>
    <t>BAZIC 17" Black Classic Backpack</t>
  </si>
  <si>
    <t>BAZIC 17" Blue Classic Backpack</t>
  </si>
  <si>
    <t>BAZIC 17" Red Classic Backpack</t>
  </si>
  <si>
    <t>BAZIC 17" Green Classic Backpack</t>
  </si>
  <si>
    <t>BAZIC 17" Lime Green Classic Backpack</t>
  </si>
  <si>
    <t>BAZIC 17" Cyan Classic Backpack</t>
  </si>
  <si>
    <t>BAZIC 17" Fuchsia Classic Backpack</t>
  </si>
  <si>
    <t>BAZIC 17" Purple Classic Backpack</t>
  </si>
  <si>
    <t>BAZIC 17" Orange Classic Backpack</t>
  </si>
  <si>
    <t>BAZIC 17" Burgundy Classic Backpack</t>
  </si>
  <si>
    <t>BAZIC 17" Navy Blue Classic Backpack</t>
  </si>
  <si>
    <t>BAZIC 17" Gray Classic Backpack</t>
  </si>
  <si>
    <t>BAZIC 17" Mustard Classic Backpack</t>
  </si>
  <si>
    <t>BAZIC 17" Olympus Backpack - Assorted Color</t>
  </si>
  <si>
    <t>BAZIC Multipurpose Utility Knife</t>
  </si>
  <si>
    <t>BAZIC Razor Replacement Blade with Tube (8/Tube)</t>
  </si>
  <si>
    <t>BAZIC Utility Knife Replacement Blade with tube (8/Tube)</t>
  </si>
  <si>
    <t>BAZIC Steel Top Multipurpose Cutter w/ Cushion Grip</t>
  </si>
  <si>
    <t>BAZIC Black Fine Tip Dry-Erase Markers (4/Pack)</t>
  </si>
  <si>
    <t>MY FIRST Coloring &amp; Activity Book</t>
  </si>
  <si>
    <t>BAZIC Assorted Colors Fine Tip Dry-Erase Markers (4/Pack)</t>
  </si>
  <si>
    <t>BAZIC Assorted Colors Fine Tip Dry-Erase Markers (6/Pack)</t>
  </si>
  <si>
    <t>BAZIC Bright Colors Fine Tip Dry-Erase Markers (6/Pack)</t>
  </si>
  <si>
    <t>BAZIC Bright Colors Fine Tip Dry-Erase Markers (4/Pack)</t>
  </si>
  <si>
    <t>BAZIC Black Fine Tip Permanent Markers w/ Pocket Clip (5/Pack)</t>
  </si>
  <si>
    <t>BAZIC Dry Erase Starter Kit</t>
  </si>
  <si>
    <t>BAZIC 3 Assorted Colors Chisel Tip Dry-Erase Markers w/ Eraser</t>
  </si>
  <si>
    <t>BAZIC Bright Colors Fine Tip Permanent Markers w/ Pocket Clip (5/Pack)</t>
  </si>
  <si>
    <t>BAZIC Assorted Colors Fine Tip Permanent Markers w/ Pocket Clip (5/Pack)</t>
  </si>
  <si>
    <t>JUMBO Fun Coloring &amp; Activity Book</t>
  </si>
  <si>
    <t>JUMBO PRINCESS Coloring &amp; Activity Book</t>
  </si>
  <si>
    <t>BAZIC 8 mm Jumbo Chisel Tip Permanent Markers (2/Pack)</t>
  </si>
  <si>
    <t>JUMBO FAIRIES / MERMAIDS Coloring &amp; Activity Book</t>
  </si>
  <si>
    <t>JUMBO MY FIRST Coloring Book</t>
  </si>
  <si>
    <t>BAZIC Assorted Colors Chisel Tip Jumbo Permanent Markers (3/Pk)</t>
  </si>
  <si>
    <t>BAZIC Black Chisel Tip Jumbo Permanent Markers (3/Pack)</t>
  </si>
  <si>
    <t>BAZIC 10 Colors Broad Line Mini Washable Markers</t>
  </si>
  <si>
    <t>BAZIC 10 Classic Colors Broad Line Jumbo Washable Markers</t>
  </si>
  <si>
    <t>BAZIC 10 Colors Super Tip Washable Markers</t>
  </si>
  <si>
    <t>BAZIC 8 Colors Broad Line Jumbo Washable Markers</t>
  </si>
  <si>
    <t>BAZIC Washable Dot Marker</t>
  </si>
  <si>
    <t>BAZIC 6 Colors Washable Dot Markers</t>
  </si>
  <si>
    <t>BAZIC 8 Colors Jumbo Triangle Washable Markers</t>
  </si>
  <si>
    <t>PRINCESS FOIL &amp; EMBOSSED Coloring &amp; Activity Book</t>
  </si>
  <si>
    <t>MERMAIDS FOIL &amp; EMBOSSED Coloring &amp; Activity Book</t>
  </si>
  <si>
    <t>BAZIC 8 Double-Tip Washable Markers</t>
  </si>
  <si>
    <t>BAZIC 8 Colors Broad Line Jumbo Washable Markers Classroom Pack (200 Ct)</t>
  </si>
  <si>
    <t>BAZIC 6 Metallic Colors Markers</t>
  </si>
  <si>
    <t>BAZIC Silver &amp; Gold Metallic Markers (2/Pack)</t>
  </si>
  <si>
    <t>BIBLE STORIES Coloring Book</t>
  </si>
  <si>
    <t>BAZIC 40 ml Bingo Marker</t>
  </si>
  <si>
    <t>BAZIC Black Double-Tip Permanent Markers (2/Pack)</t>
  </si>
  <si>
    <t>BAZIC Assorted Colors Double-Tip Permanent Markers (3/Pack)</t>
  </si>
  <si>
    <t>BAZIC Assorted Colors Chisel Tip Jumbo Permanent Markers w/ Grip (3/Pack)</t>
  </si>
  <si>
    <t>BAZIC Black Chisel Tip Jumbo Permanent Markers w/ Grip (3/Pack)</t>
  </si>
  <si>
    <t>BAZIC Assorted Colors Chisel Tip Desk Style Permanent Markers (3/Pack)</t>
  </si>
  <si>
    <t>BAZIC Black Chisel Tip Desk Style Permanent Markers (3/Pack)</t>
  </si>
  <si>
    <t>BAZIC Bright Colors Chisel Tip Dry-Erase Markers (3/Pack)</t>
  </si>
  <si>
    <t>BAZIC Assorted Colors Chisel Tip Dry-Erase Markers (3/Pack)</t>
  </si>
  <si>
    <t>JUMBO CRAZY CARZZZ Coloring &amp; Activity Books</t>
  </si>
  <si>
    <t>BAZIC Black Chisel Tip Dry-Erase Markers (3/Pack)</t>
  </si>
  <si>
    <t>BAZIC Bright Colors Magnetic Dry-Erase Markers (3/Pack)</t>
  </si>
  <si>
    <t>BAZIC Assorted Colors Magnetic Dry-Erase Markers (3/Pack)</t>
  </si>
  <si>
    <t>BAZIC Bright Colors Magnetic Dry-Erase Markers (6/Pack)</t>
  </si>
  <si>
    <t>BAZIC Assorted Colors Chisel Tip Dry-Erase Markers (4/Pack)</t>
  </si>
  <si>
    <t>BAZIC Assorted Colors Magnetic Dry-Erase Markers (6/Pack)</t>
  </si>
  <si>
    <t>BAZIC Bright Colors Chisel Tip Dry-Erase Markers (6/Pack)</t>
  </si>
  <si>
    <t>DINOSAURS Coloring &amp; Activity Book</t>
  </si>
  <si>
    <t>BAZIC Fancy Colors Mini Fine Point Permanent Markers w/ Cap Clip (6/Pack)</t>
  </si>
  <si>
    <t>BAZIC 10 Colors Fine Line Washable Markers</t>
  </si>
  <si>
    <t>BAZIC 20 Colors Fine Line Washable Markers</t>
  </si>
  <si>
    <t>BAZIC 20 Color Super Tip Washable Markers</t>
  </si>
  <si>
    <t>BAZIC 6 Pastel Colors Brush Markers</t>
  </si>
  <si>
    <t>BAZIC 6 Fluorescent Colors Brush Markers</t>
  </si>
  <si>
    <t>BAZIC Heavy Duty Self Loading Cutter w/ Grip + 2 Replacement Blades</t>
  </si>
  <si>
    <t>BAZIC Assorted Colors Chisel Tip Dry-Erase Markers (12/Box)</t>
  </si>
  <si>
    <t>BAZIC Black Chisel Tip Dry-Erase Markers (12/Box)</t>
  </si>
  <si>
    <t>BAZIC Bright Colors Chisel Tip Dry-Erase Markers (12/Box)</t>
  </si>
  <si>
    <t>BAZIC Assorted Colors Chisel Tip Desk Style Permanent Markers (12/Box)</t>
  </si>
  <si>
    <t>BAZIC Black Colors Chisel Tip Desk Style Permanent Markers (12/Box)</t>
  </si>
  <si>
    <t>BAZIC 12 Classic Colors Fine Line Washable Markers</t>
  </si>
  <si>
    <t>BAZIC 24 Classic Colors Fine Line Washable Markers</t>
  </si>
  <si>
    <t>BAZIC 6 Colors Washable Scented Markers</t>
  </si>
  <si>
    <t>BAZIC 10 Colors Washable Scented Markers</t>
  </si>
  <si>
    <t>BAZIC Bright Colors Fine Tip Permanent Markers w/ Pocket Clip (8/Pack)</t>
  </si>
  <si>
    <t>BAZIC Assorted Colors Fine Tip Permanent Markers w/ Pocket Clip (8/Pack)</t>
  </si>
  <si>
    <t>BAZIC Black Fine Tip Permanent Markers w/ Pocket Clip (8/Pack)</t>
  </si>
  <si>
    <t>BAZIC 9 mm Snap-Off Cutter w/ Cushion Grip</t>
  </si>
  <si>
    <t>BAZIC Magnetic Locker Mirror</t>
  </si>
  <si>
    <t>Brain Teasing Sudoku Puzzle Book Digest Size</t>
  </si>
  <si>
    <t>Brain Teaser Sudoku Puzzle Book</t>
  </si>
  <si>
    <t>BAZIC Magnetic Storage Box</t>
  </si>
  <si>
    <t>Large Print Find-A-Word Puzzles Book Digest Size</t>
  </si>
  <si>
    <t>Crucigrama-Sopas De Letras Digest Size</t>
  </si>
  <si>
    <t>Large Print Find a Word II Puzzles Book</t>
  </si>
  <si>
    <t>Sopa De Letras Gran Formato</t>
  </si>
  <si>
    <t>Spanish Big Print Find-A-Word II Digest Puzzle Books</t>
  </si>
  <si>
    <t>Spanish Find A Word Puzzle VII</t>
  </si>
  <si>
    <t>Spanish Find A Word Puzzle VIII</t>
  </si>
  <si>
    <t>Jumbo Print Find A Word Puzzle</t>
  </si>
  <si>
    <t>TYPE ITEM #304288</t>
  </si>
  <si>
    <t>KAPPA Maze Craze</t>
  </si>
  <si>
    <t>BAZIC Steel Top Multipurpose Cutter</t>
  </si>
  <si>
    <t>BAZIC 8.5" X 11" Document Frame w/ Gold Border</t>
  </si>
  <si>
    <t>BAZIC 8.5" X 11" Front Loading Document Frame w/ Glass Cover</t>
  </si>
  <si>
    <t>BAZIC 11" X 14" Multipurpose Certificate Frame w/ Glass Cover</t>
  </si>
  <si>
    <t>BAZIC 8.5" X 11" Multipurpose Document Frame w/ Glass Cover</t>
  </si>
  <si>
    <t>BAZIC Cutter Replacement Blades with Tube (8/Tube)</t>
  </si>
  <si>
    <t>BAZIC Jumbo &amp; Mini Multipurpose Cutter (4/Pack)</t>
  </si>
  <si>
    <t>ZHUYI 3-PLY Protective Disposable Kid's Face Mask (50/Pack)</t>
  </si>
  <si>
    <t>BAZIC Precision Knife</t>
  </si>
  <si>
    <t>BAZIC Jumbo Multipurpose Cutter (2/Pack)</t>
  </si>
  <si>
    <t>BAZIC Assorted Color &amp; Shape Foam Pencil / Pen Grip (8/Pack)</t>
  </si>
  <si>
    <t>BAZIC Assorted Color &amp; Shape Gel Pencil / Pen Grip (8/Pack)</t>
  </si>
  <si>
    <t>BAZIC 0.74 FL OZ (22 mL) 2 in 1 Correction w/ Foam Brush Applicator &amp; Pen Tip</t>
  </si>
  <si>
    <t>BAZIC 0.7 FL OZ (20 mL) Correction Fluid w/ Foam Brush (2/Pk)</t>
  </si>
  <si>
    <t>BAZIC 0.7 FL OZ (20 mL) Correction Fluid (2/Pack)</t>
  </si>
  <si>
    <t>BAZIC Metal Tip Correction Pen &amp; Correction Fluid (2/Pack)</t>
  </si>
  <si>
    <t>BAZIC 0.1 FL OZ (3 mL) Metal Tip Mini Correction Pen (3/Pack)</t>
  </si>
  <si>
    <t>BAZIC 0.17 FL OZ (5 mL) Metal Tip Mini Correction Pen (2/Pack)</t>
  </si>
  <si>
    <t>BAZIC 0.7 FL OZ (20 mL) Correction Fluid w/ Foam Brush</t>
  </si>
  <si>
    <t>BAZIC 0.2 FL OZ (7 mL) Metal Tip Correction Pen (2/Pack)</t>
  </si>
  <si>
    <t>BAZIC 5 mm x 394" Jumbo Correction Tape w/ Grip</t>
  </si>
  <si>
    <t>BAZIC 5 mm x 236" Correction Tape</t>
  </si>
  <si>
    <t>BAZIC 5 mm x 236" Fashion Mini Correction Tape</t>
  </si>
  <si>
    <t>BAZIC 5 mm x 196" Mini Correction Tape with Protective Cap</t>
  </si>
  <si>
    <t>BAZIC 5 mm x 196" Retractable Correction Tape</t>
  </si>
  <si>
    <t>BAZIC 5 mm x 236" Correction Tape w/ Grip</t>
  </si>
  <si>
    <t>BAZIC 5 mm x 394" Jumbo Correction Tape W/ Grip (10/Pack)</t>
  </si>
  <si>
    <t>BAZIC 5 mm x 394" Jumbo Correction Tape w/ Two Way Applicator</t>
  </si>
  <si>
    <t>KAPPA Assorted My First Series Activity Book</t>
  </si>
  <si>
    <t>HAMMERMILL 8.5" X 11" Cream Colored Paper (10 Reams/Case)</t>
  </si>
  <si>
    <t>BAZIC Nova Black Color Stick Pen (12/Box)</t>
  </si>
  <si>
    <t>BAZIC Nova Blue Color Stick Pen (12/Box)</t>
  </si>
  <si>
    <t>BAZIC Nova Red Color Stick Pen (12/Box)</t>
  </si>
  <si>
    <t>BAZIC Fiero Black Fiber Tip Fineliner Pen (4/Pack)</t>
  </si>
  <si>
    <t>BAZIC Fiero Blue Fiber Tip Fineliner Pen (4/Pack)</t>
  </si>
  <si>
    <t>BAZIC Fiero Red Fiber Tip Fineliner Pen (4/Pack)</t>
  </si>
  <si>
    <t>BAZIC GX-8 Asst. Color Oil-Gel Ink Pen (6/Pack)</t>
  </si>
  <si>
    <t>BAZIC Dayton Black Rollerball Pen with Metal Clip (3/Pack)</t>
  </si>
  <si>
    <t>BAZIC GX-8 Black Oil-Gel Ink Pen (6/Pack)</t>
  </si>
  <si>
    <t>BAZIC GX-8 Blue Oil-Gel Ink Pen (6/Pack)</t>
  </si>
  <si>
    <t>BAZIC GX-8 Red Oil-Gel Ink Pen (6/Pack)</t>
  </si>
  <si>
    <t>BAZIC GX-8 Black Oil-Gel Ink Pen (12/Box)</t>
  </si>
  <si>
    <t>BAZIC GX-8 Blue Oil-Gel Ink Pen (12/Box)</t>
  </si>
  <si>
    <t>BAZIC GX-8 Red Oil-Gel Ink Pen (12/Box)</t>
  </si>
  <si>
    <t>BAZIC G-Flex Asst. Color Oil-Gel Ink Pen w/ Cushion Grip (4/Pack)</t>
  </si>
  <si>
    <t>BAZIC G-Flex Black Oil-Gel Ink Pen w/ Cushion Grip (4/Pack)</t>
  </si>
  <si>
    <t>BAZIC G-Flex Blue Oil-Gel Ink Pen w/ Cushion Grip (4/Pack)</t>
  </si>
  <si>
    <t>BAZIC Taylor Assorted Color Rollerball Pen (3/Pack)</t>
  </si>
  <si>
    <t>BAZIC 4 Color G-Flex Oil-Gel Ink Pen w/ Cushion Grip</t>
  </si>
  <si>
    <t>BAZIC 12 Color Washable Fiber Tip Pen</t>
  </si>
  <si>
    <t>BAZIC 24 Color Washable Fiber Tip Pen</t>
  </si>
  <si>
    <t>BAZIC Taylor Black Rollerball Pen (3/Pack)</t>
  </si>
  <si>
    <t>BAZIC 5 Color Optima Oil-Gel Ink Retractable Pen</t>
  </si>
  <si>
    <t>BAZIC Spencer Black Retractable Pen w/ Cushion Grip (4/Pack)</t>
  </si>
  <si>
    <t>BAZIC Spencer Blue Retractable Pen w/ Cushion Grip (4/Pack)</t>
  </si>
  <si>
    <t>BAZIC Spencer Red Retractable Pen w/ Cushion Grip (4/Pack)</t>
  </si>
  <si>
    <t>BAZIC Dayton Asst. Color Rollerball Pen w/ Metal Clip (3/Pack)</t>
  </si>
  <si>
    <t>BAZIC 6 Fluorescent Color Essence Gel Pen w/ Cushion Grip</t>
  </si>
  <si>
    <t>BAZIC Fiero Fancy Color Fiber Tip Fineliner Pen (4/Pack)</t>
  </si>
  <si>
    <t>BAZIC 12 Color Fiero Fiber Tip Fineliner Pen</t>
  </si>
  <si>
    <t>BAZIC Fiero Assorted Color Fiber Tip Fineliner Pen (4/Pack)</t>
  </si>
  <si>
    <t>BAZIC 10 Pure Neon Color Stick Pen</t>
  </si>
  <si>
    <t>BAZIC Spyder Oil-Gel Ink Retractable Pen (4/Pack)</t>
  </si>
  <si>
    <t>BAZIC Frizz Black Erasable Gel Pen with Grip</t>
  </si>
  <si>
    <t>BAZIC Frizz Blue Erasable Gel Pen with Grip</t>
  </si>
  <si>
    <t>BAZIC Frizz Red Erasable Gel Pen with Grip</t>
  </si>
  <si>
    <t>BAZIC Frizz Assorted Color Erasable Gel Pen with Grip (3/Pack)</t>
  </si>
  <si>
    <t>BAZIC Frizz Black Erasable Gel Retractable Pen with Grip</t>
  </si>
  <si>
    <t>BAZIC Frizz Assorted Color Erasable Gel Retractable Pen with Grip (3/Pack)</t>
  </si>
  <si>
    <t>BAZIC York Black Rollerball Pen w/ Grip (3/Pack)</t>
  </si>
  <si>
    <t>BAZIC 10 Color G-Flex Oil-Gel Ink Pen w/ Cushion Grip</t>
  </si>
  <si>
    <t>BAZIC Comptoir Oil-Gel Ink Counter Pen</t>
  </si>
  <si>
    <t>BAZIC Frizz Fashion Color Erasable Gel Retractable Pen with Grip</t>
  </si>
  <si>
    <t>BAZIC York Asst. Color Rollerball Pen w/ Grip (3/Pack)</t>
  </si>
  <si>
    <t>BAZIC 6 Pastel Color Essence Gel Pen w/ Cushion Grip</t>
  </si>
  <si>
    <t>BAZIC 12 Fluorescent Color Collorelli Gel Pen</t>
  </si>
  <si>
    <t>BAZIC 12 Glitter Color Collorelli Gel Pen</t>
  </si>
  <si>
    <t>BAZIC 12 Pastel Color Collorelli Gel Pen</t>
  </si>
  <si>
    <t>BAZIC 10 Scented Glitter Color Collorelli Gel Pen</t>
  </si>
  <si>
    <t>BAZIC 5 Scented Glitter Color Essence Gel Pen w/ Cushion Grip</t>
  </si>
  <si>
    <t>BAZIC 24 Scented Essence Gel Pen w/ Cushion Grip</t>
  </si>
  <si>
    <t>BAZIC GR8 Black Oil-Gel Ink Pen w/ Rubberized Barrel (3/Pack)</t>
  </si>
  <si>
    <t>BAZIC GR8 Asst. Color Oil-Gel Ink Pen w/ Rubberized Barrel (3/Pack)</t>
  </si>
  <si>
    <t>BAZIC GR8 Dazzle Black Oil-Gel Ink Pen w/ Rubberized Barrel (3/Pack)</t>
  </si>
  <si>
    <t>BAZIC 6 Color Dayton Rollerball Pen w/ Metal Clip</t>
  </si>
  <si>
    <t>BAZIC Lynx Silver Top 4-Color Pen w/ Cushion Grip (2/Pack)</t>
  </si>
  <si>
    <t>BAZIC 10 Color Retractable Pen</t>
  </si>
  <si>
    <t>BAZIC Royal Assorted Color Rollerball Pen (3/Pack)</t>
  </si>
  <si>
    <t>BAZIC Royal Blue Rollerball Pen (3/Pack)</t>
  </si>
  <si>
    <t>BAZIC Royal Black Rollerball Pen (3/Pack)</t>
  </si>
  <si>
    <t>BAZIC Ciel Oil-Gel Ink Retractable Pen w/ Rubberized Barrel &amp; Metal Clip (2/Pack)</t>
  </si>
  <si>
    <t>BAZIC Carino Retractable Pen w/ Cushion Grip (4/Pack)</t>
  </si>
  <si>
    <t>BAZIC Essence Black Gel Pen w/ Cushion Grip (6/Pack)</t>
  </si>
  <si>
    <t>BAZIC Reward Ballpoint Pen w/ Finger Topper (2/Pack)</t>
  </si>
  <si>
    <t>BAZIC Essence Asst. Color Gel Pen w/ Cushion Grip (6/Pack)</t>
  </si>
  <si>
    <t>BAZIC Royal Red Rollerball Pen (3/Pack)</t>
  </si>
  <si>
    <t>BAZIC Prima Black Stick Pen w/ Cushion Grip (8/Pack)</t>
  </si>
  <si>
    <t>BAZIC Prima Blue Stick Pen w/ Cushion Grip (8/Pack)</t>
  </si>
  <si>
    <t>BAZIC Prima Assorted Color Stick Pen w/ Cushion Grip (8/Pack)</t>
  </si>
  <si>
    <t>BAZIC 8 Color Prima Stick Pen w/ Cushion Grip</t>
  </si>
  <si>
    <t>BAZIC Nova Assorted Color Stick Pen (12/Pack)</t>
  </si>
  <si>
    <t>BAZIC Nova Black Color Stick Pen (12/Pack)</t>
  </si>
  <si>
    <t>BAZIC Nova Blue Color Stick Pen (12/Pack)</t>
  </si>
  <si>
    <t>BAZIC 2-In-1 Mechanical Pencil &amp; 4-Color Pen w/ Grip</t>
  </si>
  <si>
    <t>BAZIC Pure Assorted Color Stick Pen (12/Pack)</t>
  </si>
  <si>
    <t>BAZIC Palm Mini Ballpoint Pen w/ Key Ring (5/Pack)</t>
  </si>
  <si>
    <t>BAZIC Pure Red Stick Pen (12/Pack)</t>
  </si>
  <si>
    <t>BAZIC Pure Black Stick Pen (12/Pack)</t>
  </si>
  <si>
    <t>BAZIC Pure Blue Stick Pen (12/Pack)</t>
  </si>
  <si>
    <t>KAPPA Bible Series Word Finds Puzzle Book</t>
  </si>
  <si>
    <t>BAZIC 4-Color Neck Pen w/ Cushion Grip (2/Pack)</t>
  </si>
  <si>
    <t>BAZIC Ixion Assorted Color Retractable Pen (5/Pack)</t>
  </si>
  <si>
    <t>BAZIC Ixion Dazzle Black Color Retractable Pen (5/Pack)</t>
  </si>
  <si>
    <t>BAZIC Norte Asst. Color Needle-Tip Rollerball Pen (3/Pack)</t>
  </si>
  <si>
    <t>BAZIC Norte Black Needle-Tip Rollerball Pen (3/Pack)</t>
  </si>
  <si>
    <t>BAZIC Lumiere Assorted Color Oil-Gel Ink Retractable Pen w/ Grip (3/Pack)</t>
  </si>
  <si>
    <t>BAZIC Lumiere Black Oil-Gel Ink Retractable Pen w/ Grip (3/Pack)</t>
  </si>
  <si>
    <t>BAZIC Spencer Asst. Color Retractable Pen w/ Cushion Grip (4/Pack)</t>
  </si>
  <si>
    <t>BAZIC Optima Red Oil-Gel Ink Retractable Pen w/ Grip (3/Pack)</t>
  </si>
  <si>
    <t>BAZIC Optima Assorted Color Oil-Gel Ink Retractable Pen w/ Grip (3/Pack)</t>
  </si>
  <si>
    <t>BAZIC Optima Black Oil-Gel Ink Retractable Pen w/ Grip (3/Pack)</t>
  </si>
  <si>
    <t>BAZIC 6 Glitter Color Essence Gel Pen w/ Cushion Grip</t>
  </si>
  <si>
    <t>BAZIC Optima Blue Oil-Gel Ink Retractable Pen w/ Grip (3/Pack)</t>
  </si>
  <si>
    <t>BAZIC Memo Size Plastic Clipboard w/ Low Profile Clip</t>
  </si>
  <si>
    <t>BAZIC Memo Size Hardboard Clipboard w/ Sturdy Spring Clip</t>
  </si>
  <si>
    <t>BAZIC Standard Size Hardboard Clipboard w/ Sturdy Spring Clip</t>
  </si>
  <si>
    <t>BAZIC Legal Size Hardboard Clipboard w/ Sturdy Spring Clip</t>
  </si>
  <si>
    <t>BAZIC Standard Size Hardboard Clipboard w/ Low Profile Clip</t>
  </si>
  <si>
    <t>BAZIC Standard Size Plastic Clipboard w/ Low Profile Clip</t>
  </si>
  <si>
    <t>BAZIC Clipboard Storage Case</t>
  </si>
  <si>
    <t>BAZIC Standard Size Confetti Polka Dot Paperboard Clipboard w/ Low Profile Clip</t>
  </si>
  <si>
    <t>BAZIC Translucent Clipboard Storage Case</t>
  </si>
  <si>
    <t>BAZIC Standard Size Vintage Hardboard Clipboard w/ Low Profile Clip</t>
  </si>
  <si>
    <t>BAZIC Standard Size Retro Hardboard Clipboard w/ Low Profile Clip</t>
  </si>
  <si>
    <t>BAZIC A4 Size PVC Clip Folder w/ Low Profile Clip</t>
  </si>
  <si>
    <t>BAZIC Bright Color PVC Standard Clipboard w/ Low Profile Clip</t>
  </si>
  <si>
    <t>BAZIC Standard Size Geometric Paperboard Clipboard w/ Gold Low Profile Clip</t>
  </si>
  <si>
    <t>BAZIC Standard Size Carnival Polka Dot Paperboard Clipboard w/ Low Profile Clip</t>
  </si>
  <si>
    <t>BAZIC Standard Size Gradient Paperboard Clipboard w/ Low Profile Clip</t>
  </si>
  <si>
    <t>Mandalas Coloring Book for Adults</t>
  </si>
  <si>
    <t>BAZIC Dual Blades Square Sharpener w/ Receptacle (4/Pack)</t>
  </si>
  <si>
    <t>BAZIC Single Hole Sharpener w/ Receptacle</t>
  </si>
  <si>
    <t>BAZIC Single Hole Sharpener w/ Receptacle (3/pack)</t>
  </si>
  <si>
    <t>BAZIC Dual Blades Sharpener w/ Round Receptacle (2/Pack)</t>
  </si>
  <si>
    <t>BAZIC Dual Blades Sharpener w/ Round Receptacle</t>
  </si>
  <si>
    <t>BAZIC Xtreme Oval Sharpener w/ Receptacle (3/Pack)</t>
  </si>
  <si>
    <t>BAZIC Xtreme Oval Sharpener w/ Receptacle</t>
  </si>
  <si>
    <t>BAZIC Dual Blades Sharpener w/ Lid &amp; Receptacle</t>
  </si>
  <si>
    <t>BAZIC Transparent Square Pencil Sharpener (12/pack)</t>
  </si>
  <si>
    <t>BAZIC Single Side Hole Sharpener w/ Receptacle</t>
  </si>
  <si>
    <t>BAZIC Dual Blades Sharpener w/ Diamond Receptacle</t>
  </si>
  <si>
    <t>BAZIC 2 Dual Blades Sharpener + 2 Round Receptacle Sharpener</t>
  </si>
  <si>
    <t>BAZIC Dual Blades Metal Pencil Sharpener (3/Pack)</t>
  </si>
  <si>
    <t>BAZIC Round Pencil Sharpener (12/Pack)</t>
  </si>
  <si>
    <t>BAZIC Single Hole Metal Pencil Sharpener (6/Pack)</t>
  </si>
  <si>
    <t>BAZIC Desktop Sharpener w/ Suction Cup Base</t>
  </si>
  <si>
    <t>BAZIC Dual Blades Square Sharpener (6/Pack)</t>
  </si>
  <si>
    <t>BAZIC Fun Shaped Pencil Sharpener (12/Pack)</t>
  </si>
  <si>
    <t>BAZIC Dual Blade Square Sharpener w/Receptacle (2/Pack)</t>
  </si>
  <si>
    <t>BAZIC Dual Blade Square Sharpener w/ Receptacle</t>
  </si>
  <si>
    <t>BAZIC Dual Blades Sharpener w/ Square Receptacle (2/Pack)</t>
  </si>
  <si>
    <t>BAZIC Dual Blades Sharpener w/ Triangle Receptacle (2/Pack)</t>
  </si>
  <si>
    <t>BAZIC Single Hole Sharpener w/ Round Receptacle (4/pack)</t>
  </si>
  <si>
    <t>BAZIC Dual Blades Sharpener w/ Square Receptacle</t>
  </si>
  <si>
    <t>BAZIC Dual Blades Sharpener w/ Triangle Receptacle</t>
  </si>
  <si>
    <t>BAZIC Pencil's Cap Sharpener (5/pack)</t>
  </si>
  <si>
    <t>BAZIC Square Pencil Sharpener (24/Box)</t>
  </si>
  <si>
    <t>TYPE ITEM #MSK099</t>
  </si>
  <si>
    <t>BAZIC 0.017 oz (0.5g) Super Glue Gel (5/Pack)</t>
  </si>
  <si>
    <t>BAZIC 0.07 oz (2g) Super Glue Gel (3/Pack)</t>
  </si>
  <si>
    <t>BAZIC Assorted Office Supplies Store Display (18sku/456pcs)</t>
  </si>
  <si>
    <t>BAZIC Assorted School Supplies Store Display (17sku/534pcs)</t>
  </si>
  <si>
    <t>BAZIC Mailing Supplies Store Display (17 SKU/511 pcs)</t>
  </si>
  <si>
    <t>BAZIC Assorted 1/2" View Binder w/2-Pockets PDQ Set (10sku/60pcs)</t>
  </si>
  <si>
    <t>BAZIC Assorted 1" View Binder w/2-Pockets PDQ Set (10sku/50pcs)</t>
  </si>
  <si>
    <t>BAZIC 0.036 oz (1g) Single Use Super Glue (6/Pack)</t>
  </si>
  <si>
    <t>BAZIC 20" X 30" 10-Slots Foam Board Display Rack</t>
  </si>
  <si>
    <t>BAZIC 0.10 oz (3g) Super Glue (4/Pack)</t>
  </si>
  <si>
    <t>BAZIC 0.10 oz (3g) Super Glue (6/Pack)</t>
  </si>
  <si>
    <t>BAZIC 9" x 12" &amp; 12" X 16" Sign 40-Slots Spinning Rack</t>
  </si>
  <si>
    <t>BAZIC 0.10 oz (3g) Super Glue Pen w/ Precision Tip Applicator</t>
  </si>
  <si>
    <t>BAZIC 22" X 28" 10-Slots Poster Board Display Rack</t>
  </si>
  <si>
    <t>BAZIC 1 FL OZ (30 mL) Contact Cement Adhesive</t>
  </si>
  <si>
    <t>BAZIC 0.2 oz (5.6g) Quick Setting Epoxy Glue w/ Syringe Applicator</t>
  </si>
  <si>
    <t>BAZIC 2.7 FL OZ (80 mL) Stationery Clear Glue (2/Pack)</t>
  </si>
  <si>
    <t>BAZIC 7 5/8 FL OZ (225 mL) Jumbo White Glue</t>
  </si>
  <si>
    <t>BAZIC 4 FL OZ (118 mL) White Glue</t>
  </si>
  <si>
    <t>BAZIC 2.7 FL OZ (80 mL) White Glue (2/Pack)</t>
  </si>
  <si>
    <t>BAZIC 1 Gallon White Glue</t>
  </si>
  <si>
    <t>BAZIC 0.7 oz (21g) Washable Disappearing Purple Glue Stick (2/Pack)</t>
  </si>
  <si>
    <t>BAZIC 0.28 oz (8g) Washable Disappearing Purple Glue Stick (4/Pack)</t>
  </si>
  <si>
    <t>BAZIC 1.27 oz (36g) Glue Stick (2/Pack)</t>
  </si>
  <si>
    <t>BAZIC 0.7 oz (21g) Glue Stick (3/Pack)</t>
  </si>
  <si>
    <t>BAZIC 0.28 oz (8g) Glue Stick (6/Pack)</t>
  </si>
  <si>
    <t>BAZIC 1.7 FL OZ (50 mL) Glue Pen (3/Pack)</t>
  </si>
  <si>
    <t>BAZIC 1 FL OZ (29.5 mL) Dual Tip Glue Pen</t>
  </si>
  <si>
    <t>BAZIC Mega (100mm) Color Paper Clips (10/Pack)</t>
  </si>
  <si>
    <t>BAZIC 3.38 FL OZ (100 mL) Silicone Glue</t>
  </si>
  <si>
    <t>BAZIC No.1 Regular (33mm) Color Paper Clips (200/Pack)</t>
  </si>
  <si>
    <t>BAZIC 0.28 oz (8g) Glue Stick</t>
  </si>
  <si>
    <t>BAZIC 0.28 oz (8g) Glue Stick (4/Pack)</t>
  </si>
  <si>
    <t>BAZIC 0.28 oz (8g) 4 Washable Colored Glue Stick</t>
  </si>
  <si>
    <t>BAZIC 5 FL OZ (147 mL) Washable Clear School Glue</t>
  </si>
  <si>
    <t>BAZIC 1 Gallon Washable Clear School Glue</t>
  </si>
  <si>
    <t>BAZIC 5 FL OZ (147 mL) Washable Clear Color School Glue</t>
  </si>
  <si>
    <t>BAZIC 5 FL OZ (147 mL) Glow In The Dark Glue</t>
  </si>
  <si>
    <t>BAZIC Jumbo (50mm) Color Paper Clips (100/Pack)</t>
  </si>
  <si>
    <t>BAZIC 0.28 oz (8g) Premium Glue Stick (4/Pack)</t>
  </si>
  <si>
    <t>BAZIC 0.7 oz (21g) Premium Glue Stick (2/Pack)</t>
  </si>
  <si>
    <t>BAZIC 1.27 oz (36g) Premium Glue Stick</t>
  </si>
  <si>
    <t>BAZIC 0.28 oz (8g) Premium Glue Stick</t>
  </si>
  <si>
    <t>BAZIC 0.7 oz (21g) Premium Glue Stick</t>
  </si>
  <si>
    <t>BAZIC 0.28 oz (8g) Washable Disappearing Purple Glue Stick</t>
  </si>
  <si>
    <t>BAZIC Assorted Color Push Pins (100/Pack)</t>
  </si>
  <si>
    <t>NICKELODEON Workbooks Assorted</t>
  </si>
  <si>
    <t>BAZIC Clear Transparent Push Pins (100/Pack)</t>
  </si>
  <si>
    <t>BAZIC 4 FL OZ (118 mL) Wood Glue</t>
  </si>
  <si>
    <t>BAZIC 7 5/8 FL OZ (225 mL) Jumbo Wood Glue</t>
  </si>
  <si>
    <t>BAZIC Assorted Translucent Color Push Pins (100/Pack)</t>
  </si>
  <si>
    <t>BAZIC 8 mm x 8 m Permanent Glue Tape</t>
  </si>
  <si>
    <t>BAZIC Assorted Color Round Push Pins (80/Pack)</t>
  </si>
  <si>
    <t>BAZIC 3.9" x 0.27" Dual Temp. Mini Hot Melt Glue Sticks (20/Box)</t>
  </si>
  <si>
    <t>BAZIC 3.9" x 0.27" Dual Temp. Mini Hot Melt Glue Sticks (100/Box)</t>
  </si>
  <si>
    <t>BAZIC 3.9" x 0.43" Dual Temp. Full Size Hot Melt Glue Sticks (10/Box)</t>
  </si>
  <si>
    <t>BAZIC 7.87" x 0.27" Dual Temp. Mini Hot Melt Glue Sticks (10/Box)</t>
  </si>
  <si>
    <t>BAZIC 7.87" x 0.43" Dual Temp. Full Size Hot Melt Glue Sticks (5/Box)</t>
  </si>
  <si>
    <t>BAZIC Assorted Glue Sets (3/Pack)</t>
  </si>
  <si>
    <t>BAZIC Assorted Color Jumbo Push Pins (25/Pack)</t>
  </si>
  <si>
    <t>BAZIC 1" Metal Book Rings (12/Pack)</t>
  </si>
  <si>
    <t>BAZIC 1" Assorted Color Metal Book Rings (10/Pack)</t>
  </si>
  <si>
    <t>BAZIC 1.5" Metal Book Rings (8/Pack)</t>
  </si>
  <si>
    <t>BAZIC Standard Weight Top Loading Sheet Protectors (10/Pack)</t>
  </si>
  <si>
    <t>BAZIC Standard Weight Top Loading Sheet Protectors (100/Box)</t>
  </si>
  <si>
    <t>BAZIC Heavy Weight Top Loading Sheet Protectors (10/Pack)</t>
  </si>
  <si>
    <t>BAZIC Heavy Weight Top Loading Sheet Protectors (50/Box)</t>
  </si>
  <si>
    <t>BAZIC Bubble Embossed 2-Pocket Poly Portfolio</t>
  </si>
  <si>
    <t>BAZIC Cubic Embossed 2-Pocket Poly Portfolio</t>
  </si>
  <si>
    <t>BAZIC 2" Metal Book Rings (6/Pack)</t>
  </si>
  <si>
    <t>BAZIC Swirl Embossed 2-Pocket Poly Portfolio</t>
  </si>
  <si>
    <t>BAZIC Assorted Size Metal Book Rings (10/Pack)</t>
  </si>
  <si>
    <t>BAZIC Canary Paper Dividers w/ 5-Insertable Color Tabs</t>
  </si>
  <si>
    <t>BAZIC Canary Paper Dividers w/ 8-Insertable Color Tabs</t>
  </si>
  <si>
    <t>FAIRY TALES GIRLS Mix Coloring &amp; Activity Books</t>
  </si>
  <si>
    <t>BAZIC Camouflage 2-Pocket Portfolios</t>
  </si>
  <si>
    <t>BAZIC Polka Dot 2-Pocket Portfolios</t>
  </si>
  <si>
    <t>BAZIC Paisley 2-Pocket Portfolios</t>
  </si>
  <si>
    <t>BAZIC Metallic Color 2-Pocket Portfolios</t>
  </si>
  <si>
    <t>BAZIC Premium Asst. Color 2-Pocket Portfolio (25/Box)</t>
  </si>
  <si>
    <t>BAZIC Premium Black Color 2-Pocket Portfolio (25/Box)</t>
  </si>
  <si>
    <t>BAZIC Premium Red Color 2-Pocket Portfolio (25/Box)</t>
  </si>
  <si>
    <t>BAZIC Premium Blue Color 2-Pocket Portfolio (25/Box)</t>
  </si>
  <si>
    <t>BAZIC Premium Green Color 2-Pocket Portfolio (25/Box)</t>
  </si>
  <si>
    <t>BAZIC Premium Light Blue Color 2-Pocket Portfolio (25/Box)</t>
  </si>
  <si>
    <t>BAZIC 16"X18"X15" Black Folding Cart on Wheels w/Lid Cover</t>
  </si>
  <si>
    <t>BAZIC 16"X18"X15" Blue Folding Cart on Wheels w/Lid Cover</t>
  </si>
  <si>
    <t>BAZIC 16"X18"X15" Yellow Folding Cart on Wheels w/Lid Cover</t>
  </si>
  <si>
    <t>BAZIC 16"X18"X15" Red Folding Cart on Wheels w/Lid Cover</t>
  </si>
  <si>
    <t>BAZIC Jumbo Eraser (4/Pack)</t>
  </si>
  <si>
    <t>BAZIC Neon Eraser Cap (20/Pack)</t>
  </si>
  <si>
    <t>BAZIC Neon Eraser Cap (50/Pack)</t>
  </si>
  <si>
    <t>BAZIC Pink Eraser Cap (50/Pack)</t>
  </si>
  <si>
    <t>BAZIC Pink Eraser Cap (20/Pack)</t>
  </si>
  <si>
    <t>BAZIC Neon Bevel Eraser (6/Pack)</t>
  </si>
  <si>
    <t>BAZIC Rainbow Eraser (4/Pack)</t>
  </si>
  <si>
    <t>BAZIC Dot.ted Retractable Stick Erasers (2/Pack)</t>
  </si>
  <si>
    <t>BAZIC Paisley Retractable Stick Erasers (2/Pack)</t>
  </si>
  <si>
    <t>BAZIC Jumbo (50mm) Silver Paper Clip (100/Pack)</t>
  </si>
  <si>
    <t>BAZIC Two-Tone Eraser (4/Pack)</t>
  </si>
  <si>
    <t>BAZIC Neon Eraser Sets (12/Pack)</t>
  </si>
  <si>
    <t>BAZIC Pink Bevel Eraser (4/Pack)</t>
  </si>
  <si>
    <t>BAZIC No.1 Regular (33mm) Silver Paper Clips (200/Pack)</t>
  </si>
  <si>
    <t>BAZIC White Oval Eraser (4/Pack)</t>
  </si>
  <si>
    <t>BAZIC Bright Color Oval Eraser (4/Pack)</t>
  </si>
  <si>
    <t>BAZIC Pink Eraser Sets (15/Pack)</t>
  </si>
  <si>
    <t>BAZIC Neon Eraser Sets (15/Pack)</t>
  </si>
  <si>
    <t>BAZIC Pink Bevel Eraser</t>
  </si>
  <si>
    <t>BAZIC Pink Eraser Top (144/Box)</t>
  </si>
  <si>
    <t>BAZIC Brass (Gold) Thumb Tack (200/Pack)</t>
  </si>
  <si>
    <t>BAZIC Nickel (Silver) Thumb Tack (200/Pack)</t>
  </si>
  <si>
    <t>BAZIC Yellow Pen Style Fluorescent Highlighter w/ Pocket Clip (5/Pack)</t>
  </si>
  <si>
    <t>BAZIC Pen Style Fluorescent Highlighter w/ Pocket Clip (5/Pack)</t>
  </si>
  <si>
    <t>BAZIC Yellow Pen Style Fluorescent Highlighter w/ Pocket Clip (12/Box)</t>
  </si>
  <si>
    <t>BAZIC Pen Style Fluorescent Highlighter w/ Pocket Clip (12/Box)</t>
  </si>
  <si>
    <t>BAZIC Mini Fluorescent Highlighter w/ Cap Clip (6/Pack)</t>
  </si>
  <si>
    <t>BAZIC Mini Fluorescent Highlighter w/ Cap Clip (4/Pack)</t>
  </si>
  <si>
    <t>BAZIC Assorted Color Thumb Tack (150/Pack)</t>
  </si>
  <si>
    <t>BAZIC Fruit Scented Highlighter (3/Pack)</t>
  </si>
  <si>
    <t>Sudoku II Puzzle Book</t>
  </si>
  <si>
    <t>BAZIC Fruit Scented Mini Highlighter (6/Pack)</t>
  </si>
  <si>
    <t>Find A Word Puzzles Books</t>
  </si>
  <si>
    <t>BAZIC Pen Style Fluorescent Color Liquid Highlighter (4/Pack)</t>
  </si>
  <si>
    <t>Spanish Find A Word Puzzle V</t>
  </si>
  <si>
    <t>Spanish Find A Word Puzzle VI</t>
  </si>
  <si>
    <t>BAZIC Desk Style Fluorescent Highlighter (3/Pack)</t>
  </si>
  <si>
    <t>BAZIC Yellow Desk Style Fluorescent Highlighter (3/Pack)</t>
  </si>
  <si>
    <t>BAZIC Pen Style Fluorescent Highlighter w/ Cushion Grip (4/Pack)</t>
  </si>
  <si>
    <t>BAZIC Mini Desk Style Fluorescent Highlighter (4/Pack)</t>
  </si>
  <si>
    <t>BAZIC Desk Style Fluorescent Highlighter w/ Cushion Grip (3/Pack)</t>
  </si>
  <si>
    <t>BAZIC Yellow Desk Style Fluorescent Highlighter w/ Cushion Grip (3/Pack)</t>
  </si>
  <si>
    <t>BAZIC Yellow Erasable Highlighter (3/Pack)</t>
  </si>
  <si>
    <t>BAZIC Desk Style Fluorescent Highlighter (12/Box)</t>
  </si>
  <si>
    <t>BAZIC Yellow Desk Style Fluorescent Highlighter (12/Box)</t>
  </si>
  <si>
    <t>BAZIC Double Tip Fluorescent Highlighter (5/Pack)</t>
  </si>
  <si>
    <t>BAZIC 5 Fluorescent Gel Highlighter</t>
  </si>
  <si>
    <t>BAZIC Fluorescent Highlighter w/ Pocket Clip (3/Pack)</t>
  </si>
  <si>
    <t>BAZIC Fluorescent Highlighter w/ Pocket Clip (4/Pack)</t>
  </si>
  <si>
    <t>BAZIC Pastel Highlighter w/ Pocket Clip (3/Pack)</t>
  </si>
  <si>
    <t>BAZIC Pastel Highlighter w/ Pocket Clip (4/Pack)</t>
  </si>
  <si>
    <t>BAZIC Magnetic Paper Clips Holder w/ Asst. Color No.1 Paper Clip</t>
  </si>
  <si>
    <t>BAZIC Jumbo Color Chalk (15/Bucket)</t>
  </si>
  <si>
    <t>BAZIC 12 Color &amp; 12 White Chalk w/ Eraser Set</t>
  </si>
  <si>
    <t>BAZIC Dustless White Chalk (24/Box)</t>
  </si>
  <si>
    <t>BAZIC Dustless Assorted Color Chalk (24/Box)</t>
  </si>
  <si>
    <t>BAZIC 4 Jumbo Sidewalk Chalks &amp; 1 Chalk Holder</t>
  </si>
  <si>
    <t>BAZIC 6 Jumbo Sidewalk Chalks</t>
  </si>
  <si>
    <t>BAZIC 8 Color Premium Jumbo Triangle Crayons</t>
  </si>
  <si>
    <t>BAZIC 10 Color Mini Propelling Crayons</t>
  </si>
  <si>
    <t>BAZIC 8 Color Propelling Crayons</t>
  </si>
  <si>
    <t>BAZIC 12 Color Propelling Crayons</t>
  </si>
  <si>
    <t>BAZIC 48 ct. Premium Crayons</t>
  </si>
  <si>
    <t>BAZIC 24 Color Premium Crayons</t>
  </si>
  <si>
    <t>BAZIC 8 Color Premium Super Jumbo Crayons</t>
  </si>
  <si>
    <t>BAZIC 16 Color Premium Crayons (2/Pack)</t>
  </si>
  <si>
    <t>BAZIC 64 ct. Premium Crayons w/sharpener</t>
  </si>
  <si>
    <t>BAZIC 8 Color Premium Crayons</t>
  </si>
  <si>
    <t>BAZIC 16 Color Premium Crayons</t>
  </si>
  <si>
    <t>BAZIC 8 Color Premium Jumbo Crayons</t>
  </si>
  <si>
    <t>BAZIC 12 Color Premium Jumbo Crayons</t>
  </si>
  <si>
    <t>BAZIC 24 Color Washable Premium Crayons</t>
  </si>
  <si>
    <t>BAZIC 8 Color Washable Premium Jumbo Crayons</t>
  </si>
  <si>
    <t>BAZIC 12 Color Jumbo Oil Pastels</t>
  </si>
  <si>
    <t>BAZIC 6 Color Silky Gel Crayons</t>
  </si>
  <si>
    <t>BAZIC 12 Color Silky Gel Crayons</t>
  </si>
  <si>
    <t>BAZIC 24 Color Silky Gel Crayons</t>
  </si>
  <si>
    <t>BAZIC 12 Color Jumbo Silky Gel Crayons</t>
  </si>
  <si>
    <t>BAZIC Small 3/4" (19mm) Black Binder Clip (20/Pack)</t>
  </si>
  <si>
    <t>BAZIC Medium 1 1/4" (32mm) Black Binder Clip (8/Pack)</t>
  </si>
  <si>
    <t>BAZIC Large 2" (51mm) Black Binder Clip (4/Pack)</t>
  </si>
  <si>
    <t>BAZIC Small 3/4" (19mm) Assorted Color Binder Clip (20/Pack)</t>
  </si>
  <si>
    <t>BAZIC Medium 1 1/4" (32mm) Assorted Color Binder Clip (8/Pack)</t>
  </si>
  <si>
    <t>BAZIC Small 3/4" (19mm) Black Binder Clip (12/Box)</t>
  </si>
  <si>
    <t>BAZIC Medium 1 1/4" (32mm) Black Binder Clip (12/Box)</t>
  </si>
  <si>
    <t>BAZIC Large 2" (51mm) Black Binder Clip (12/Box)</t>
  </si>
  <si>
    <t>BAZIC 2x Magnifier Sets (3/Pack)</t>
  </si>
  <si>
    <t>BAZIC 3" Round 2x Handheld Magnifier &amp; 4x Bifocal Inset</t>
  </si>
  <si>
    <t>BAZIC Asstd Color 3" Round 2X Handheld Magnifier</t>
  </si>
  <si>
    <t>BAZIC Large 2" (51mm) Assorted Color Binder Clip (4/Pack)</t>
  </si>
  <si>
    <t>BAZIC Assorted Size Black Binder Clip (12/Pack)</t>
  </si>
  <si>
    <t>BAZIC Assorted Size Color Binder Clip (12/Pack)</t>
  </si>
  <si>
    <t>BAZIC Assorted Size Satin Binder Clip (8/Pack)</t>
  </si>
  <si>
    <t>BAZIC Metal Ball Bearing Compass w/ #2 Wood Pencil</t>
  </si>
  <si>
    <t>BAZIC Scale-Arm Compass w/ #2 Wood Pencil</t>
  </si>
  <si>
    <t>BAZIC Scale-Arm Compass w/ #2 Wood Pencil &amp; 6" Protractor Set</t>
  </si>
  <si>
    <t>BAZIC Push Pin, Paper Clip, Binder Clip, Magnetic Button Combo Sets</t>
  </si>
  <si>
    <t>BAZIC 18" X 1.5 Yard Clear Self Adhesive Book Cover</t>
  </si>
  <si>
    <t>BAZIC 8-Digit Large Desktop Calculator w/ Adjustable Display</t>
  </si>
  <si>
    <t>BAZIC 56 Function Scientific Calculator w/ Slide-On Case</t>
  </si>
  <si>
    <t>BAZIC 56 Function Scientific Calculator w/ Flip Cover</t>
  </si>
  <si>
    <t>BAZIC 8-Digit Pocket Size Calculator w/ Flip Cover</t>
  </si>
  <si>
    <t>BAZIC 8-Digit Pocket Size Calculator w/ Neck String</t>
  </si>
  <si>
    <t>BAZIC 8-Digit Silver Desktop Calculator w/ Tone</t>
  </si>
  <si>
    <t>BAZIC 8-Digit Dual Power Pocket Size Calculator</t>
  </si>
  <si>
    <t>BAZIC 12-Digit Desktop Calculator w/ Profit Calculation &amp; Tax Functions</t>
  </si>
  <si>
    <t>BAZIC 12-Digit Dual Power Desktop Calculator w/ Adjustable Display</t>
  </si>
  <si>
    <t>Crucigrama-Sopas De Letras IV</t>
  </si>
  <si>
    <t>BAZIC 8, 10, 20, 30 mm Size Lettering Stencil Sets (4/Pack)</t>
  </si>
  <si>
    <t>BAZIC 240 Function Scientific Calculator w/ Slide-On Case</t>
  </si>
  <si>
    <t>BAZIC 240 Function Fancy color Scientific Calculator w/ Slide-On Case</t>
  </si>
  <si>
    <t>BAZIC Assorted Color Semicircular 6" Protractor</t>
  </si>
  <si>
    <t>S Nitrile Examination Gloves (100/box)</t>
  </si>
  <si>
    <t>M Nitrile Examination Gloves (100/box)</t>
  </si>
  <si>
    <t>L Nitrile Examination Gloves (100/box)</t>
  </si>
  <si>
    <t>XL Nitrile Examination Gloves (95/box)</t>
  </si>
  <si>
    <t>BAZIC Semicircular 6" Protractor</t>
  </si>
  <si>
    <t>KAPPA USA Word Finds Puzzle Book</t>
  </si>
  <si>
    <t>CLEAN RX 75% Alcohol Hand Sanitizer 8 FL OZ (240 mL)</t>
  </si>
  <si>
    <t>BAZIC 20mm Size Lettering Stencil Ruler Sets (2/Pack)</t>
  </si>
  <si>
    <t>BAZIC 12" (30cm) Wooden Ruler (3/Pack)</t>
  </si>
  <si>
    <t>BAZIC 5-Piece Geometry Ruler Combination Sets</t>
  </si>
  <si>
    <t>BAZIC 12" (30cm) Ruler w/ Multiplication Prints (4/Pack)</t>
  </si>
  <si>
    <t>BAZIC 1/3 Cut Letter Size Manila File Folder (12/Pack)</t>
  </si>
  <si>
    <t>BAZIC Economy Weight Top Loading Sheet Protectors (100/Pack)</t>
  </si>
  <si>
    <t>BAZIC Economy Weight Top Loading Sheet Protectors (20/Pack)</t>
  </si>
  <si>
    <t>BAZIC 1/3 Cut Letter Size Manila File Folder (9/Pack)</t>
  </si>
  <si>
    <t>BAZIC V-Flap Legal Size Document Holder</t>
  </si>
  <si>
    <t>BAZIC V-Flap Letter Size Document Holder</t>
  </si>
  <si>
    <t>BAZIC Dividers w/ 10-Color Tabs</t>
  </si>
  <si>
    <t>BAZIC Top Loading 9-Pockets Sports Card Holder (10/Pack)</t>
  </si>
  <si>
    <t>BAZIC 1/3 Cut Letter Size Color File Folder (6/Pack)</t>
  </si>
  <si>
    <t>KAPPA Ultimate Word Finds Puzzle Book</t>
  </si>
  <si>
    <t>BAZIC Translucent 2-Pocket Poly Portfolio</t>
  </si>
  <si>
    <t>BAZIC 1.5" Assorted Color 3-Ring Binder w/ 2-Pockets</t>
  </si>
  <si>
    <t>BAZIC Square Flap Letter Size Document Holder</t>
  </si>
  <si>
    <t>BAZIC 1.5" Black 3-Ring Binder w/ 2-Pockets</t>
  </si>
  <si>
    <t>BAZIC Pockets Dividers w/ 5-Insertable Color Tabs</t>
  </si>
  <si>
    <t>BAZIC 1/3 Cut Letter Size Paisley File Folder (3/Pack)</t>
  </si>
  <si>
    <t>BAZIC 13-Pockets Coupon/Personal Check Size Expanding File</t>
  </si>
  <si>
    <t>BAZIC Dividers w/ 5-Insertable Color Tabs</t>
  </si>
  <si>
    <t>BAZIC Dividers w/ 8-Insertable Color Tabs</t>
  </si>
  <si>
    <t>BAZIC Top / Side Loading Letter Size String Envelope (2/Pack)</t>
  </si>
  <si>
    <t>BAZIC Economy Weight Top Loading Sheet Protectors (10/Pack)</t>
  </si>
  <si>
    <t>BAZIC 1" Swirl Poly 3-Ring Binder w/ Pocket</t>
  </si>
  <si>
    <t>BAZIC 1" Black 3-Ring View Binder w/ 2-Pockets</t>
  </si>
  <si>
    <t>BAZIC 1" Asst. Color 3-Ring View Binder w/ 2-Pockets</t>
  </si>
  <si>
    <t>BAZIC Letter Size Document Case w/ Handle</t>
  </si>
  <si>
    <t>BAZIC Multi Purpose 3" X 5" Card File Box</t>
  </si>
  <si>
    <t>BAZIC 1" Matte Bright Color Poly 3-Ring Binder w/ Pocket</t>
  </si>
  <si>
    <t>BAZIC 1" Glitter Poly 3-Ring Binder w/ Pocket</t>
  </si>
  <si>
    <t>BAZIC 10-Pockets Presentation Book</t>
  </si>
  <si>
    <t>BAZIC 1/2" Poly 3-Ring Presentation View Binder w/ Pocket</t>
  </si>
  <si>
    <t>BAZIC 1" Matte Color Poly 3-Ring Binder w/ Pocket</t>
  </si>
  <si>
    <t>BAZIC 1" Black 3-Ring Binder w/ 2-Pockets</t>
  </si>
  <si>
    <t>BAZIC 1" White 3-Ring Binder w/ 2-Pockets</t>
  </si>
  <si>
    <t>BAZIC 1" Asst. Color 3- Ring Binder w/ 2-Pockets</t>
  </si>
  <si>
    <t>BAZIC 1" Asst. Neon Color 3-Ring View Binder w/ 2-Pockets</t>
  </si>
  <si>
    <t>BAZIC 1" White 3-Ring View Binder w/ 2-Pockets</t>
  </si>
  <si>
    <t>BAZIC 1.5" White 3-Ring Binder w/ 2-Pockets</t>
  </si>
  <si>
    <t>KAPPA Hidden Message Word Finds Book</t>
  </si>
  <si>
    <t>BAZIC 1/2" Black 3-Ring View Binder w/ 2-Pockets</t>
  </si>
  <si>
    <t>BAZIC 1/2" White 3-Ring View Binder w/ 2-Pockets</t>
  </si>
  <si>
    <t>BAZIC Laminated Bright Glossy Color 2-Pockets Portfolios</t>
  </si>
  <si>
    <t>BAZIC Asst. Color 2-Pocket Portfolios</t>
  </si>
  <si>
    <t>BAZIC Asst. Color 2-Pocket Portfolios w/ 3-Prong Fastener</t>
  </si>
  <si>
    <t>BAZIC Laminated Bright Glossy Color 2-Pocket Portfolios w/ 3-Prong Fastener</t>
  </si>
  <si>
    <t>BAZIC 1.5" Black 3-Ring View Binder w/ 2-Pockets</t>
  </si>
  <si>
    <t>BAZIC 1.5" White 3-Ring View Binder w/ 2-Pockets</t>
  </si>
  <si>
    <t>BAZIC 12" (30cm) Shatterproof Flexible Ruler</t>
  </si>
  <si>
    <t>BAZIC 2" Black Slant-D Ring View Binder w/ 2-Pockets</t>
  </si>
  <si>
    <t>BAZIC 2" White Slant-D Ring View Binder w/ 2-Pockets</t>
  </si>
  <si>
    <t>KAPPA Just For Fun Word Finds</t>
  </si>
  <si>
    <t>BAZIC Clear Coupon/Check Size Zip Envelope</t>
  </si>
  <si>
    <t>BAZIC Swing-lock Report Cover w/Clear Front</t>
  </si>
  <si>
    <t>BAZIC 2-Pocket Poly Portfolio w/ View Cover</t>
  </si>
  <si>
    <t>BAZIC Solid Color 2-Pocket Poly Portfolio</t>
  </si>
  <si>
    <t>BAZIC Solid Color 2-Pocket Poly Portfolio w/ 3 Prongs</t>
  </si>
  <si>
    <t>BAZIC 12" (30cm) Stainless Steel Ruler w/ Non Skid Back</t>
  </si>
  <si>
    <t>BAZIC Asst. Color 8-Pocket Folder</t>
  </si>
  <si>
    <t>BAZIC Poly 8 Pocket Organizer</t>
  </si>
  <si>
    <t>BAZIC Rainbow 7-Pocket Letter Size Poly Expanding File</t>
  </si>
  <si>
    <t>BAZIC 7-Pocket Letter Size Vertical Poly Expanding File</t>
  </si>
  <si>
    <t>BAZIC V-Flap Clear Letter Size Document Holder</t>
  </si>
  <si>
    <t>BAZIC 1" Asst. Pastel Color 3-Ring View Binder w/ 2-Pockets</t>
  </si>
  <si>
    <t>BAZIC 1" White 3-Ring Tinted View Binder w/ 2-Pockets</t>
  </si>
  <si>
    <t>BAZIC Stripes 2-Pocket Poly Portfolio</t>
  </si>
  <si>
    <t>BAZIC Translucent Swing Lock Report Cover</t>
  </si>
  <si>
    <t>BAZIC Letter Size Document Holder w/ Elastic Band</t>
  </si>
  <si>
    <t>BAZIC Translucent 13-Pocket Letter Size Poly Expanding File</t>
  </si>
  <si>
    <t>BAZIC 3" Black Slant-D Ring View Binder w/ 2-Pockets</t>
  </si>
  <si>
    <t>KAPPA Large Print Bible Word Finds Puzzle Book</t>
  </si>
  <si>
    <t>BAZIC 3" White Slant-D Ring View Binder w/ 2-Pockets</t>
  </si>
  <si>
    <t>BAZIC Translucent 7-Pocket Letter Size Poly Expanding File</t>
  </si>
  <si>
    <t>BAZIC 13-Pocket Letter Size Poly Expanding File</t>
  </si>
  <si>
    <t>BAZIC 7-Pocket Letter Size Poly Expanding File</t>
  </si>
  <si>
    <t>BAZIC 13-Pocket Check Size Poly Expanding File</t>
  </si>
  <si>
    <t>BAZIC Two Tone Letter Size Document Case</t>
  </si>
  <si>
    <t>BAZIC 1/3 Cut Legal Size Manila File Folder (100/Box)</t>
  </si>
  <si>
    <t>BAZIC 3" X 5" Index Card Case w/ 5-Tab Divider</t>
  </si>
  <si>
    <t>BAZIC Two Tone 2-Pocket Poly Portfolio</t>
  </si>
  <si>
    <t>BAZIC 1/3 Cut Letter Size Manila File Folder (100/Box)</t>
  </si>
  <si>
    <t>BAZIC Dividers w/ 12-Preprinted A-Z Tab</t>
  </si>
  <si>
    <t>BAZIC Dividers w/ 12-Preprinted Jan-Dec Tab</t>
  </si>
  <si>
    <t>BAZIC Clear Letter Size Zip Envelope</t>
  </si>
  <si>
    <t>BAZIC Assorted Color Letter Size Zip Envelope</t>
  </si>
  <si>
    <t>BAZIC Coupon / Check Size Poly String Envelope (3/Pack)</t>
  </si>
  <si>
    <t>BAZIC 1/2" Blue 3-Ring View Binder w/ 2-Pockets</t>
  </si>
  <si>
    <t>BAZIC 1" Blue 3-Ring View Binder w/ 2-Pockets</t>
  </si>
  <si>
    <t>BAZIC 1.5" Blue 3-Ring View Binder w/ 2-Pockets</t>
  </si>
  <si>
    <t>BAZIC 2" Blue Slant D-Ring View Binder w/ 2-Pockets</t>
  </si>
  <si>
    <t>BAZIC 3" Blue Slant D-Ring View Binder w/ 2-Pockets</t>
  </si>
  <si>
    <t>BAZIC Elite Letter Size Clear Document Holders (2/Pack)</t>
  </si>
  <si>
    <t>BAZIC Elite Letter Size Document Holders (2/Pack)</t>
  </si>
  <si>
    <t>BAZIC Clear Front Report Covers w/ Sliding Bar (3/Pack)</t>
  </si>
  <si>
    <t>BAZIC Clear Top / Side Loading Letter Size String Envelope (2/Pack)</t>
  </si>
  <si>
    <t>BAZIC 12" (30cm) Ruler w/ Handle Grip</t>
  </si>
  <si>
    <t>BAZIC Premium Single Hole Paper Punch w/ Cushion Grip</t>
  </si>
  <si>
    <t>BAZIC Single Hole Paper Punch</t>
  </si>
  <si>
    <t>BAZIC Portable 3-Hole Paper Punch</t>
  </si>
  <si>
    <t>BAZIC Desktop 3-Hole Paper Punch</t>
  </si>
  <si>
    <t>BAZIC 12" (30cm) Wooden Ruler</t>
  </si>
  <si>
    <t>BAZIC 12" (30cm) Jeweltones Color Ruler</t>
  </si>
  <si>
    <t>BAZIC Claro 12" (30cm) Transparent Plastic Ruler</t>
  </si>
  <si>
    <t>BAZIC 2 Oz. Multi Color Modeling Dough (4/Pack)</t>
  </si>
  <si>
    <t>BAZIC 2 Oz. Multi Color Modeling Dough (6/Pack)</t>
  </si>
  <si>
    <t>BAZIC 5 Oz. Multi Color Modeling Dough (2/Pack)</t>
  </si>
  <si>
    <t>BAZIC 5 Oz. Multi Color Modeling Dough (3/Pack)</t>
  </si>
  <si>
    <t>KAPPA Word-Find Treasury</t>
  </si>
  <si>
    <t>BAZIC 4-Piece Geometry Ruler Combination Sets w/ Compass</t>
  </si>
  <si>
    <t>BAZIC 4-Piece Geometry Ruler Combination Sets w/ Center Wheel Compass</t>
  </si>
  <si>
    <t>BAZIC 1 lb Black Modeling Clay</t>
  </si>
  <si>
    <t>BAZIC 1 lb Blue Modeling Clay</t>
  </si>
  <si>
    <t>BAZIC 1 lb Brown Modeling Clay</t>
  </si>
  <si>
    <t>BAZIC 1 lb Cream Modeling Clay</t>
  </si>
  <si>
    <t>BAZIC 1 lb Gray Modeling Clay</t>
  </si>
  <si>
    <t>BAZIC 1 lb Green Modeling Clay</t>
  </si>
  <si>
    <t>BAZIC 1 lb Orange Modeling Clay</t>
  </si>
  <si>
    <t>BAZIC 1 lb Red Modeling Clay</t>
  </si>
  <si>
    <t>BAZIC 1 lb Yellow Modeling Clay</t>
  </si>
  <si>
    <t>BAZIC 1 lb 4 Primary Color Modeling Clay</t>
  </si>
  <si>
    <t>BAZIC 5.64 oz (160g) 12 Color Modeling Clay Sticks + 3 molding</t>
  </si>
  <si>
    <t>BAZIC 9.17 oz (260g) 9 Color Modeling Clay Sticks</t>
  </si>
  <si>
    <t>BAZIC 8.11 oz (230g) 12 Color Modeling Clay Bar</t>
  </si>
  <si>
    <t>BAZIC 1 lb 24 Color Modeling Clay Sticks</t>
  </si>
  <si>
    <t>BAZIC 4-Piece Geometry Ruler Combination Sets</t>
  </si>
  <si>
    <t>BAZIC 2 Oz. Primary Colors Air Dry Modeling Clay</t>
  </si>
  <si>
    <t>BAZIC 2 Oz. Fluorescent Colors Air Dry Modeling Clay</t>
  </si>
  <si>
    <t>BAZIC 0.5 oz 6 Primary Color Air Dry Modeling Clay</t>
  </si>
  <si>
    <t>BAZIC 0.5 oz 6 Fluorescent Color Air Dry Modeling Clay</t>
  </si>
  <si>
    <t>BAZIC 12" (30cm) Jeweltones Color Ruler (4/Pack)</t>
  </si>
  <si>
    <t>KAPPA Large Print Chicken Soup For The Soul Word Finds Puzzle Book</t>
  </si>
  <si>
    <t>BAZIC 6" (15cm) Plastic Ruler (3/Pack)</t>
  </si>
  <si>
    <t>KAPPA Giant Easy Word Finds</t>
  </si>
  <si>
    <t>KAPPA Take Along Large Print Word Finds Puzzle Book - Digest Size</t>
  </si>
  <si>
    <t>KAPPA Large Print Great Big Word Finds Puzzle Book</t>
  </si>
  <si>
    <t>KAPPA Hide &amp; Seek Word Finds Puzzle Book</t>
  </si>
  <si>
    <t>KAPPA Top Notch Word Finds - Digest Size</t>
  </si>
  <si>
    <t>BAZIC Jumbo Natural Craft Stick (500/Box)</t>
  </si>
  <si>
    <t>BAZIC 0.10 oz (3g) 6 Primary Color Glitter Shaker</t>
  </si>
  <si>
    <t>BAZIC 0.21 oz (6g) 5 Primary Color Glitter Shaker</t>
  </si>
  <si>
    <t>BAZIC 0.28 oz (8g) 4 Primary Color Glitter Shaker</t>
  </si>
  <si>
    <t>BAZIC 0.77 oz (22g) Primary Color Glitter Tubes</t>
  </si>
  <si>
    <t>BAZIC 0.77 oz (22g) Neon Color Glitter Tubes</t>
  </si>
  <si>
    <t>BAZIC 2 oz (56.6g) Primary Color Glitter Shaker</t>
  </si>
  <si>
    <t>BAZIC 2 oz (56.6g) Neon Color Glitter Shaker</t>
  </si>
  <si>
    <t>BAZIC 2 oz (56.6g) Iridescent/Silver/Gold Color Glitter Shaker</t>
  </si>
  <si>
    <t>BAZIC 4 FL OZ (120 mL) Celestial Series Glitter Glue</t>
  </si>
  <si>
    <t>BAZIC 6.76 FL OZ (200 mL) Cosmic Series Glitter Glue</t>
  </si>
  <si>
    <t>BAZIC 4 FL OZ (120 mL) Silver/Gold/Iridescent Color Glitter Glue</t>
  </si>
  <si>
    <t>BAZIC 0.35 FL OZ (10.5 mL) 10 Glitter Glue Pen</t>
  </si>
  <si>
    <t>BAZIC 6.76 FL OZ (200 mL) Iridescent/Silver/Gold Color Glitter Glue</t>
  </si>
  <si>
    <t>BAZIC 0.35 FL OZ (10.5 mL) 5 Classic Glitter Glue Pen</t>
  </si>
  <si>
    <t>BAZIC 0.20 FL OZ (6 mL) 10 Color Mini Glitter Glue</t>
  </si>
  <si>
    <t>BAZIC 4 FL OZ (120 mL) Classic Color Glitter Glue</t>
  </si>
  <si>
    <t>BAZIC 4 FL OZ (120 mL) Neon Color Glitter Glue</t>
  </si>
  <si>
    <t>BAZIC 6.76 FL OZ (200 mL) Classic Color Glitter Glue</t>
  </si>
  <si>
    <t>BAZIC 6.76 FL OZ (200 mL) Neon Color Glitter Glue</t>
  </si>
  <si>
    <t>BAZIC 0.67 FL OZ (20 mL) 6 Classic Color Glitter Glue</t>
  </si>
  <si>
    <t>BAZIC 0.67 FL OZ (20 mL) 6 Neon Color Glitter Glue</t>
  </si>
  <si>
    <t>BAZIC 0.07 oz (2g) 20 Glitter Tubes</t>
  </si>
  <si>
    <t>KAPPA Word Find Grab Bag</t>
  </si>
  <si>
    <t>BAZIC 0.25 oz (7g) 6 Primary Color Glitter Shaker</t>
  </si>
  <si>
    <t>BAZIC 0.07 oz (2g) 6 Primary Color Glitter Pack</t>
  </si>
  <si>
    <t>BAZIC 0.07 oz (2g) 6 Neon Color Glitter Pack</t>
  </si>
  <si>
    <t>BAZIC 0.07 oz (2g) 6 Iridescent Color Glitter Pack</t>
  </si>
  <si>
    <t>BAZIC 0.07 oz (2g) 6 Gold Color Glitter Pack</t>
  </si>
  <si>
    <t>BAZIC 0.07 oz (2g) 6 Green Color Glitter Pack</t>
  </si>
  <si>
    <t>BAZIC 0.07 oz (2g) 6 Blue Color Glitter Pack</t>
  </si>
  <si>
    <t>BAZIC 0.07 oz (2g) 6 Red Color Glitter Pack</t>
  </si>
  <si>
    <t>BAZIC 0.07 oz (2g) 6 Purple Color Glitter Pack</t>
  </si>
  <si>
    <t>BAZIC 0.10 oz (3g) 6 Neon Color Glitter Shaker</t>
  </si>
  <si>
    <t>BAZIC 0.21 oz (6g) 5 Neon Color Glitter Shaker</t>
  </si>
  <si>
    <t>BAZIC 0.28 oz (8g) 4 Neon Color Glitter Shaker</t>
  </si>
  <si>
    <t>BAZIC 1lb / 16 oz Red Glitter</t>
  </si>
  <si>
    <t>BAZIC 1lb / 16 oz Purple Glitter</t>
  </si>
  <si>
    <t>BAZIC 1lb / 16 oz Blue Glitter</t>
  </si>
  <si>
    <t>BAZIC 1lb / 16 oz Green Glitter</t>
  </si>
  <si>
    <t>BAZIC 1lb / 16 oz Gold Glitter</t>
  </si>
  <si>
    <t>BAZIC 1lb / 16 oz Silver Glitter</t>
  </si>
  <si>
    <t>BAZIC 1lb / 16 oz Iridescent Glitter</t>
  </si>
  <si>
    <t>BAZIC 1lb / 16 oz Multicolor Glitter</t>
  </si>
  <si>
    <t>KAPPA Unicorn World Coloring &amp; Activity Book</t>
  </si>
  <si>
    <t>KAPPA Chicken Soup For The Soul Word Finds Puzzle Book - Digest Size</t>
  </si>
  <si>
    <t>KAPPA Companion Series Puzzle Book - Digest Size</t>
  </si>
  <si>
    <t>KAPPA Sudoku Puzzles Book - Digest Size</t>
  </si>
  <si>
    <t>KAPPA Sudoku Collection Puzzle Book</t>
  </si>
  <si>
    <t>BAZIC Mailing Label (25/Pack)</t>
  </si>
  <si>
    <t>BAZIC 2 3/4" X 1" White Multipurpose Label (128/Pack)</t>
  </si>
  <si>
    <t>BAZIC Gold Foil Alphabet Label (378/Pack)</t>
  </si>
  <si>
    <t>BAZIC Assorted Color Foil Star Label (660/Pack)</t>
  </si>
  <si>
    <t>BAZIC 1/2" X 3/4" White Multipurpose Label (510/Pack)</t>
  </si>
  <si>
    <t>BAZIC Yellow Price Mark Label (180/Pack)</t>
  </si>
  <si>
    <t>BAZIC Assorted Color 3/4" Round Label (306/Pack)</t>
  </si>
  <si>
    <t>BAZIC White 3/4" Round Label (504/Pack)</t>
  </si>
  <si>
    <t>BAZIC Gold Foil Number Label (378/Pack)</t>
  </si>
  <si>
    <t>BAZIC White Round Reinforcement Label (544/Pack)</t>
  </si>
  <si>
    <t>BAZIC Assorted Color File Folder Label (126/Pack)</t>
  </si>
  <si>
    <t>BAZIC "HELLO my name is" Name Badge Label (25/Pack)</t>
  </si>
  <si>
    <t>BAZIC 2 3/4" X 1" Fluorescent Multipurpose Label (60/Pack)</t>
  </si>
  <si>
    <t>BAZIC 2" Gold Foil Notary/Certificate Seal Label (42/Pack)</t>
  </si>
  <si>
    <t>BAZIC Garage Sale Label (180/Pack)</t>
  </si>
  <si>
    <t>Treasury of Illustrated Classics Hardcover Storybooks</t>
  </si>
  <si>
    <t>BAZIC 8.5" X 5.5" Shipping Labels (20/Pack)</t>
  </si>
  <si>
    <t>BAZIC 8.5" X 11" Full Sheet White Multipurpose Labels (10/Pack)</t>
  </si>
  <si>
    <t>BAZIC 1" X 2 5/8" White Address Labels (300/Pack)</t>
  </si>
  <si>
    <t>BAZIC 2" Alphabet &amp; Numbers Stickers (72/Pack)</t>
  </si>
  <si>
    <t>BAZIC 2" Metallic Color Alphabet &amp; Numbers Stickers (72/Pack)</t>
  </si>
  <si>
    <t>BAZIC 2" Fluorescent Color Alphabet &amp; Numbers Stickers (72/Pack)</t>
  </si>
  <si>
    <t>BAZIC 1" Black Color Alphabet &amp; Numbers Stickers (346/Pack)</t>
  </si>
  <si>
    <t>BAZIC 1" MULTICOLOR ALPHABET &amp; NUMBERS STICKERS (346/Pack)</t>
  </si>
  <si>
    <t>BAZIC 2" Black Color Alphabet &amp; Numbers Stickers (72/Pack)</t>
  </si>
  <si>
    <t>BAZIC 2" Gold Metallic Color Alphabet &amp; Numbers Stickers (72/Pack)</t>
  </si>
  <si>
    <t>BAZIC 2" Silver Metallic Color Alphabet &amp; Numbers Stickers (72/Pack)</t>
  </si>
  <si>
    <t>KAPPA Healthy Minds Words Finds Puzzle Book - Digest Size</t>
  </si>
  <si>
    <t>BAZIC Car Series Assorted Sticker (80/Bag)</t>
  </si>
  <si>
    <t>PASCO 70% Alcohol Hand Sanitizer w/ Aloe &amp; Moisturizers 1 FL OZ (30 mL)</t>
  </si>
  <si>
    <t>PASCO 70% Alcohol Hand Sanitizer w/ Aloe &amp; Moisturizers 2 FL OZ (59 mL)</t>
  </si>
  <si>
    <t>PASCO 70% Alcohol Hand Sanitizer w/ Aloe &amp; Moisturizers 20 FL OZ (591 mL)</t>
  </si>
  <si>
    <t>PASCO 70% Alcohol Hand Sanitizer w/ Aloe &amp; Moisturizers 33.8 FL OZ (1 L)</t>
  </si>
  <si>
    <t>BAZIC Animal Series Assorted Sticker (80/Bag)</t>
  </si>
  <si>
    <t>OFFER ITEM #71158</t>
  </si>
  <si>
    <t>BAZIC Dinosaur Series Assorted Sticker (80/Bag)</t>
  </si>
  <si>
    <t>BAZIC Princess Series Assorted Sticker (80/Bag)</t>
  </si>
  <si>
    <t>BAZIC Glitter Reward Sticker (144/Pack)</t>
  </si>
  <si>
    <t>BAZIC Holographic Reward Sticker (144/Pack)</t>
  </si>
  <si>
    <t>BAZIC Heart Sticker Rolls (486/Roll)</t>
  </si>
  <si>
    <t>BAZIC Polka Dot Sticker Rolls (1056/Roll)</t>
  </si>
  <si>
    <t>BAZIC Mix Shapes Sticker Rolls (366/Roll)</t>
  </si>
  <si>
    <t>BAZIC Jumbo Reward Sticker Book</t>
  </si>
  <si>
    <t>BAZIC Reward Sticker Book</t>
  </si>
  <si>
    <t>BAZIC Alphabet Sticker Book</t>
  </si>
  <si>
    <t>BAZIC Alphabet Plastic Sticker book</t>
  </si>
  <si>
    <t>BAZIC Reward Plastic Sticker book</t>
  </si>
  <si>
    <t>BAZIC 8 Ct. Semi Moist Watercolor w/ Brush</t>
  </si>
  <si>
    <t>BAZIC 16 Ct. Semi Moist Watercolor w/ Brush</t>
  </si>
  <si>
    <t>BAZIC 12 Ct. Watercolor w/ Brush &amp; Mixing Palette</t>
  </si>
  <si>
    <t>BAZIC 12 Ct. Watercolor w/ Brush</t>
  </si>
  <si>
    <t>BAZIC 16 Ct. Watercolor w/ Brush</t>
  </si>
  <si>
    <t>BAZIC 36 Ct. Watercolor w/ Brush</t>
  </si>
  <si>
    <t>BAZIC 48 Ct. Watercolor w/ Brush</t>
  </si>
  <si>
    <t>BAZIC 0.17 FL OZ (5 mL) 12 Color Kid's Paint w/ Brush</t>
  </si>
  <si>
    <t>KAPPA Easy To Read Word Finds - Digest Size</t>
  </si>
  <si>
    <t>BAZIC 0.17 FL OZ (5 mL) 18 Color Kid's Paint w/ Brush</t>
  </si>
  <si>
    <t>BAZIC 0.75 FL OZ (22.2 mL) 6 Color Washable Poster Paint w/ Brush</t>
  </si>
  <si>
    <t>BAZIC 0.6 FL OZ (18 mL) 4 Color Poster Paint w/ Brush</t>
  </si>
  <si>
    <t>BAZIC 2.7 FL OZ (80 mL) 3 Color Fingerpaint</t>
  </si>
  <si>
    <t>BAZIC 1.35 FL OZ (40 mL) 4 Color Fingerpaint</t>
  </si>
  <si>
    <t>BAZIC Round Natural Bristle Stencil Brush (4/Pack)</t>
  </si>
  <si>
    <t>BAZIC Flat Natural Hair Paint Brush (5/Pack)</t>
  </si>
  <si>
    <t>BAZIC Round Natural Hair Paint Brush (5/Pack)</t>
  </si>
  <si>
    <t>BAZIC Round Natural Hair Paint Brush (12/Pack)</t>
  </si>
  <si>
    <t>BAZIC Flat Natural Bristle Paint Brush (9/Pack)</t>
  </si>
  <si>
    <t>BAZIC All Purpose Paint Brush (15/Pack)</t>
  </si>
  <si>
    <t>BAZIC Asst. Size Kid's Paint Brush Set (9/Pack)</t>
  </si>
  <si>
    <t>BAZIC Asst. Size Kid's Paint Brush Set (5/Pack)</t>
  </si>
  <si>
    <t>BAZIC Jumbo Kid's Paint Brush Set (4/Pack)</t>
  </si>
  <si>
    <t>BAZIC Paint Brush w/ Translucent Handle set (5/Pack)</t>
  </si>
  <si>
    <t>BAZIC Paint Brush w/ Translucent Handle set (7/Pack)</t>
  </si>
  <si>
    <t>BAZIC Round 10-Mixing Palette</t>
  </si>
  <si>
    <t>BAZIC Oval 10-Mixing Palette w/ Thumb Hole</t>
  </si>
  <si>
    <t>BAZIC Wrist Coil w/ Key Holder (2/Pack)</t>
  </si>
  <si>
    <t>BAZIC Wrist Coil w/ Key Holder (5/Pack)</t>
  </si>
  <si>
    <t>BAZIC Key Tag with Label Window (8/Pack)</t>
  </si>
  <si>
    <t>BAZIC Key Tags with Holder &amp; Label Window (6/Pack)</t>
  </si>
  <si>
    <t>BAZIC 1/2" Burgundy 3-Ring View Binder w/ 2-Pockets</t>
  </si>
  <si>
    <t>BAZIC 1/2" Grey 3-Ring View Binder w/ 2-Pockets</t>
  </si>
  <si>
    <t>BAZIC 1/2" Green 3-Ring View Binder w/ 2-Pockets</t>
  </si>
  <si>
    <t>BAZIC 1/2" Red 3-Ring View Binder w/ 2-Pockets</t>
  </si>
  <si>
    <t>BAZIC 1/2" Lime Green 3-Ring View Binder w/ 2-Pockets</t>
  </si>
  <si>
    <t>BAZIC 1/2" Cyan 3-Ring View Binder w/ 2-Pockets</t>
  </si>
  <si>
    <t>BAZIC 1/2" Fuchsia 3-Ring View Binder w/ 2-Pockets</t>
  </si>
  <si>
    <t>BAZIC 1/2" Purple 3-Ring View Binder w/ 2-Pockets</t>
  </si>
  <si>
    <t>TREE FREE (92) 8.5" X 11" White Copy Paper (10 Reams/Case)</t>
  </si>
  <si>
    <t>BAZIC 1" Burgundy 3-Ring View Binder w/ 2-Pockets</t>
  </si>
  <si>
    <t>BAZIC 1" Grey 3-Ring View Binder w/ 2-Pockets</t>
  </si>
  <si>
    <t>BAZIC 1" Green 3-Ring View Binder w/ 2-Pockets</t>
  </si>
  <si>
    <t>BAZIC 1" Red 3-Ring View Binder w/ 2-Pockets</t>
  </si>
  <si>
    <t>BAZIC 1" Lime Green 3-Ring View Binder w/ 2-Pockets</t>
  </si>
  <si>
    <t>BAZIC 1" Cyan 3-Ring View Binder w/ 2-Pockets</t>
  </si>
  <si>
    <t>BAZIC 1" Fuchsia 3-Ring View Binder w/ 2-Pockets</t>
  </si>
  <si>
    <t>BAZIC 1" Purple 3-Ring View Binder w/ 2-Pockets</t>
  </si>
  <si>
    <t>BAZIC 1.5" Burgundy 3-Ring View Binder w/ 2-Pockets</t>
  </si>
  <si>
    <t>BAZIC 1.5" Grey 3-Ring View Binder w/ 2-Pockets</t>
  </si>
  <si>
    <t>BAZIC 1.5" Green 3-Ring View Binder w/ 2-Pockets</t>
  </si>
  <si>
    <t>BAZIC 1.5" Red 3-Ring View Binder w/ 2-Pockets</t>
  </si>
  <si>
    <t>BAZIC 1.5" Lime Green 3-Ring View Binder w/ 2-Pockets</t>
  </si>
  <si>
    <t>BAZIC 1.5" Cyan 3-Ring View Binder w/ 2-Pockets</t>
  </si>
  <si>
    <t>BAZIC 1.5" Fuchsia 3-Ring View Binder w/ 2-Pockets</t>
  </si>
  <si>
    <t>BAZIC 1.5" Purple 3-Ring View Binder w/ 2-Pockets</t>
  </si>
  <si>
    <t>BAZIC 2" Burgundy Slant-D Ring View Binder w/ 2-Pockets</t>
  </si>
  <si>
    <t>BAZIC 2" Grey Slant-D Ring View Binder w/ 2-Pockets</t>
  </si>
  <si>
    <t>BAZIC 2" Green Slant-D Ring View Binder w/ 2-Pockets</t>
  </si>
  <si>
    <t>BAZIC 2" Red Slant-D Ring View Binder w/ 2-Pockets</t>
  </si>
  <si>
    <t>BAZIC 3" Burgundy Slant-D Ring View Binder w/ 2-Pockets</t>
  </si>
  <si>
    <t>BAZIC 3" Grey Slant-D Ring View Binder w/ 2-Pockets</t>
  </si>
  <si>
    <t>BAZIC 3" Green Slant-D Ring View Binder w/ 2-Pockets</t>
  </si>
  <si>
    <t>BAZIC 3" Red Slant-D Ring View Binder w/ 2-Pockets</t>
  </si>
  <si>
    <t>BAZIC 7.5" X 9" "WILL RETURN" Clock Sign w/ "OPEN" sign on back</t>
  </si>
  <si>
    <t>BAZIC 6" X 11.5" "CLOSED" Clock Sign w/ "OPEN" sign on back</t>
  </si>
  <si>
    <t>BAZIC 5 1/2" Kids Safety Scissors (2/Pack)</t>
  </si>
  <si>
    <t>BAZIC 6 1/2" Craft Scissors</t>
  </si>
  <si>
    <t>BAZIC 5" Soft Grip Blunt Tip Stainless Steel Scissors</t>
  </si>
  <si>
    <t>BAZIC 7" Classic Grip Stainless Steel Scissor</t>
  </si>
  <si>
    <t>BAZIC 8" Classic Grip Stainless Steel Scissors</t>
  </si>
  <si>
    <t>BAZIC 5" Soft Grip Pointed Tip Stainless Steel Scissors</t>
  </si>
  <si>
    <t>BAZIC 5-3/4" Two-Tone Soft Grip Kid's Scissors</t>
  </si>
  <si>
    <t>BAZIC 5" Blunt Tip School Scissors (BULK)</t>
  </si>
  <si>
    <t>BAZIC 5" Blunt Tip School Scissors With Name Tag</t>
  </si>
  <si>
    <t>BAZIC 5" Blunt Tip School Scissors</t>
  </si>
  <si>
    <t>BAZIC 5" Pointed Tip School Scissors</t>
  </si>
  <si>
    <t>BAZIC 5" Blunt &amp; Pointed Tip School Scissors (2/Pack)</t>
  </si>
  <si>
    <t>BAZIC 7" Classic Stainless Steel Scissors</t>
  </si>
  <si>
    <t>BAZIC 8" Classic Stainless Steel Scissors</t>
  </si>
  <si>
    <t>BAZIC 8" Double Thumb Stainless Steel Scissors</t>
  </si>
  <si>
    <t>BAZIC 8" Classic Bent Handle Stainless Steel Scissors</t>
  </si>
  <si>
    <t>BAZIC 6" Craft / Sewing Stainless Steel Scissors</t>
  </si>
  <si>
    <t>BAZIC 8" Classic Left Handed Bent Stainless Steel Scissors</t>
  </si>
  <si>
    <t>BAZIC 8" Kitchen Stainless Steel Scissors</t>
  </si>
  <si>
    <t>BAZIC 8" Duo Grip Stainless Steel Scissors</t>
  </si>
  <si>
    <t>BAZIC 8" Pastel Axicia Grip Multipurpose Stainless Steel Scissors</t>
  </si>
  <si>
    <t>LOL! Coloring Book</t>
  </si>
  <si>
    <t>HOT WHEELS Coloring Book</t>
  </si>
  <si>
    <t>BAZIC Student Math Tool Sets</t>
  </si>
  <si>
    <t>BAZIC 9 Pcs. Math Tool Sets</t>
  </si>
  <si>
    <t>BAZIC Bright Color 9 Pcs. Math Tool Sets</t>
  </si>
  <si>
    <t>BAZIC 5 Pcs. School Kit w/ Zipper Pouch</t>
  </si>
  <si>
    <t>BATMAN Coloring Book</t>
  </si>
  <si>
    <t>LION KING Coloring Book</t>
  </si>
  <si>
    <t>AVENGERS Coloring Book</t>
  </si>
  <si>
    <t>MICKEY &amp; MINNIE Coloring Book</t>
  </si>
  <si>
    <t>MICKEY CLUBHOUSE Coloring Book</t>
  </si>
  <si>
    <t>PAW PATROL Coloring Book</t>
  </si>
  <si>
    <t>SPIDERMAN Coloring Book</t>
  </si>
  <si>
    <t>DISNEY PRINCESS Coloring Book</t>
  </si>
  <si>
    <t>Assorted Dimensions 227g/ 0.5 lbs. Rubber Bands</t>
  </si>
  <si>
    <t>KAPPA Favorite Bible Stories Coloring &amp; Activity Book</t>
  </si>
  <si>
    <t>BABY SHARK Jumbo Coloring &amp; Activity Book</t>
  </si>
  <si>
    <t>BARBIE Coloring Book</t>
  </si>
  <si>
    <t>TROLLS 2 Coloring Book</t>
  </si>
  <si>
    <t>MINNIE Coloring Book</t>
  </si>
  <si>
    <t>FROZEN 2 Coloring Book</t>
  </si>
  <si>
    <t>3-PLY Protective Disposable Kid's Face Mask (50/Pack)</t>
  </si>
  <si>
    <t>PEPPA PIG Coloring Book</t>
  </si>
  <si>
    <t>BAZIC 12" X 5' Cushion Wrap</t>
  </si>
  <si>
    <t>BAZIC 4" X 7.25" (#000) Self-Seal Bubble Mailers (5/Pack)</t>
  </si>
  <si>
    <t>BAZIC 6" X 9.25" (#0) Self-Seal Bubble Mailers (4/Pack)</t>
  </si>
  <si>
    <t>BAZIC 8.5" X 11.25" (#2) Self-Seal Bubble Mailers (3/Pack)</t>
  </si>
  <si>
    <t>BAZIC 9.5" X 13.5" (#4) Self-Seal Bubble Mailers (2/Pack)</t>
  </si>
  <si>
    <t>BAZIC 50 Ct. 9" X 12" Scribble Pad</t>
  </si>
  <si>
    <t>BAZIC 30" X 14 ft. All-Purpose Natural Kraft Wrap Paper Roll</t>
  </si>
  <si>
    <t>BAZIC 50 Ct. 4" X 6" Top Bound Spiral Memo Books (2/Pack)</t>
  </si>
  <si>
    <t>BAZIC Assorted Coin Wrappers (36/Pack)</t>
  </si>
  <si>
    <t>BAZIC Penny Coin Wrappers (36/Pack)</t>
  </si>
  <si>
    <t>BAZIC Nickel Coin Wrappers (36/Pack)</t>
  </si>
  <si>
    <t>BAZIC Dime Coin Wrappers (36/Pack)</t>
  </si>
  <si>
    <t>BAZIC Quarter Coin Wrappers (36/Pack)</t>
  </si>
  <si>
    <t>BAZIC 22" X 28" White Poster Board</t>
  </si>
  <si>
    <t>BAZIC 22" X 28" Red Poster Board</t>
  </si>
  <si>
    <t>BAZIC 22" X 28" Green Poster Board</t>
  </si>
  <si>
    <t>BAZIC 22" X 28" Yellow Poster Board</t>
  </si>
  <si>
    <t>BAZIC 22" X 28" Dark Blue Poster Board</t>
  </si>
  <si>
    <t>BAZIC 22" X 28" Orange Poster Board</t>
  </si>
  <si>
    <t>BAZIC 22" X 28" Black Poster Board</t>
  </si>
  <si>
    <t>BAZIC 22" X 28" Magenta Poster Board</t>
  </si>
  <si>
    <t>BAZIC 22" X 28" Azure Light Blue Poster Board</t>
  </si>
  <si>
    <t>BAZIC 22" X 28" Brown Poster Board</t>
  </si>
  <si>
    <t>BAZIC 22" X 28" Pink Poster Board</t>
  </si>
  <si>
    <t>BAZIC 22" X 28" Purple Poster Board</t>
  </si>
  <si>
    <t>BAZIC 11" X 14" Multi Color Fluorescent Poster Board (5/Pack)</t>
  </si>
  <si>
    <t>BAZIC 22" X 28" Fluorescent Red Poster Board</t>
  </si>
  <si>
    <t>BAZIC  22" X 28" Fluorescent Green Poster Board</t>
  </si>
  <si>
    <t>BAZIC 50 Ct. 3" X 5" Top Bound Spiral Memo Books (4/Pack)</t>
  </si>
  <si>
    <t>BAZIC 22" X 28" Fluorescent Yellow Poster Board</t>
  </si>
  <si>
    <t>BAZIC 22" X 28" Fluorescent Pink Poster Board</t>
  </si>
  <si>
    <t>BAZIC 22" X 28" Fluorescent Orange Poster Board</t>
  </si>
  <si>
    <t>BAZIC 36" X 48" White Tri-Fold Corrugated Presentation Board</t>
  </si>
  <si>
    <t>BAZIC 36" X 48" Black Tri-Fold Corrugated Presentation Board</t>
  </si>
  <si>
    <t>BAZIC 36" X 48" Assorted Color Tri-Fold Corrugated Presentation Board</t>
  </si>
  <si>
    <t>BAZIC 22" X 28" Lavender Poster Board</t>
  </si>
  <si>
    <t>BAZIC 50 Ct. 8.5" X 11.75" Canary Perforated Writing Pads (12/Pack)</t>
  </si>
  <si>
    <t>BAZIC 50 Ct. 8.5" X 11.75" White Perforated Writing Pads (12/Pack)</t>
  </si>
  <si>
    <t>BAZIC 100 Ct. 3" X 5" Top Bound Poly Spiral Memo Books</t>
  </si>
  <si>
    <t>BAZIC 20 Ct. 16" X 12" Finger Paint Paper Pad</t>
  </si>
  <si>
    <t>BAZIC 40 Ct. 9" X 9" Top Bound Spiral Sketch Pad</t>
  </si>
  <si>
    <t>BAZIC 50 Ct. 6" X 8" Top Bound Spiral Sketch Pad</t>
  </si>
  <si>
    <t>BAZIC 30 Ct. 9" X 12" Top Bound Spiral Sketch Pad</t>
  </si>
  <si>
    <t>BAZIC 30 Ct. 8.5" X 11" Side Bound Spiral Sketch Book</t>
  </si>
  <si>
    <t>BAZIC #6 3/4 White Envelopes w/ Gummed Closure (100/Pack)</t>
  </si>
  <si>
    <t>BAZIC #10 White Envelopes w/ Gummed Closure (50/Pack)</t>
  </si>
  <si>
    <t>BAZIC #6 3/4 Security Envelopes w/ Gummed Closure (80/Pack)</t>
  </si>
  <si>
    <t>BAZIC #10 Security Envelopes w/ Gummed Closure (40/Pack)</t>
  </si>
  <si>
    <t>BAZIC C/R 100 Ct. Black Marble Composition Book</t>
  </si>
  <si>
    <t>BAZIC UNRULED 100 Ct. Premium Black Marble Composition Book</t>
  </si>
  <si>
    <t>BAZIC 5-1" Quad-Ruled 100 Ct. Premium Marble Composition Book</t>
  </si>
  <si>
    <t>BAZIC 100 Ct. Primary Journal Marble Composition Book</t>
  </si>
  <si>
    <t>BAZIC 80 Ct. 4.5" x 3.25" Mini Marble Composition Book (2/Pack)</t>
  </si>
  <si>
    <t>BAZIC 22" X 28" Fluorescent Purple Poster Board</t>
  </si>
  <si>
    <t>BAZIC 22" X 28" Fluorescent Blue Poster Board</t>
  </si>
  <si>
    <t>BAZIC 22" X 28" Fluorescent Fuchsia Poster Board</t>
  </si>
  <si>
    <t>BAZIC Fluorescent Pre-Cut Poster Board Shapes (5/pack)</t>
  </si>
  <si>
    <t>BAZIC 64 Ct. 6" X 9" Mini Construction Paper Pad</t>
  </si>
  <si>
    <t>BAZIC #10 Self-Seal Security Envelopes (500/Box)</t>
  </si>
  <si>
    <t>BAZIC #6 3/4 Self-Seal White Envelopes (65/Pack)</t>
  </si>
  <si>
    <t>BAZIC #6 3/4 Self-Seal Security Envelopes (55/Pack)</t>
  </si>
  <si>
    <t>BAZIC #10 Self-Seal White Envelopes (40/Pack)</t>
  </si>
  <si>
    <t>BAZIC #10 Self-Seal Security Envelopes (30/Pack)</t>
  </si>
  <si>
    <t>BAZIC C/R 100 Ct. Stripes Composition Book</t>
  </si>
  <si>
    <t>BAZIC 6" X 9" Clasp Envelope (100/Box)</t>
  </si>
  <si>
    <t>BAZIC 9" X 12" Clasp Envelope (100/Box)</t>
  </si>
  <si>
    <t>BAZIC 10"  X 13" Clasp Envelope (100/Box)</t>
  </si>
  <si>
    <t>BAZIC 50 Sets 7 1/2" x 2 3/4" 2-Part Carbonless Cash or Rent Receipt Book</t>
  </si>
  <si>
    <t>BAZIC 50 Sets 5 9/16" x 8 7/16" 2-Part Carbonless Sales Order Book</t>
  </si>
  <si>
    <t>BAZIC 50 Sets 5 9/16" x 8 7/16" 2-Part Carbonless Invoice Book</t>
  </si>
  <si>
    <t>BAZIC 50 Sets 8 3/8" x 10 11/16" 2-Part Carbonless Purchase Order Book</t>
  </si>
  <si>
    <t>BAZIC C/R 125 Ct. Filler Paper</t>
  </si>
  <si>
    <t>BAZIC W/R 125 Ct. Filler Paper</t>
  </si>
  <si>
    <t>BAZIC W/R 100 Ct. Black Marble Composition Book</t>
  </si>
  <si>
    <t>BAZIC 200 Sets 7 5/8" x 10 7/8" 2-Part Carbonless Cash or Rent Receipt Book</t>
  </si>
  <si>
    <t>BAZIC 50 Sets 8 3/8" x 10 11/16" 2-Part Carbonless All Purpose Order Book</t>
  </si>
  <si>
    <t>UNICORNS Coloring Book</t>
  </si>
  <si>
    <t>Animal Coloring Book for Adults</t>
  </si>
  <si>
    <t>BAZIC 28" X 40" White Tri-Fold Corrugated Presentation Board</t>
  </si>
  <si>
    <t>BAZIC 100 Ct. Primary Marble Composition Book</t>
  </si>
  <si>
    <t>BAZIC W/R 70 Ct. Poly Cover Composition Book</t>
  </si>
  <si>
    <t>BAZIC C/R 70 Ct. Poly Cover Composition Book</t>
  </si>
  <si>
    <t>BAZIC W/R 100 Ct. Assorted Color Marble Composition Book</t>
  </si>
  <si>
    <t>BAZIC W/R 100 Ct. Premium Black Marble Composition Book</t>
  </si>
  <si>
    <t>BAZIC C/R 100 Ct. Premium Black Marble Composition Book</t>
  </si>
  <si>
    <t>BAZIC 20 Ct. 8.5" x 7" Manila Cover Composition Book</t>
  </si>
  <si>
    <t>BAZIC 80 Ct. White Multipurpose Paper</t>
  </si>
  <si>
    <t>BAZIC 50 Ct. 3" X 3" Yellow Stick On Notes (4/Pack)</t>
  </si>
  <si>
    <t>BAZIC 40 Ct. 3" X 3" Lined Stick On Notes (3/Pack)</t>
  </si>
  <si>
    <t>BAZIC 50 Ct. 3" X 3" Stick On Notes (4/Pack)</t>
  </si>
  <si>
    <t>BAZIC 40 Ct. 3" X 3" Neon Stick On Notes (4/Pack)</t>
  </si>
  <si>
    <t>BAZIC 100 Ct. 3" X 3" Yellow Stick On Notes</t>
  </si>
  <si>
    <t>BAZIC 100 Ct. 3" X 3" Stick On Notes</t>
  </si>
  <si>
    <t>BAZIC 80 Ct. 3" X 3" Neon Stick On Notes</t>
  </si>
  <si>
    <t>BAZIC 70 Ct. 3" X 3" Neon Lined Stick On Notes</t>
  </si>
  <si>
    <t>BAZIC 50 Ct. Spiral Bound 3" X 5" Ruled Colored Index Card</t>
  </si>
  <si>
    <t>BAZIC 100 Ct. 3" X 5" Stick On Notes</t>
  </si>
  <si>
    <t>BAZIC 70 Ct. 3" X 5" Neon Stick On Notes</t>
  </si>
  <si>
    <t>BAZIC 70 Ct. 3" X 5" Neon Lined Stick On Notes</t>
  </si>
  <si>
    <t>BAZIC 11" X 14" White Poster Board (5/Pack)</t>
  </si>
  <si>
    <t>BAZIC 50 Ct. 4" X 6" Lined Stick On Notes</t>
  </si>
  <si>
    <t>BAZIC 50 Ct. 4" X 6" Neon Lined Stick On Notes</t>
  </si>
  <si>
    <t>BAZIC 100 Ct. 3" X 5" Quad Ruled 4-1" White Index Card</t>
  </si>
  <si>
    <t>BAZIC 100 Ct. 1.5" X 2" Stick On Notes (4/Pack)</t>
  </si>
  <si>
    <t>BAZIC 70 Ct. 1.5" X 2" Neon Stick On Notes (4/Pack)</t>
  </si>
  <si>
    <t>BAZIC 100 Ct. Quad-Ruled 4-1" Spiral Notebook</t>
  </si>
  <si>
    <t>BAZIC 80 Ct. 1" X 3" Neon Page Markers (6/Pack)</t>
  </si>
  <si>
    <t>BAZIC 100 Ct. 0.5" X 1.75" Neon Page Markers (10/Pack)</t>
  </si>
  <si>
    <t>BAZIC 200 Ct. 3" X 5" Ruled White Index Card</t>
  </si>
  <si>
    <t>BAZIC 25 Ct. 1" X 1.7" Neon Color Standard Flags (6/Pack)</t>
  </si>
  <si>
    <t>BAZIC 25 Ct. 0.5" X 1.7" Neon Color Coding Flags (10/Pack)</t>
  </si>
  <si>
    <t>BAZIC 25 Ct. 0.5" X 1.7" Neon Color Arrow Flags (10/Pack)</t>
  </si>
  <si>
    <t>BAZIC 20 Ct. 0.5" X 1.7" Printed Arrow Flags (8/Pack)</t>
  </si>
  <si>
    <t>BAZIC 6 Ct. 2" x 1.5" Filing Tabs (5/Pack)</t>
  </si>
  <si>
    <t>BAZIC 100 Ct. 3" X 5" Ruled White Index Card</t>
  </si>
  <si>
    <t>BAZIC 100 Ct. 3" X 3" Yellow Stick On Notes (12/Shrink)</t>
  </si>
  <si>
    <t>BAZIC 100 Ct. 3" X 3" Stick On Notes (12/Shrink)</t>
  </si>
  <si>
    <t>BAZIC 90 Ct. 3" X 3" Neon Stick On Notes (12/Shrink)</t>
  </si>
  <si>
    <t>BAZIC 100 Ct. 3" X 5" Ruled Colored Index Card</t>
  </si>
  <si>
    <t>BAZIC 30 Ct. 0.5" x 1.7" Neon Color Coding Flags w/ Dispenser (4/Pack)</t>
  </si>
  <si>
    <t>BAZIC 25 Ct. 0.5" x 1.7" Neon Color Printed Arrow Flags w/ Dispenser (4/Pack)</t>
  </si>
  <si>
    <t>BAZIC 25 Ct. 0.5" x 1.7" Neon Color Printed Sign Here Flags w/ Dispenser (4/Pack)</t>
  </si>
  <si>
    <t>BAZIC 30 Ct. 1" x 1.7" Neon Color Standard Flags w/ Dispenser (2/Pack)</t>
  </si>
  <si>
    <t>BAZIC 25 Ct. 1" x 1.7" Yellow Color Printed Sign Here Flags w/ Dispenser (2/Pack)</t>
  </si>
  <si>
    <t>BAZIC 180 Ct. 4" X 5.5" Spiral Fat Book</t>
  </si>
  <si>
    <t>BAZIC 50 Ct. Spiral Bound 3" X 5" Ruled White Index Card</t>
  </si>
  <si>
    <t>BAZIC 100 Ct. 3" X 5" Unruled White Index Card</t>
  </si>
  <si>
    <t>BAZIC 100 Ct. 5" X 8" Ruled White Index Card</t>
  </si>
  <si>
    <t>BAZIC 6" X 9" Clasp Envelope (5/Pack)</t>
  </si>
  <si>
    <t>BAZIC 9" X 12" Clasp Envelope (4/Pack)</t>
  </si>
  <si>
    <t>BAZIC 10"  X 13" Clasp Envelope (3/Pack)</t>
  </si>
  <si>
    <t>BAZIC 16 Ct. 18" X 12" Construction Paper Pad</t>
  </si>
  <si>
    <t>BAZIC 32 Ct. 9" X 12" Construction Paper Pad</t>
  </si>
  <si>
    <t>BAZIC 11" X 14" Multi Color Poster Board (5/Pack)</t>
  </si>
  <si>
    <t>BAZIC 22" X 14" White Poster Board (3/Pack)</t>
  </si>
  <si>
    <t>BAZIC Addition Flash Cards (36/Pack)</t>
  </si>
  <si>
    <t>BAZIC Subtraction Flash Cards (36/Pack)</t>
  </si>
  <si>
    <t>BAZIC Multiplication Flash Cards (36/Pack)</t>
  </si>
  <si>
    <t>BAZIC Division Flash Cards (36/Pack)</t>
  </si>
  <si>
    <t>BAZIC C/R 70 Ct. 1-Subject Poly Cover Spiral Notebook</t>
  </si>
  <si>
    <t>BAZIC W/R 70 Ct. 1-Subject Poly Cover Spiral Notebook</t>
  </si>
  <si>
    <t>BAZIC 50 Ct. 5" X 8" Ruled White Index Card</t>
  </si>
  <si>
    <t>BAZIC 20" X 30" Fluorescent Green Foam Board</t>
  </si>
  <si>
    <t>BAZIC 20" X 30" Fluorescent Pink Foam Board</t>
  </si>
  <si>
    <t>BAZIC 20" X 30" Fluorescent Orange Foam Board</t>
  </si>
  <si>
    <t>BAZIC 20" X 30" Fluorescent Yellow Foam Board</t>
  </si>
  <si>
    <t>BAZIC 20" X 30" Sky Blue Foam Board</t>
  </si>
  <si>
    <t>BAZIC 20" X 30" Brown Foam Board</t>
  </si>
  <si>
    <t>BAZIC 20" X 30" Slate Gray Foam Board</t>
  </si>
  <si>
    <t>BAZIC 22" X 14" Asst. Color Poster Board (5/Pack)</t>
  </si>
  <si>
    <t>BAZIC 11" X 14" Metallic Poster Board (5/Pack)</t>
  </si>
  <si>
    <t>BAZIC 11" X 14" Glitter Poster Board (3/Pack)</t>
  </si>
  <si>
    <t>BAZIC 11" X 14" White Poster Board w/Glitter Frame (5/Pack)</t>
  </si>
  <si>
    <t>BAZIC 22" X 28" Metallic Gold Poster Board</t>
  </si>
  <si>
    <t>BAZIC 22" X 28" Metallic Silver Poster Board</t>
  </si>
  <si>
    <t>BAZIC 50 Ct. 10.5" X 8" Cursive Writing Pad</t>
  </si>
  <si>
    <t>BAZIC 6" x 9.25" (#0) Metallic Bubble Mailers</t>
  </si>
  <si>
    <t>BAZIC 8.5" x 11.25" (#2) Metallic Bubble Mailers</t>
  </si>
  <si>
    <t>BAZIC 10.5" x 15" (#5) Metallic Bubble Mailers</t>
  </si>
  <si>
    <t>BAZIC 50 Ct. 10.5" X 8" Manuscript Writing Pad</t>
  </si>
  <si>
    <t>BAZIC 6" x 9.25" (#0) Poly Bubble Mailer (4/Pack)</t>
  </si>
  <si>
    <t>BAZIC 8.5" x 11.25" (#2) Poly Bubble Mailer (3/Pack)</t>
  </si>
  <si>
    <t>BAZIC 10.5" x 15" (#5) Poly Bubble Mailer (2/Pack)</t>
  </si>
  <si>
    <t>BAZIC 6" x 9.25" (#0) Poly Bubble Mailer (25/Pack)</t>
  </si>
  <si>
    <t>BAZIC 8.5" x 11.25" (#2) Poly Bubble Mailer (25/Pack)</t>
  </si>
  <si>
    <t>BAZIC 10.5" x 15" (#5) Poly Bubble Mailer (25/Pack)</t>
  </si>
  <si>
    <t>BAZIC Numbers Flash Cards (36/Pack)</t>
  </si>
  <si>
    <t>BAZIC Assorted Card Games</t>
  </si>
  <si>
    <t>BAZIC 6" x 9" Self-Seal White Catalog Envelope (6/Pack)</t>
  </si>
  <si>
    <t>BAZIC 9" x 12" Self-Seal White Catalog Envelope (5/Pack)</t>
  </si>
  <si>
    <t>BAZIC 10" x 13" Self-Seal White Catalog Envelope (4/Pack)</t>
  </si>
  <si>
    <t>BAZIC #10 Self-Seal White Single Window Envelopes (500/Box)</t>
  </si>
  <si>
    <t>BAZIC 120 Ct. 5" X 7" Personal / Assignment Spiral Notebook</t>
  </si>
  <si>
    <t>BAZIC 150 Ct. 4" X 5.5" Poly Cover Spiral Fat Book</t>
  </si>
  <si>
    <t>BAZIC 30 Ct. 9" X 12" Tracing Paper Pad</t>
  </si>
  <si>
    <t>BAZIC 80 Ct. 5" x 7" Floral Poly Cover Personal Composition Book</t>
  </si>
  <si>
    <t>BAZIC 80 Ct. 5" x 7" Polka Dot Poly Cover Personal Composition Book</t>
  </si>
  <si>
    <t>BAZIC 80 Ct. 5" x 7" Poly Cover Personal Composition Book</t>
  </si>
  <si>
    <t>BAZIC 100 Ct. 5" X 7" Poly Cover Personal / Assignment Spiral Notebook</t>
  </si>
  <si>
    <t>BAZIC Alphabet Preschool Flash Cards (36/Pack)</t>
  </si>
  <si>
    <t>BAZIC Colors Preschool Flash Cards (36/Pack)</t>
  </si>
  <si>
    <t>BAZIC C/R 100 Ct. Camouflage Composition Book</t>
  </si>
  <si>
    <t>BAZIC C/R 100 Ct. Polka Dot Composition Book</t>
  </si>
  <si>
    <t>BAZIC C/R 100 Ct. Chevron Composition Book</t>
  </si>
  <si>
    <t>BAZIC C/R 100 Ct. Paisley Composition Book</t>
  </si>
  <si>
    <t>BAZIC C/R 80 Ct. Geometric Composition Book</t>
  </si>
  <si>
    <t>BAZIC 40 Ct. 9" X 12" Sketch Pad</t>
  </si>
  <si>
    <t>BAZIC C/R 70 Ct. 1-Subject Spiral Notebook (3/Pack)</t>
  </si>
  <si>
    <t>BAZIC C/R 120 Ct. 3-Subject Spiral Notebook (3/Pack)</t>
  </si>
  <si>
    <t>BAZIC 20 Ct. 18" X 12" Sketch Pad</t>
  </si>
  <si>
    <t>BAZIC W/R 80 Ct. Black Marble Composition Book</t>
  </si>
  <si>
    <t>BAZIC C/R 80 Ct. Black Marble Composition Book</t>
  </si>
  <si>
    <t>BAZIC W/R 80 Ct. Assorted Color Marble Composition Book</t>
  </si>
  <si>
    <t>BAZIC 75mm X 75mm 300 Ct. Color Paper Cube w/ Tray</t>
  </si>
  <si>
    <t>BAZIC 48 Ct. 9" X 12" Construction Paper</t>
  </si>
  <si>
    <t>BAZIC 50 Ct. 5" X 8" Canary Jr. Perforated Writing Pads (2/Pack)</t>
  </si>
  <si>
    <t>BAZIC 50 Ct. 5" X 8" White Jr. Perforated Writing Pads (2/Pack)</t>
  </si>
  <si>
    <t>BAZIC 100 Ct. 4" X 6" Ruled White Index Card</t>
  </si>
  <si>
    <t>BAZIC C/R 70 Ct. 1-Subject Spiral Notebook</t>
  </si>
  <si>
    <t>BAZIC W/R 70 Ct. 1-Subject Spiral Notebook</t>
  </si>
  <si>
    <t>BAZIC 100 Ct. 6" X 9" Ruled Writing Tablet</t>
  </si>
  <si>
    <t>BAZIC C/R 120 Ct. 3-Subject Spiral Notebook</t>
  </si>
  <si>
    <t>BAZIC W/R 120 Ct. 3-Subject Spiral Notebook</t>
  </si>
  <si>
    <t>BAZIC C/R 120 Ct. 9.5" X 5.75" 3-Subject Spiral Notebook</t>
  </si>
  <si>
    <t>BAZIC W/R 120 Ct. 9.5" X 5.75" 3-Subject Spiral Notebook</t>
  </si>
  <si>
    <t>BAZIC C/R 100 Ct. Filler Paper</t>
  </si>
  <si>
    <t>BAZIC W/R 100 Ct. Filler Paper</t>
  </si>
  <si>
    <t>BAZIC C/R 150 Ct. Filler Paper</t>
  </si>
  <si>
    <t>BAZIC W/R 150 Ct. Filler Paper</t>
  </si>
  <si>
    <t>BAZIC 100 Ct. 4-1" Quad-Ruled Filler Paper</t>
  </si>
  <si>
    <t>BAZIC 50 Ct. View Poly Spiral Bound 3" x 5" Ruled White Index Card w/ 2-Tab Divider</t>
  </si>
  <si>
    <t>BAZIC 70 Ct. 6" X 9" Green Tint Gregg Ruled Steno Book</t>
  </si>
  <si>
    <t>BAZIC #6 3/4 Self-Seal White Envelopes (100/Pack)</t>
  </si>
  <si>
    <t>BAZIC #6 3/4 Self-Seal Security Envelopes (80/Pack)</t>
  </si>
  <si>
    <t>BAZIC #10 Self-Seal White Envelopes (50/Pack)</t>
  </si>
  <si>
    <t>BAZIC #10 Self-Seal Security Envelopes (40/Pack)</t>
  </si>
  <si>
    <t>BAZIC 80 Ct. 6" X 9" White Paper Gregg Ruled Steno Book</t>
  </si>
  <si>
    <t>BAZIC 80 Ct. 8.5" X 11" Reversible 4"/5" Quad Ruled Wireless Notebook</t>
  </si>
  <si>
    <t>BAZIC C/R 150 Ct. 5-Subject Spiral Notebook</t>
  </si>
  <si>
    <t>BAZIC W/R 150 Ct. 5-Subject Spiral Notebook</t>
  </si>
  <si>
    <t>BAZIC C/R 80 Ct. 1-Subject Wireless Notebook</t>
  </si>
  <si>
    <t>BAZIC W/R 80 Ct. 1-Subject Wireless Notebook</t>
  </si>
  <si>
    <t>BAZIC 96 Ct. 9" X 12" Construction Paper</t>
  </si>
  <si>
    <t>BAZIC 17" X 22" Undated 12-Month Desk Pad Calendar</t>
  </si>
  <si>
    <t>BAZIC 20" X 30" White Foam Board</t>
  </si>
  <si>
    <t>BAZIC 20" X 30" Red Foam Board</t>
  </si>
  <si>
    <t>BAZIC 20" X 30" Blue Foam Board</t>
  </si>
  <si>
    <t>BAZIC 20" X 30" Green Foam Board</t>
  </si>
  <si>
    <t>BAZIC 20" X 30" Yellow Foam Board</t>
  </si>
  <si>
    <t>BAZIC 20" X 30" Black Foam Board</t>
  </si>
  <si>
    <t>BAZIC 20" X 30" Pink Foam Board</t>
  </si>
  <si>
    <t>BAZIC 75 Ct. 3" X 5" Ruled Fluorescent Colored Index Card</t>
  </si>
  <si>
    <t>BAZIC 50 Ct. 8.5" X 11.75" Canary Perforated Writing Pads</t>
  </si>
  <si>
    <t>BAZIC 50 Ct. 8.5" X 11.75" White Perforated Writing Pads</t>
  </si>
  <si>
    <t>BAZIC 11" X 17" Undated 12-Month Desk Pad Calendar</t>
  </si>
  <si>
    <t>BAZIC Mini Cushion Grip Standard (26/6) Stapler w/ 500 Ct. Staples</t>
  </si>
  <si>
    <t>BAZIC 8 oz White Board Cleaner</t>
  </si>
  <si>
    <t>BAZIC 4 oz White Board Cleaner</t>
  </si>
  <si>
    <t>BAZIC Felt Chalkboard/Whiteboard Eraser</t>
  </si>
  <si>
    <t>BAZIC Peel-Away Whiteboard Eraser</t>
  </si>
  <si>
    <t>BAZIC Felt Chalkboard/Whiteboard Eraser w/ Hanger</t>
  </si>
  <si>
    <t>BAZIC Magnetic Whiteboard Eraser w/ Foam Comfort Grip</t>
  </si>
  <si>
    <t>BAZIC Ergonomic Magnetic Whiteboard Eraser</t>
  </si>
  <si>
    <t>BAZIC Mini Standard (26/6) Stapler w/ 500 Ct. Staples</t>
  </si>
  <si>
    <t>BAZIC 8.5" X 11" Dry Erase Board w/ Marker</t>
  </si>
  <si>
    <t>BAZIC 8.5" X 11" Magnetic Dry Erase Board w/ Marker &amp; 2 Magnets</t>
  </si>
  <si>
    <t>BAZIC 11" X 14" Magnetic Dry Erase Board w/ Marker &amp; 2 Magnets</t>
  </si>
  <si>
    <t>BAZIC 11" X 17" Magnetic Dry Erase Board w/ Marker &amp; 2 Magnets</t>
  </si>
  <si>
    <t>BAZIC Asstd Color 8.5" X 11" Dry Erase Board w/ Marker</t>
  </si>
  <si>
    <t>BAZIC 7.4" X 10.3" Double Sided Dry Erase Learning Board w/ Marker</t>
  </si>
  <si>
    <t>BAZIC 9" X 12" Double Sided Dry Erase Learning Board w/ Marker</t>
  </si>
  <si>
    <t>BAZIC 9" X 12" Double Sided Dry Erase Lap Board</t>
  </si>
  <si>
    <t>BAZIC Mini Pastel Color Standard (26/6) Stapler w/ 500 Ct. Staples</t>
  </si>
  <si>
    <t>BAZIC 11" X 14" Magnetic Dry Erase Calendar Board w/ Marker &amp; 2 Magnets</t>
  </si>
  <si>
    <t>BAZIC 8.5" X 11" Dry Erase / Cork Combo Board w/ Marker</t>
  </si>
  <si>
    <t>BAZIC Standard (26/6) Metal Stapler</t>
  </si>
  <si>
    <t>BAZIC 14" x 14" Magnetic Dry Erase Calendar Tile</t>
  </si>
  <si>
    <t>BAZIC 14" x 14" Magnetic Dry Erase Tile</t>
  </si>
  <si>
    <t>BAZIC 11.5" x 11.5" Magnetic Dry Erase Tile</t>
  </si>
  <si>
    <t>BAZIC 24" x 36" Aluminum Frame Magnetic Dry Erase Board Value Pack</t>
  </si>
  <si>
    <t>BAZIC 16" X 20" Aluminum Framed Magnetic Dry Erase Board</t>
  </si>
  <si>
    <t>BAZIC 16" X 20" Aluminum Framed Magnetic Dry Erase Calendar</t>
  </si>
  <si>
    <t>BAZIC 5000 Ct. Standard (26/6) Staples</t>
  </si>
  <si>
    <t>BAZIC 3000 Ct. Standard (26/6) Metallic Color Staples</t>
  </si>
  <si>
    <t>BAZIC Reusable Dry Erase Pockets (10/Pack)</t>
  </si>
  <si>
    <t>BAZIC Reusable Dry Erase Pockets</t>
  </si>
  <si>
    <t>BAZIC 2 Oz./ 56.70 g Assorted Sizes Rubber Bands</t>
  </si>
  <si>
    <t>BAZIC 2 Oz./ 56.70 g #32 Rubber Bands</t>
  </si>
  <si>
    <t>BAZIC 2 Oz./ 56.70 g #64 Rubber Bands</t>
  </si>
  <si>
    <t>BAZIC 2 Oz./ 56.70 g Assorted Sizes and Colors Rubber Bands</t>
  </si>
  <si>
    <t>BAZIC 2 Oz./ 56.70 g Assorted Sizes Black Color Rubber Bands</t>
  </si>
  <si>
    <t>BAZIC Claw Style Staples Remover w/ Safety Lock (2/Pack)</t>
  </si>
  <si>
    <t>KAPPA Pocket Puzzle Word Finds Large Print - Digest Size</t>
  </si>
  <si>
    <t>BAZIC Mini Stand-Up Standard (26/6) Stapler w/ 500 Ct. Staples</t>
  </si>
  <si>
    <t>BAZIC Compact Stand-Up Standard (26/6) Stapler w/ 500 Ct. Staples</t>
  </si>
  <si>
    <t>SESAME STREET Flash Card</t>
  </si>
  <si>
    <t>BAZIC Stand-Up Standard (26/6) Full Strip Stapler w/ 500 Ct. Staples</t>
  </si>
  <si>
    <t>BAZIC Bright Color Standard (26/6) Stapler</t>
  </si>
  <si>
    <t>BAZIC Two Tone Standard (26/6) Stapler</t>
  </si>
  <si>
    <t>BAZIC Transparent Standard (26/6) Stapler w/ 500 Ct. Staples</t>
  </si>
  <si>
    <t>BAZIC Date Stamp and Ink Pad (Black Ink)</t>
  </si>
  <si>
    <t>BAZIC Received Self Inking Rubber Stamp (Red Ink)</t>
  </si>
  <si>
    <t>BAZIC Paid Self Inking Rubber Stamp (Red Ink)</t>
  </si>
  <si>
    <t>SCHOOL ZONE Tarjetas Escolares Educativas</t>
  </si>
  <si>
    <t>SCHOOL ZONE Assorted Workbooks</t>
  </si>
  <si>
    <t>SESAME STREET Workbooks</t>
  </si>
  <si>
    <t>KAPPA Woman's Day Word Finds Puzzle Book-Digest Size</t>
  </si>
  <si>
    <t>Hand Sanitizer Dispenser &amp; Temperature Screening Stand</t>
  </si>
  <si>
    <t>KN95 Respirator Mask - Black</t>
  </si>
  <si>
    <t>KN95 Kid's Respirator Mask</t>
  </si>
  <si>
    <t>OFFER ITEM #6705</t>
  </si>
  <si>
    <t>OFFER ITEM #MM-7310</t>
  </si>
  <si>
    <t>TYPE ITEM #BS-9502C</t>
  </si>
  <si>
    <t>TYPE ITEM #6705</t>
  </si>
  <si>
    <t>FRESH 3-PLY Protective Disposable Face Mask (50/Pack) - Blue</t>
  </si>
  <si>
    <t>OFFER ITEM #LCMP-5204</t>
  </si>
  <si>
    <t>3-PLY 3D Cotton Mask with Adjustable Ear loop - Black</t>
  </si>
  <si>
    <t>3-PLY 3D Kid's Cotton Mask with Adjustable Ear loop - White</t>
  </si>
  <si>
    <t>3-PLY 3D Kid's Cotton Mask with Adjustable Ear loop - Assorted Color</t>
  </si>
  <si>
    <t>3-PLY 3D Kid's Cotton Mask with Adjustable Ear loop - Black</t>
  </si>
  <si>
    <t>TYPE ITEM #6740-A</t>
  </si>
  <si>
    <t>Black Washable &amp; Reusable Polyester Spandex Fashion Mask</t>
  </si>
  <si>
    <t>OFFER ITEM #6747</t>
  </si>
  <si>
    <t>XL Disposable Nitrile Gloves (1000/Case)</t>
  </si>
  <si>
    <t>L Disposable Nitrile Gloves (1000/Case)</t>
  </si>
  <si>
    <t>M Disposable Nitrile Gloves (1000/case)</t>
  </si>
  <si>
    <t>S Disposable Nitrile Gloves (1000/case)</t>
  </si>
  <si>
    <t>One Size Disposable Nitrile Gloves (1000/case)</t>
  </si>
  <si>
    <t>Magicare 75% Alcohol Wipes (80/Pack)</t>
  </si>
  <si>
    <t>Disposable Non Woven Shoe Cover</t>
  </si>
  <si>
    <t>Protective Face Shield</t>
  </si>
  <si>
    <t>Goggle Face Shield</t>
  </si>
  <si>
    <t>DIKANG Non-Contact Infrared Digital Thermometers</t>
  </si>
  <si>
    <t>OFFER ITEM #6790</t>
  </si>
  <si>
    <t>Digital Thermometer</t>
  </si>
  <si>
    <t>TYPE ITEM #6798</t>
  </si>
  <si>
    <t>BAZIC Metal Full Strip Stapler Set</t>
  </si>
  <si>
    <t>BAZIC Natural Craft Stick (100/Pack)</t>
  </si>
  <si>
    <t>BAZIC Colored Craft Stick (100/Pack)</t>
  </si>
  <si>
    <t>BAZIC Jumbo Natural Craft Stick (50/Pack)</t>
  </si>
  <si>
    <t>BAZIC Jumbo Colored Craft Stick (50/Pack)</t>
  </si>
  <si>
    <t>BAZIC Natural Craft Stick (1000/Box)</t>
  </si>
  <si>
    <t>BAZIC Mini Natural Clothes Pin (50/Pack)</t>
  </si>
  <si>
    <t>BAZIC Mini Colored Clothes Pin (50/Pack)</t>
  </si>
  <si>
    <t>BAZIC Metal Full Strip Stapler</t>
  </si>
  <si>
    <t>BAZIC 3/8" x 12" Round Natural Wooden Dowel (6/Bag)</t>
  </si>
  <si>
    <t>BAZIC 3/16" x 12" Round Multi-Colored Wooden Dowel (15/Bag)</t>
  </si>
  <si>
    <t>BAZIC 3/16" x 12" Round Natural Wooden Dowel (20/Bag)</t>
  </si>
  <si>
    <t>BAZIC Assorted Round Natural Wooden Dowel (10/Bag)</t>
  </si>
  <si>
    <t>BAZIC Desktop Full Strip Stapler Set</t>
  </si>
  <si>
    <t>BAZIC Comfort Grip Desktop Stapler Set</t>
  </si>
  <si>
    <t>BAZIC Office Desktop Stapler Set</t>
  </si>
  <si>
    <t>BAZIC Pre-Sharpened #2 Golf Pencil (144/Pack)</t>
  </si>
  <si>
    <t>BAZIC Crystal 0.7 mm Mechanical Pencil (3/Pack)</t>
  </si>
  <si>
    <t>CHILDREN'S STORY BOOKS</t>
  </si>
  <si>
    <t>Search &amp; Find Books</t>
  </si>
  <si>
    <t>BAZIC Sparkly 0.7 mm Mechanical Pencil w/ Glitter Grip (4/Pk)</t>
  </si>
  <si>
    <t>6x6 Learn &amp; Play Board Book I</t>
  </si>
  <si>
    <t>BAZIC Metro 0.7 mm Mechanical Pencil (3/Pack)</t>
  </si>
  <si>
    <t>BAZIC Noir 0.5 mm Mechanical Pencil (4/Pack)</t>
  </si>
  <si>
    <t>KAPPA Mermaids &amp; Ballerinas Coloring &amp; Activity Book</t>
  </si>
  <si>
    <t>Story and Activity Books</t>
  </si>
  <si>
    <t>BAZIC Electra Noir 0.7 mm Mechanical Pencil (8/Pack)</t>
  </si>
  <si>
    <t>My Unicorn World Coloring Book</t>
  </si>
  <si>
    <t>LLAMAS Coloring Book</t>
  </si>
  <si>
    <t>FLAMINGO Coloring Book</t>
  </si>
  <si>
    <t>BAZIC Electra 0.7 mm Fashion Color Mechanical Pencil (5/Pack)</t>
  </si>
  <si>
    <t>Neon Covered Advanced Coloring Books</t>
  </si>
  <si>
    <t>OFFER ITEM #71159</t>
  </si>
  <si>
    <t>DR. IVERT 70% Alcohol Hand Sanitizer with Aloe 32 FL OZ (946 mL)</t>
  </si>
  <si>
    <t>DR. IVERT Multi-Purpose Alcohol Spray 3.38 FL OZ (100 mL)</t>
  </si>
  <si>
    <t>BAZIC Metallic Laser Foil Wood Pencil w/ Eraser (8/Pack)</t>
  </si>
  <si>
    <t>BAZIC Metallic Glitter Wood Pencil w/ Eraser (8/Pack)</t>
  </si>
  <si>
    <t>BAZIC Fluorescent Wood Pencil w/ Eraser (8/pack)</t>
  </si>
  <si>
    <t>DOUBLE A (96) 8.5" X 14" Legal Size Copy Paper (10 Reams/Case)</t>
  </si>
  <si>
    <t>BAZIC Pre-Sharpened #2 Premium Yellow Pencil (144/Pack)</t>
  </si>
  <si>
    <t>BAZIC #2 The First Jumbo Premium Yellow Pencil (4/pack)</t>
  </si>
  <si>
    <t>BAZIC Reward &amp; Incentive Wood Pencil w/ Eraser (8/Pack)</t>
  </si>
  <si>
    <t>BAZIC Carpenter's Pencil (5/Pack)</t>
  </si>
  <si>
    <t>BAZIC Crown 0.7 mm Mechanical Pencil (3/Pack)</t>
  </si>
  <si>
    <t>BAZIC Crown Dazzle 0.5 mm Mechanical Pencil (3/Pack)</t>
  </si>
  <si>
    <t>6x6 Children Board Books III</t>
  </si>
  <si>
    <t>6x6 Children Board Books IV</t>
  </si>
  <si>
    <t>BAZIC Marc 0.7 mm Mechanical Pencil (3/Pack)</t>
  </si>
  <si>
    <t>KOOLINE 3-PLY Protective Disposable Face Mask (50/Pack) - Blue</t>
  </si>
  <si>
    <t>Big Print Find-A-Word Digest Puzzle Books</t>
  </si>
  <si>
    <t>Sudoku Digest Puzzle Books</t>
  </si>
  <si>
    <t>BAZIC Lumiere 0.7 mm Mechanical Pencil w/ Grip (3/Pack)</t>
  </si>
  <si>
    <t>BAZIC 8 Neon Colored Pencils</t>
  </si>
  <si>
    <t>BAZIC Spencer 0.9 mm Mechanical Pencil (3/Pack)</t>
  </si>
  <si>
    <t>Spiral Find A Word I Digest Puzzle Books</t>
  </si>
  <si>
    <t>Spiral Sudoku Digest Puzzle Books</t>
  </si>
  <si>
    <t>Spiral Crossword Digest Puzzle Books</t>
  </si>
  <si>
    <t>Neon Glitter Girls Coloring Books</t>
  </si>
  <si>
    <t>Neon Glitter Kids Coloring Books</t>
  </si>
  <si>
    <t>Neon Glitter Animals Coloring Books</t>
  </si>
  <si>
    <t>BAZIC Azure 0.7 mm Mechanical Pencil (4/Pack)</t>
  </si>
  <si>
    <t>Kids Foil Coloring Books</t>
  </si>
  <si>
    <t>BAZIC Yellow 0.9 mm Mechanical Pencil (4/Pack)</t>
  </si>
  <si>
    <t>BAZIC Sports Multi-Point Pencil (8/Pack)</t>
  </si>
  <si>
    <t>BAZIC Pre-sharpened #2 Recycled Paper Pencil (10/Pack)</t>
  </si>
  <si>
    <t>BAZIC Polaris 0.7 mm Mechanical Pencil w/ Ceramics High-Quality Lead</t>
  </si>
  <si>
    <t>MY FIRST PONY FOIL &amp; EMBOSSED Coloring &amp; Activity Book</t>
  </si>
  <si>
    <t>BAZIC Diamante 0.5 mm Mechanical Pencil w/ Grip (3/Pack)</t>
  </si>
  <si>
    <t>BAZIC Spinner Top Eraser 0.5 mm  Mechanical Pencil (3/Pack)</t>
  </si>
  <si>
    <t>BAZIC Marire Multi-Point Pencil w/ Magnifier Top (4/Pack)</t>
  </si>
  <si>
    <t>BAZIC Prism 0.7 mm Mechanical Pencil w/ Ceramic High-Quality Lead</t>
  </si>
  <si>
    <t>BAZIC 4 #2 Triangle Yellow Pencil w/ Sharpener</t>
  </si>
  <si>
    <t>BAZIC 3 #2 The First Triangle Jumbo Yellow Pencil w/ Sharpener</t>
  </si>
  <si>
    <t>BAZIC Tritech 0.7 mm Mechanical Pencil w/ Ceramics High-Quality Lead</t>
  </si>
  <si>
    <t>BAZIC Drawing &amp; Sketching Pencil Set (6 Assortment)</t>
  </si>
  <si>
    <t>BAZIC Design &amp; Drafting Pencil Set (12 Assortment)</t>
  </si>
  <si>
    <t>BAZIC Paisley Multi-Point Pencil (8/Pack)</t>
  </si>
  <si>
    <t>BAZIC Dazzle Multi-Point Pencil (8/Pack)</t>
  </si>
  <si>
    <t>KAPPA Big &amp; Easy Coloring For Beginners</t>
  </si>
  <si>
    <t>KAPPA Let Me Play Coloring &amp; Activity Book</t>
  </si>
  <si>
    <t>BAZIC Tri-Angle 0.7 mm Mechanical Pencil w/ Ceramics High-Quality Lead</t>
  </si>
  <si>
    <t>BAZIC Electra 0.7 mm Mechanical Pencil (12/Box)</t>
  </si>
  <si>
    <t>BAZIC #2B Premium Wood Pencil (12/Pack)</t>
  </si>
  <si>
    <t>BAZIC Pre-Sharpened #2 Premium Yellow Pencil (12/Pack)</t>
  </si>
  <si>
    <t>BAZIC #2 Premium Yellow Pencil (12/Pack)</t>
  </si>
  <si>
    <t>BAZIC #2 Premium Yellow Pencil (20/Pack)</t>
  </si>
  <si>
    <t>BAZIC 12 Colored Pencils</t>
  </si>
  <si>
    <t>BAZIC #2 Premium Yellow Pencil (10/Pack)</t>
  </si>
  <si>
    <t>BAZIC 24 Mini Colored Pencils</t>
  </si>
  <si>
    <t>BAZIC 24 Colored Pencils</t>
  </si>
  <si>
    <t>BAZIC 12 Mini Colored Pencils</t>
  </si>
  <si>
    <t>BAZIC Electra 0.7 mm Mechanical Pencil (5/Pack)</t>
  </si>
  <si>
    <t>BAZIC Electra 0.7 mm Mechanical Pencil with Grip (4/Pack)</t>
  </si>
  <si>
    <t>BAZIC Electra 0.7 mm Fashion Color Mechanical Pencil with Gel Grip (3/Pack)</t>
  </si>
  <si>
    <t>BAZIC 12 Colored Pencils Designer Series</t>
  </si>
  <si>
    <t>BAZIC 20 Ct. 0.9 mm Mechanical Pencil Lead (8/Pack)</t>
  </si>
  <si>
    <t>BAZIC 20 Ct. 0.7 mm Mechanical Pencil Lead (8/pack)</t>
  </si>
  <si>
    <t>BAZIC 20 Ct. 0.5 mm Mechanical Pencil Lead (8/Pack)</t>
  </si>
  <si>
    <t>18 Colored Pencils</t>
  </si>
  <si>
    <t>#2 Yellow Pencil (20/Pack)</t>
  </si>
  <si>
    <t>12 Colored Pencils</t>
  </si>
  <si>
    <t>#2 Yellow Pencil (12/Pack)</t>
  </si>
  <si>
    <t>Pre-Sharpened #2 Yellow Pencil (12/Pack)</t>
  </si>
  <si>
    <t>BAZIC 12 Ct. 0.7 mm Ceramics High-Quality Mechanical Pencil Lead (3/Pack)</t>
  </si>
  <si>
    <t>BAZIC 12 Ct. 0.9 mm Ceramics High-Quality Mechanical Pencil Lead (3/Pack)</t>
  </si>
  <si>
    <t>BAZIC 12 Ct. 0.5 mm Ceramics High-Quality Mechanical Pencil Lead (3/Pack)</t>
  </si>
  <si>
    <t>BAZIC Back To School Kit</t>
  </si>
  <si>
    <t>BAZIC Primary School Kit (16 SKU/17 PCS)</t>
  </si>
  <si>
    <t>BAZIC Elementary School Kit (19 SKU/20 PCS)</t>
  </si>
  <si>
    <t>BAZIC Middle/High School Kit (19 SKU/22 PCS)</t>
  </si>
  <si>
    <t>BAZIC Assorted Color 3-Ring Pencil Pouch</t>
  </si>
  <si>
    <t>BAZIC Back To School Starter Pack</t>
  </si>
  <si>
    <t>BAZIC Primary School Kit with Backpack (17 SKU/18 PCS)</t>
  </si>
  <si>
    <t>BAZIC Elementary School Kit with Backpack (20 SKU/21 PCS)</t>
  </si>
  <si>
    <t>BAZIC Middle/High School Kit with Backpack (20 SKU/23 PCS)</t>
  </si>
  <si>
    <t>BAZIC Bright Color 3-Ring Pencil Pouch</t>
  </si>
  <si>
    <t>BAZIC Summer Paper Craft Kit</t>
  </si>
  <si>
    <t>BAZIC Summer Fest Coloring Kit</t>
  </si>
  <si>
    <t>BAZIC Waterfall Card Kit</t>
  </si>
  <si>
    <t>BAZIC Valentine's Day Craft Kit</t>
  </si>
  <si>
    <t>BAZIC Fall Craft Kit: Pumpkin, Turkey,  Scarecrow Head</t>
  </si>
  <si>
    <t>Bible Story &amp; Activity Books</t>
  </si>
  <si>
    <t>BAZIC 3-Ring Pencil Pouch w/ Mesh Window</t>
  </si>
  <si>
    <t>BAZIC Bright Color 3-Ring Pencil Pouch w/ Mesh Window</t>
  </si>
  <si>
    <t>BAZIC 11.5" x 6.5" 3-ring Clear Pencil Pouch</t>
  </si>
  <si>
    <t>BAZIC 11" x 5" Clear Pencil Pouch</t>
  </si>
  <si>
    <t>BAZIC Double Zipper 3-Ring Pencil Pouch w/ Mesh Window</t>
  </si>
  <si>
    <t>BAZIC Black 3-Ring Pencil Pouch w/ Mesh Window</t>
  </si>
  <si>
    <t>CUSTOM KIT #10</t>
  </si>
  <si>
    <t>CUSTOM KIT #1</t>
  </si>
  <si>
    <t>CUSTOM KIT #2</t>
  </si>
  <si>
    <t>CUSTOM KIT #3</t>
  </si>
  <si>
    <t>CUSTOM KIT #4</t>
  </si>
  <si>
    <t>CUSTOM KIT #5</t>
  </si>
  <si>
    <t>CUSTOM KIT #6</t>
  </si>
  <si>
    <t>CUSTOM KIT #7</t>
  </si>
  <si>
    <t>CUSTOM KIT #8</t>
  </si>
  <si>
    <t>CUSTOM KIT #9</t>
  </si>
  <si>
    <t>BAZIC Retro Color 3-Ring Pencil Pouch w/ Mesh Window</t>
  </si>
  <si>
    <t>BAZIC 3-Ring Pencil Pouch w/ Clear Window</t>
  </si>
  <si>
    <t>Domtar EARTHCHOICE 8.5" X 11" Green Colored Paper (10 Reams/Case)</t>
  </si>
  <si>
    <t>Domtar EARTHCHOICE 8.5" X 11" Blue Colored Paper (10 Reams/Case)</t>
  </si>
  <si>
    <t>BAZIC Bright Color Slider Pencil Case w/ PDQ Display</t>
  </si>
  <si>
    <t>Domtar EARTHCHOICE 8.5" X 11" Ivory Colored Paper (10 Reams/Case)</t>
  </si>
  <si>
    <t>100% Isopropyl Alcohol 1 GALLON (3.75L)</t>
  </si>
  <si>
    <t>70% Isopropyl Alcohol 1 GALLON (3.75L)</t>
  </si>
  <si>
    <t>BAZIC Translucent Slider Pencil Case w/ PDQ Display</t>
  </si>
  <si>
    <t>KAPPA Jumbo Large Print Word Finds Puzzle Book</t>
  </si>
  <si>
    <t>BAZIC 8" Double Deck Organizer Box</t>
  </si>
  <si>
    <t>BAZIC 8" Bright Color Double Deck Organizer Box</t>
  </si>
  <si>
    <t>BAZIC Glitter Bright Color Multipurpose Utility Box</t>
  </si>
  <si>
    <t>BAZIC Clear Multipurpose Utility Box</t>
  </si>
  <si>
    <t>BAZIC Bright Color Multipurpose Utility Box</t>
  </si>
  <si>
    <t>BAZIC Classic Multipurpose Utility Box</t>
  </si>
  <si>
    <t>KAPPA Large Print Word Finds</t>
  </si>
  <si>
    <t>KAPPA Large Print Crosswords</t>
  </si>
  <si>
    <t>KAPPA Variety Puzzles &amp; Games Book</t>
  </si>
  <si>
    <t>BAZIC Regal Multipurpose Utility Box</t>
  </si>
  <si>
    <t>BAZIC Basix Multipurpose Utility Box</t>
  </si>
  <si>
    <t>BAZIC Basix Clear Multipurpose Utility Box</t>
  </si>
  <si>
    <t>BAZIC Bright Multipurpose Ruler Length Utility Box</t>
  </si>
  <si>
    <t>BAZIC Clear Multipurpose Ruler Length Utility Box</t>
  </si>
  <si>
    <t>BAZIC 1.88" X 5 Yards Heart Series Duct Tape</t>
  </si>
  <si>
    <t>BAZIC 1.88" X 5 Yards Star Series Duct Tape</t>
  </si>
  <si>
    <t>BAZIC 1.88" X 5 Yards Butterfly Series Duct Tape</t>
  </si>
  <si>
    <t>BAZIC 1.88" X 5 Yards Elephant Series Duct Tape</t>
  </si>
  <si>
    <t>BAZIC 1.88" X 5 Yards Zebra Series Duct Tape</t>
  </si>
  <si>
    <t>BAZIC 1.88" X 5 Yards Camouflage Series Duct Tape</t>
  </si>
  <si>
    <t>BAZIC 1.88" X 5 Yards Leopard Series Duct Tape</t>
  </si>
  <si>
    <t>BAZIC 1.88" X 5 Yards Giraffe Series Duct Tape</t>
  </si>
  <si>
    <t>BAZIC 3/4" x 1296" Invisible Tape w/ Dispenser</t>
  </si>
  <si>
    <t>BAZIC 1.88" X 5 Yards Polka Dot Series Duct Tape</t>
  </si>
  <si>
    <t>BAZIC 1.88" X 5 Yards Chevron Series Duct Tape</t>
  </si>
  <si>
    <t>BAZIC 1.88" X 5 Yards Plaid Series Duct Tape</t>
  </si>
  <si>
    <t>BAZIC 1.88" X 5 Yards Lace Series Duct Tape</t>
  </si>
  <si>
    <t>BAZIC 3/4" X 800" Invisible Tape Refill (3/Pack)</t>
  </si>
  <si>
    <t>BAZIC 3/4" X 500" Invisible Tape (3/Pack)</t>
  </si>
  <si>
    <t>BAZIC 3/4" X 1000" Transparent Tape Refill (3/Pack)</t>
  </si>
  <si>
    <t>BAZIC 3/4" X 500" Transparent Tape (3/Pack)</t>
  </si>
  <si>
    <t>BAZIC 3/4" X 1296" Invisible Tape Refill (12/Pack)</t>
  </si>
  <si>
    <t>BAZIC 3/4" X 1296" Transparent Tape Refill (12/Pack)</t>
  </si>
  <si>
    <t>BAZIC 1.88" X 10 Yards Black Duct Tape</t>
  </si>
  <si>
    <t>BAZIC 1.88" X 10 Yard Assorted Fluorescent Colored Duct Tape</t>
  </si>
  <si>
    <t>BAZIC 3/4" X 1296" Transparent Tape w/ Dispenser</t>
  </si>
  <si>
    <t>BAZIC 1.88" x 27.3 Yards Super Clear Heavy Duty Shipping Packaging Tape with Dispenser</t>
  </si>
  <si>
    <t>BAZIC 1.88" x 54.6 Yards Super Clear Heavy Duty Shipping Packaging Tape</t>
  </si>
  <si>
    <t>BAZIC 1.88" X 109.3 Yards Industrial Clear Packing Tape (36/box)</t>
  </si>
  <si>
    <t>BAZIC 1.88" X 109.3 Yards Industrial Tan Packing Tape (36/box)</t>
  </si>
  <si>
    <t>BAZIC 1.88" X 54.6 Yards Clear Packaging Tape</t>
  </si>
  <si>
    <t>BAZIC 1.88" X 109.3 Yards Clear Packaging Tape</t>
  </si>
  <si>
    <t>BAZIC 1.88" X 54.6 Yards Tan Packaging Tape</t>
  </si>
  <si>
    <t>BAZIC 1.88" X 109.3 Yards Tan Packaging Tape</t>
  </si>
  <si>
    <t>BAZIC 2.83" X 109.3 Yards Clear Packaging Tape</t>
  </si>
  <si>
    <t>BAZIC 1" X 36 Yard (1296") Double Sided Tape</t>
  </si>
  <si>
    <t>BAZIC 1" X 20 Yard (720") Double Sided Tape</t>
  </si>
  <si>
    <t>BAZIC 3/4" X 1296" Crystal Clear Tape w/ Dispenser</t>
  </si>
  <si>
    <t>BAZIC 3/4" X 1000" Crystal Clear Tape Refill (3/Pack)</t>
  </si>
  <si>
    <t>BAZIC 3/4" X 500" Crystal Clear Tape (3/Pack)</t>
  </si>
  <si>
    <t>BAZIC 3/4" X 500" Double Sided Permanent Tape w/ Dispenser</t>
  </si>
  <si>
    <t>APEX 8.5" X 11" Pink Colored Copy Paper (10 reams/case)</t>
  </si>
  <si>
    <t>APEX 8.5" X 11" Golden Rod Colored Copy Paper (10 reams/case)</t>
  </si>
  <si>
    <t>BAZIC 1.88" X 800" Clear Packaging Tape w/ Dispenser</t>
  </si>
  <si>
    <t>BAZIC 1.88" X 800" Tan Packaging Tape w/ Dispenser</t>
  </si>
  <si>
    <t>BAZIC 3/4" X 250" Invisible/Transparent Tape (3/Pack) w/ Floor Display</t>
  </si>
  <si>
    <t>BAZIC 3/4" X 250" Crystal Clear Tape (3/Pack) w/ Floor Display</t>
  </si>
  <si>
    <t>BAZIC 1" Core Desktop Tape Dispenser</t>
  </si>
  <si>
    <t>BAZIC 1" Core Heavy Duty Desktop Tape Dispenser w/ 3/4" x 250" Tape Refill</t>
  </si>
  <si>
    <t>BAZIC Mini 1" Core Desktop Tape Dispenser w/ (3) 3/4" x 500" Tape Refill</t>
  </si>
  <si>
    <t>BAZIC 1.88" X 54.6 Yards Color Packaging Tape</t>
  </si>
  <si>
    <t>BAZIC 0.71" X 2160" (60 Yards) General Purpose Masking Tape</t>
  </si>
  <si>
    <t>BAZIC 0.94" X 1440" (40 Yards) General Purpose Masking Tape</t>
  </si>
  <si>
    <t>BAZIC 0.94" X 2160" (60 Yards) General Purpose Masking Tape</t>
  </si>
  <si>
    <t>BAZIC 1.41" X 1080" (30 Yards) General Purpose Masking Tape</t>
  </si>
  <si>
    <t>BAZIC 1.41" X 2160" (60 Yards) General Purpose Masking Tape</t>
  </si>
  <si>
    <t>BAZIC 1.88" X 720" (20 Yards) General Purpose Masking Tape</t>
  </si>
  <si>
    <t>BAZIC 1.88" X 2160" (60 Yards) General Purpose Masking Tape</t>
  </si>
  <si>
    <t>BAZIC 1.88" X 3 Yards Glitter Tape</t>
  </si>
  <si>
    <t>BAZIC 1.88" X 5 Yards Holographic Duct Tape</t>
  </si>
  <si>
    <t>BAZIC 1.88" X 60 Yards Silver Duct Tape</t>
  </si>
  <si>
    <t>BAZIC 1.88" X 60 Yards Black Duct Tape</t>
  </si>
  <si>
    <t>BAZIC 1.88" X 60 Yards White Duct Tape</t>
  </si>
  <si>
    <t>BAZIC 1.88" X 60 Yards Blue Duct Tape</t>
  </si>
  <si>
    <t>BAZIC 1.88" X 60 Yards Green Duct Tape</t>
  </si>
  <si>
    <t>BAZIC 1.88" X 60 Yards Red Duct Tape</t>
  </si>
  <si>
    <t>BAZIC 1.88" X 60 Yards Yellow Duct Tape</t>
  </si>
  <si>
    <t>BAZIC 1.88" X 30 Yards Silver Duct Tape</t>
  </si>
  <si>
    <t>BAZIC 1.88" X 10 Yards Silver Duct Tape</t>
  </si>
  <si>
    <t>BAZIC 1.88" X 10 Yard Assorted Colored Duct Tape</t>
  </si>
  <si>
    <t>BAZIC 1" X 200" Double Sided Foam Mounting Tape</t>
  </si>
  <si>
    <t>BAZIC 0.5" X 200" Double Sided Foam Mounting Tape (2/Pack)</t>
  </si>
  <si>
    <t>BAZIC 1" X 60" Double Sided Clear Mounting Tape</t>
  </si>
  <si>
    <t>BAZIC Rubber Grip Premium Comfort Packing Tape Dispenser</t>
  </si>
  <si>
    <t>BAZIC Packaging Tape Dispenser w/ (2) 1.88" X 54.6 Yards Super Clear Tape</t>
  </si>
  <si>
    <t>7.5" X 3.25" X 1" Assorted Tin Pencil Box</t>
  </si>
  <si>
    <t>BOLISI KN95 Respirator Mask (1/Pack) - White</t>
  </si>
  <si>
    <t>CORRUGATED BOX 10 1/4" x 8 1/4" x  2"</t>
  </si>
  <si>
    <t>CORRUGATED BOX 11 1/2" x 10 5/8" x 1 11/16"</t>
  </si>
  <si>
    <t>CORRUGATED BOX 11 1/4" x 8 3/4" x 6"</t>
  </si>
  <si>
    <t>CORRUGATED BOX 11 5/8" x 9 1/8" x 5 1/4"</t>
  </si>
  <si>
    <t>CORRUGATED BOX 12.5" x 9.5" x 1.5"</t>
  </si>
  <si>
    <t>CORRUGATED BOX 12" x 12" x 4"</t>
  </si>
  <si>
    <t>CORRUGATED BOX 12" x 9" x 6"</t>
  </si>
  <si>
    <t>CORRUGATED BOX 13" x 11" x 2"</t>
  </si>
  <si>
    <t>CORRUGATED BOX 13" x 11" x 3"</t>
  </si>
  <si>
    <t>CORRUGATED BOX 14" x 11" x 6"</t>
  </si>
  <si>
    <t>CORRUGATED BOX 14" x 12" x 6"</t>
  </si>
  <si>
    <t>CORRUGATED BOX 15" x 11" x 7"</t>
  </si>
  <si>
    <t>CORRUGATED BOX 15" x 12" x 3.5"</t>
  </si>
  <si>
    <t>CORRUGATED BOX 19" x 13" x 13"</t>
  </si>
  <si>
    <t>CORRUGATED BOX 8" x 6" x 4"</t>
  </si>
  <si>
    <t>BAZIC PDQ COVER</t>
  </si>
  <si>
    <t>BAZIC 17" Classic Backpack (10 assorted colors)</t>
  </si>
  <si>
    <t>BAZIC Asst. Color 2-Pockets Portfolios</t>
  </si>
  <si>
    <t>BAZIC #2 Premium Yellow Pencil (500/Pack)</t>
  </si>
  <si>
    <t>OFFER #6760 / Multi-Purpose 75% Alcohol Wipes (50/Pack)</t>
  </si>
  <si>
    <t>OFFER #6760 / Multi-Purpose 75% Alcohol Wipes (15/Pack)</t>
  </si>
  <si>
    <t>TYPE ITEM #71185</t>
  </si>
  <si>
    <t>Antibacterial Sanitizing Wipes (50/pack)</t>
  </si>
  <si>
    <t>Antibacterial Sanitizing Wipes (25/pack)</t>
  </si>
  <si>
    <t>BAZIC Green Pen Style Fluorescent Highlighter w/ Pocket Clip</t>
  </si>
  <si>
    <t>Isolation Gown Size L</t>
  </si>
  <si>
    <t>Isolation Gown Size M</t>
  </si>
  <si>
    <t>Isolation Gown Size XL</t>
  </si>
  <si>
    <t>Isolation Gown Size XXL</t>
  </si>
  <si>
    <t>Multi-Purpose 75% Alcohol Wipes (72/Canister)</t>
  </si>
  <si>
    <t>CORRUGATED BOX 12" x 12" x 3"</t>
  </si>
  <si>
    <t>KF94 Kid's protective Mask</t>
  </si>
  <si>
    <t>BAZIC 12" X 16" For Sale Sign</t>
  </si>
  <si>
    <t>BAZIC 12" X 16" Beware of Dog Sign</t>
  </si>
  <si>
    <t>BAZIC 12" X 16" Never Mind The Dog Beware of Owner Sign</t>
  </si>
  <si>
    <t>BAZIC 12" X 16" Keep Out Sign</t>
  </si>
  <si>
    <t>BAZIC  12" X 16" No Trespassing Sign</t>
  </si>
  <si>
    <t>BAZIC 12" X 16" No Parking Sign</t>
  </si>
  <si>
    <t>BAZIC 12" X 16" No Smoking Sign</t>
  </si>
  <si>
    <t>BAZIC 12" X 16" Yard Sale Sign</t>
  </si>
  <si>
    <t>BAZIC 12" x 16" Exit Sign</t>
  </si>
  <si>
    <t>BAZIC 12" X 16" Private Property No Trespassing Sign</t>
  </si>
  <si>
    <t>BAZIC 12" X 16" For Sale Sign (2-Line)</t>
  </si>
  <si>
    <t>BAZIC 12" X 16" Help Wanted Sign</t>
  </si>
  <si>
    <t>BAZIC 12" X 16" Business Hours Sign</t>
  </si>
  <si>
    <t>BAZIC 12" X 16" Open Sign w/ Closed Sign on Back</t>
  </si>
  <si>
    <t>BAZIC 12" X 16" Emergency Exit Sign</t>
  </si>
  <si>
    <t>BAZIC 12" X 16" Employees Only Sign</t>
  </si>
  <si>
    <t>BAZIC 12" X 16" Garage Sale Sign</t>
  </si>
  <si>
    <t>BAZIC 12" X 16" No Soliciting Sign</t>
  </si>
  <si>
    <t>BAZIC 12" X 16" Se Vende Sign</t>
  </si>
  <si>
    <t>BAZIC 12" X 16" For Rent Sign</t>
  </si>
  <si>
    <t>BAZIC 12" X 16" Tow Away Sign</t>
  </si>
  <si>
    <t>BAZIC 12" X 16" Se Renta Sign</t>
  </si>
  <si>
    <t>BAZIC 12" X 16" Apartment For Rent Sign</t>
  </si>
  <si>
    <t>BAZIC 12" X 16" Abierto Sign w/ Cerrado Sign on Back</t>
  </si>
  <si>
    <t>BAZIC 12" X 16"  No Exchange No Refunds Sign</t>
  </si>
  <si>
    <t>BAZIC 12" X 16" No Intercambios No Se Devuelve El Dinero Sign</t>
  </si>
  <si>
    <t>BAZIC 12" X 16" Security Notice Sign</t>
  </si>
  <si>
    <t>BAZIC 12" X 16" For Lease Sign</t>
  </si>
  <si>
    <t>OFFER ITEM #38602</t>
  </si>
  <si>
    <t>OFFER ITEM #38611</t>
  </si>
  <si>
    <t>LECHUANG KN95 Respirator Mask (10/Pack)</t>
  </si>
  <si>
    <t>LECHUANG 3-PLY Protective Disposable Face Mask (50/Pack) - Black</t>
  </si>
  <si>
    <t>OBBOMED KN95 Protective Mask (10/Pack) - White</t>
  </si>
  <si>
    <t>Boise FIREWORX 8.5" X 11" Popper-Mint Green Colored Paper (10 Reams/Case)</t>
  </si>
  <si>
    <t>Boise FIREWORX 8.5" X 11" Garden Springs Green Colored Paper (10 Reams/Case)</t>
  </si>
  <si>
    <t>Boise FIREWORX 8.5" X 11" Pumpkin Glow Colored Paper (10 Reams/Case)</t>
  </si>
  <si>
    <t>OFFER ITEM #146019</t>
  </si>
  <si>
    <t>Advanced 70% Alcohol Hand Sanitizer 1 GALLON (3785 mL)</t>
  </si>
  <si>
    <t>Gallon Pumps</t>
  </si>
  <si>
    <t>TYPE ITEM #PHS001G031</t>
  </si>
  <si>
    <t>BAZIC 9" X 12" For Sale Sign</t>
  </si>
  <si>
    <t>BAZIC 9" X 12" Beware of Dog Sign</t>
  </si>
  <si>
    <t>BAZIC 9" X 12" Never Mind The Dog Beware of Owner Sign</t>
  </si>
  <si>
    <t>BAZIC 9" X 12" Keep Out Sign</t>
  </si>
  <si>
    <t>BAZIC 9" X 12" No Trespassing Sign</t>
  </si>
  <si>
    <t>BAZIC 9" X 12" No Parking Sign</t>
  </si>
  <si>
    <t>BAZIC 9" X 12" No Smoking Sign</t>
  </si>
  <si>
    <t>BAZIC 9" X 12" Yard Sale Sign</t>
  </si>
  <si>
    <t>BAZIC 9" X 12" Exit Sign</t>
  </si>
  <si>
    <t>BAZIC 9" X 12" Private Property No Trespassing Sign</t>
  </si>
  <si>
    <t>BAZIC 9" X 12" For Sale Sign (2-Line)</t>
  </si>
  <si>
    <t>BAZIC 9" X 12" Help Wanted Sign</t>
  </si>
  <si>
    <t>BAZIC 9" X 12" Business Hours Sign</t>
  </si>
  <si>
    <t>BAZIC 9" X 12" Open Sign w/ Closed Sign on Back</t>
  </si>
  <si>
    <t>BAZIC 9" X 12" Emergency Exit Sign</t>
  </si>
  <si>
    <t>BAZIC 9" X 12" Employees Only Sign</t>
  </si>
  <si>
    <t>BAZIC 9" X 12" Garage Sale Sign</t>
  </si>
  <si>
    <t>BAZIC 9" X 12" No Soliciting Sign</t>
  </si>
  <si>
    <t>BAZIC 9" X 12" Se Vende Sign</t>
  </si>
  <si>
    <t>BAZIC 9" X 12" No Fumar Sign</t>
  </si>
  <si>
    <t>BAZIC 9" X 12" For Rent Sign</t>
  </si>
  <si>
    <t>BAZIC 9" X 12" Tow Away Sign</t>
  </si>
  <si>
    <t>BAZIC 9" X 12" We Reserve The Right To Refuse Service To Anyone Sign</t>
  </si>
  <si>
    <t>BAZIC 9" X 12" Se Renta Sign</t>
  </si>
  <si>
    <t>BAZIC 9" X 12" Apartment For Rent Sign</t>
  </si>
  <si>
    <t>BAZIC 9" X 12" Abierto Sign w/ Cerrado Sign on Back</t>
  </si>
  <si>
    <t>BAZIC 9" X 12" No Exchange No Refunds Sign</t>
  </si>
  <si>
    <t>BAZIC 9" X 12" No Intercambios No Se Devuelve El Dinero Sign</t>
  </si>
  <si>
    <t>BAZIC 9" x 12" Security Notice Sign</t>
  </si>
  <si>
    <t>BAZIC 9" X 12" For Lease Sign</t>
  </si>
  <si>
    <t>Protective Goggles</t>
  </si>
  <si>
    <t>Adjustable Protective Face Shield w/ 4 Shields</t>
  </si>
  <si>
    <t>Protective Eye Shield Glasses</t>
  </si>
  <si>
    <t>Kid's Protective Eye Shield Glasses</t>
  </si>
  <si>
    <t>Case Qty</t>
  </si>
  <si>
    <t>Box Qty</t>
  </si>
  <si>
    <t>Recommended Replenishment Qty</t>
  </si>
  <si>
    <t>ASIN</t>
  </si>
  <si>
    <t>FNSKU</t>
  </si>
  <si>
    <t>1502-EACH</t>
  </si>
  <si>
    <t>5476-SET6</t>
  </si>
  <si>
    <t>6022-EACH</t>
  </si>
  <si>
    <t>5191-EACH</t>
  </si>
  <si>
    <t>Total EA (Transfer to WH06)</t>
  </si>
  <si>
    <t>UoM</t>
  </si>
  <si>
    <t>5190-EACH</t>
  </si>
  <si>
    <t>810-BL-PACK2</t>
  </si>
  <si>
    <t>810-GN-PACK2</t>
  </si>
  <si>
    <t>810-GY-PACK2</t>
  </si>
  <si>
    <t>810-OR-PACK2</t>
  </si>
  <si>
    <t>810-PNK-PACK2</t>
  </si>
  <si>
    <t>810-PP-PACK2</t>
  </si>
  <si>
    <t>Current WH Inventory</t>
  </si>
  <si>
    <t>5009-PACK4</t>
  </si>
  <si>
    <t>B08FBR7YW1</t>
  </si>
  <si>
    <t>5190-PACK2</t>
  </si>
  <si>
    <t>B084JMW3MJ</t>
  </si>
  <si>
    <t>B00YAXRY8O</t>
  </si>
  <si>
    <t>FBA_5033-EACH</t>
  </si>
  <si>
    <t>B07SCL3C9Y</t>
  </si>
  <si>
    <t>X003SVW1PV</t>
  </si>
  <si>
    <t>FBA_5034-EACH</t>
  </si>
  <si>
    <t>FBA_5086-EACH</t>
  </si>
  <si>
    <t>B07SBH958C</t>
  </si>
  <si>
    <t>X003SVW1MJ</t>
  </si>
  <si>
    <t>FBA_5009-EACH-1</t>
  </si>
  <si>
    <t>B0018MU7JI</t>
  </si>
  <si>
    <t>FBA_5009-PACK4</t>
  </si>
  <si>
    <t>B0BRTGS1V3</t>
  </si>
  <si>
    <t>X003LAOHXX</t>
  </si>
  <si>
    <t>FBA_5033-PACK2</t>
  </si>
  <si>
    <t>B08DHSRY9P</t>
  </si>
  <si>
    <t>X003S7ZA5X</t>
  </si>
  <si>
    <t>FBA_5033-PACK4</t>
  </si>
  <si>
    <t>B0C2SLW8VB</t>
  </si>
  <si>
    <t>X003SJO485</t>
  </si>
  <si>
    <t>FBA_5034-PACK2</t>
  </si>
  <si>
    <t>B08DHQ5MTQ</t>
  </si>
  <si>
    <t>X003SW83GV</t>
  </si>
  <si>
    <t>FBA_5086-PACK2</t>
  </si>
  <si>
    <t>B08DHTKJXY</t>
  </si>
  <si>
    <t>X003SW56RP</t>
  </si>
  <si>
    <t>FBA_5086-PACK4</t>
  </si>
  <si>
    <t>B0C2SQPPH9</t>
  </si>
  <si>
    <t>X003SJO51L</t>
  </si>
  <si>
    <t>5033-PACK4</t>
  </si>
  <si>
    <t>5086-PACK4</t>
  </si>
  <si>
    <t>5050-CASE-B</t>
  </si>
  <si>
    <t>5096-BOX-1</t>
  </si>
  <si>
    <t>2204-EACH-1</t>
  </si>
  <si>
    <t>5045-EACH-B</t>
  </si>
  <si>
    <t>5053-CASE-B</t>
  </si>
  <si>
    <t>540-EACH</t>
  </si>
  <si>
    <t>803-BOX-BAZIC</t>
  </si>
  <si>
    <t>FBA SKU</t>
  </si>
  <si>
    <t>FBA_2170-CASE</t>
  </si>
  <si>
    <t>FBA_2206-EACH</t>
  </si>
  <si>
    <t>X002GAOOB9</t>
  </si>
  <si>
    <t>FBA_2227-EACH</t>
  </si>
  <si>
    <t>X003SCFQ4X</t>
  </si>
  <si>
    <t>FBA_2227-EACH-1</t>
  </si>
  <si>
    <t>X003SCFQON</t>
  </si>
  <si>
    <t>FBA_2236-CASE</t>
  </si>
  <si>
    <t>X003SBSK5V</t>
  </si>
  <si>
    <t>FBA_2511-EACH</t>
  </si>
  <si>
    <t>FBA_2806-BOX</t>
  </si>
  <si>
    <t>FBA_2807-BOX</t>
  </si>
  <si>
    <t>FBA_3107-EACH</t>
  </si>
  <si>
    <t>X003BBR0T5</t>
  </si>
  <si>
    <t>FBA_3130-CASE</t>
  </si>
  <si>
    <t>X003SBSJ9X</t>
  </si>
  <si>
    <t>FBA_3132-CASE</t>
  </si>
  <si>
    <t>X003SC97ZR</t>
  </si>
  <si>
    <t>FBA_3137-EACH</t>
  </si>
  <si>
    <t>X003SBSJB1</t>
  </si>
  <si>
    <t>FBA_3147-EACH</t>
  </si>
  <si>
    <t>X003SBLVGB</t>
  </si>
  <si>
    <t>FBA_3161-CASE</t>
  </si>
  <si>
    <t>X003SBSJE3</t>
  </si>
  <si>
    <t>FBA_3161-EACH</t>
  </si>
  <si>
    <t>X003BXWZTX</t>
  </si>
  <si>
    <t>FBA_3163-CASE</t>
  </si>
  <si>
    <t>X003SBLVG1</t>
  </si>
  <si>
    <t>FBA_3190-EACH</t>
  </si>
  <si>
    <t>X003SBSK1P</t>
  </si>
  <si>
    <t>FBA_3191-CASE</t>
  </si>
  <si>
    <t>X003SBSJJN</t>
  </si>
  <si>
    <t>FBA_3192-CASE</t>
  </si>
  <si>
    <t>X003SBSK7T</t>
  </si>
  <si>
    <t>FBA_3467-EACH-1</t>
  </si>
  <si>
    <t>FBA_4102-CASE</t>
  </si>
  <si>
    <t>X003SC97OX</t>
  </si>
  <si>
    <t>FBA_4102-EACH</t>
  </si>
  <si>
    <t>X003L8UNPL</t>
  </si>
  <si>
    <t>FBA_4103-EACH</t>
  </si>
  <si>
    <t>X003SC97WP</t>
  </si>
  <si>
    <t>FBA_4104-CASE</t>
  </si>
  <si>
    <t>X003SBSK3N</t>
  </si>
  <si>
    <t>FBA_4104-EACH</t>
  </si>
  <si>
    <t>X003SC1YCL</t>
  </si>
  <si>
    <t>FBA_4105-EACH</t>
  </si>
  <si>
    <t>X003SC97JN</t>
  </si>
  <si>
    <t>FBA_4106-EACH</t>
  </si>
  <si>
    <t>X003SC97LL</t>
  </si>
  <si>
    <t>FBA_4107-CASE</t>
  </si>
  <si>
    <t>X003SCFQP7</t>
  </si>
  <si>
    <t>FBA_4107-EACH</t>
  </si>
  <si>
    <t>X003L8W44J</t>
  </si>
  <si>
    <t>FBA_4120-EACH</t>
  </si>
  <si>
    <t>X003SC97MP</t>
  </si>
  <si>
    <t>FBA_4121-CASE</t>
  </si>
  <si>
    <t>X003SBSJ9N</t>
  </si>
  <si>
    <t>FBA_4121-EACH</t>
  </si>
  <si>
    <t>X003SBSJAR</t>
  </si>
  <si>
    <t>FBA_4122-CASE</t>
  </si>
  <si>
    <t>X003SC97NT</t>
  </si>
  <si>
    <t>FBA_4122-EACH</t>
  </si>
  <si>
    <t>X003SBSJEN</t>
  </si>
  <si>
    <t>FBA_4126-EACH</t>
  </si>
  <si>
    <t>X003SC1YAX</t>
  </si>
  <si>
    <t>FBA_4127-CASE</t>
  </si>
  <si>
    <t>X003SC97LB</t>
  </si>
  <si>
    <t>FBA_4127-EACH</t>
  </si>
  <si>
    <t>X003SC97MF</t>
  </si>
  <si>
    <t>FBA_4140-CASE</t>
  </si>
  <si>
    <t>X003SBSJ9D</t>
  </si>
  <si>
    <t>FBA_4141-EACH</t>
  </si>
  <si>
    <t>X003SBSK2T</t>
  </si>
  <si>
    <t>FBA_4144-CASE</t>
  </si>
  <si>
    <t>X003SCFQPH</t>
  </si>
  <si>
    <t>FBA_4144-EACH</t>
  </si>
  <si>
    <t>X003SC97O3</t>
  </si>
  <si>
    <t>FBA_4145-EACH</t>
  </si>
  <si>
    <t>X003SBSK33</t>
  </si>
  <si>
    <t>FBA_4146-EACH</t>
  </si>
  <si>
    <t>X003L8UNND</t>
  </si>
  <si>
    <t>FBA_4147-CASE</t>
  </si>
  <si>
    <t>X003SC9BNP</t>
  </si>
  <si>
    <t>FBA_4147-EACH</t>
  </si>
  <si>
    <t>X003SBSJBL</t>
  </si>
  <si>
    <t>FBA_4398-EACH</t>
  </si>
  <si>
    <t>FBA_5011-EACH</t>
  </si>
  <si>
    <t>X003SBSK5B</t>
  </si>
  <si>
    <t>FBA_5017-CASE</t>
  </si>
  <si>
    <t>FBA_5018-CASE</t>
  </si>
  <si>
    <t>FBA_5019-CASE</t>
  </si>
  <si>
    <t>FBA_5025-CASE</t>
  </si>
  <si>
    <t>FBA_5033-CASE</t>
  </si>
  <si>
    <t>FBA_5034-CASE</t>
  </si>
  <si>
    <t>FBA_5035-CASE</t>
  </si>
  <si>
    <t>FBA_5045-EACH</t>
  </si>
  <si>
    <t>FBA_5045-EACH-B</t>
  </si>
  <si>
    <t>FBA_5051-CASE</t>
  </si>
  <si>
    <t>X003SC3F9L</t>
  </si>
  <si>
    <t>FBA_5053-CASE</t>
  </si>
  <si>
    <t>FBA_5053-CASE-B</t>
  </si>
  <si>
    <t>FBA_506-CASE</t>
  </si>
  <si>
    <t>X003SC97RZ</t>
  </si>
  <si>
    <t>FBA_5077-A-CASE</t>
  </si>
  <si>
    <t>X003SBSK29</t>
  </si>
  <si>
    <t>FBA_5087-CASE</t>
  </si>
  <si>
    <t>FBA_5096-BOX</t>
  </si>
  <si>
    <t>X003GHJQB9</t>
  </si>
  <si>
    <t>FBA_509-CASE</t>
  </si>
  <si>
    <t>FBA_5174-BOX</t>
  </si>
  <si>
    <t>FBA_530-EACH</t>
  </si>
  <si>
    <t>FBA_538-CASE</t>
  </si>
  <si>
    <t>FBA_540-EACH</t>
  </si>
  <si>
    <t>X003BTCGBT</t>
  </si>
  <si>
    <t>FBA_5419-CASE</t>
  </si>
  <si>
    <t>FBA_5472-CASE</t>
  </si>
  <si>
    <t>X003SC1YBR</t>
  </si>
  <si>
    <t>FBA_550-CASE</t>
  </si>
  <si>
    <t>FBA_566-CASE</t>
  </si>
  <si>
    <t>FBA_567-CASE</t>
  </si>
  <si>
    <t>FBA_570-CASE</t>
  </si>
  <si>
    <t>FBA_572-CASE</t>
  </si>
  <si>
    <t>FBA_578-CASE</t>
  </si>
  <si>
    <t>FBA_581-CASE</t>
  </si>
  <si>
    <t>X003SBSJ93</t>
  </si>
  <si>
    <t>FBA_582-CASE</t>
  </si>
  <si>
    <t>X003SC980V</t>
  </si>
  <si>
    <t>FBA_6003-EACH</t>
  </si>
  <si>
    <t>FBA_600-BOX</t>
  </si>
  <si>
    <t>FBA_601-BOX</t>
  </si>
  <si>
    <t>X003SBSJFH</t>
  </si>
  <si>
    <t>X003SCFQOX</t>
  </si>
  <si>
    <t>FBA_802-CASE</t>
  </si>
  <si>
    <t>FBA_803-BOX</t>
  </si>
  <si>
    <t>X0038DRDGB</t>
  </si>
  <si>
    <t>X003SBSJAH</t>
  </si>
  <si>
    <t>FBA_803-CASE</t>
  </si>
  <si>
    <t>FBA_804-CASE</t>
  </si>
  <si>
    <t>FBA_807-BOX</t>
  </si>
  <si>
    <t>FBA_808-BOX</t>
  </si>
  <si>
    <t>X00384Y0NT</t>
  </si>
  <si>
    <t>FBA_812-CASE</t>
  </si>
  <si>
    <t>FBA_840-CASE</t>
  </si>
  <si>
    <t>FBA_841-CASE</t>
  </si>
  <si>
    <t>FBA_842-CASE</t>
  </si>
  <si>
    <t>FBA_845-CASE</t>
  </si>
  <si>
    <t>FBA_846-CASE</t>
  </si>
  <si>
    <t>FBA_847-CASE</t>
  </si>
  <si>
    <t>FBA_809-BOX-BAZIC</t>
  </si>
  <si>
    <t>X003SCA9NL</t>
  </si>
  <si>
    <t>FBA_809--CASE</t>
  </si>
  <si>
    <t>X003GYJU0J</t>
  </si>
  <si>
    <t>X003DE25M7</t>
  </si>
  <si>
    <t>508-PACK6</t>
  </si>
  <si>
    <t>804-BLUE-PACK2</t>
  </si>
  <si>
    <t>804-LIMEGREEN-PACK2</t>
  </si>
  <si>
    <t>804-ORANGE-PACK2</t>
  </si>
  <si>
    <t>804-PINK-PACK2</t>
  </si>
  <si>
    <t>804-PURPLE-PACK2</t>
  </si>
  <si>
    <t>804-YELLOW-PACK2</t>
  </si>
  <si>
    <t>809-SETOF6</t>
  </si>
  <si>
    <t>X003S7ZFTJ</t>
  </si>
  <si>
    <t>X003SC97QB</t>
  </si>
  <si>
    <t>X003SC5KIP</t>
  </si>
  <si>
    <t>X003SC1YMB</t>
  </si>
  <si>
    <t>X003SBSK1F</t>
  </si>
  <si>
    <t>X003SC97RF</t>
  </si>
  <si>
    <t>X003SC97SJ</t>
  </si>
  <si>
    <t>X003SBSK65</t>
  </si>
  <si>
    <t>X003SC1YFN</t>
  </si>
  <si>
    <t>X003SBSK1Z</t>
  </si>
  <si>
    <t>X003SC97JX</t>
  </si>
  <si>
    <t>B0127E8W0Q</t>
  </si>
  <si>
    <t>X003SC1Y8F</t>
  </si>
  <si>
    <t>X003SC1YG7</t>
  </si>
  <si>
    <t>X003L8UNOH</t>
  </si>
  <si>
    <t>X003L8Z45Z</t>
  </si>
  <si>
    <t>X003BVZHKJ</t>
  </si>
  <si>
    <t>X003BTB1G5</t>
  </si>
  <si>
    <t>X003ENT3U9</t>
  </si>
  <si>
    <t>X0039GZAX5</t>
  </si>
  <si>
    <t>X003KDW1BL</t>
  </si>
  <si>
    <t>X003SBSJBB</t>
  </si>
  <si>
    <t>X003AUSTNN</t>
  </si>
  <si>
    <t>X003SCIA87</t>
  </si>
  <si>
    <t>X003S83OA5</t>
  </si>
  <si>
    <t>X003SC97Q1</t>
  </si>
  <si>
    <t>X003SC3FA5</t>
  </si>
  <si>
    <t>X003SC97R5</t>
  </si>
  <si>
    <t>X003SC1YD5</t>
  </si>
  <si>
    <t>X003SC3CT9</t>
  </si>
  <si>
    <t>X003SLYPRN</t>
  </si>
  <si>
    <t>ITEM</t>
  </si>
  <si>
    <t>UOM</t>
  </si>
  <si>
    <t>Label</t>
  </si>
  <si>
    <t>B002URU9G6</t>
  </si>
  <si>
    <t>X003DEKDWV</t>
  </si>
  <si>
    <t>FBA_6003-PACK2</t>
  </si>
  <si>
    <t>B00R3O62M6</t>
  </si>
  <si>
    <t>B01HTYG3LE</t>
  </si>
  <si>
    <t>FBA_3130-SET6</t>
  </si>
  <si>
    <t>FBA_581-SET6</t>
  </si>
  <si>
    <t>FBA_1502-SET2</t>
  </si>
  <si>
    <t>X003BT3R3Z</t>
  </si>
  <si>
    <t>FBA_6003-PACK4</t>
  </si>
  <si>
    <t>X003L8SD9T</t>
  </si>
  <si>
    <t>FBA_3167-SET4</t>
  </si>
  <si>
    <t>FBA_5476-SET6</t>
  </si>
  <si>
    <t>FBA_5472-SET8</t>
  </si>
  <si>
    <t>X003EGLP2Z</t>
  </si>
  <si>
    <t>FBA_810-SET6</t>
  </si>
  <si>
    <t>FBA_808-PACK2</t>
  </si>
  <si>
    <t>FBA_809-SETOF6</t>
  </si>
  <si>
    <t>FBA_804-ORANGE-PACK2</t>
  </si>
  <si>
    <t>FBA_804-LIMEGREEN-PACK2</t>
  </si>
  <si>
    <t>X0039H5FST</t>
  </si>
  <si>
    <t>X003GYFQHF</t>
  </si>
  <si>
    <t>FBA_810-BL-PACK2</t>
  </si>
  <si>
    <t>FBA_810-OR-PACK2</t>
  </si>
  <si>
    <t>X003KDRU5D</t>
  </si>
  <si>
    <t>FBA_5053-SET2</t>
  </si>
  <si>
    <t>FBA_41166-PACK3</t>
  </si>
  <si>
    <t>FBA_810-GN-PACK2</t>
  </si>
  <si>
    <t>FBA_810-GY-PACK2</t>
  </si>
  <si>
    <t>FBA_3161-PACK3</t>
  </si>
  <si>
    <t>FBA_560-PACK6</t>
  </si>
  <si>
    <t>X003SFDOWB</t>
  </si>
  <si>
    <t>FBA_3163-SET6</t>
  </si>
  <si>
    <t>FBA_5190-PACK2</t>
  </si>
  <si>
    <t>X003SFUYF1</t>
  </si>
  <si>
    <t>FBA_3121-SET6</t>
  </si>
  <si>
    <t>FBA_5172-PACK2</t>
  </si>
  <si>
    <t>FBA_5174-PACK2</t>
  </si>
  <si>
    <t>FBA_816-SET6</t>
  </si>
  <si>
    <t>FBA_839-SET4</t>
  </si>
  <si>
    <t>FBA_804-SET6</t>
  </si>
  <si>
    <t>FBA_842-SET4</t>
  </si>
  <si>
    <t>FBA_841-SET4</t>
  </si>
  <si>
    <t>FBA_803-SET4</t>
  </si>
  <si>
    <t>FBA_801-SET4</t>
  </si>
  <si>
    <t>FBA_850-SET4</t>
  </si>
  <si>
    <t>FBA_851-PACK4</t>
  </si>
  <si>
    <t>FBA_847-PACK4</t>
  </si>
  <si>
    <t>FBA_845-SET4</t>
  </si>
  <si>
    <t>FBA_2807-SET4</t>
  </si>
  <si>
    <t>FBA_2140-SET6</t>
  </si>
  <si>
    <t>FBA_3182-SET6</t>
  </si>
  <si>
    <t>FBA_5496-SET4</t>
  </si>
  <si>
    <t>FBA_2174-SET6</t>
  </si>
  <si>
    <t>FBA_3158-SET8</t>
  </si>
  <si>
    <t>FBA_5014-PACK2</t>
  </si>
  <si>
    <t>FBA_2172-SET6</t>
  </si>
  <si>
    <t>FBA_582-SET6</t>
  </si>
  <si>
    <t>FBA_811-SET4</t>
  </si>
  <si>
    <t>FBA_5091-PACK2</t>
  </si>
  <si>
    <t>FBA_508-PACK2</t>
  </si>
  <si>
    <t>FBA_2204-PACK2</t>
  </si>
  <si>
    <t>FBA_2202-PACK2</t>
  </si>
  <si>
    <t>FBA_809--SET6</t>
  </si>
  <si>
    <t>FBA_2170-SET6</t>
  </si>
  <si>
    <t>FBA_3169-SET6</t>
  </si>
  <si>
    <t>FBA_508-PACK6</t>
  </si>
  <si>
    <t>FBA_3125-SET6</t>
  </si>
  <si>
    <t>FBA_808-PACK4</t>
  </si>
  <si>
    <t>FBA_5011-PACK2</t>
  </si>
  <si>
    <t>FBA_509-SET4</t>
  </si>
  <si>
    <t>FBA_539-PACK2</t>
  </si>
  <si>
    <t>FBA_510-PACK2</t>
  </si>
  <si>
    <t>X003BT4VIF</t>
  </si>
  <si>
    <t>FBA_810-PNK-PACK2</t>
  </si>
  <si>
    <t>B001BO40DC</t>
  </si>
  <si>
    <t>FBA_810-PP-PACK2</t>
  </si>
  <si>
    <t>FBA_2901-PACK2</t>
  </si>
  <si>
    <t>FBA_804-PINK-PACK2</t>
  </si>
  <si>
    <t>FBA_804-YELLOW-PACK2</t>
  </si>
  <si>
    <t>FBA_804-PURPLE-PACK2</t>
  </si>
  <si>
    <t>FBA_2901-PACK4</t>
  </si>
  <si>
    <t>FBA_807-SET6</t>
  </si>
  <si>
    <t>FBA_804-BLUE-PACK2</t>
  </si>
  <si>
    <t>X003BVQU4V</t>
  </si>
  <si>
    <t>FBA_803-SET4+804-SET6</t>
  </si>
  <si>
    <t>3467-EACH-1</t>
  </si>
  <si>
    <t xml:space="preserve">Apply outer box/case label accordingly to match item# (Cover all existing barcodes on the box/case) </t>
  </si>
  <si>
    <t xml:space="preserve">• Use FNSKU to label each item (cover barcode). Apply outer box/case label accordingly to match item# (Cover all existing barcodes on the box/case) </t>
  </si>
  <si>
    <t>Packing Instructions</t>
  </si>
  <si>
    <t>B00FIJTHZW</t>
  </si>
  <si>
    <t>B003BMX65A</t>
  </si>
  <si>
    <t>B002WFI620</t>
  </si>
  <si>
    <t>B003BNZVI4</t>
  </si>
  <si>
    <t>B003BNZVHU</t>
  </si>
  <si>
    <t>B08FF6RL8X</t>
  </si>
  <si>
    <t>B008ZHNN68</t>
  </si>
  <si>
    <t>B07J1P11CM</t>
  </si>
  <si>
    <t>B076F13SG5</t>
  </si>
  <si>
    <t>B001GE6ACG</t>
  </si>
  <si>
    <t>B01HDJMKBM</t>
  </si>
  <si>
    <t>B07Z6P9FTV</t>
  </si>
  <si>
    <t>B09MDRGNCP</t>
  </si>
  <si>
    <t>B00KO8DHVC</t>
  </si>
  <si>
    <t>B0049HU5PA</t>
  </si>
  <si>
    <t>B084GC6RYF</t>
  </si>
  <si>
    <t>B001E75OY0</t>
  </si>
  <si>
    <t>B00Z3BPU2O</t>
  </si>
  <si>
    <t>B0018MN4RA</t>
  </si>
  <si>
    <t>B0019IMFSW</t>
  </si>
  <si>
    <t>B07SKBCHNX</t>
  </si>
  <si>
    <t>B07TGB6SPM</t>
  </si>
  <si>
    <t>B0BCMBR7L9</t>
  </si>
  <si>
    <t>B09DJVP3DS</t>
  </si>
  <si>
    <t>B08P3W6YN6</t>
  </si>
  <si>
    <t>B08P3WZTXG</t>
  </si>
  <si>
    <t>B09DK3BKGB</t>
  </si>
  <si>
    <t>B003BMWRE6</t>
  </si>
  <si>
    <t>B07RPR34BJ</t>
  </si>
  <si>
    <t>B07RQNYZCT</t>
  </si>
  <si>
    <t>B001BNW7QA</t>
  </si>
  <si>
    <t>B07QW4FDPD</t>
  </si>
  <si>
    <t>B07S4GZW7L</t>
  </si>
  <si>
    <t>B07Q5VS39Q</t>
  </si>
  <si>
    <t>B07Q5VRSMZ</t>
  </si>
  <si>
    <t>B08FK78Z2B</t>
  </si>
  <si>
    <t>B07Q9PJ727</t>
  </si>
  <si>
    <t>B07Q8WY4R5</t>
  </si>
  <si>
    <t>B07Q8ZFP5P</t>
  </si>
  <si>
    <t>B07Q97R8X9</t>
  </si>
  <si>
    <t>B07Q712K7L</t>
  </si>
  <si>
    <t>B07Q5VPWCP</t>
  </si>
  <si>
    <t>B07Q84RJLP</t>
  </si>
  <si>
    <t>B07Q713R9G</t>
  </si>
  <si>
    <t>B07Q713Y6M</t>
  </si>
  <si>
    <t>B07Q97RHBH</t>
  </si>
  <si>
    <t>B07Q4RD2W3</t>
  </si>
  <si>
    <t>B07Q8XTMXF</t>
  </si>
  <si>
    <t>B07Q84PXRP</t>
  </si>
  <si>
    <t>B07Q84SJRL</t>
  </si>
  <si>
    <t>B07Q8WM9D9</t>
  </si>
  <si>
    <t>B07Q97RZJC</t>
  </si>
  <si>
    <t>B07Q8SQSQF</t>
  </si>
  <si>
    <t>B000BLJEKU</t>
  </si>
  <si>
    <t>B07S7GG12K</t>
  </si>
  <si>
    <t>B0BCM2D62W</t>
  </si>
  <si>
    <t>B09BBPZQBV</t>
  </si>
  <si>
    <t>B09BBQNGN3</t>
  </si>
  <si>
    <t>B07S64FRBG</t>
  </si>
  <si>
    <t>B09C7TDTY1</t>
  </si>
  <si>
    <t>B09C73Z1MX</t>
  </si>
  <si>
    <t>B08JQQ2BML</t>
  </si>
  <si>
    <t>B08JQQCY92</t>
  </si>
  <si>
    <t>B0BCL7XWNT</t>
  </si>
  <si>
    <t>B08DFGT3Q5</t>
  </si>
  <si>
    <t>B09GD5961M</t>
  </si>
  <si>
    <t>B0BPJPD5R1</t>
  </si>
  <si>
    <t>B0BPJW18HP</t>
  </si>
  <si>
    <t>B0B23FT6G9</t>
  </si>
  <si>
    <t>B08FKH28ZM</t>
  </si>
  <si>
    <t>B09T8WFN57</t>
  </si>
  <si>
    <t>B07S96S8LT</t>
  </si>
  <si>
    <t>B07RJZND6F</t>
  </si>
  <si>
    <t>B08LP2FGJM</t>
  </si>
  <si>
    <t>B07S84C9SY</t>
  </si>
  <si>
    <t>B09FYQGGV4</t>
  </si>
  <si>
    <t>B08JHHM6KN</t>
  </si>
  <si>
    <t>B07RX2WKJW</t>
  </si>
  <si>
    <t>B07S165T2T</t>
  </si>
  <si>
    <t>B07RX344Q6</t>
  </si>
  <si>
    <t>B07RWLD5MR</t>
  </si>
  <si>
    <t>B07QG6PGZW</t>
  </si>
  <si>
    <t>B07RZ3BBSR</t>
  </si>
  <si>
    <t>B07QC4LBSK</t>
  </si>
  <si>
    <t>B07S28XR7S</t>
  </si>
  <si>
    <t>B07RX2FHFP</t>
  </si>
  <si>
    <t>B07S4H1PF7</t>
  </si>
  <si>
    <t>B0964KDHSP</t>
  </si>
  <si>
    <t>B07S97LHGW</t>
  </si>
  <si>
    <t>B07S964BMT</t>
  </si>
  <si>
    <t>B07R81PNF1</t>
  </si>
  <si>
    <t>B09DPBCNJW</t>
  </si>
  <si>
    <t>B08FBQM8VF</t>
  </si>
  <si>
    <t>B0B8QRTPL6</t>
  </si>
  <si>
    <t>B07RX2H3VL</t>
  </si>
  <si>
    <t>B096BNMBLN</t>
  </si>
  <si>
    <t>B08FK9Z656</t>
  </si>
  <si>
    <t>B07QF5ZS6P</t>
  </si>
  <si>
    <t>B07QXTDSRL</t>
  </si>
  <si>
    <t>B07QC4W9YJ</t>
  </si>
  <si>
    <t>B07QG6PYDZ</t>
  </si>
  <si>
    <t>B07QC4VNF4</t>
  </si>
  <si>
    <t>B07QF6LVWK</t>
  </si>
  <si>
    <t>B07QF46PKK</t>
  </si>
  <si>
    <t>B07QF61WN3</t>
  </si>
  <si>
    <t>B07QB546ZG</t>
  </si>
  <si>
    <t>B07QB54K2P</t>
  </si>
  <si>
    <t>B07QF4DFYG</t>
  </si>
  <si>
    <t>B07XJZDPL5</t>
  </si>
  <si>
    <t>B01MPY4VUB</t>
  </si>
  <si>
    <t>B00GKINMJ2</t>
  </si>
  <si>
    <t>B09DNV6MG1</t>
  </si>
  <si>
    <t>B08FF4H3BT</t>
  </si>
  <si>
    <t>B07XQJSP6F</t>
  </si>
  <si>
    <t>B07X32GS5B</t>
  </si>
  <si>
    <t>B07X31BJ5K</t>
  </si>
  <si>
    <t>B07XL4V3N1</t>
  </si>
  <si>
    <t>B07XQM13CX</t>
  </si>
  <si>
    <t>B07XQL67K5</t>
  </si>
  <si>
    <t>B07XQHX8PC</t>
  </si>
  <si>
    <t>B07XQQ61M4</t>
  </si>
  <si>
    <t>B07XQNH2SQ</t>
  </si>
  <si>
    <t>B005177VPE</t>
  </si>
  <si>
    <t>B09DP1XY7N</t>
  </si>
  <si>
    <t>B09JQN1H4Y</t>
  </si>
  <si>
    <t>B07X45PFMQ</t>
  </si>
  <si>
    <t>B08FFCWTSJ</t>
  </si>
  <si>
    <t>B00275EBGU</t>
  </si>
  <si>
    <t>B07QB4ZHL3</t>
  </si>
  <si>
    <t>B07QD3BG5L</t>
  </si>
  <si>
    <t>B07XQJJSLZ</t>
  </si>
  <si>
    <t>B07XQGM3NY</t>
  </si>
  <si>
    <t>B0964GKWS5</t>
  </si>
  <si>
    <t>FBA_1502-EACH</t>
  </si>
  <si>
    <t>FBA_1753-EACH</t>
  </si>
  <si>
    <t>FBA_2030</t>
  </si>
  <si>
    <t>FBA_2202-EACH</t>
  </si>
  <si>
    <t>FBA_2204-EACH-1</t>
  </si>
  <si>
    <t>FBA_2205-EACH</t>
  </si>
  <si>
    <t>FBA_2236-EACH</t>
  </si>
  <si>
    <t>FBA_2331-EACH</t>
  </si>
  <si>
    <t>FBA_2402-EACH</t>
  </si>
  <si>
    <t>FBA_2901-EACH</t>
  </si>
  <si>
    <t>FBA_306-EACH</t>
  </si>
  <si>
    <t>FBA_3103-EACH</t>
  </si>
  <si>
    <t>FBA_3109-EACH</t>
  </si>
  <si>
    <t>FBA_3824-EACH</t>
  </si>
  <si>
    <t>FBA_3865-EACH</t>
  </si>
  <si>
    <t>FBA_5013-EACH</t>
  </si>
  <si>
    <t>FBA_5027-EACH</t>
  </si>
  <si>
    <t>FBA_5043-EACH</t>
  </si>
  <si>
    <t>FBA_5044-EACH</t>
  </si>
  <si>
    <t>FBA_5066-EACH</t>
  </si>
  <si>
    <t>FBA_5087-EACH</t>
  </si>
  <si>
    <t>FBA_508-EACH</t>
  </si>
  <si>
    <t>FBA_5090-EACH</t>
  </si>
  <si>
    <t>FBA_5091-EACH</t>
  </si>
  <si>
    <t>FBA_510-EACH-B</t>
  </si>
  <si>
    <t>FBA_516-EACH</t>
  </si>
  <si>
    <t>FBA_5172-EACH</t>
  </si>
  <si>
    <t>FBA_5174-EACH</t>
  </si>
  <si>
    <t>FBA_5190-EACH</t>
  </si>
  <si>
    <t>FBA_5191-EACH</t>
  </si>
  <si>
    <t>FBA_5414-EACH</t>
  </si>
  <si>
    <t>FBA_552-EACH</t>
  </si>
  <si>
    <t>FBA_573-EACH</t>
  </si>
  <si>
    <t>FBA_574-EACH</t>
  </si>
  <si>
    <t>FBA_6022-EACH</t>
  </si>
  <si>
    <t>FBA_6052-EACH</t>
  </si>
  <si>
    <t>FBA_609-EACH</t>
  </si>
  <si>
    <t>FBA_6100-EACH</t>
  </si>
  <si>
    <t>FBA_6120-EACH</t>
  </si>
  <si>
    <t>FBA_6301-EACH</t>
  </si>
  <si>
    <t>FBA_6303-EACH</t>
  </si>
  <si>
    <t>FBA_6810-EACH</t>
  </si>
  <si>
    <t>FBA_713-EACH</t>
  </si>
  <si>
    <t>FBA_781-EACH</t>
  </si>
  <si>
    <t>FBA_787-EACH</t>
  </si>
  <si>
    <t>FBA_808-EACH</t>
  </si>
  <si>
    <t>FBA_851-EACH</t>
  </si>
  <si>
    <t>FBA_903-EACH</t>
  </si>
  <si>
    <t>S&amp;L_925-EACH</t>
  </si>
  <si>
    <t>FBA_929-EACH</t>
  </si>
  <si>
    <t>FBA_3467-EACH</t>
  </si>
  <si>
    <t>FBA_850-CASE</t>
  </si>
  <si>
    <t>FBA_3009-BOX</t>
  </si>
  <si>
    <t>FBA_809-BOX</t>
  </si>
  <si>
    <t>FBA_810-BOX</t>
  </si>
  <si>
    <t>FBA_5096-BOX-1</t>
  </si>
  <si>
    <t>FBA_5086-CASE</t>
  </si>
  <si>
    <t>FBA_546-CASE</t>
  </si>
  <si>
    <t>FBA_5050-CASE-B</t>
  </si>
  <si>
    <t>FBA_807-CASE</t>
  </si>
  <si>
    <t>FBA_808-CASE</t>
  </si>
  <si>
    <t>FBA_809-CASE</t>
  </si>
  <si>
    <t>FBA_8000-EACH</t>
  </si>
  <si>
    <t>B091BN4MV1</t>
  </si>
  <si>
    <t>B07S2ZVL8K</t>
  </si>
  <si>
    <t>X003TJ47A9</t>
  </si>
  <si>
    <t>B003BUJXSQ</t>
  </si>
  <si>
    <t>B07S4BSLL5</t>
  </si>
  <si>
    <t>B003BLQHXO</t>
  </si>
  <si>
    <t>FBA_212-EACH</t>
  </si>
  <si>
    <t>Instruction FBA</t>
  </si>
  <si>
    <t>Instruction WFS</t>
  </si>
  <si>
    <t>465-EACH-B</t>
  </si>
  <si>
    <t>B07T766984</t>
  </si>
  <si>
    <t>X003T9Y59H</t>
  </si>
  <si>
    <t>B0B3C4XXJ5</t>
  </si>
  <si>
    <t>465-EACH-1</t>
  </si>
  <si>
    <t>FBA_465-EACH-1</t>
  </si>
  <si>
    <t>FBA_465-EACH-B</t>
  </si>
  <si>
    <t>FBA_8010-EACH</t>
  </si>
  <si>
    <t>FBA_8004-CASE</t>
  </si>
  <si>
    <t>FBA_8005-CASE</t>
  </si>
  <si>
    <t>FBA_8006-CASE</t>
  </si>
  <si>
    <t>B08BQMHJ97</t>
  </si>
  <si>
    <t>X003TIXNWD</t>
  </si>
  <si>
    <t>FBA_3388-SET3</t>
  </si>
  <si>
    <t>FBA_804-CASE-B</t>
  </si>
  <si>
    <t>560-PACK3-B</t>
  </si>
  <si>
    <t>608-EACH-1</t>
  </si>
  <si>
    <t>B0B3SLDRVQ</t>
  </si>
  <si>
    <t>B003BMWZ48</t>
  </si>
  <si>
    <t>FBA_1263-EACH</t>
  </si>
  <si>
    <t>FBA_17081-EACH</t>
  </si>
  <si>
    <t>FBA_2005-PACK2</t>
  </si>
  <si>
    <t>FBA_2007-EACH</t>
  </si>
  <si>
    <t>FBA_2007-PACK2</t>
  </si>
  <si>
    <t>FBA_2030-PACK2</t>
  </si>
  <si>
    <t>FBA_229-EACH</t>
  </si>
  <si>
    <t>FBA_3100-EACH</t>
  </si>
  <si>
    <t>FBA_321-EACH</t>
  </si>
  <si>
    <t>FBA_338-EACH</t>
  </si>
  <si>
    <t>FBA_4004-EACH</t>
  </si>
  <si>
    <t>FBA_504-SET6</t>
  </si>
  <si>
    <t>FBA_5074-EACH</t>
  </si>
  <si>
    <t>FBA_529-EACH</t>
  </si>
  <si>
    <t>FBA_560-PACK3-B</t>
  </si>
  <si>
    <t>FBA_569-EACH</t>
  </si>
  <si>
    <t>FBA_572-EACH</t>
  </si>
  <si>
    <t>FBA_575-EACH</t>
  </si>
  <si>
    <t>FBA_608-EACH-1</t>
  </si>
  <si>
    <t xml:space="preserve">Cover inner box barcode. Apply outer case label accordingly to match item# (Cover barcodes on the case) </t>
  </si>
  <si>
    <t>5053-SET6</t>
  </si>
  <si>
    <t>1747-SET4</t>
  </si>
  <si>
    <t>2309-EACH</t>
  </si>
  <si>
    <t>Supplies</t>
  </si>
  <si>
    <t>New</t>
  </si>
  <si>
    <t>V05283-EACH</t>
  </si>
  <si>
    <t>V05283</t>
  </si>
  <si>
    <t>Qty</t>
  </si>
  <si>
    <t>FBA_336-EACH</t>
  </si>
  <si>
    <t>X003TIPAXN</t>
  </si>
  <si>
    <t>X003T8IZCL</t>
  </si>
  <si>
    <t>FBA_2309-PACK2</t>
  </si>
  <si>
    <t>FBA_847-EACH</t>
  </si>
  <si>
    <t>FBA_2309-PACK4</t>
  </si>
  <si>
    <t>560-EACH-B</t>
  </si>
  <si>
    <t>2309-PACK2</t>
  </si>
  <si>
    <t>510-EACH-B</t>
  </si>
  <si>
    <t>2309-PACK4</t>
  </si>
  <si>
    <t>3145-SET10</t>
  </si>
  <si>
    <t xml:space="preserve">Apply outer box/case label accordingly to match item# (Cover all existing barcodes on the box and case) </t>
  </si>
  <si>
    <t xml:space="preserve">Apply outer box/case label accordingly to match item# (Cover all existing barcodes on box and case) </t>
  </si>
  <si>
    <t>X003EGFQKR</t>
  </si>
  <si>
    <t>X003SC9B2L</t>
  </si>
  <si>
    <t>X003SC1Y7B</t>
  </si>
  <si>
    <t>X003SC1YFD</t>
  </si>
  <si>
    <t>X003SC97ON</t>
  </si>
  <si>
    <t>FBA_41166-EACH-1</t>
  </si>
  <si>
    <t>X003UETLNL</t>
  </si>
  <si>
    <t>FBA_2309-EACH</t>
  </si>
  <si>
    <t>X003TDI6Z7</t>
  </si>
  <si>
    <t>B0BP5FBZKF</t>
  </si>
  <si>
    <t>5009-EACH-1</t>
  </si>
  <si>
    <t>41166-EACH-1</t>
  </si>
  <si>
    <t>FBA_1747-SET4</t>
  </si>
  <si>
    <t>FBA_5053-SET6</t>
  </si>
  <si>
    <t>FBA_2306-EACH-1</t>
  </si>
  <si>
    <t>FBA_1612-EACH</t>
  </si>
  <si>
    <t>FBA_1613-EACH</t>
  </si>
  <si>
    <t>X003UM9A39</t>
  </si>
  <si>
    <t>B01M5ES7L7</t>
  </si>
  <si>
    <t>FBA1772NF9W5</t>
  </si>
  <si>
    <t>Shipment ID</t>
  </si>
  <si>
    <t>MSKU</t>
  </si>
  <si>
    <t>Missing Qty</t>
  </si>
  <si>
    <t>FBA177801WVS</t>
  </si>
  <si>
    <t>Date File</t>
  </si>
  <si>
    <t>3167-EA-GN</t>
  </si>
  <si>
    <t>3167-EA-PK</t>
  </si>
  <si>
    <t>3167-EA-BL</t>
  </si>
  <si>
    <t>3167-EA-PP</t>
  </si>
  <si>
    <t>5191-PACK2</t>
  </si>
  <si>
    <t>804-BOX-0</t>
  </si>
  <si>
    <t>2306-EACH-1</t>
  </si>
  <si>
    <t xml:space="preserve">• Use FNSKU to label each item (cover barcode). 
• Put 24 units Same color back to original CASE
• Apply outer case label accordingly to match item# (Cover all existing barcodes on the case) </t>
  </si>
  <si>
    <t>5051-PACK6</t>
  </si>
  <si>
    <t>5087-PACK6</t>
  </si>
  <si>
    <t>• Put 2 pcs into polybag and apply item labels on each of the poly bags.
• Insert the poly-bagged sets back to CASE</t>
  </si>
  <si>
    <t>B07RP467JB</t>
  </si>
  <si>
    <t>X003TAEEQZ</t>
  </si>
  <si>
    <t>B07S6D27NC</t>
  </si>
  <si>
    <t>X003SFVDQ5</t>
  </si>
  <si>
    <t>B087QQJ2WB</t>
  </si>
  <si>
    <t>B07XQMDNV9</t>
  </si>
  <si>
    <t>X003SBSJ6B</t>
  </si>
  <si>
    <t>B08F759LCW</t>
  </si>
  <si>
    <t>X003WOIKTF</t>
  </si>
  <si>
    <t>B0018ML7KG</t>
  </si>
  <si>
    <t>B08DCBGTNV</t>
  </si>
  <si>
    <t>X003UID4HV</t>
  </si>
  <si>
    <t>B07TCRK63W</t>
  </si>
  <si>
    <t>FBA_713-EACH-1</t>
  </si>
  <si>
    <t>B0019IJKJY</t>
  </si>
  <si>
    <t>X003YJ73J1</t>
  </si>
  <si>
    <t>B0091MD3HA</t>
  </si>
  <si>
    <t>FBA_6110-EACH</t>
  </si>
  <si>
    <t>B07SC668W8</t>
  </si>
  <si>
    <t>X002GASSMF</t>
  </si>
  <si>
    <t>B00ESWRD10</t>
  </si>
  <si>
    <t>B07SH9KVKW</t>
  </si>
  <si>
    <t>B003BLQHZ2</t>
  </si>
  <si>
    <t>FBA_203-EACH</t>
  </si>
  <si>
    <t>B08VCZ11NP</t>
  </si>
  <si>
    <t>X003Y7AI45</t>
  </si>
  <si>
    <t>FBA_3198-EACH</t>
  </si>
  <si>
    <t>B07S164JS2</t>
  </si>
  <si>
    <t>X003YHO1JX</t>
  </si>
  <si>
    <t>FBA_4140-EACH</t>
  </si>
  <si>
    <t>B07Q84V32B</t>
  </si>
  <si>
    <t>X003Y7CZSH</t>
  </si>
  <si>
    <t>FBA_930-EACH</t>
  </si>
  <si>
    <t>B003BMWQYC</t>
  </si>
  <si>
    <t>FBA_5013-PACK2</t>
  </si>
  <si>
    <t>B00KDLAYZ2</t>
  </si>
  <si>
    <t>FBA_5077-A-EACH</t>
  </si>
  <si>
    <t>B076F38VXC</t>
  </si>
  <si>
    <t>B07T1JYHZC</t>
  </si>
  <si>
    <t>B07S9HP4W5</t>
  </si>
  <si>
    <t>X003UID51L</t>
  </si>
  <si>
    <t>B0BP5RLPWM</t>
  </si>
  <si>
    <t>X003VUYUIF</t>
  </si>
  <si>
    <t>FBA_6018-EACH</t>
  </si>
  <si>
    <t>B00R16YNZO</t>
  </si>
  <si>
    <t>FBA_5074-PACK2</t>
  </si>
  <si>
    <t>B08DFC6PYS</t>
  </si>
  <si>
    <t>X003Y7BNFX</t>
  </si>
  <si>
    <t>FBA_5012-PACK2</t>
  </si>
  <si>
    <t>B00KDL1V7W</t>
  </si>
  <si>
    <t>X003Y6ZX1T</t>
  </si>
  <si>
    <t>FBA_302-EACH</t>
  </si>
  <si>
    <t>B00CDB9FSW</t>
  </si>
  <si>
    <t>FBA_5011-PACK4</t>
  </si>
  <si>
    <t>B0127E92VE</t>
  </si>
  <si>
    <t>B0C5ZHCQQ6</t>
  </si>
  <si>
    <t>X003VV298R</t>
  </si>
  <si>
    <t>FBA_6030-EACH</t>
  </si>
  <si>
    <t>B07SLD9TY1</t>
  </si>
  <si>
    <t>X003YI1N7P</t>
  </si>
  <si>
    <t>B09DP3TR4F</t>
  </si>
  <si>
    <t>B087QRSW5X</t>
  </si>
  <si>
    <t>5502-EACH</t>
  </si>
  <si>
    <t>713-EACH-1</t>
  </si>
  <si>
    <t>302-EACH</t>
  </si>
  <si>
    <t>5500-EACH</t>
  </si>
  <si>
    <t xml:space="preserve">• Use FNSKU to label each item (cover barcode). Apply outer case label accordingly to match item# (Cover all existing barcodes on the case) </t>
  </si>
  <si>
    <t xml:space="preserve">Apply outer case label accordingly to match item# (Cover all existing barcodes on the case) </t>
  </si>
  <si>
    <t>8025-CASE</t>
  </si>
  <si>
    <t>8026-CASE</t>
  </si>
  <si>
    <t>8027-CASE</t>
  </si>
  <si>
    <t>• Prepack. Seal box with clear label. 
• *DO NOT COVER BARCODE ON KIT BOX*
• 10 boxes per CASE BX-191313
• Apply outer case label (Cover all existing barcodes on case)</t>
  </si>
  <si>
    <t>B07X22QHGF</t>
  </si>
  <si>
    <t>X003SC1YHV</t>
  </si>
  <si>
    <t>B07WZXYW4S</t>
  </si>
  <si>
    <t>X003SC1Y71</t>
  </si>
  <si>
    <t>B07X45NX3C</t>
  </si>
  <si>
    <t>X003SC97N9</t>
  </si>
  <si>
    <t>B07Q5VSDJZ</t>
  </si>
  <si>
    <t>X003Y74FUN</t>
  </si>
  <si>
    <t>B0BG9FZZQ5</t>
  </si>
  <si>
    <t>X003Y79MGZ</t>
  </si>
  <si>
    <t>B07S64DR26</t>
  </si>
  <si>
    <t>X003Z125OL</t>
  </si>
  <si>
    <t>B003BOUX9A</t>
  </si>
  <si>
    <t>B0019IMXMA</t>
  </si>
  <si>
    <t>B0BS2CW31B</t>
  </si>
  <si>
    <t>X003YW3OSR</t>
  </si>
  <si>
    <t>B07S96JCPM</t>
  </si>
  <si>
    <t>X003Z19JM7</t>
  </si>
  <si>
    <t>B08CYC1P9N</t>
  </si>
  <si>
    <t>X003Y793Z5</t>
  </si>
  <si>
    <t>B08G3XTB2Z</t>
  </si>
  <si>
    <t>X003Y722CV</t>
  </si>
  <si>
    <t>5012-PACK4</t>
  </si>
  <si>
    <t>3144-SET10</t>
  </si>
  <si>
    <t>• Insert 1 of each 534&amp;535 to poly bag. Apply FNSKU labels on each of the poly bags.
• Insert the poly-bagged sets back to CASE.</t>
  </si>
  <si>
    <t>2155-PACK25</t>
  </si>
  <si>
    <t>3167-SET4+810-SET6</t>
  </si>
  <si>
    <t>B08VD2K1K6</t>
  </si>
  <si>
    <t>X003Y78JBT</t>
  </si>
  <si>
    <t>B0019IOEQ8</t>
  </si>
  <si>
    <t>B08CYCJ3B6</t>
  </si>
  <si>
    <t>X003ZH1VNB</t>
  </si>
  <si>
    <t>211-EACH-1</t>
  </si>
  <si>
    <t>B08DF5N2RF</t>
  </si>
  <si>
    <t>X0040DT235</t>
  </si>
  <si>
    <t>B08BQZ1TTS</t>
  </si>
  <si>
    <t>X0040DRXXL</t>
  </si>
  <si>
    <t>B07SFT8ZG7</t>
  </si>
  <si>
    <t>X0040DLEAJ</t>
  </si>
  <si>
    <t>B08GCZT4JH</t>
  </si>
  <si>
    <t>X0040DQ9YF</t>
  </si>
  <si>
    <t>B07X2233CN</t>
  </si>
  <si>
    <t>B0C4VY1LR7</t>
  </si>
  <si>
    <t>B0964J2MQ5</t>
  </si>
  <si>
    <t>X0040DSASN</t>
  </si>
  <si>
    <t>B08DQB54VJ</t>
  </si>
  <si>
    <t>X0040DULGR</t>
  </si>
  <si>
    <t>B0BP5Q88DW</t>
  </si>
  <si>
    <t>X0040DP2BL</t>
  </si>
  <si>
    <t>2309-EACH-B</t>
  </si>
  <si>
    <t>3171-EACH</t>
  </si>
  <si>
    <t>B08GCYWBK1</t>
  </si>
  <si>
    <t>X0040DQF85</t>
  </si>
  <si>
    <t>B075VXY8MQ</t>
  </si>
  <si>
    <t>B0BLRQNYFM</t>
  </si>
  <si>
    <t>X0040DXZ3D</t>
  </si>
  <si>
    <t>B07RQQ2SFV</t>
  </si>
  <si>
    <t>X0040DP1QH</t>
  </si>
  <si>
    <t>B00PYV2454</t>
  </si>
  <si>
    <t>B003BOUYCG</t>
  </si>
  <si>
    <t>B08DFHV95M</t>
  </si>
  <si>
    <t>X0040DZIND</t>
  </si>
  <si>
    <t>B003BOT5I0</t>
  </si>
  <si>
    <t>2403-EACH</t>
  </si>
  <si>
    <t>B07171NTSZ</t>
  </si>
  <si>
    <t>6053-EACH</t>
  </si>
  <si>
    <t>B0BH8LJQ68</t>
  </si>
  <si>
    <t>FBA_2030-BOX</t>
  </si>
  <si>
    <t>B07YL7V4YB</t>
  </si>
  <si>
    <t>X0040DT1B3</t>
  </si>
  <si>
    <t>B0BDSRHG1G</t>
  </si>
  <si>
    <t>B07TGDNG2G</t>
  </si>
  <si>
    <t>X0040LGDTX</t>
  </si>
  <si>
    <t>6023-SET4</t>
  </si>
  <si>
    <t>4003-EACH-1</t>
  </si>
  <si>
    <t>B07X43FN4G</t>
  </si>
  <si>
    <t>X003SC97X9</t>
  </si>
  <si>
    <t>B07X576XMT</t>
  </si>
  <si>
    <t>B07RC8TSKL</t>
  </si>
  <si>
    <t>X003SCCXSP</t>
  </si>
  <si>
    <t>B08P3WNHGW</t>
  </si>
  <si>
    <t>X0040DNEH5</t>
  </si>
  <si>
    <t>B07SD9P6HS</t>
  </si>
  <si>
    <t>X0040DP13P</t>
  </si>
  <si>
    <t>60756-SET2</t>
  </si>
  <si>
    <t>641-SET2</t>
  </si>
  <si>
    <t>2347-EACH</t>
  </si>
  <si>
    <t>FBA_3451-SET6</t>
  </si>
  <si>
    <t>B08579RYRM</t>
  </si>
  <si>
    <t>X003UI8KTN</t>
  </si>
  <si>
    <t>Labeling</t>
  </si>
  <si>
    <t>B0CMV9XNCC</t>
  </si>
  <si>
    <t>B084JC2TNZ</t>
  </si>
  <si>
    <t>X003SC1YAD</t>
  </si>
  <si>
    <t>6081-EACH</t>
  </si>
  <si>
    <t>• For inner box: apply “THIS IS A SET” label. *DO NOT cover Box barcode*
• Apply outer case label accordingly to match item# (Cover barcodes on the CASE)</t>
  </si>
  <si>
    <t>• Apply label “THIS IS A SET” *DO NOT cover Case barcode*
• Apply outer case label</t>
  </si>
  <si>
    <t>• Use a new box to ship
• Apply outer box label accordingly to match item# (Cover all existing barcodes on the box)</t>
  </si>
  <si>
    <t>• Use a new box to ship
• Apply outer box label (Cover all existing barcodes on the box)</t>
  </si>
  <si>
    <t>• Use FNSKU to label each item (cover barcode). 
• Put item back to CASE. Discard inner box
• Apply outer case label accordingly to match item# (Cover all existing barcodes on the case)</t>
  </si>
  <si>
    <t>Item</t>
  </si>
  <si>
    <t>3167+810</t>
  </si>
  <si>
    <t>• Put 1 of each (532+533+534+535) to poly bag. Apply FNSKU labels on each of the poly bags.
• Put the poly-bagged sets back to CASE.</t>
  </si>
  <si>
    <t>B07SD8LDKN</t>
  </si>
  <si>
    <t>X0042U0GH7</t>
  </si>
  <si>
    <t>B07SF72V1F</t>
  </si>
  <si>
    <t>X0042U0F0P</t>
  </si>
  <si>
    <t>B09BBRDFT8</t>
  </si>
  <si>
    <t>X0042U86B5</t>
  </si>
  <si>
    <t>B07S86H6GC</t>
  </si>
  <si>
    <t>X0042TSW0B</t>
  </si>
  <si>
    <t>B0BP58T3VN</t>
  </si>
  <si>
    <t>X0042UCXKF</t>
  </si>
  <si>
    <t>3171-PACK4</t>
  </si>
  <si>
    <t>B0CMVC9XQT</t>
  </si>
  <si>
    <t>B00TQ5WT4U</t>
  </si>
  <si>
    <t>B07RCM1LXW</t>
  </si>
  <si>
    <t>X0042UE50L</t>
  </si>
  <si>
    <t>B09C2PF8Q7</t>
  </si>
  <si>
    <t>X0042TYVB5</t>
  </si>
  <si>
    <t>6049-EACH</t>
  </si>
  <si>
    <t>B003BUK0UG</t>
  </si>
  <si>
    <t>B004MTP43S</t>
  </si>
  <si>
    <t>X0038EG6DL</t>
  </si>
  <si>
    <t>B08D6GNBHJ</t>
  </si>
  <si>
    <t>X003BT4VKX</t>
  </si>
  <si>
    <t>B0019IKABG</t>
  </si>
  <si>
    <t>B07Q714JRN</t>
  </si>
  <si>
    <t>B08F75DNC5</t>
  </si>
  <si>
    <t>X0042TK4S9</t>
  </si>
  <si>
    <t>B07RBBZNRL</t>
  </si>
  <si>
    <t>X003SCCX03</t>
  </si>
  <si>
    <t>B008FK5W0A</t>
  </si>
  <si>
    <t>B0019IGM0E</t>
  </si>
  <si>
    <t>B0019IGLC8</t>
  </si>
  <si>
    <t>B0BG9KF2MB</t>
  </si>
  <si>
    <t>X003Y77WNF</t>
  </si>
  <si>
    <t>B00U9UC766</t>
  </si>
  <si>
    <t>B08P3T1TWJ</t>
  </si>
  <si>
    <t>X0042QSBIR</t>
  </si>
  <si>
    <t>B00886FNA0</t>
  </si>
  <si>
    <t>B0BWSQZ7Q4</t>
  </si>
  <si>
    <t>X0042U0E2T</t>
  </si>
  <si>
    <t>B09DK2XQ18</t>
  </si>
  <si>
    <t>B0019ILQ3M</t>
  </si>
  <si>
    <t>B002NLIS7G</t>
  </si>
  <si>
    <t>B0BKRCH9RQ</t>
  </si>
  <si>
    <t>X0042TSMV5</t>
  </si>
  <si>
    <t>B003BLQHZM</t>
  </si>
  <si>
    <t>B08G3W5DPX</t>
  </si>
  <si>
    <t>X0042TXTLN</t>
  </si>
  <si>
    <t>B07HY4Z2YL</t>
  </si>
  <si>
    <t>B003BLQHWK</t>
  </si>
  <si>
    <t>B0018MN4NO</t>
  </si>
  <si>
    <t>B07Q84SJRK</t>
  </si>
  <si>
    <t>B094PM76L6</t>
  </si>
  <si>
    <t>B08DDHRDDF</t>
  </si>
  <si>
    <t>X0042UB9EB</t>
  </si>
  <si>
    <t>B07NDLQMM4</t>
  </si>
  <si>
    <t>B075VXLS9F</t>
  </si>
  <si>
    <t>B08DFDYV8Y</t>
  </si>
  <si>
    <t>X0042TNTXB</t>
  </si>
  <si>
    <t>B07F98QVZ6</t>
  </si>
  <si>
    <t>B07Q713CKC</t>
  </si>
  <si>
    <t>X0042TT2C3</t>
  </si>
  <si>
    <t>B075VXKDMN</t>
  </si>
  <si>
    <t>B09BBP343Q</t>
  </si>
  <si>
    <t>X0042QSCSL</t>
  </si>
  <si>
    <t>B094PZZNHZ</t>
  </si>
  <si>
    <t>B07RJTVW1K</t>
  </si>
  <si>
    <t>B015T84GY8</t>
  </si>
  <si>
    <t>B07SBL2P12</t>
  </si>
  <si>
    <t>X0042UCZ67</t>
  </si>
  <si>
    <t>804-BOX-B</t>
  </si>
  <si>
    <t>230-EACH-1</t>
  </si>
  <si>
    <t>5014-PACK4</t>
  </si>
  <si>
    <t>1717-SET3</t>
  </si>
  <si>
    <t>760-EACH-1</t>
  </si>
  <si>
    <t>735-EACH</t>
  </si>
  <si>
    <t>**532-EA+533-EA+534-EA+535-EA - 24 SETS/CASE</t>
  </si>
  <si>
    <t>• For inner box: apply FNSKU label and “THIS IS A SET” label
• Cover all visible barcodes on the box/case
• Place all the inner boxes back into the CASE. 
• Apply outer case label (Cover barcodes on the CASE)</t>
  </si>
  <si>
    <t>2155-EACH</t>
  </si>
  <si>
    <t>2348-EACH</t>
  </si>
  <si>
    <t xml:space="preserve">• Remove item from PDQ and put item in other box.
• Apply outer box/case label accordingly to match item# (Cover all existing barcodes on box and case) 
</t>
  </si>
  <si>
    <t xml:space="preserve">• Remove item from PDQ and put item in other box.
• Apply outer box/case label accordingly to match item# (Cover all existing barcodes on box and case) </t>
  </si>
  <si>
    <t>B09BDGVCHW</t>
  </si>
  <si>
    <t>X0042U5H0N</t>
  </si>
  <si>
    <t>B07RC79KYS</t>
  </si>
  <si>
    <t>X003SCCWW7</t>
  </si>
  <si>
    <t>B07XQFFNLB</t>
  </si>
  <si>
    <t>X003SBSJ8T</t>
  </si>
  <si>
    <t>B08976PZBP</t>
  </si>
  <si>
    <t>X0042TZLC3</t>
  </si>
  <si>
    <t>B09FN9YCZY</t>
  </si>
  <si>
    <t>X0043UN6CN</t>
  </si>
  <si>
    <t>B0856ZGDWW</t>
  </si>
  <si>
    <t>X0043UZ3TH</t>
  </si>
  <si>
    <t>B0CCC13R34</t>
  </si>
  <si>
    <t>B07T9PH2FD</t>
  </si>
  <si>
    <t>X0043UZ1JJ</t>
  </si>
  <si>
    <t>B005OYUL24</t>
  </si>
  <si>
    <t>B07RCB9JSP</t>
  </si>
  <si>
    <t>X0043UZ1HB</t>
  </si>
  <si>
    <t>B0018MN80I</t>
  </si>
  <si>
    <t>B00J8IK3YI</t>
  </si>
  <si>
    <t>B0743RPFB2</t>
  </si>
  <si>
    <t>B0CNTW3TNY</t>
  </si>
  <si>
    <t>B0CGW49BHG</t>
  </si>
  <si>
    <t>X0043V3CQH</t>
  </si>
  <si>
    <t>B07H9JDNRG</t>
  </si>
  <si>
    <t>B07S6DCMZ2</t>
  </si>
  <si>
    <t>X002GASSLL</t>
  </si>
  <si>
    <t>B094XLGQL9</t>
  </si>
  <si>
    <t>X0043UZ5ZJ</t>
  </si>
  <si>
    <t>Box 1 units</t>
  </si>
  <si>
    <t>Box 2 units</t>
  </si>
  <si>
    <t>B07SFT7P7X</t>
  </si>
  <si>
    <t>X0043UN7EF</t>
  </si>
  <si>
    <t>B0CQ66C7RL</t>
  </si>
  <si>
    <t>X0043UNGZ5</t>
  </si>
  <si>
    <t>B072LP49MC</t>
  </si>
  <si>
    <t>B0BRNSWP12</t>
  </si>
  <si>
    <t>X0043V3DCZ</t>
  </si>
  <si>
    <t>B09QD62R6R</t>
  </si>
  <si>
    <t>B005KQ9316</t>
  </si>
  <si>
    <t>B0CGW5J3SV</t>
  </si>
  <si>
    <t>X0043V3OBP</t>
  </si>
  <si>
    <t>B0B9P3TD4K</t>
  </si>
  <si>
    <t>B0CQ67CVM7</t>
  </si>
  <si>
    <t>X0043UZRXT</t>
  </si>
  <si>
    <t>B08WPW8T92</t>
  </si>
  <si>
    <t>X0043V3IBL</t>
  </si>
  <si>
    <t>B07SKF1B25</t>
  </si>
  <si>
    <t>X00446K72N</t>
  </si>
  <si>
    <t>B07SKD994F</t>
  </si>
  <si>
    <t>X0043UN5TH</t>
  </si>
  <si>
    <t>B0CJMRSK5J</t>
  </si>
  <si>
    <t>X0043UN4H5</t>
  </si>
  <si>
    <t>B003BS9G44</t>
  </si>
  <si>
    <t>B08R6JJP2L</t>
  </si>
  <si>
    <t>X0043V3CT9</t>
  </si>
  <si>
    <t>B0CPRBHWH9</t>
  </si>
  <si>
    <t>B07S6D1VMB</t>
  </si>
  <si>
    <t>B0CPRPLLFH</t>
  </si>
  <si>
    <t>3128-SET6</t>
  </si>
  <si>
    <t>835-SET4</t>
  </si>
  <si>
    <t>3014-SET6</t>
  </si>
  <si>
    <t>1931-SET4</t>
  </si>
  <si>
    <t>17036-EACH</t>
  </si>
  <si>
    <t>4403-SET6</t>
  </si>
  <si>
    <t>709-EACH</t>
  </si>
  <si>
    <t>1277-EACH</t>
  </si>
  <si>
    <t>17035-EACH</t>
  </si>
  <si>
    <t>1215-EACH</t>
  </si>
  <si>
    <t>3301-EACH</t>
  </si>
  <si>
    <t>3300-EACH</t>
  </si>
  <si>
    <t>--</t>
  </si>
  <si>
    <t>--2</t>
  </si>
  <si>
    <t>B093CS5SYX</t>
  </si>
  <si>
    <t>B07XQLD8PX</t>
  </si>
  <si>
    <t>B08QRLYMJ4</t>
  </si>
  <si>
    <t>X003SCCXUD</t>
  </si>
  <si>
    <t>B07X49ZTWW</t>
  </si>
  <si>
    <t>X003SC1YH1</t>
  </si>
  <si>
    <t>B07XQN9MYD</t>
  </si>
  <si>
    <t>X002Z8CR1V</t>
  </si>
  <si>
    <t>B00275EBHE</t>
  </si>
  <si>
    <t>X003SC3FBT</t>
  </si>
  <si>
    <t>B0CFGHTZQ1</t>
  </si>
  <si>
    <t>X003XEJBS3</t>
  </si>
  <si>
    <t>B0CFGGNJG7</t>
  </si>
  <si>
    <t>X003XEGL6N</t>
  </si>
  <si>
    <t>X003XEHNGP</t>
  </si>
  <si>
    <t>B0CFGH34FV</t>
  </si>
  <si>
    <t>B0CFGGD44R</t>
  </si>
  <si>
    <t>X003XEDBK7</t>
  </si>
  <si>
    <t>B07S99KHHL</t>
  </si>
  <si>
    <t>1748-SET4-B</t>
  </si>
  <si>
    <t>B0018MQA7G</t>
  </si>
  <si>
    <t>B0018MSA9C</t>
  </si>
  <si>
    <t>B0018MSGUU</t>
  </si>
  <si>
    <t>B0019IKAES</t>
  </si>
  <si>
    <t>B0019IOF8A</t>
  </si>
  <si>
    <t>B001BO00EU</t>
  </si>
  <si>
    <t>B001BO3JHA</t>
  </si>
  <si>
    <t>B001BO41CW</t>
  </si>
  <si>
    <t>B00275EBTW</t>
  </si>
  <si>
    <t>B00275ED2W</t>
  </si>
  <si>
    <t>B002URLZTG</t>
  </si>
  <si>
    <t>B002WFLZ9G</t>
  </si>
  <si>
    <t>B0032VKNHE</t>
  </si>
  <si>
    <t>B003BMWUZC</t>
  </si>
  <si>
    <t>B003BMX3EY</t>
  </si>
  <si>
    <t>B003BMX3T4</t>
  </si>
  <si>
    <t>B003BSBG5Q</t>
  </si>
  <si>
    <t>B0040PJQME</t>
  </si>
  <si>
    <t>B004UJXKS6</t>
  </si>
  <si>
    <t>B005177WCG</t>
  </si>
  <si>
    <t>B005KQ9294</t>
  </si>
  <si>
    <t>B005OYUIVS</t>
  </si>
  <si>
    <t>B007YX2KB8</t>
  </si>
  <si>
    <t>B00GTEIYWM</t>
  </si>
  <si>
    <t>B00GTJCXOW</t>
  </si>
  <si>
    <t>B00MTUZ4J6</t>
  </si>
  <si>
    <t>B071VW8SHF</t>
  </si>
  <si>
    <t>B07C3W3BXS</t>
  </si>
  <si>
    <t>B07C56LHV3</t>
  </si>
  <si>
    <t>B07H9N2X7F</t>
  </si>
  <si>
    <t>B07JWF85V4</t>
  </si>
  <si>
    <t>B07QC4R1XN</t>
  </si>
  <si>
    <t>B07RBBZRBK</t>
  </si>
  <si>
    <t>B07RDMSVNS</t>
  </si>
  <si>
    <t>B07RJV25T3</t>
  </si>
  <si>
    <t>B07RJV344J</t>
  </si>
  <si>
    <t>B07RJV3FTZ</t>
  </si>
  <si>
    <t>B07RJZRZ9N</t>
  </si>
  <si>
    <t>B07RL4GTCF</t>
  </si>
  <si>
    <t>B07RL4KKRS</t>
  </si>
  <si>
    <t>B07RLQNTG3</t>
  </si>
  <si>
    <t>B07RP1YGHD</t>
  </si>
  <si>
    <t>B07RPZ72GP</t>
  </si>
  <si>
    <t>B07RX2H2V5</t>
  </si>
  <si>
    <t>B07RXPJGG7</t>
  </si>
  <si>
    <t>B07RXPYR7W</t>
  </si>
  <si>
    <t>B07RZ2XFZV</t>
  </si>
  <si>
    <t>B07RZ37Q95</t>
  </si>
  <si>
    <t>B07RZ3JN69</t>
  </si>
  <si>
    <t>B07RZMG648</t>
  </si>
  <si>
    <t>B07RZMGLPG</t>
  </si>
  <si>
    <t>B07RZV667Y</t>
  </si>
  <si>
    <t>B07S15TNLQ</t>
  </si>
  <si>
    <t>B07S1S133D</t>
  </si>
  <si>
    <t>B07S421XBP</t>
  </si>
  <si>
    <t>B07S64G2GT</t>
  </si>
  <si>
    <t>B07S85JMYT</t>
  </si>
  <si>
    <t>B07S8ZBSMN</t>
  </si>
  <si>
    <t>B07S8ZNJJN</t>
  </si>
  <si>
    <t>B07S95GRW3</t>
  </si>
  <si>
    <t>B07S962L7Q</t>
  </si>
  <si>
    <t>B07S966SHZ</t>
  </si>
  <si>
    <t>B07S97LHGX</t>
  </si>
  <si>
    <t>B07S9HDMF3</t>
  </si>
  <si>
    <t>B07SB6HLD3</t>
  </si>
  <si>
    <t>B07SC5MBKY</t>
  </si>
  <si>
    <t>B07SFKTVJ7</t>
  </si>
  <si>
    <t>B07SG9G6LZ</t>
  </si>
  <si>
    <t>B07SH9LR35</t>
  </si>
  <si>
    <t>B07SJ91XHY</t>
  </si>
  <si>
    <t>B07SKCBN85</t>
  </si>
  <si>
    <t>B07SLDNB3M</t>
  </si>
  <si>
    <t>B07SLQ4ZMM</t>
  </si>
  <si>
    <t>B07THD1Y38</t>
  </si>
  <si>
    <t>B07XJZGC3J</t>
  </si>
  <si>
    <t>B07XJZGN34</t>
  </si>
  <si>
    <t>B07XKWQDLF</t>
  </si>
  <si>
    <t>B07XPKG7B5</t>
  </si>
  <si>
    <t>B07XQJ2XTB</t>
  </si>
  <si>
    <t>B07XQJMQ6Y</t>
  </si>
  <si>
    <t>B07XQJNLJY</t>
  </si>
  <si>
    <t>B07XQJYFHJ</t>
  </si>
  <si>
    <t>B07XQKKVXY</t>
  </si>
  <si>
    <t>B07XQLG446</t>
  </si>
  <si>
    <t>B07XQLMB72</t>
  </si>
  <si>
    <t>B07XQM9RV3</t>
  </si>
  <si>
    <t>B07XQN2F4Z</t>
  </si>
  <si>
    <t>B07XQNRXHD</t>
  </si>
  <si>
    <t>B07XQPT3L8</t>
  </si>
  <si>
    <t>B084JDH3RZ</t>
  </si>
  <si>
    <t>B0875TY6YS</t>
  </si>
  <si>
    <t>B08DBP6GZP</t>
  </si>
  <si>
    <t>B08DFC9C3L</t>
  </si>
  <si>
    <t>B08DFQ5HKH</t>
  </si>
  <si>
    <t>B08F7LNQQS</t>
  </si>
  <si>
    <t>B08FBLK835</t>
  </si>
  <si>
    <t>B08FBN6YKB</t>
  </si>
  <si>
    <t>B08FBPY3DM</t>
  </si>
  <si>
    <t>B08FPGQ262</t>
  </si>
  <si>
    <t>B08FRRPCFB</t>
  </si>
  <si>
    <t>B08FVL17G2</t>
  </si>
  <si>
    <t>B08G3PK72S</t>
  </si>
  <si>
    <t>B08G3SPDKB</t>
  </si>
  <si>
    <t>B08G41T7XY</t>
  </si>
  <si>
    <t>B08G9P6XK8</t>
  </si>
  <si>
    <t>B08GCYNV45</t>
  </si>
  <si>
    <t>B08GD2QN1P</t>
  </si>
  <si>
    <t>B08GH6TP6Q</t>
  </si>
  <si>
    <t>B08S5YS4WT</t>
  </si>
  <si>
    <t>B092MWN41X</t>
  </si>
  <si>
    <t>B093NN5RDX</t>
  </si>
  <si>
    <t>B093TS1T13</t>
  </si>
  <si>
    <t>B093VK3Y3P</t>
  </si>
  <si>
    <t>B093VXYVR2</t>
  </si>
  <si>
    <t>B094WZY19T</t>
  </si>
  <si>
    <t>B09C11F6V4</t>
  </si>
  <si>
    <t>B09C2QV3NQ</t>
  </si>
  <si>
    <t>B09C7KQ748</t>
  </si>
  <si>
    <t>B09C7LRW78</t>
  </si>
  <si>
    <t>B09C7NBHPS</t>
  </si>
  <si>
    <t>B09CCMFPX7</t>
  </si>
  <si>
    <t>B09DNL2WQW</t>
  </si>
  <si>
    <t>B09DNNNHHH</t>
  </si>
  <si>
    <t>B09DNY2RSF</t>
  </si>
  <si>
    <t>B09DP3SMFY</t>
  </si>
  <si>
    <t>B09DP48BJS</t>
  </si>
  <si>
    <t>B09HL5JHLT</t>
  </si>
  <si>
    <t>B09HWHTQXS</t>
  </si>
  <si>
    <t>B09HWVH3VS</t>
  </si>
  <si>
    <t>B09JHS76N1</t>
  </si>
  <si>
    <t>B09YFZ6ND2</t>
  </si>
  <si>
    <t>B0B8Q6P62G</t>
  </si>
  <si>
    <t>B0B8QH1XGH</t>
  </si>
  <si>
    <t>B0019IHJIS</t>
  </si>
  <si>
    <t>B0019IKY5I</t>
  </si>
  <si>
    <t>B0019IMT7Y</t>
  </si>
  <si>
    <t>B0019IPV2O</t>
  </si>
  <si>
    <t>B001BO004K</t>
  </si>
  <si>
    <t>B0BDSTG7V4</t>
  </si>
  <si>
    <t>B003BLQH7A</t>
  </si>
  <si>
    <t>B003BLQHFM</t>
  </si>
  <si>
    <t>B003BLQHYI</t>
  </si>
  <si>
    <t>B003BMX6SC</t>
  </si>
  <si>
    <t>B003BNZVHK</t>
  </si>
  <si>
    <t>B003BSF7ZG</t>
  </si>
  <si>
    <t>B003BSFCMY</t>
  </si>
  <si>
    <t>B003BUI01W</t>
  </si>
  <si>
    <t>B008005REQ</t>
  </si>
  <si>
    <t>B00914XF5S</t>
  </si>
  <si>
    <t>B00FBOIJMG</t>
  </si>
  <si>
    <t>B00GSSDLMM</t>
  </si>
  <si>
    <t>B00GTJD0V2</t>
  </si>
  <si>
    <t>B00H9Z198Q</t>
  </si>
  <si>
    <t>B00IIN3K5I</t>
  </si>
  <si>
    <t>B00Z3BPRRW</t>
  </si>
  <si>
    <t>B0BSP3S8DS</t>
  </si>
  <si>
    <t>B0BSP5D8VT</t>
  </si>
  <si>
    <t>B0BWSP2XCW</t>
  </si>
  <si>
    <t>B00ZPRYV0I</t>
  </si>
  <si>
    <t>B0BWSR4XPV</t>
  </si>
  <si>
    <t>B0BYFL1Y8X</t>
  </si>
  <si>
    <t>B01DX0UJLS</t>
  </si>
  <si>
    <t>B01LZ4HWFD</t>
  </si>
  <si>
    <t>B07BXRN8PQ</t>
  </si>
  <si>
    <t>B07R95PGYJ</t>
  </si>
  <si>
    <t>B07RBC11NP</t>
  </si>
  <si>
    <t>B07RLPFK92</t>
  </si>
  <si>
    <t>B07RZ2X267</t>
  </si>
  <si>
    <t>B0CNKY7KPR</t>
  </si>
  <si>
    <t>B07S2TFVRK</t>
  </si>
  <si>
    <t>B07S6DCY9F</t>
  </si>
  <si>
    <t>B07S94M6P6</t>
  </si>
  <si>
    <t>B07SB6PGTB</t>
  </si>
  <si>
    <t>B07SFKBQ7F</t>
  </si>
  <si>
    <t>B0CQMVKCTW</t>
  </si>
  <si>
    <t>B07SW927JM</t>
  </si>
  <si>
    <t>B07T9NZN1N</t>
  </si>
  <si>
    <t>B07TD5T42M</t>
  </si>
  <si>
    <t>B08CYBRWPF</t>
  </si>
  <si>
    <t>B08DF97S7L</t>
  </si>
  <si>
    <t>B09F14NZMZ</t>
  </si>
  <si>
    <t>B09F18RK89</t>
  </si>
  <si>
    <t>B08DFJW6V4</t>
  </si>
  <si>
    <t>B08DHKDQ7J</t>
  </si>
  <si>
    <t>B08DHQ1V4K</t>
  </si>
  <si>
    <t>B08DL7LD32</t>
  </si>
  <si>
    <t>B08F77T22M</t>
  </si>
  <si>
    <t>B08GWQRWMD</t>
  </si>
  <si>
    <t>B08GWY7YNX</t>
  </si>
  <si>
    <t>B08GXCMX5Z</t>
  </si>
  <si>
    <t>B08QR8VLQ6</t>
  </si>
  <si>
    <t>B08YPCDFFS</t>
  </si>
  <si>
    <t>B09343BG1P</t>
  </si>
  <si>
    <t>B093CPW1HK</t>
  </si>
  <si>
    <t>B093CRKPKJ</t>
  </si>
  <si>
    <t>B0B8TMWY6F</t>
  </si>
  <si>
    <t>B0BB8R9HGQ</t>
  </si>
  <si>
    <t>B0BCL6MSMS</t>
  </si>
  <si>
    <t>B0BCLC7Y4R</t>
  </si>
  <si>
    <t>B0BG14KCKZ</t>
  </si>
  <si>
    <t>B0BG1Q72N8</t>
  </si>
  <si>
    <t>B0BLRRXMS6</t>
  </si>
  <si>
    <t>B0BS2CSG4Q</t>
  </si>
  <si>
    <t>B08QRDCTXN</t>
  </si>
  <si>
    <t>B0B2335Y6M</t>
  </si>
  <si>
    <t>B0B237QZCR</t>
  </si>
  <si>
    <t>B0B23836TN</t>
  </si>
  <si>
    <t>B0B23DJ4QM</t>
  </si>
  <si>
    <t>B0B23GZH2L</t>
  </si>
  <si>
    <t>B0BPJJ5YWM</t>
  </si>
  <si>
    <t>B0BPJLZLLW</t>
  </si>
  <si>
    <t>B0BPJPD5QX</t>
  </si>
  <si>
    <t>B0BPJTBHZN</t>
  </si>
  <si>
    <t>X0039GX5X7</t>
  </si>
  <si>
    <t>X0039GZAT9</t>
  </si>
  <si>
    <t>X0039GZAY9</t>
  </si>
  <si>
    <t>X0039H5C4B</t>
  </si>
  <si>
    <t>X0039H5C55</t>
  </si>
  <si>
    <t>X003BSZ6JT</t>
  </si>
  <si>
    <t>X003DE6G1X</t>
  </si>
  <si>
    <t>X003EGISIT</t>
  </si>
  <si>
    <t>X003GYE2EX</t>
  </si>
  <si>
    <t>X003KDQIZV</t>
  </si>
  <si>
    <t>X003KDRU53</t>
  </si>
  <si>
    <t>X003KDV75R</t>
  </si>
  <si>
    <t>X003KDW1BV</t>
  </si>
  <si>
    <t>X003SC38J3</t>
  </si>
  <si>
    <t>X003SC97RP</t>
  </si>
  <si>
    <t>X003SCA9TF</t>
  </si>
  <si>
    <t>X003SCAA3F</t>
  </si>
  <si>
    <t>X003SCCWXL</t>
  </si>
  <si>
    <t>X003SCH60Z</t>
  </si>
  <si>
    <t>X003SVW1N3</t>
  </si>
  <si>
    <t>X003T8CQYJ</t>
  </si>
  <si>
    <t>X003TDH80V</t>
  </si>
  <si>
    <t>X003TJ1SWJ</t>
  </si>
  <si>
    <t>X003TJ1YZ5</t>
  </si>
  <si>
    <t>X003UIBTHD</t>
  </si>
  <si>
    <t>X003UYGOUJ</t>
  </si>
  <si>
    <t>X003WOGAXD</t>
  </si>
  <si>
    <t>X003WOIMP7</t>
  </si>
  <si>
    <t>X003X0BFG3</t>
  </si>
  <si>
    <t>X003X0GELJ</t>
  </si>
  <si>
    <t>X003X7GJZD</t>
  </si>
  <si>
    <t>X003XE2C7F</t>
  </si>
  <si>
    <t>X003XE2X7T</t>
  </si>
  <si>
    <t>X003YVSSPR</t>
  </si>
  <si>
    <t>X003YW88L5</t>
  </si>
  <si>
    <t>X003Z1GPEH</t>
  </si>
  <si>
    <t>X0040DSNM1</t>
  </si>
  <si>
    <t>X0040L9N1N</t>
  </si>
  <si>
    <t>FBA_120-EACH</t>
  </si>
  <si>
    <t>FBA_1215-EACH</t>
  </si>
  <si>
    <t>FBA_1227-EACH</t>
  </si>
  <si>
    <t>FBA_1277-EACH</t>
  </si>
  <si>
    <t>FBA_1286-EACH</t>
  </si>
  <si>
    <t>FBA_17035-EACH</t>
  </si>
  <si>
    <t>FBA_17036-EACH</t>
  </si>
  <si>
    <t>FBA_17082-EACH</t>
  </si>
  <si>
    <t>FBA_17083-EACH</t>
  </si>
  <si>
    <t>FBA_17084-EACH</t>
  </si>
  <si>
    <t>FBA_17086-EACH</t>
  </si>
  <si>
    <t>FBA_1717-SET3</t>
  </si>
  <si>
    <t>FBA_1718-SET4</t>
  </si>
  <si>
    <t>FBA_1748-SET4-B</t>
  </si>
  <si>
    <t>FBA_1753-PACK4</t>
  </si>
  <si>
    <t>FBA_1756-EACH</t>
  </si>
  <si>
    <t>FBA_1812-SET6</t>
  </si>
  <si>
    <t>FBA_1931-SET4</t>
  </si>
  <si>
    <t>FBA_20050-CASE</t>
  </si>
  <si>
    <t>FBA_20080-CASE</t>
  </si>
  <si>
    <t>FBA_2028-EACH</t>
  </si>
  <si>
    <t>FBA_2043-EACH</t>
  </si>
  <si>
    <t>FBA_2044-EACH</t>
  </si>
  <si>
    <t>FBA_210-EACH</t>
  </si>
  <si>
    <t>FBA_211-EACH-1</t>
  </si>
  <si>
    <t>FBA_215-EACH</t>
  </si>
  <si>
    <t>FBA_2201-EACH</t>
  </si>
  <si>
    <t>FBA_2209-EACH</t>
  </si>
  <si>
    <t>FBA_2225-EACH</t>
  </si>
  <si>
    <t>FBA_2227-PACK2</t>
  </si>
  <si>
    <t>FBA_2233-PACK2</t>
  </si>
  <si>
    <t>FBA_2306-PACK4</t>
  </si>
  <si>
    <t>FBA_2309-EACH-B</t>
  </si>
  <si>
    <t>FBA_230-EACH-1</t>
  </si>
  <si>
    <t>FBA_2330-EACH</t>
  </si>
  <si>
    <t>FBA_2403-EACH</t>
  </si>
  <si>
    <t>FBA_2405-EACH</t>
  </si>
  <si>
    <t>FBA_2561-EACH</t>
  </si>
  <si>
    <t>FBA_3006-SET6</t>
  </si>
  <si>
    <t>FBA_3014-SET6</t>
  </si>
  <si>
    <t>FBA_3109-PACK4</t>
  </si>
  <si>
    <t>FBA_3124-EACH</t>
  </si>
  <si>
    <t>FBA_3126-SET6</t>
  </si>
  <si>
    <t>FBA_3128-SET6</t>
  </si>
  <si>
    <t>FBA_3142-EACH</t>
  </si>
  <si>
    <t>FBA_3144-SET10</t>
  </si>
  <si>
    <t>FBA_3145-SET10</t>
  </si>
  <si>
    <t>FBA_3164-EACH</t>
  </si>
  <si>
    <t>FBA_3167-EA-BL</t>
  </si>
  <si>
    <t>FBA_3167-EA-GN</t>
  </si>
  <si>
    <t>FBA_3167-EA-PK</t>
  </si>
  <si>
    <t>FBA_3167-EA-PP</t>
  </si>
  <si>
    <t>FBA_3171-EACH</t>
  </si>
  <si>
    <t>FBA_3171-PACK4</t>
  </si>
  <si>
    <t>FBA_3173-EACH</t>
  </si>
  <si>
    <t>FBA_3179-SET4</t>
  </si>
  <si>
    <t>FBA_3187-PACK4</t>
  </si>
  <si>
    <t>FBA_3300-EACH</t>
  </si>
  <si>
    <t>FBA_3301-EACH</t>
  </si>
  <si>
    <t>FBA_3450-SET6</t>
  </si>
  <si>
    <t>FBA_3810-EACH</t>
  </si>
  <si>
    <t>FBA_4003-EACH-1</t>
  </si>
  <si>
    <t>FBA_4100-EACH</t>
  </si>
  <si>
    <t>FBA_4102-PACK4</t>
  </si>
  <si>
    <t>FBA_4124-EACH</t>
  </si>
  <si>
    <t>FBA_4125-EACH</t>
  </si>
  <si>
    <t>FBA_4150-EACH</t>
  </si>
  <si>
    <t>FBA_4398-PACK2</t>
  </si>
  <si>
    <t>FBA_4400-SET2</t>
  </si>
  <si>
    <t>FBA_4401-SET6</t>
  </si>
  <si>
    <t>FBA_4403-SET6</t>
  </si>
  <si>
    <t>FBA_5002-EACH</t>
  </si>
  <si>
    <t>FBA_5012-EACH</t>
  </si>
  <si>
    <t>FBA_5012-PACK4</t>
  </si>
  <si>
    <t>FBA_5013-PACK4</t>
  </si>
  <si>
    <t>FBA_5014-EACH</t>
  </si>
  <si>
    <t>FBA_5014-PACK4</t>
  </si>
  <si>
    <t>FBA_5027-CASE</t>
  </si>
  <si>
    <t>FBA_5043-PACK2</t>
  </si>
  <si>
    <t>FBA_5044-PACK2</t>
  </si>
  <si>
    <t>FBA_5045-PACK2</t>
  </si>
  <si>
    <t>FBA_5059-EACH</t>
  </si>
  <si>
    <t>FBA_5076-EACH</t>
  </si>
  <si>
    <t>FBA_5081-EACH</t>
  </si>
  <si>
    <t>FBA_512-EACH</t>
  </si>
  <si>
    <t>FBA_5191-PACK2</t>
  </si>
  <si>
    <t>FBA_532-EA+533-EA+534-EA+535-EA</t>
  </si>
  <si>
    <t>FBA_532-EACH</t>
  </si>
  <si>
    <t>FBA_534-EA+535-EA</t>
  </si>
  <si>
    <t>FBA_534-EACH</t>
  </si>
  <si>
    <t>FBA_535-EACH</t>
  </si>
  <si>
    <t>FBA_5412-EACH</t>
  </si>
  <si>
    <t>FBA_5413-EACH</t>
  </si>
  <si>
    <t>FBA_542-EACH</t>
  </si>
  <si>
    <t>FBA_543-PACK2</t>
  </si>
  <si>
    <t>FBA_546-SET4</t>
  </si>
  <si>
    <t>FBA_5476-CASE</t>
  </si>
  <si>
    <t>FBA_557-EACH</t>
  </si>
  <si>
    <t>FBA_577-EACH</t>
  </si>
  <si>
    <t>FBA_6017-EACH</t>
  </si>
  <si>
    <t>FBA_6023-SET4</t>
  </si>
  <si>
    <t>FBA_6041-EACH</t>
  </si>
  <si>
    <t>FBA_6049-EACH</t>
  </si>
  <si>
    <t>FBA_6053-EACH</t>
  </si>
  <si>
    <t>FBA_6081-EACH</t>
  </si>
  <si>
    <t>FBA_6101-EACH</t>
  </si>
  <si>
    <t>FBA_61400-SET2</t>
  </si>
  <si>
    <t>FBA_6301-PACK2</t>
  </si>
  <si>
    <t>FBA_6303-PACK2</t>
  </si>
  <si>
    <t>FBA_6812-EACH</t>
  </si>
  <si>
    <t>FBA_709-EACH</t>
  </si>
  <si>
    <t>FBA_715-EACH</t>
  </si>
  <si>
    <t>FBA_716-EACH</t>
  </si>
  <si>
    <t>FBA_716-PACK2</t>
  </si>
  <si>
    <t>FBA_720-EACH</t>
  </si>
  <si>
    <t>FBA_720-PACK2</t>
  </si>
  <si>
    <t>FBA_735-EACH</t>
  </si>
  <si>
    <t>FBA_741-EACH</t>
  </si>
  <si>
    <t>FBA_760-EACH-1</t>
  </si>
  <si>
    <t>FBA_761-EACH</t>
  </si>
  <si>
    <t>FBA_761-PACK2</t>
  </si>
  <si>
    <t>FBA_768-EACH</t>
  </si>
  <si>
    <t>FBA_804-BOX-0</t>
  </si>
  <si>
    <t>FBA_804-BOX-B</t>
  </si>
  <si>
    <t>FBA_812-SET6</t>
  </si>
  <si>
    <t>FBA_835-SET4</t>
  </si>
  <si>
    <t>FBA_837-SET4</t>
  </si>
  <si>
    <t>FBA_840-PACK4</t>
  </si>
  <si>
    <t>FBA_846-SET4</t>
  </si>
  <si>
    <t>FBA_851-CASE</t>
  </si>
  <si>
    <t>FBA_903-PACK2</t>
  </si>
  <si>
    <t>FBA_905-EACH</t>
  </si>
  <si>
    <t>FBA_910-SET6</t>
  </si>
  <si>
    <t>FBA_914-EACH</t>
  </si>
  <si>
    <t>FBA_929-PACK2</t>
  </si>
  <si>
    <t>FBA_992-EACH</t>
  </si>
  <si>
    <t>FBA_L-24-EACH</t>
  </si>
  <si>
    <t>FBA_S-12-EACH</t>
  </si>
  <si>
    <t>FBA_S-2-PACK4</t>
  </si>
  <si>
    <t>8005-CASE-1</t>
  </si>
  <si>
    <t>B001H4EHDY</t>
  </si>
  <si>
    <t>B071FCBGKN</t>
  </si>
  <si>
    <t>B08GCXFF6T</t>
  </si>
  <si>
    <t>B08NRSXZSC</t>
  </si>
  <si>
    <t>B08XB6JG86</t>
  </si>
  <si>
    <t>B08XBDYBYY</t>
  </si>
  <si>
    <t>B08XBN1CQY</t>
  </si>
  <si>
    <t>B09F14QT9F</t>
  </si>
  <si>
    <t>B07R3CL5B7</t>
  </si>
  <si>
    <t>B07S77YTC3</t>
  </si>
  <si>
    <t>B00PHEEW5I</t>
  </si>
  <si>
    <t>B07RZMHDSJ</t>
  </si>
  <si>
    <t>X002SZ3PLH</t>
  </si>
  <si>
    <t>X0031MTKF1</t>
  </si>
  <si>
    <t>X003SBSJ61</t>
  </si>
  <si>
    <t>X003SBSJ89</t>
  </si>
  <si>
    <t>X003SBSJEX</t>
  </si>
  <si>
    <t>X003SBSK47</t>
  </si>
  <si>
    <t>X003SBSK51</t>
  </si>
  <si>
    <t>X003SBSK6F</t>
  </si>
  <si>
    <t>X003SBSKAB</t>
  </si>
  <si>
    <t>X003SC38H5</t>
  </si>
  <si>
    <t>X003SC3AO1</t>
  </si>
  <si>
    <t>X003SC3ASR</t>
  </si>
  <si>
    <t>X003SC3AUP</t>
  </si>
  <si>
    <t>X003SC3AV9</t>
  </si>
  <si>
    <t>X003SC3HJJ</t>
  </si>
  <si>
    <t>X003SC3YUB</t>
  </si>
  <si>
    <t>X003SC3YY7</t>
  </si>
  <si>
    <t>X003SC97M5</t>
  </si>
  <si>
    <t>X003SC97OD</t>
  </si>
  <si>
    <t>X003SCCWVD</t>
  </si>
  <si>
    <t>X003SCCWXB</t>
  </si>
  <si>
    <t>X003SCCY9X</t>
  </si>
  <si>
    <t>X003SCD3HF</t>
  </si>
  <si>
    <t>X003SCIA37</t>
  </si>
  <si>
    <t>X003SCIA3H</t>
  </si>
  <si>
    <t>X003SCIHNZ</t>
  </si>
  <si>
    <t>X003SC1YC1</t>
  </si>
  <si>
    <t>X003TNL0CN</t>
  </si>
  <si>
    <t>X0042TNYP9</t>
  </si>
  <si>
    <t>X0042TWDZB</t>
  </si>
  <si>
    <t>X0043V3K0P</t>
  </si>
  <si>
    <t>FBA_533-EACH</t>
  </si>
  <si>
    <t>FBA_6050-EACH</t>
  </si>
  <si>
    <t>FBA_8005-CASE-B</t>
  </si>
  <si>
    <t>FBA_3920-EACH</t>
  </si>
  <si>
    <t>FBA_3914-EACH</t>
  </si>
  <si>
    <t>FBA_2409-EACH</t>
  </si>
  <si>
    <t>FBA_3913-EACH</t>
  </si>
  <si>
    <t>FBA_809--BOX</t>
  </si>
  <si>
    <t>FBA_2319-SET2</t>
  </si>
  <si>
    <t>FBA_17075-SET5</t>
  </si>
  <si>
    <t>FBA_804-SET6-BAZIC</t>
  </si>
  <si>
    <t>FBA_2080-SET3</t>
  </si>
  <si>
    <t>5066-PACK3</t>
  </si>
  <si>
    <t>573-PACK3</t>
  </si>
  <si>
    <t>3167-PACK2-BL</t>
  </si>
  <si>
    <t>3167-PACK2-GN</t>
  </si>
  <si>
    <t>3167-PACK2-PK</t>
  </si>
  <si>
    <t>3167-PACK2-PP</t>
  </si>
  <si>
    <t>80169-EA+765-EA</t>
  </si>
  <si>
    <t>12627-SET2+2517-EA+3862-EA</t>
  </si>
  <si>
    <t>4575936-SET2+765-EA+3860-EA</t>
  </si>
  <si>
    <t>60756-SET2+1224-EA</t>
  </si>
  <si>
    <t>49923-EA+734-SET2+2520-EA</t>
  </si>
  <si>
    <t>2347-PACK2</t>
  </si>
  <si>
    <t>711011-EACH</t>
  </si>
  <si>
    <t>• Put 3 pcs into polybag and apply item labels on each of the poly bags.
• Insert the poly-bagged sets back to CASE</t>
  </si>
  <si>
    <t xml:space="preserve">• Apply Item label on item (cover barcode)
• Apply outer box/case label accordingly to match item# (Cover all existing barcodes on box and case) </t>
  </si>
  <si>
    <t>1292-EACH</t>
  </si>
  <si>
    <t>1293-EACH</t>
  </si>
  <si>
    <t>1753-PACK3</t>
  </si>
  <si>
    <t>2178-SET6</t>
  </si>
  <si>
    <t>2309-BOX</t>
  </si>
  <si>
    <t>3132-CASE-B</t>
  </si>
  <si>
    <t>5096-CASE-1</t>
  </si>
  <si>
    <t>5190-BOX</t>
  </si>
  <si>
    <t>5191-CASE</t>
  </si>
  <si>
    <t>6023-CASE</t>
  </si>
  <si>
    <t>808-BOX-1</t>
  </si>
  <si>
    <t>B08FRRVXYG</t>
  </si>
  <si>
    <t>B0019IMQFE</t>
  </si>
  <si>
    <t>B08FRRVHV5</t>
  </si>
  <si>
    <t>B07S2XQNWH</t>
  </si>
  <si>
    <t>B08FRS3TML</t>
  </si>
  <si>
    <t>B0B9Q8LBNN</t>
  </si>
  <si>
    <t>B0B9PNPMH2</t>
  </si>
  <si>
    <t>B07XQJFXT3</t>
  </si>
  <si>
    <t>B08DHNM91D</t>
  </si>
  <si>
    <t>B08DDHW2QF</t>
  </si>
  <si>
    <t>B08DDHS5LN</t>
  </si>
  <si>
    <t>B0883G1XYM</t>
  </si>
  <si>
    <t>B00FBOMTA4</t>
  </si>
  <si>
    <t>B015T8DWIE</t>
  </si>
  <si>
    <t>B07SCHDND7</t>
  </si>
  <si>
    <t>B003BLQHMA</t>
  </si>
  <si>
    <t>B07XQP9HMF</t>
  </si>
  <si>
    <t>B09BDGRXKC</t>
  </si>
  <si>
    <t>B00NWWHE6Q</t>
  </si>
  <si>
    <t>B07SDL9T22</t>
  </si>
  <si>
    <t>B07S65QQ82</t>
  </si>
  <si>
    <t>B07R3R6V45</t>
  </si>
  <si>
    <t>B0B5YQ83WF</t>
  </si>
  <si>
    <t>B07YL8HJQL</t>
  </si>
  <si>
    <t>B07YL8PNHY</t>
  </si>
  <si>
    <t>B08GX2ZKXB</t>
  </si>
  <si>
    <t>B08GWV8J5S</t>
  </si>
  <si>
    <t>B07S1Q41RH</t>
  </si>
  <si>
    <t>B08GWYQ4S5</t>
  </si>
  <si>
    <t>B00489OPT6</t>
  </si>
  <si>
    <t>B08GWH9HWJ</t>
  </si>
  <si>
    <t>B003BS9A54</t>
  </si>
  <si>
    <t>B08GWH7K1W</t>
  </si>
  <si>
    <t>B07YL75NTZ</t>
  </si>
  <si>
    <t>B08GWSZ1H9</t>
  </si>
  <si>
    <t>B09NMQKZ96</t>
  </si>
  <si>
    <t>B008RD8Y6Y</t>
  </si>
  <si>
    <t>B08GWR5K52</t>
  </si>
  <si>
    <t>B00ZADK142</t>
  </si>
  <si>
    <t>B08GWN6RS8</t>
  </si>
  <si>
    <t>B07YL7F2X6</t>
  </si>
  <si>
    <t>B08CYZYPRN</t>
  </si>
  <si>
    <t>B07S3DWYRL</t>
  </si>
  <si>
    <t>B07H9LVLQ2</t>
  </si>
  <si>
    <t>B0C7J2ZG4B</t>
  </si>
  <si>
    <t>B07XPH8G1W</t>
  </si>
  <si>
    <t>B09BBLKGY9</t>
  </si>
  <si>
    <t>B09BC5L9F5</t>
  </si>
  <si>
    <t>B09BBPZRV4</t>
  </si>
  <si>
    <t>B07RQQ2872</t>
  </si>
  <si>
    <t>B00HZ0A98G</t>
  </si>
  <si>
    <t>B07QXVJFTP</t>
  </si>
  <si>
    <t>B003BNZUFI</t>
  </si>
  <si>
    <t>B0BP634RQF</t>
  </si>
  <si>
    <t>B07R289Y78</t>
  </si>
  <si>
    <t>B075VWXGFL</t>
  </si>
  <si>
    <t>B003BT3MP2</t>
  </si>
  <si>
    <t>B08JD2FTVC</t>
  </si>
  <si>
    <t>B00275E9H6</t>
  </si>
  <si>
    <t>B0019IO3VY</t>
  </si>
  <si>
    <t>B07S9118WX</t>
  </si>
  <si>
    <t>B07XJZ7TRK</t>
  </si>
  <si>
    <t>B07XQJZL28</t>
  </si>
  <si>
    <t>B08G3SRN4M</t>
  </si>
  <si>
    <t>B07XL4N7JZ</t>
  </si>
  <si>
    <t>B07RZ2XFZW</t>
  </si>
  <si>
    <t>B07XQLGGF1</t>
  </si>
  <si>
    <t>B07TJDN1VN</t>
  </si>
  <si>
    <t>B07QD3BLRJ</t>
  </si>
  <si>
    <t>B07XQMBN86</t>
  </si>
  <si>
    <t>B00275E9XU</t>
  </si>
  <si>
    <t>B07QG7PTJ4</t>
  </si>
  <si>
    <t>B08DPYK8L8</t>
  </si>
  <si>
    <t>B07XQJ1Y7T</t>
  </si>
  <si>
    <t>B07XL4MPHX</t>
  </si>
  <si>
    <t>B07Q97RWD9</t>
  </si>
  <si>
    <t>B08BQV985P</t>
  </si>
  <si>
    <t>B08LP22YC8</t>
  </si>
  <si>
    <t>B07RX2LKCS</t>
  </si>
  <si>
    <t>B07XQH9G5K</t>
  </si>
  <si>
    <t>B07XQFRSTT</t>
  </si>
  <si>
    <t>B07XQJMS3Y</t>
  </si>
  <si>
    <t>B07QB54G2X</t>
  </si>
  <si>
    <t>B08DPXR889</t>
  </si>
  <si>
    <t>B07Q8Y29ZR</t>
  </si>
  <si>
    <t>B07SC5B46P</t>
  </si>
  <si>
    <t>B08FPHTGDD</t>
  </si>
  <si>
    <t>B083NGQTVP</t>
  </si>
  <si>
    <t>B07XQK3SGP</t>
  </si>
  <si>
    <t>B08BQXSGRP</t>
  </si>
  <si>
    <t>B0856WZDJT</t>
  </si>
  <si>
    <t>B086334ZCX</t>
  </si>
  <si>
    <t>B08BQJPQ4P</t>
  </si>
  <si>
    <t>B07XL4RJMJ</t>
  </si>
  <si>
    <t>B07QF6K66R</t>
  </si>
  <si>
    <t>B08DQ5CPT1</t>
  </si>
  <si>
    <t>B07QF4V3CC</t>
  </si>
  <si>
    <t>B07QC4VQ8V</t>
  </si>
  <si>
    <t>B08DQ1MNK7</t>
  </si>
  <si>
    <t>B08DQ29JP6</t>
  </si>
  <si>
    <t>B07QF57YXG</t>
  </si>
  <si>
    <t>B08DPXZ72H</t>
  </si>
  <si>
    <t>B08DPVHFYK</t>
  </si>
  <si>
    <t>B07QB52K3Y</t>
  </si>
  <si>
    <t>B07QC4VV2J</t>
  </si>
  <si>
    <t>B08DQHV4BN</t>
  </si>
  <si>
    <t>B08DQ44MTT</t>
  </si>
  <si>
    <t>B07Q3T595W</t>
  </si>
  <si>
    <t>B08DQ46Y42</t>
  </si>
  <si>
    <t>B08DQ15MSH</t>
  </si>
  <si>
    <t>B0921Q3T2Q</t>
  </si>
  <si>
    <t>B07Q5VRB3P</t>
  </si>
  <si>
    <t>B07XF6PJJB</t>
  </si>
  <si>
    <t>B08KWM92VL</t>
  </si>
  <si>
    <t>B07SJ92M86</t>
  </si>
  <si>
    <t>B07X315YKB</t>
  </si>
  <si>
    <t>B07X319SC6</t>
  </si>
  <si>
    <t>B07X65G9CB</t>
  </si>
  <si>
    <t>B07XQML9YS</t>
  </si>
  <si>
    <t>B07XQLVXN5</t>
  </si>
  <si>
    <t>B07XQNLTYD</t>
  </si>
  <si>
    <t>B08FBQ7D8L</t>
  </si>
  <si>
    <t>B07XL4V285</t>
  </si>
  <si>
    <t>B07XQLT9N7</t>
  </si>
  <si>
    <t>B09NMPB1H4</t>
  </si>
  <si>
    <t>B07XQMQ6QC</t>
  </si>
  <si>
    <t>B08DFHV66S</t>
  </si>
  <si>
    <t>B094PW68GT</t>
  </si>
  <si>
    <t>B094Q4JFP1</t>
  </si>
  <si>
    <t>B0C6R6WRWJ</t>
  </si>
  <si>
    <t>B0C6R78W3C</t>
  </si>
  <si>
    <t>B01GORCP4G</t>
  </si>
  <si>
    <t>B08JQPJGTJ</t>
  </si>
  <si>
    <t>B08JRJVQLX</t>
  </si>
  <si>
    <t>B07XQJ3LGW</t>
  </si>
  <si>
    <t>B08JQPXBQ2</t>
  </si>
  <si>
    <t>B08JQPGGLM</t>
  </si>
  <si>
    <t>B07XQKH8M2</t>
  </si>
  <si>
    <t>B07XJZMHRJ</t>
  </si>
  <si>
    <t>B07XL51NKC</t>
  </si>
  <si>
    <t>B0BCM88KR4</t>
  </si>
  <si>
    <t>B0BCMFQ1ZD</t>
  </si>
  <si>
    <t>B07XQKKGNW</t>
  </si>
  <si>
    <t>B00HA8MYEK</t>
  </si>
  <si>
    <t>B08DFJTJHB</t>
  </si>
  <si>
    <t>B07X32GX7V</t>
  </si>
  <si>
    <t>B07XQGFLTT</t>
  </si>
  <si>
    <t>B07XQLGMSV</t>
  </si>
  <si>
    <t>B07XQKHYRP</t>
  </si>
  <si>
    <t>B09NMXGBYP</t>
  </si>
  <si>
    <t>B07XQLWVWP</t>
  </si>
  <si>
    <t>B07X58QZ8N</t>
  </si>
  <si>
    <t>B08DF7PJ5P</t>
  </si>
  <si>
    <t>B0019IOFNA</t>
  </si>
  <si>
    <t>B07XL4V893</t>
  </si>
  <si>
    <t>B07XQJMZ4Q</t>
  </si>
  <si>
    <t>B08FBN927H</t>
  </si>
  <si>
    <t>B07X4BHDBC</t>
  </si>
  <si>
    <t>B07S9468GC</t>
  </si>
  <si>
    <t>B07X58LRS6</t>
  </si>
  <si>
    <t>B07WZX5SPF</t>
  </si>
  <si>
    <t>B07X31WJMN</t>
  </si>
  <si>
    <t>B07XQM278Y</t>
  </si>
  <si>
    <t>B08G8YX6FP</t>
  </si>
  <si>
    <t>B07SH9N8QC</t>
  </si>
  <si>
    <t>B07XQKL3B2</t>
  </si>
  <si>
    <t>B07SGY8JRM</t>
  </si>
  <si>
    <t>B0BDSR46YY</t>
  </si>
  <si>
    <t>B00CBL5ROA</t>
  </si>
  <si>
    <t>B09C2RFDFH</t>
  </si>
  <si>
    <t>B09C2QNFTV</t>
  </si>
  <si>
    <t>B095PYBTY3</t>
  </si>
  <si>
    <t>B07SFZY4T8</t>
  </si>
  <si>
    <t>B08P3WZ7DB</t>
  </si>
  <si>
    <t>B08P3VRWLD</t>
  </si>
  <si>
    <t>B09DK51B74</t>
  </si>
  <si>
    <t>B09DJSF21H</t>
  </si>
  <si>
    <t>B07XQLKXF4</t>
  </si>
  <si>
    <t>B00IIN3U1M</t>
  </si>
  <si>
    <t>B00X8JUJ6A</t>
  </si>
  <si>
    <t>B08F7DFZ8Q</t>
  </si>
  <si>
    <t>B08F79XRGR</t>
  </si>
  <si>
    <t>B08F7GX9TV</t>
  </si>
  <si>
    <t>B07XQKN6SW</t>
  </si>
  <si>
    <t>B07RCBC6X5</t>
  </si>
  <si>
    <t>B096488J5R</t>
  </si>
  <si>
    <t>B07XQFXWMH</t>
  </si>
  <si>
    <t>B07RCL7XGY</t>
  </si>
  <si>
    <t>B0BFR4S7M2</t>
  </si>
  <si>
    <t>B07XQN8FJQ</t>
  </si>
  <si>
    <t>B07RBBZCF4</t>
  </si>
  <si>
    <t>B00ANT4AAY</t>
  </si>
  <si>
    <t>B07XL51JV6</t>
  </si>
  <si>
    <t>B07XB38P4K</t>
  </si>
  <si>
    <t>• Apply label “THIS IS A SET”. Apply FNSKU to each case.
• *Make sure all labels stick securely on the case*. Apply outer case label. Cover all visible barcodes on case</t>
  </si>
  <si>
    <t>• Put 4 pcs into polybag and apply FNSKU labels on each of the poly bags.
• Insert the poly-bagged sets back to CASE</t>
  </si>
  <si>
    <t xml:space="preserve">Apply outer case label accordingly to match item# (Cover all existing barcodes on the box/case) </t>
  </si>
  <si>
    <t>GTIN</t>
  </si>
  <si>
    <t>5091-PACK6</t>
  </si>
  <si>
    <t>2156-SET5</t>
  </si>
  <si>
    <t>336-PACK6</t>
  </si>
  <si>
    <t>521-PACK4</t>
  </si>
  <si>
    <t>• Insert 4 pcs per poly bag (different color). Apply Item label on each of the poly bags.
• Insert the poly-bagged sets back to CASE</t>
  </si>
  <si>
    <t>• Put 1pc #6018 and 1pc #1201 into polybag and apply item labels on each of the poly bags.
• Insert the poly-bagged sets to a new CASE</t>
  </si>
  <si>
    <t>4577036-EA+4881536-EA+765-EA+3863-EA</t>
  </si>
  <si>
    <t>B076DXVLWX</t>
  </si>
  <si>
    <t>X0044F7CA9</t>
  </si>
  <si>
    <t>B004BFFSYS</t>
  </si>
  <si>
    <t>2080-EACH</t>
  </si>
  <si>
    <t>Sets per Box/Case</t>
  </si>
  <si>
    <t>B07WZWGPY5</t>
  </si>
  <si>
    <t>X0045456PH</t>
  </si>
  <si>
    <t xml:space="preserve">• 9 UNITS PER CASE (take out 1 unit from original case)
• Apply outer case label accordingly to match item# (Cover all existing barcodes on the case) </t>
  </si>
  <si>
    <t>AWD</t>
  </si>
  <si>
    <t>AWD Special</t>
  </si>
  <si>
    <t>No Supplies</t>
  </si>
  <si>
    <t>Poly Bag 10 x 13</t>
  </si>
  <si>
    <t>Poly Bag 12 x 15.5</t>
  </si>
  <si>
    <t>Poly Bag 14.5 x 19</t>
  </si>
  <si>
    <t>Poly Bag 19 x 24</t>
  </si>
  <si>
    <t>Poly Bag 6 x 9</t>
  </si>
  <si>
    <t>Poly Bag 7.5 x 10</t>
  </si>
  <si>
    <t>Poly Bag 9 x 12</t>
  </si>
  <si>
    <t>Clear bag 28 x 40</t>
  </si>
  <si>
    <t>Poly bag 19 x 24</t>
  </si>
  <si>
    <t>Poly Bag 7.5 x 10.5</t>
  </si>
  <si>
    <t>TAPE</t>
  </si>
  <si>
    <t>3145-SET20</t>
  </si>
  <si>
    <t>5080-PACK2</t>
  </si>
  <si>
    <t>515-PACK3</t>
  </si>
  <si>
    <t>5043-PACK4</t>
  </si>
  <si>
    <t>5045-PACK3</t>
  </si>
  <si>
    <t>554-PACK3</t>
  </si>
  <si>
    <t>5044-PACK3</t>
  </si>
  <si>
    <t>517-PACK4</t>
  </si>
  <si>
    <t>520-PACK4</t>
  </si>
  <si>
    <t>5074-PACK6</t>
  </si>
  <si>
    <t>5172-PACK6</t>
  </si>
  <si>
    <t>205-PACK4</t>
  </si>
  <si>
    <t>80169-SET2+765-EA</t>
  </si>
  <si>
    <t>45090-SET2+2520-EA</t>
  </si>
  <si>
    <t>2204-PACK4</t>
  </si>
  <si>
    <t>273-PACK4</t>
  </si>
  <si>
    <t>203-PACK4</t>
  </si>
  <si>
    <t>266-PACK4</t>
  </si>
  <si>
    <t>529-PACK4</t>
  </si>
  <si>
    <t>267-PACK2</t>
  </si>
  <si>
    <t>53169-EACH</t>
  </si>
  <si>
    <t>942-A-EA-GN</t>
  </si>
  <si>
    <t>942-A-EA-BG</t>
  </si>
  <si>
    <t>942-A-EA-PK</t>
  </si>
  <si>
    <t>942-A-EA-BL</t>
  </si>
  <si>
    <t>B07RP3MRY1</t>
  </si>
  <si>
    <t>521-EACH</t>
  </si>
  <si>
    <t>45090-SET2</t>
  </si>
  <si>
    <t>Workflow name</t>
  </si>
  <si>
    <t>Shipment name</t>
  </si>
  <si>
    <t>Ship to</t>
  </si>
  <si>
    <t>Boxes</t>
  </si>
  <si>
    <t>SKUs</t>
  </si>
  <si>
    <t>Units</t>
  </si>
  <si>
    <t>Case pack template name</t>
  </si>
  <si>
    <t>Condition</t>
  </si>
  <si>
    <t>Who preps units?</t>
  </si>
  <si>
    <t>Who labels units?</t>
  </si>
  <si>
    <t>Prep type</t>
  </si>
  <si>
    <t>Box weight (lb)</t>
  </si>
  <si>
    <t>Box length (inch)</t>
  </si>
  <si>
    <t>Box width (inch)</t>
  </si>
  <si>
    <t>Box height (inch)</t>
  </si>
  <si>
    <t>Units per box</t>
  </si>
  <si>
    <t>Total boxes</t>
  </si>
  <si>
    <t>Total units</t>
  </si>
  <si>
    <t>Box ID</t>
  </si>
  <si>
    <t>-</t>
  </si>
  <si>
    <t>By seller</t>
  </si>
  <si>
    <t>No prep needed</t>
  </si>
  <si>
    <t>B00X2JSBLQ</t>
  </si>
  <si>
    <t>X00468MJTX</t>
  </si>
  <si>
    <t>B08BX4PKB1</t>
  </si>
  <si>
    <t>X0045UZMN7</t>
  </si>
  <si>
    <t>B0018MSNCG</t>
  </si>
  <si>
    <t>X0046CDOIJ</t>
  </si>
  <si>
    <t>547-EACH-1</t>
  </si>
  <si>
    <t>2028-EACH-1</t>
  </si>
  <si>
    <t>B08GWQ19HB</t>
  </si>
  <si>
    <t>X0045UZHSR</t>
  </si>
  <si>
    <t>B094PT8QB5</t>
  </si>
  <si>
    <t>X0046JANJF</t>
  </si>
  <si>
    <t>X0044RG6JP</t>
  </si>
  <si>
    <t>37200-SET2</t>
  </si>
  <si>
    <t>3174-PACK4</t>
  </si>
  <si>
    <t>3175-PACK4</t>
  </si>
  <si>
    <t>512-PACK4</t>
  </si>
  <si>
    <t>X0046CBMRT</t>
  </si>
  <si>
    <t>Item#</t>
  </si>
  <si>
    <t>X0044VTEV3</t>
  </si>
  <si>
    <t>B003BNYACC</t>
  </si>
  <si>
    <t>X00484N5OX</t>
  </si>
  <si>
    <t>1225-EACH-1</t>
  </si>
  <si>
    <t>5053-EACH-1</t>
  </si>
  <si>
    <t>• Insert 4 pcs per poly bag (Blue, Purple, Green, Pink). Apply FNSKU labels on each of the poly bags.
• Insert the poly-bagged sets back to BX-191313</t>
  </si>
  <si>
    <t>5066-EACH-1</t>
  </si>
  <si>
    <t>5044-EA+744-EA+768-EA</t>
  </si>
  <si>
    <t>• Put 1 pc #5044, 1pc #744, 1pc #768 into polybag and apply Item label on each of the poly bags.
• Insert the poly-bagged sets to CASE</t>
  </si>
  <si>
    <t>8007-CASE</t>
  </si>
  <si>
    <t>8008-CASE</t>
  </si>
  <si>
    <t>2250-SET4</t>
  </si>
  <si>
    <t>2252-SET4</t>
  </si>
  <si>
    <t>2251-SET4</t>
  </si>
  <si>
    <t>Poly Bag 14.5 x 19. BX191313</t>
  </si>
  <si>
    <t>Poly Bag 19 x 24. BX191313</t>
  </si>
  <si>
    <t>Printed box #8000, Clear sticker. BX191313</t>
  </si>
  <si>
    <t>Printed box #8010, Clear sticker. BX191313</t>
  </si>
  <si>
    <t>BX191313</t>
  </si>
  <si>
    <t>• Prepack. Seal box. Apply FNSKU label on box.
• Pack in BX-191313
• Apply outer case label (Cover all existing barcodes on case)</t>
  </si>
  <si>
    <t>• Insert 4 pcs per poly bag. Apply item label. 
• Insert poly bags to BX191313</t>
  </si>
  <si>
    <t>• Put 4 pcs of #803 + 6pcs of #804 into polybag (different color) and apply FNSKU labels on each of the poly bags.
• Insert the poly-bagged sets back to CASE. Discard inner box. Cover Barcode on the outer Box/Case</t>
  </si>
  <si>
    <t xml:space="preserve">• Put 2 pcs into polybag and apply FNSKU labels on each of the poly bags.
• Insert the poly-bagged sets back to CASE (Cover all existing barcodes on the box/case) </t>
  </si>
  <si>
    <t xml:space="preserve">• Put 4 pcs into polybag and apply FNSKU labels on each of the poly bags.
• Insert the poly-bagged sets back to CASE (Cover all existing barcodes on the box/case) </t>
  </si>
  <si>
    <t>• Put 4 pcs into polybag and apply FNSKU labels on each of the poly bags.
• Insert the poly-bagged sets back to CASE (Cover all existing barcodes on the box/case) 
• The extra 2 pcs saved for next shipment.</t>
  </si>
  <si>
    <t xml:space="preserve">• Insert 4 pcs per poly bag. Apply FNSKU labels on each of the poly bags. Cover all existing barcode.
• Insert the poly-bagged sets back to CASE. (Cover all existing barcodes on the box/case) </t>
  </si>
  <si>
    <t xml:space="preserve">• Insert 4 pcs per poly bag. Apply FNSKU labels on each of the poly bags. Cover all existing barcode.
• Insert the poly-bagged sets back to CASE. Discard inner box (Cover all existing barcodes on the box/case) </t>
  </si>
  <si>
    <t xml:space="preserve">• Use masking tape to tape 2 pcs together (top and bottom) and apply FNSKU labels. Cover exist barcode.
• Insert the sets back to CASE. (Cover all existing barcodes on the box/case) </t>
  </si>
  <si>
    <t xml:space="preserve">• Use masking tape to tape 4 pcs together (top and bottom) and apply FNSKU labels. Cover exist barcode.
• Insert the sets back to CASE. (Cover all existing barcodes on the box/case) </t>
  </si>
  <si>
    <t xml:space="preserve">• Tape 4 pcs together. Apply FNSKU labels on each set. Cover barcode.
• Insert all Sets back to CASE. (Cover all existing barcodes on the box/case) </t>
  </si>
  <si>
    <t>• Insert 2 pcs into poly bag, apply FNSKU label.
• Put back to CASE (Cover all existing barcodes on the box/case)</t>
  </si>
  <si>
    <t>• Insert 4 pcs per poly bag. Apply FNSKU labels on each of the poly bags.
• Insert the poly-bagged sets back to CASE. (Cover all existing barcodes on the box/case)</t>
  </si>
  <si>
    <t>• Put 12 pcs into polybag and apply FNSKU labels on each of the poly bags.
• Insert the poly-bagged sets back to CASE (Cover all existing barcodes on the box/case)</t>
  </si>
  <si>
    <t>• Put 2 pcs (same color) into polybag and apply FNSKU labels accordingly on each of the poly bags.
• Insert the poly-bagged sets back to BOX (Cover all existing barcodes on the box/case)</t>
  </si>
  <si>
    <t>• Put 2 pcs into poly bag (hide the barcode), apply FNSKU label. 
• Insert the poly-bagged sets back to CASE. (Cover all existing barcodes on the box/case)</t>
  </si>
  <si>
    <t>• Put 2 pcs into poly bag (hide the barcode), apply FNSKU label. 
• Insert the poly-bagged sets back to CASE (Cover all existing barcodes on the box/case)</t>
  </si>
  <si>
    <t>• Put 2 pcs into poly bag, apply FNSKU label. 
• Put back to CASE (discard inner box) (Cover all existing barcodes on the box/case)</t>
  </si>
  <si>
    <t>• Put 2 pcs into poly bag, apply FNSKU label. 
• Put back to CASE (Cover all existing barcodes on the box/case)</t>
  </si>
  <si>
    <t>• Put 2 pcs into poly bag, apply FNSKU label. 
• Insert the poly-bagged sets back to CASE. Discard inner box. (Cover all existing barcodes on the box/case)</t>
  </si>
  <si>
    <t>• Put 2 pcs into polybag and apply FNSKU labels on each of the poly bags.
• Insert the poly-bagged sets back to CASE (Cover all existing barcodes on the box/case)</t>
  </si>
  <si>
    <t>• Put 2 pcs into polybag and apply FNSKU labels on each of the poly bags.
• Insert the poly-bagged sets back to BOX (Cover all existing barcodes on the box/case)</t>
  </si>
  <si>
    <t xml:space="preserve">• Put 2 pcs into polybag and apply FNSKU labels on each of the poly bags.
• Insert the poly-bagged sets back to CASE (discard inner box) (Cover all existing barcodes on the box/case) </t>
  </si>
  <si>
    <t xml:space="preserve">• Put 2 pcs into polybag and apply FNSKU labels on each of the poly bags.
• Insert the poly-bagged sets back to CASE. Discard inner box. (Cover all existing barcodes on the box/case) </t>
  </si>
  <si>
    <t xml:space="preserve">• Put 2 pcs into polybag and apply FNSKU labels on each of the poly bags.
• Insert the poly-bagged sets back to CASE. Discard inner box  (Cover all existing barcodes on the box/case) </t>
  </si>
  <si>
    <t xml:space="preserve">• Put 2 pcs into polybag and apply FNSKU labels on each of the poly bags.
• Insert the poly-bagged sets back to CASE. Discard inner box (Cover all existing barcodes on the box/case) </t>
  </si>
  <si>
    <t xml:space="preserve">• Put 2 pcs per poly bag. Apply FNSKU labels on each of the poly bags.
• Put the poly-bagged sets back to BOX. (Cover all existing barcodes on the box/case) </t>
  </si>
  <si>
    <t xml:space="preserve">• Put 2 pcs per poly bag. Apply FNSKU labels on each of the poly bags.
• Put the poly-bagged sets back to CASE. Discard inner box (Cover all existing barcodes on the box/case) </t>
  </si>
  <si>
    <t xml:space="preserve">• Put 2 pcs per poly bag. Apply FNSKU labels on each of the poly bags.
• Put the poly-bagged sets to CASE. Discard inner box (Cover all existing barcodes on the box/case) </t>
  </si>
  <si>
    <t xml:space="preserve">• Put 3 pcs into polybag and apply FNSKU labels on each of the poly bags.
• Insert the poly-bagged sets back to BOX (Cover all existing barcodes on the box/case) </t>
  </si>
  <si>
    <t xml:space="preserve">• Put 3 pcs into polybag and apply FNSKU labels on each of the poly bags.
• Insert the poly-bagged sets back to CASE (Cover all existing barcodes on the box/case) </t>
  </si>
  <si>
    <t xml:space="preserve">• Put 4 pcs into polybag and apply FNSKU labels on each of the poly bags.
• Insert the poly-bagged sets back to BOX (Cover all existing barcodes on the box/case) </t>
  </si>
  <si>
    <t xml:space="preserve">• Put 4 pcs into polybag and apply FNSKU labels on each of the poly bags.
• Insert the poly-bagged sets back to CASE. (Cover all existing barcodes on the box/case) </t>
  </si>
  <si>
    <t xml:space="preserve">• Put 4 pcs into polybag and apply FNSKU labels on each of the poly bags.
• Insert the poly-bagged sets back to CASE. Discard inner box (Cover all existing barcodes on the box/case) </t>
  </si>
  <si>
    <t xml:space="preserve">• Put 4 pcs per poly bag. Apply FNSKU labels on each of the poly bags.
• Put the poly-bagged sets back to CASE. Discard inner box (Cover all existing barcodes on the box/case) </t>
  </si>
  <si>
    <t xml:space="preserve">• Put 4 pcs per poly bag. Apply FNSKU labels on each of the poly bags.
• Put the poly-bagged sets back to CASE. Discard inner box. (Cover all existing barcodes on the box/case) </t>
  </si>
  <si>
    <t xml:space="preserve">• Put 4 pcs per poly bag. Apply FNSKU labels on each of the poly bags.
• Put the poly-bagged sets to a BOX. (Cover all existing barcodes on the box/case) </t>
  </si>
  <si>
    <t xml:space="preserve">• Put 6 pcs into polybag and apply FNSKU labels on each of the poly bags.
• Insert the poly-bagged sets back to CASE (Cover all existing barcodes on the box/case) </t>
  </si>
  <si>
    <t>• Insert 10 pcs per poly bag (X2 pc - red, yellow, blue, green. X1 pc - purple, orange). Apply FNSKU labels on each of the poly bags.
• Insert the poly-bagged sets back to CASE. (Cover all existing barcodes on the box/case)</t>
  </si>
  <si>
    <t>• Insert 2 pcs per poly bag (Blue &amp; Red). Apply FNSKU labels on each of the poly bags.
• Insert the poly-bagged sets back to CASE (Cover all existing barcodes on the box/case)</t>
  </si>
  <si>
    <t>• Insert 4 pcs (different color) per poly bag. Apply FNSKU labels on each of the poly bags. Cover all existing barcode.
• Insert the poly-bagged sets back to BOX. (Cover all existing barcodes on the box/case)</t>
  </si>
  <si>
    <t>• Insert 4 pcs (different color) per poly bag. Apply FNSKU labels on each of the poly bags. Cover all existing barcode.
• Insert the poly-bagged sets back to CASE. (Cover all existing barcodes on the box/case)</t>
  </si>
  <si>
    <t>• Insert 4 pcs per poly bag (4 different patterns). Apply FNSKU labels on each of the poly bags.
• Insert the poly-bagged sets back to CASE (Cover all existing barcodes on the box/case)</t>
  </si>
  <si>
    <t>• Insert 4 pcs per poly bag (Blue, Purple, Green, Red). Apply FNSKU labels on each of the poly bags.
• Insert the poly-bagged sets back to CASE (Cover all existing barcodes on the box/case)</t>
  </si>
  <si>
    <t>• Insert 6 pcs (different color) per poly bag. Apply FNSKU labels on each of the poly bags. Cover all existing barcode.
• Insert the poly-bagged sets back to BOX. (Cover all existing barcodes on the box/case)</t>
  </si>
  <si>
    <t>• Insert 6 pcs per poly bag (6 different color). Apply FNSKU labels on each of the poly bags.
• Insert the poly-bagged sets back to CASE (Cover all existing barcodes on the box/case)</t>
  </si>
  <si>
    <t>• Insert 6 pcs per poly bag (6 different color). Apply FNSKU labels on each of the poly bags.
• Insert the poly-bagged sets back to CASE.  (Cover all existing barcodes on the box/case)</t>
  </si>
  <si>
    <t>• Insert 8 pcs per poly bag (8 different color). Apply FNSKU labels on each of the poly bags.
• Insert the poly-bagged sets back to CASE (Cover all existing barcodes on the box/case)</t>
  </si>
  <si>
    <t>• Put 2 pcs (different color) into polybag and apply FNSKU labels on each of the poly bags.
• Insert the poly-bagged sets back to BOX (Cover all existing barcodes on the box/case)</t>
  </si>
  <si>
    <t>• Put 2 pcs (different color) into polybag and apply FNSKU labels on each of the poly bags.
• Insert the poly-bagged sets back to CASE (Cover all existing barcodes on the box/case)</t>
  </si>
  <si>
    <t>• Put 2 pcs into poly bag (Different volume), apply FNSKU label. 
• Insert the poly-bagged sets back to CASE. (Cover all existing barcodes on the box/case)</t>
  </si>
  <si>
    <t>• Put 2 pcs into polybag (different assortment)(hide the barcode), apply FNSKU labels on each of the poly bags.
• Insert the poly-bagged sets back to CASE. (discard inner box) (Cover all existing barcodes on the box/case)</t>
  </si>
  <si>
    <t>• Put 2 pcs into polybag (different color) and apply FNSKU labels on each of the poly bags.
• Insert the poly-bagged sets back to BOX (Cover all existing barcodes on the box/case)</t>
  </si>
  <si>
    <t>• Put 2 pcs into polybag (different color) and apply FNSKU labels on each of the poly bags.
• Insert the poly-bagged sets back to CASE (Cover all existing barcodes on the box/case)</t>
  </si>
  <si>
    <t>• Put 3 pcs (different color) into polybag and apply FNSKU labels on each of the poly bags.
• Insert the poly-bagged sets back to CASE (Cover all existing barcodes on the box/case)</t>
  </si>
  <si>
    <t>• Put 3 pcs into polybag (different color) and apply FNSKU labels on each of the poly bags.
• Insert the poly-bagged sets back to BOX (Cover all existing barcodes on the box/case)</t>
  </si>
  <si>
    <t>• Put 3 pcs into polybag (different color) and apply FNSKU labels on each of the poly bags.
• Insert the poly-bagged sets back to CASE. Discard inner box (Cover all existing barcodes on the box/case)</t>
  </si>
  <si>
    <t>• Put 3 pcs into polybag and apply FNSKU labels on each of the poly bags.
• Insert the poly-bagged sets back to CASE (Cover all existing barcodes on the box/case)</t>
  </si>
  <si>
    <t>• Put 4 pcs (different color) into polybag and apply FNSKU labels on each of the poly bags.
• Insert the poly-bagged sets back to BOX (Cover all existing barcodes on the box/case)</t>
  </si>
  <si>
    <t>• Put 4 pcs (different color) into polybag and apply FNSKU labels on each of the poly bags.
• Insert the poly-bagged sets back to CASE (Cover all existing barcodes on the box/case)</t>
  </si>
  <si>
    <t>• Put 4 pcs (different color) per poly bag. Apply FNSKU labels on each of the poly bags.
• Put the poly-bagged sets back to CASE. (Cover all existing barcodes on the box/case)</t>
  </si>
  <si>
    <t>• Put 4 pcs into poly bag (different color), apply FNSKU label. 
• Insert the poly-bagged sets back to CASE. Discard inner box (Cover all existing barcodes on the box/case)</t>
  </si>
  <si>
    <t>• Put 4 pcs into polybag (different color) and apply FNSKU labels on each of the poly bags.
• Insert the poly-bagged sets back to BOX. (Cover all existing barcodes on the box/case)</t>
  </si>
  <si>
    <t>• Put 4 pcs into polybag (different color) and apply FNSKU labels on each of the poly bags.
• Insert the poly-bagged sets back to CASE. (Cover all existing barcodes on the box/case)</t>
  </si>
  <si>
    <t>• Put 4 pcs into polybag (different color) and apply FNSKU labels on each of the poly bags.
• Insert the poly-bagged sets back to CASE. Discard inner box (Cover all existing barcodes on the box/case)</t>
  </si>
  <si>
    <t>• Put 4 pcs per poly bag (Blue, Purple, Green, Pink). Apply FNSKU labels on each of the poly bags.
• Put the poly-bagged sets back to BOX (Cover all existing barcodes on the box/case)</t>
  </si>
  <si>
    <t>• Put 5 pcs into polybag (different color) and apply FNSKU labels on each of the poly bags.
• Insert the poly-bagged sets back to CASE (Cover all existing barcodes on the box/case)</t>
  </si>
  <si>
    <t>• Put 6 pcs (different color) into polybag and apply FNSKU labels on each of the poly bags.
• Insert the poly-bagged sets back to BOX (Cover all existing barcodes on the box/case)</t>
  </si>
  <si>
    <t>• Put 6 pcs (different color) into polybag and apply FNSKU labels on each of the poly bags.
• Insert the poly-bagged sets back to CASE (Cover all existing barcodes on the box/case)</t>
  </si>
  <si>
    <t>• Put 6 pcs (different color) into polybag and apply FNSKU labels on each of the poly bags.
• Insert the poly-bagged sets back to CASE. (Cover all existing barcodes on the box/case)</t>
  </si>
  <si>
    <t>• Put 6 pcs into poly bag (Different color), apply FNSKU label. 
• Insert the poly-bagged sets back to CASE. Discard inner box.  (Cover all existing barcodes on the box/case)</t>
  </si>
  <si>
    <t>• Put 6 pcs into polybag (different color) and apply FNSKU labels on each of the poly bags.
• Insert the poly-bagged sets back to CASE (Cover all existing barcodes on the box/case)</t>
  </si>
  <si>
    <t>• Put 6 pcs into polybag (different color) and apply FNSKU labels on each of the poly bags.
• Insert the poly-bagged sets back to CASE. (Cover all existing barcodes on the box/case)</t>
  </si>
  <si>
    <t>• Put 6 pcs into polybag (different color) and apply FNSKU labels on each of the poly bags.
• Insert the poly-bagged sets back to CASE. Discard inner box (Cover all existing barcodes on the box/case)</t>
  </si>
  <si>
    <t>• Put 6 pcs into polybag and apply FNSKU labels on each of the poly bags.
• Insert the poly-bagged sets back to CASE (discard inner box) (Cover all existing barcodes on the box/case)</t>
  </si>
  <si>
    <t>• Put 6 pcs per poly bag (6 different color). Apply FNSKU labels on each of the poly bags.
• Put the poly-bagged sets back to CASE (discard inner box) (Cover all existing barcodes on the box/case)</t>
  </si>
  <si>
    <t>• Insert 2 pcs per poly bag (Blue &amp; Red). Apply Item label on each of the poly bags.
• Insert the poly-bagged sets back to CASE (Cover all existing barcodes on the box/case)</t>
  </si>
  <si>
    <t>• Insert 2 pcs per poly bag (different color). Apply Item label on each of the poly bags.
• Insert the poly-bagged sets back to CASE (Cover all existing barcodes on the box/case)</t>
  </si>
  <si>
    <t>• Insert 2 pcs per poly bag (different volume). Apply Item label on each of the poly bags.
• Insert the poly-bagged sets back to CASE (Cover all existing barcodes on the box/case)</t>
  </si>
  <si>
    <t>• Insert 2 pcs per poly bag (differnet color). Apply item label on each of the poly bags.
• Insert the poly-bagged sets back to BOX (Cover all existing barcodes on the box/case)</t>
  </si>
  <si>
    <t>• Insert 3 pcs (different color) per poly bag. Apply Item label on each of the poly bags.
• Insert the poly-bagged sets back to BOX (Cover all existing barcodes on the box/case)</t>
  </si>
  <si>
    <t xml:space="preserve">• Insert 3 pcs (Different design) per poly bag. Apply item label. 
• Insert poly bags back to CASE. (Discard Inner box) (Cover all existing barcodes on the box/case)
</t>
  </si>
  <si>
    <t>• Insert 2 pcs per poly bag. Apply item label. 
• Insert poly bags back to CASE (Cover all existing barcodes on the box/case)</t>
  </si>
  <si>
    <t>• Insert 3 pcs per poly bag (different color). Apply Item label on each of the poly bags.
• Insert the poly-bagged sets back to BOX (Cover all existing barcodes on the box/case)</t>
  </si>
  <si>
    <t>• Insert 4 pcs (Different design) per poly bag. Apply item label. 
• Insert poly bags back to CASE. (Discard Inner box) (Cover all existing barcodes on the box/case)</t>
  </si>
  <si>
    <t>• Insert 4 pcs (Different color) per poly bag. Apply item label. 
• Insert poly bags back to BOX. (Cover all existing barcodes on the box/case)</t>
  </si>
  <si>
    <t>• Insert 4 pcs per poly bag (4 different color). Apply Item label on each of the poly bags.
• 3Insert the poly-bagged sets back to CASE (discard inner box) (Cover all existing barcodes on the box/case)</t>
  </si>
  <si>
    <t>• Insert 4 pcs per poly bag (4 different color). Apply item label on each of the poly bags.
• Insert the poly-bagged sets back to BOX (Cover all existing barcodes on the box/case)</t>
  </si>
  <si>
    <t>• Insert 4 pcs per poly bag (4 different patterns). Apply Item label on each of the poly bags.
• Insert the poly-bagged sets back to CASE (Cover all existing barcodes on the box/case)</t>
  </si>
  <si>
    <t>• Insert 4 pcs per poly bag (Blue, Purple, Green, Pink). Apply Item label on each of the poly bags.
• Insert the poly-bagged sets back to BOX (Cover all existing barcodes on the box/case)</t>
  </si>
  <si>
    <t>• Insert 4 pcs per poly bag (Blue, Purple, Green, Red). Apply item labels on each of the poly bags. 
• Insert the poly-bagged sets back to CASE (Cover all existing barcodes on the box/case)</t>
  </si>
  <si>
    <t>• Insert 4 pcs per poly bag (different color). Apply Item label on each of the poly bags.
• Insert the poly-bagged sets back to BOX (Cover all existing barcodes on the box/case)</t>
  </si>
  <si>
    <t>• Insert 4 pcs per poly bag (different color). Apply Item label on each of the poly bags.
• Insert the poly-bagged sets back to CASE (Cover all existing barcodes on the box/case)</t>
  </si>
  <si>
    <t>• Insert 5 pcs (different color) per poly bag. Apply Item label on each of the poly bags.
• Insert the poly-bagged sets back to CASE (Cover all existing barcodes on the box/case)</t>
  </si>
  <si>
    <t>• Insert 5 pcs per poly bag (different color). Apply Item label on each of the poly bags.
• Insert the poly-bagged sets back to BOX (Cover all existing barcodes on the box/case)</t>
  </si>
  <si>
    <t>• Insert 5 pcs per poly bag (different color). Apply Item label on each of the poly bags.
• Insert the poly-bagged sets back to CASE (Cover all existing barcodes on the box/case)</t>
  </si>
  <si>
    <t>• Insert 6 pcs (different color) per poly bag. Apply Item label on each of the poly bags.
• Insert the poly-bagged sets back to CASE (Cover all existing barcodes on the box/case)</t>
  </si>
  <si>
    <t>• Insert 6 pcs (Different olor) per poly bag. Apply item label. 
• Insert poly bags back to BOX. (Cover all existing barcodes on the box/case)</t>
  </si>
  <si>
    <t>• Insert 6 pcs per poly bag (3 Blue &amp; 3 Red). Apply Item label on each of the poly bags.
• Insert the poly-bagged sets back to CASE (Cover all existing barcodes on the box/case)</t>
  </si>
  <si>
    <t>• Insert 6 pcs per poly bag (6 different color). Apply item label on each of the poly bags.
• Insert the poly-bagged sets back to BOX (Cover all existing barcodes on the box/case)</t>
  </si>
  <si>
    <t>• Insert 6 pcs per poly bag (6 different color). Apply item label on each of the poly bags.
• Insert the poly-bagged sets back to CASE (Cover all existing barcodes on the box/case)</t>
  </si>
  <si>
    <t>• Insert 6 pcs per poly bag (6 different color). Apply item labels on each of the poly bags.
• Insert the poly-bagged sets back to BOX (Cover all existing barcodes on the box/case)</t>
  </si>
  <si>
    <t>• Insert 6 pcs per poly bag (6 different color). Apply item labels on each of the poly bags.
• Insert the poly-bagged sets back to CASE (Cover all existing barcodes on the box/case)</t>
  </si>
  <si>
    <t>• Insert 6 pcs per poly bag (6 different color). Apply item label. 
• Insert poly bags back to BOX. (Cover all existing barcodes on the box/case)</t>
  </si>
  <si>
    <t>• Insert 6 pcs per poly bag (different color). Apply Item label on each of the poly bags.
• Insert the poly-bagged sets back to BOX (Cover all existing barcodes on the box/case)</t>
  </si>
  <si>
    <t>• Insert 6 pcs per poly bag (different color). Apply Item label on each of the poly bags.
• Insert the poly-bagged sets back to CASE (Cover all existing barcodes on the box/case)</t>
  </si>
  <si>
    <t>• Insert 6 pcs per poly bag (different color). Apply Item label on each of the poly bags.
• Insert the poly-bagged sets back to CASE (discard inner box) (Cover all existing barcodes on the box/case)</t>
  </si>
  <si>
    <t>• Insert 8 pcs per poly bag (8 different color). Apply item labels on each of the poly bags.
• Insert the poly-bagged sets back to CASE (Cover all existing barcodes on the box/case)</t>
  </si>
  <si>
    <t>• Insert 8 pcs per poly bag (different color). Apply Item label on each of the poly bags.
• Insert the poly-bagged sets back to CASE (Cover all existing barcodes on the box/case)</t>
  </si>
  <si>
    <t>• Put 10 pcs (2pc: red, yellow, blue, green. 1pc: purple, orange) into polybag and apply item labels on each of the poly bags.
• Insert the poly-bagged sets back to CASE. (Cover all existing barcodes on the box/case)</t>
  </si>
  <si>
    <t>• Put 2 pc #80169, 1pc #765 into polybag and apply Item label on each of the poly bags.
• Insert the poly-bagged sets to CASE (Cover all existing barcodes on the box/case)</t>
  </si>
  <si>
    <t>• Put 2 pcs #45090, 1pc #2520 into polybag and apply Item label on each of the poly bags.
• Insert the poly-bagged sets to CASE (Cover all existing barcodes on the box/case)</t>
  </si>
  <si>
    <t>• Put 2 pcs (different color) into polybag and apply item labels on each of the poly bags.
• Insert the poly-bagged sets back to CASE (Cover all existing barcodes on the box/case)</t>
  </si>
  <si>
    <t>• Put 2 pcs into polybag (different assortment)(hide the barcode), apply Item label on each of the poly bags.
• Insert the poly-bagged sets back to BOX (discard inner box) (Cover all existing barcodes on the box/case)</t>
  </si>
  <si>
    <t>• Put 2 pcs into polybag and apply Item label on each of the poly bags.
• Insert the poly-bagged sets back to CASE (Cover all existing barcodes on the box/case)</t>
  </si>
  <si>
    <t>• Put 20 pcs (4pc: red, yellow, blue, green. 2pc: purple, orange) into polybag and apply item labels on each of the poly bags.
• Insert the poly-bagged sets back to CASE. (Cover all existing barcodes on the box/case)</t>
  </si>
  <si>
    <t>• Put 2pc #12627 (different color), 1pc #2517, 1pc #3862 into polybag and apply Item label on each of the poly bags.
• Insert the poly-bagged sets to CASE (Cover all existing barcodes on the box/case)</t>
  </si>
  <si>
    <t>• Put 2pc #4575936 (different color) , 1pc #765, 1pc #3860 into polybag and apply Item label on each of the poly bags.
• Insert the poly-bagged sets to CASE (Cover all existing barcodes on the box/case)</t>
  </si>
  <si>
    <t>• Put 2pc #60756(different color) , 1pc #1224 into polybag and apply Item label on each of the poly bags.
• Insert the poly-bagged sets to CASE (Cover all existing barcodes on the box/case)</t>
  </si>
  <si>
    <t>• Put 2pc #734 (different color), 1pc #49923, 1pc #2520 into polybag and apply Item label on each of the poly bags.
• Insert the poly-bagged sets to CASE (Cover all existing barcodes on the box/case)</t>
  </si>
  <si>
    <t>• Put 4 pcs #3167 + 6 pcs #810 (different color) into polybag and apply Item label on each of the poly bags.
• Insert the poly-bagged sets to a new Case (Cover all existing barcodes on the box/case)</t>
  </si>
  <si>
    <t>• Put 4 pcs into polybag (different color), apply Item label on poly bags.
• Insert the poly-bagged sets back to CASE (Cover all existing barcodes on the box/case)</t>
  </si>
  <si>
    <t>• Put 6 pcs (different color) into polybag and apply item labels on each of the poly bags.
• Insert the poly-bagged sets back to CASE. (Cover all existing barcodes on the box/case)</t>
  </si>
  <si>
    <t>• Put 6 pcs (different color) into polybag and apply item labels on each of the poly bags.
• Insert the poly-bagged sets back to CASE. Discard inner box (Cover all existing barcodes on the box/case)</t>
  </si>
  <si>
    <t>• Put 6 pcs into polybag (different color), apply Item label on poly bags.
• Insert the poly-bagged sets back to BOX (Cover all existing barcodes on the box/case)</t>
  </si>
  <si>
    <t>• Put 6 pcs into polybag (different color), apply Item label on poly bags.
• Insert the poly-bagged sets back to CASE (Cover all existing barcodes on the box/case)</t>
  </si>
  <si>
    <t>• Put 8 pcs (different color) into polybag and apply item labels on each of the poly bags.
• Insert the poly-bagged sets back to CASE. (Cover all existing barcodes on the box/case)</t>
  </si>
  <si>
    <t>• Put 8 pcs into polybag (different color), apply Item label on each of the poly bags.
• Insert the poly-bagged sets back to CASE (Cover all existing barcodes on the box/case)</t>
  </si>
  <si>
    <t>• Insert 2 pcs into poly bag, apply Item label label.
• Insert poly bags back to CASE. (Cover all existing barcodes on the box/case)</t>
  </si>
  <si>
    <t>• Insert 2 pcs into poly bag, apply Item label label.
• Insert poly bags back to BOX (Cover all existing barcodes on the box/case)</t>
  </si>
  <si>
    <t>• Insert 2 pcs per poly bag. Apply Item label on each of the poly bags.
• Insert the poly-bagged sets back to BOX (Cover all existing barcodes on the box/case)</t>
  </si>
  <si>
    <t>• Insert 2 pcs per poly bag. Apply item label on each of the poly bags.
• Insert the poly-bagged sets back to BOX (Cover all existing barcodes on the box/case)</t>
  </si>
  <si>
    <t>• Insert 2 pcs per poly bag. Apply item label on each of the poly bags.
• Insert the poly-bagged sets back to CASE (Cover all existing barcodes on the box/case)</t>
  </si>
  <si>
    <t>• Insert 2 pcs per poly bag. Apply Item label on each of the poly bags.
• Insert the poly-bagged sets back to CASE (Cover all existing barcodes on the box/case)</t>
  </si>
  <si>
    <t>• Insert 2 pcs per poly bag. Apply item label. 
• Insert poly bags back to BOX. (Cover all existing barcodes on the box/case)</t>
  </si>
  <si>
    <t>• Insert 2 pcs per poly bag. Apply item label. 
• Insert poly bags back to CASE. (Cover all existing barcodes on the box/case)</t>
  </si>
  <si>
    <t>• Insert 25 pcs per poly bag. Apply Item label on each of the poly bags.
• Insert the poly-bagged sets back to CASE (Cover all existing barcodes on the box/case)</t>
  </si>
  <si>
    <t>• Insert 4 pcs per poly bag. Apply Item label on each of the poly bags.
• Insert the poly-bagged sets back to BOX (Cover all existing barcodes on the box/case)</t>
  </si>
  <si>
    <t>• Insert 4 pcs per poly bag. Apply item label on each of the poly bags.
• Insert the poly-bagged sets back to CASE (Cover all existing barcodes on the box/case)</t>
  </si>
  <si>
    <t>• Insert 3 pcs per poly bag. Apply Item label on each of the poly bags.
• Insert the poly-bagged sets back to CASE (Cover all existing barcodes on the box/case)</t>
  </si>
  <si>
    <t>• Insert 4 pcs per poly bag. Apply item label. 
• Insert poly bags back to BOX. (Cover all existing barcodes on the box/case)</t>
  </si>
  <si>
    <t>• Insert 4 pcs per poly bag. Apply item label. 
• Insert poly bags back to CASE. (Cover all existing barcodes on the box/case)</t>
  </si>
  <si>
    <t>• Insert 6 pcs per poly bag. Apply item label. 
• Insert poly bags back to CASE. (Cover all existing barcodes on the box/case)</t>
  </si>
  <si>
    <t>• Put 2 pcs into polybag and apply Item label on each of the poly bags.
• Insert the poly-bagged sets back to BOX (Cover all existing barcodes on the box/case)</t>
  </si>
  <si>
    <t>• Put 2 pcs into polybag and apply item labels on each of the poly bags.
• Insert the poly-bagged sets back to BOX (Cover all existing barcodes on the box/case)</t>
  </si>
  <si>
    <t>• Put 2 pcs into polybag and apply item labels on each of the poly bags.
• Insert the poly-bagged sets back to BOX. (Cover all existing barcodes on the box/case)</t>
  </si>
  <si>
    <t>• Put 2 pcs into polybag and apply item labels on each of the poly bags.
• Insert the poly-bagged sets back to CASE (Cover all existing barcodes on the box/case)</t>
  </si>
  <si>
    <t>• Put 2 pcs into polybag and apply item labels on each of the poly bags.
• Insert the poly-bagged sets back to CASE (discard inner box) (Cover all existing barcodes on the box/case)</t>
  </si>
  <si>
    <t>• Put 2 pcs into polybag and apply item labels on each of the poly bags.
• Insert the poly-bagged sets back to CASE (Discard inner box) (Cover all existing barcodes on the box/case)</t>
  </si>
  <si>
    <t>• Put 2 pcs into polybag and apply item labels on each of the poly bags.
• Insert the poly-bagged sets back to CASE. (Cover all existing barcodes on the box/case)</t>
  </si>
  <si>
    <t>• Put 2 pcs into polybag (different assortment)(hide the barcode), apply Item label on each of the poly bags.
• Insert the poly-bagged sets back to BOX (Cover all existing barcodes on the box/case)</t>
  </si>
  <si>
    <t>• Put 2 pcs into polybag and apply item labels on each of the poly bags.
• Insert the poly-bagged sets back to CASE. Discard inner box (Cover all existing barcodes on the box/case)</t>
  </si>
  <si>
    <t>• Put 3 pcs into polybag and apply item labels on each of the poly bags.
• Insert the poly-bagged sets back to BOX (Cover all existing barcodes on the box/case)</t>
  </si>
  <si>
    <t>• Put 3 pcs into polybag and apply item labels on each of the poly bags.
• Insert the poly-bagged sets back to CASE (Cover all existing barcodes on the box/case)</t>
  </si>
  <si>
    <t>• Put 3 pcs into polybag and apply item labels on each of the poly bags.
• Insert the poly-bagged sets back to CASE  (Cover all existing barcodes on the box/case)</t>
  </si>
  <si>
    <t>• Put 3 pcs into polybag, apply Item label on poly bags.
• Insert the poly-bagged sets back to CASE (Cover all existing barcodes on the box/case)</t>
  </si>
  <si>
    <t>• Put 4 pcs into polybag and apply Item label on each of the poly bags.
• Insert the poly-bagged sets back to CASE (Cover all existing barcodes on the box/case)</t>
  </si>
  <si>
    <t>• Put 4 pcs into polybag and apply item labels on each of the poly bags.
• 3Insert the poly-bagged sets back to CASE. Discard inner box (Cover all existing barcodes on the box/case)</t>
  </si>
  <si>
    <t>• Put 4 pcs into polybag and apply item labels on each of the poly bags.
• Insert the poly-bagged sets back to BOX (Cover all existing barcodes on the box/case)</t>
  </si>
  <si>
    <t>• Put 4 pcs into polybag and apply item labels on each of the poly bags.
• Insert the poly-bagged sets back to BOX. (Cover all existing barcodes on the box/case)</t>
  </si>
  <si>
    <t>• Put 4 pcs (532+533+534+535) into polybag and apply Item label on each of the poly bags.
• Insert the poly-bagged sets to original BOX/CASE (Cover all existing barcodes on the box/case)</t>
  </si>
  <si>
    <t>• Put 2 pcs (532+533) into polybag and apply Item label on each of the poly bags.
• Insert the poly-bagged sets to original BOX (Cover all existing barcodes on the box/case)</t>
  </si>
  <si>
    <t>• Put 4 pcs into polybag and apply item labels on each of the poly bags.
• Insert the poly-bagged sets back to CASE (Cover all existing barcodes on the box/case)</t>
  </si>
  <si>
    <t>• Put 6 pcs into polybag and apply item labels on each of the poly bags.
• Insert the poly-bagged sets back to BOX (Cover all existing barcodes on the box/case)</t>
  </si>
  <si>
    <t>• Put 6 pcs into polybag and apply item labels on each of the poly bags.
• Insert the poly-bagged sets back to BOX. (Cover all existing barcodes on the box/case)</t>
  </si>
  <si>
    <t>• Put 6 pcs into polybag and apply item labels on each of the poly bags.
• Insert the poly-bagged sets back to CASE (Cover all existing barcodes on the box/case)</t>
  </si>
  <si>
    <t>• Put 6 pcs into polybag and apply item labels on each of the poly bags.
• Insert the poly-bagged sets back to CASE. (Cover all existing barcodes on the box/case)</t>
  </si>
  <si>
    <t>• Put 6 pcs into polybag, apply Item label on poly bags.
• Insert the poly-bagged sets back to CASE (Cover all existing barcodes on the box/case)</t>
  </si>
  <si>
    <t>• Put 1pc #4577036, 1pc #4881536, 1pc #765,  1pc #3863 into polybag and apply Item label on each of the poly bags.
• Insert the poly-bagged sets to CASE (Cover all existing barcodes on the box/case)</t>
  </si>
  <si>
    <t>• Put 3 pcs (544+548+549) into polybag and apply Item label on each of the poly bags.
• Insert the poly-bagged sets to original BOX/CASE (Cover all existing barcodes on the box/case)</t>
  </si>
  <si>
    <t>• Put 1 pc #80169, 1pc #765 into polybag and apply Item label on each of the poly bags.
• Insert the poly-bagged sets to CASE (Cover all existing barcodes on the box/case)</t>
  </si>
  <si>
    <t>• Prepack. Seal box. Apply Item label on box.
• Pack in BX-191313
• Apply outer case label</t>
  </si>
  <si>
    <t>• Prepack. Seal box. Apply Item label on box.
• 6 boxes per CASE BX-191313
• Apply outer case label</t>
  </si>
  <si>
    <t>• Prepack. Seal box. Apply Item label on box.
• Apply outer case label</t>
  </si>
  <si>
    <t>• Put item in pencil box. Insert pencil box in bubble mailer. 
• Apply Item label on box.
• 36 units per CASE BX-191313
• Apply outer case label</t>
  </si>
  <si>
    <t>• For inner box: apply “THIS IS A SET” label. *DO NOT cover Box barcode*
• Apply outer case label</t>
  </si>
  <si>
    <t>• For inner box: apply “THIS IS A SET” label. Apply Item label (Cover barcode on box)
• Apply outer case label</t>
  </si>
  <si>
    <t>• Prepack. Seal box with clear label. 
• *DO NOT COVER BARCODE ON KIT BOX*
• Apply outer box/case label accordingly to match item#</t>
  </si>
  <si>
    <t>• Insert 2 pcs per poly bag. Apply Item label on each of the poly bags.
• *DO NOT USE PDQ* Insert the poly-bagged set to a new box/case (Cover all existing barcodes on the box/case)</t>
  </si>
  <si>
    <t>• Insert 2 pcs per poly bag. Apply item label. 
• *DO NOT USE PDQ*. Insert poly bags to new BOX (Cover all existing barcodes on the box/case)</t>
  </si>
  <si>
    <t>• Put 2 pcs into polybag and apply item labels on each of the poly bags.
• *DO NOT USE THE PDQ BOX* Insert the poly-bagged sets in a new BOX (Cover all existing barcodes on the box/case)</t>
  </si>
  <si>
    <t>XL Shipment</t>
  </si>
  <si>
    <t>fee</t>
  </si>
  <si>
    <t>Sum fee</t>
  </si>
  <si>
    <t>S Shipment</t>
  </si>
  <si>
    <t>Sold as set</t>
  </si>
  <si>
    <t>• Put 2 pcs into polybag and apply item labels on each of the poly bags.
• Insert the poly-bagged sets back to CASE (Cover all existing barcodes on the case)</t>
  </si>
  <si>
    <t>case</t>
  </si>
  <si>
    <t>kit</t>
  </si>
  <si>
    <t>6 per case</t>
  </si>
  <si>
    <t>5 per case</t>
  </si>
  <si>
    <t>Group 2</t>
  </si>
  <si>
    <t>Leftover Kit</t>
  </si>
  <si>
    <t>Current</t>
  </si>
  <si>
    <t>6 Per case</t>
  </si>
  <si>
    <t>Pack 5 per case</t>
  </si>
  <si>
    <t>MN3</t>
  </si>
  <si>
    <t>XFN</t>
  </si>
  <si>
    <t>LBT</t>
  </si>
  <si>
    <t>X0044RLTCJ</t>
  </si>
  <si>
    <t>Case (24)</t>
  </si>
  <si>
    <t>Case (12)</t>
  </si>
  <si>
    <t>Case Pack (48)</t>
  </si>
  <si>
    <t>Box (24)</t>
  </si>
  <si>
    <t>B07RN31Z2R</t>
  </si>
  <si>
    <t>B0CW25WS1Q</t>
  </si>
  <si>
    <t>B08BQWB7QZ</t>
  </si>
  <si>
    <t>B087WN4S84</t>
  </si>
  <si>
    <t>X0045V2QI5</t>
  </si>
  <si>
    <t>X004BHQBUR</t>
  </si>
  <si>
    <t>X004BHQAU3</t>
  </si>
  <si>
    <t>X0045CJPAL</t>
  </si>
  <si>
    <t>FBA_510-EACH</t>
  </si>
  <si>
    <t>FBA_5009-EACH</t>
  </si>
  <si>
    <t>FBA_608-EACH</t>
  </si>
  <si>
    <t>FBA_1225-EACH-1</t>
  </si>
  <si>
    <t>FBA_2028-EACH-1</t>
  </si>
  <si>
    <t>FBA_5066-EACH-1</t>
  </si>
  <si>
    <t>X00484NR4V</t>
  </si>
  <si>
    <t>X003AUT045</t>
  </si>
  <si>
    <t>FBA_1225-EACH</t>
  </si>
  <si>
    <t>• Insert 2 pcs into poly bag, Apply item label. Insert poly bags back to CASE. (Cover all existing barcodes on the box/case)</t>
  </si>
  <si>
    <t>17000-SET6</t>
  </si>
  <si>
    <t>17001-SET6</t>
  </si>
  <si>
    <t>4577036-SET2+4881536-EA+765-EA+3863-EA</t>
  </si>
  <si>
    <t>4576336-SET2+2520-EA</t>
  </si>
  <si>
    <t>• Insert 6 pcs per poly bag (different style). Apply Item label on each of the poly bags.
• Insert the poly-bagged sets back to CASE (Cover all existing barcodes on the box/case)</t>
  </si>
  <si>
    <t>• Put 2pc #4577036, 1pc #4881536, 1pc #765,  1pc #3863 into polybag and apply Item label on each of the poly bags.
• Insert the poly-bagged sets to CASE (Cover all existing barcodes on the box/case)</t>
  </si>
  <si>
    <t>• Put 2pc #4576336, 1pc #2520 into polybag and apply Item label on each of the poly bags.
• Insert the poly-bagged sets to CASE (Cover all existing barcodes on the box/case)</t>
  </si>
  <si>
    <t>• Insert 6 pcs per poly bag (6 different color). Apply FNSKU labels on each of the poly bags.
• Put the poly-bagged sets back to BX-191313</t>
  </si>
  <si>
    <t>• Insert 6 pcs (different color) per poly bag. Apply FNSKU labels on each of the poly bags. Cover all existing barcode.
• Put the poly-bagged sets back to BX-191313</t>
  </si>
  <si>
    <t>• Put 6 pcs (different color) into polybag and apply FNSKU labels on each of the poly bags.
• Put the poly-bagged sets back to BX-191313</t>
  </si>
  <si>
    <t>• Insert 6 pcs per poly bag (6 different color). Apply Item labels on each of the poly bags.
• Put the poly-bagged sets back to BX-191313</t>
  </si>
  <si>
    <t>• Insert 4 pcs per poly bag (4 different color). Apply item label on each of the poly bags.
• Put the poly-bagged sets back to BX-191313</t>
  </si>
  <si>
    <t>To be assigned</t>
  </si>
  <si>
    <t>Title</t>
  </si>
  <si>
    <t>Case (48)</t>
  </si>
  <si>
    <t>ASDN_DEFAULT_CONFIG</t>
  </si>
  <si>
    <t>Box Pack (24)</t>
  </si>
  <si>
    <t>BAZIC Staples Standard (26/6) Metallic Color 3000/Pack, Stapler Refill Standard Size Staple, Assorted Colors, 1-Pack</t>
  </si>
  <si>
    <t>Case Pack (72)</t>
  </si>
  <si>
    <t>Case (36)</t>
  </si>
  <si>
    <t>Case (72)</t>
  </si>
  <si>
    <t>Case (8 Sets)</t>
  </si>
  <si>
    <t>BAZIC Eraser Top, Latex Free Pencil Tops Erasers (50/Pack), Neon Color Arrowhead Caps Erasers for Student Art Drawing School Supplies, 1-Pack</t>
  </si>
  <si>
    <t>Tree Free Copy Paper, 20 LB, 8.5" x 11", 92 Bright, 100% Tree Free Carbon Neutral Acid Free, Made from Sugarcane Waste Fiber (500/Ream)</t>
  </si>
  <si>
    <t>BAZIC Primary Journal Composition Book Marble, 100 Sheet Drawing &amp; Writing Grades K- 2 Notebook Journal Comp Notebooks for Kindergarten School, 2-Pack</t>
  </si>
  <si>
    <t>BAZIC Paper Clips Mega Jumbo 100mm, Color Coated Paper Clip, Super Large Paperclips Colored Document Clamp for Office School (10/Pack), 1-Pack</t>
  </si>
  <si>
    <t>BAZIC Erasers + Pencil Top Erasers Set (12/Pack), Block Bevel Erasers Neon Color, Arrowhead Caps Tops, Latex Free, for Art Drawing School, 1-Pack</t>
  </si>
  <si>
    <t>FBA_3459-A-SET3</t>
  </si>
  <si>
    <t>BAZIC Glitter Glue Silver Gold Iridescent Metallic Color, Non-Toxic Washable Glitter Glue for Slime Paints Art Crafts (6.76oz/Pack), 3-Packs</t>
  </si>
  <si>
    <t>X0044R3MJH</t>
  </si>
  <si>
    <t>FBA_1753-PACK3</t>
  </si>
  <si>
    <t>BAZIC Ballpoint Pen Palm Mini Pens w/Key Ring, Black Ink 1.0 mm Bold Point Smooth Writing, for Office School Teacher (5/Pack), 3-Packs</t>
  </si>
  <si>
    <t>FBA_4577036-SET2</t>
  </si>
  <si>
    <t>Disney Princess Coloring Book 2 Titles, Fun Game Workbook for Learning Drawing Coloring, Gift for Kids Toddler Activity at Classroom Home, 80 Pages, 2-Pack</t>
  </si>
  <si>
    <t>B0897CBHTZ</t>
  </si>
  <si>
    <t>X004BHUY9L</t>
  </si>
  <si>
    <t>Case (18 Sets)</t>
  </si>
  <si>
    <t>BAZIC Glitter Glue Tube Classic Color, Non-Toxic Washable Glitter Glue for Slime Paints DIY Art Crafts Party (120ml/Pack), 1-Pack</t>
  </si>
  <si>
    <t>Case (36 Sets)</t>
  </si>
  <si>
    <t>FBA_2028-PACK2</t>
  </si>
  <si>
    <t>BAZIC Washable Glue Pen 1.7 Oz. (50 mL), Liquid Clear Glues Bond Adhesive for Art Crafts Project at School Home Office (2/Pack), 2-Pack</t>
  </si>
  <si>
    <t>X0045JC9U7</t>
  </si>
  <si>
    <t>BAZIC 6 Color Glitter Glue Set 20 Milliliter Bottles - Classic Colors - Green, Gold, red, Silver, Blue, and Purple</t>
  </si>
  <si>
    <t>Box (12)</t>
  </si>
  <si>
    <t>BAZIC Slider Pencil Case, Utility Storage Box Snap Closure, Bright Color Multi Purpose Organizer, 6-Pack</t>
  </si>
  <si>
    <t>Case (6)</t>
  </si>
  <si>
    <t>BAZIC 3 Ring Binder 1" Economy View Binders Organizer - Green, Round Ring, Hold 175 Sheets Paper, for School Office Home, 1-Count</t>
  </si>
  <si>
    <t>FBA_5173-SET6</t>
  </si>
  <si>
    <t>BAZIC Neon Page Markers Dispensers 1x1.7 Neon Colored PET Flag Index Tabs, Page Marker Bookmarks File Tab (60 Flags/Pack), 6-Packs</t>
  </si>
  <si>
    <t>X0044RLTNN</t>
  </si>
  <si>
    <t>Case (48 Sets)</t>
  </si>
  <si>
    <t>BAZIC Sketch Pad 50 Sheet 6" X 8", Top Bound Spiral Sketchbook Drawing Pads, Sketching Paper Coloring Book for Artist School, 2-Pack</t>
  </si>
  <si>
    <t>FBA_2043-EACH-1</t>
  </si>
  <si>
    <t>BAZIC Washable Colored Glue Stick 8g/0.28 Oz, All Purpose Acid Glue Sticks for Kids Photos Paper Kids at School Home Office (4/Pack), 1-Pack</t>
  </si>
  <si>
    <t>X004DMV5X3</t>
  </si>
  <si>
    <t>Case Pack (6 Sets)</t>
  </si>
  <si>
    <t>BAZIC White Chalk, Standard Size Blackboard Chalkboard Chalks, Great Game Activity for Kids, Art Teacher Office School Home (24/Pack), 1-Pack</t>
  </si>
  <si>
    <t>BAZIC Writing Pad 100 Sheets 6" X 9", Lined Ruled Memo Writing Notebook, Easy Tear Note Paper for Office School Home, 6-Pack [unknown_binding]</t>
  </si>
  <si>
    <t>FBA_4576336-SET2</t>
  </si>
  <si>
    <t>PAW Patrol Coloring Book 2-Title, Fun Game Workbook for Learning Drawing Coloring, Gift for Kids Toddler Activity at Classroom Home, 2-Pack</t>
  </si>
  <si>
    <t>Case (18)</t>
  </si>
  <si>
    <t>BAZIC Pink Eraser, Latex Free Bevel Erasers, Large Size Block Erasers for Art Drawing School Office Kids Teachers (4/Pack), 1-Pack</t>
  </si>
  <si>
    <t>FBA_5414-PACK3</t>
  </si>
  <si>
    <t>BAZIC Poster Board Glitter Color 11" X 14", Sparkling Frame Colored Poster Board Paper for Christmas Wedding Birthday Craft Project (5/Pack), 3-Packs</t>
  </si>
  <si>
    <t>B08FZR2GLR</t>
  </si>
  <si>
    <t>X00468H3EJ</t>
  </si>
  <si>
    <t>Box Pack (12)</t>
  </si>
  <si>
    <t>FBA_609-PACK2</t>
  </si>
  <si>
    <t>BAZIC Staples Standard (26/6) Metallic Color 3000/Pack, Stapler Refill Standard Size Staple, Assorted Colors, 2-Packs</t>
  </si>
  <si>
    <t>X0044R3MO7</t>
  </si>
  <si>
    <t>2043-EACH-1</t>
  </si>
  <si>
    <t>X0044R3MFV</t>
  </si>
  <si>
    <t>X004F8SJVB</t>
  </si>
  <si>
    <t>5087-EACH-1</t>
  </si>
  <si>
    <t>fba_5087-EACH-1</t>
  </si>
  <si>
    <t>2028-EACH-UPC</t>
  </si>
  <si>
    <t>861-EACH-GN</t>
  </si>
  <si>
    <t>861-EACH-BL</t>
  </si>
  <si>
    <t>861-EACH-PP</t>
  </si>
  <si>
    <t xml:space="preserve">• Apply item label on each item (cover barcode). 
• Put 6 units same color back to original CASE
• Apply outer box/case label accordingly to match item# (Cover all existing barcodes on box and case) </t>
  </si>
  <si>
    <t>X0044RG6BN</t>
  </si>
  <si>
    <t>X0044RLXAR</t>
  </si>
  <si>
    <t>X0044RG66D</t>
  </si>
  <si>
    <t>X0044RLX89</t>
  </si>
  <si>
    <t>2227-EACH-UPC</t>
  </si>
  <si>
    <t xml:space="preserve">• Consolidate 3 Cases to 1 case
• Apply outer box/case label accordingly to match item# (Cover all existing barcodes on box/case) </t>
  </si>
  <si>
    <t>• Put 4 pcs into polybag and apply FNSKU labels on each of the poly bags.
• Insert the poly-bagged sets back to CASE (Cover all existing barcodes on the box/case)
• Consolidate 3 cases to 1 case to ship</t>
  </si>
  <si>
    <t>• Insert 6 pcs per poly bag (6 different color). Apply FNSKU labels on each of the poly bags.
• Insert the poly-bagged sets back to CASE (Cover all existing barcodes on the box/case)
• Consolidate 4 cases to 1 case to ship</t>
  </si>
  <si>
    <t>560-BAZIC</t>
  </si>
  <si>
    <t>X004GZ0A3X</t>
  </si>
  <si>
    <t>1212-EACH</t>
  </si>
  <si>
    <t>1218-PACK4</t>
  </si>
  <si>
    <t>• Put 4 pcs into polybag and apply item labels on each of the poly bags.
• Insert the poly-bagged sets back to BOX/CASE (Cover all existing barcodes on the box/case)</t>
  </si>
  <si>
    <t>wf9547a679-894d-4f41-afc0-a2dbe4aa3f05</t>
  </si>
  <si>
    <t>STAR-VKFAPNKKS6S4A</t>
  </si>
  <si>
    <t>FBA_533-BOX</t>
  </si>
  <si>
    <t>BAZIC Subtraction Flash Cards, Numbers Math Flashcards Game at School Home, Problem Solving (36/Pack), 24-Packs</t>
  </si>
  <si>
    <t>Case (3 boxes)</t>
  </si>
  <si>
    <t>BAZIC Composition Book Wide Ruled 100 Sheet Black Marble Notebook, Writing Journal Comp Lined Notebooks for School, 1-Pack</t>
  </si>
  <si>
    <t>FBA_3107-BOX</t>
  </si>
  <si>
    <t>BAZIC Binder Dividers w/ 10 Color Tabs 8. 5" x 11", 11 Hole Punch Plastic Index Divider with Tab for 3 Ring Binders, (10/Pack), 24-Packs</t>
  </si>
  <si>
    <t>X0045A6VWX</t>
  </si>
  <si>
    <t>Case (6 boxes)</t>
  </si>
  <si>
    <t>BAZIC 3 Ring Binder 1" Economy View Binders Organizer - Blue, Round Ring, Hold 175 Sheets Paper, for School Office Home, 12-Count</t>
  </si>
  <si>
    <t>1 Case</t>
  </si>
  <si>
    <t>BAZIC 3 Ring Binder 1" Economy View Binders Organizer - Pastel Color, Round Ring, Hold 175 Sheets Paper, for School Office Home, 4-Count</t>
  </si>
  <si>
    <t>Case Pack (10 Sets)</t>
  </si>
  <si>
    <t>FBA_609-PACK4</t>
  </si>
  <si>
    <t>BAZIC Staples Standard (26/6) Metallic Color 3000/Pack, Stapler Refill Standard Size Staple, Assorted Colors, 4-Packs</t>
  </si>
  <si>
    <t>BAZIC Poster Board 22" X 14" White Poster Board Paper for School Craft Project Presentation Drawing Graphic Display (3/Pack), 1-Pack</t>
  </si>
  <si>
    <t>BAZIC Sketch Pad 50 Sheet 6" X 8", Top Bound Spiral Sketchbook Drawing Pads, Sketching Paper Coloring Book for Artist School, 1-Pack</t>
  </si>
  <si>
    <t>FBA_532-BOX</t>
  </si>
  <si>
    <t>BAZIC Addition Flash Cards, Numbers Math Flashcards Game at School Home, Problem Solving (36/Pack), 24-Packs</t>
  </si>
  <si>
    <t>BAZIC 3 Ring Binder 1/2" Economy View Binders Organizer - Red, Round Ring, Hold 100 Sheets Paper, for School Office Home, 1-Count</t>
  </si>
  <si>
    <t>BAZIC Staples Standard (26/6) 5000/Pack, Stapler Refill Standard Size Staple, Silver Colors, 1-Pack</t>
  </si>
  <si>
    <t>FBA_552-PACK2</t>
  </si>
  <si>
    <t>BAZIC Color Paper Cube w/Durable Tray, 3" X 3" 300 Count/Pack, Mini Memo Papers Pads Note Paper Reminders (Non Sticky), Assorted Colors, 2-Pack</t>
  </si>
  <si>
    <t>B08DFCSDB9</t>
  </si>
  <si>
    <t>X004HP6RV1</t>
  </si>
  <si>
    <t>FBA_942-A-EA-PK</t>
  </si>
  <si>
    <t>BAZIC Desktop Tape Dispenser w/Tape Refill 3/4" x 250", 1" Core Weighted Non-Skid Base, Sharpe Blade Tapes Holder, Pink Color, 1-Pack</t>
  </si>
  <si>
    <t>B0CV2THBWP</t>
  </si>
  <si>
    <t>X0044KM19B</t>
  </si>
  <si>
    <t>BAZIC Eraser Top, Latex Free Pencil Tops Erasers (50/Pack), Neon Color Arrowhead Caps Erasers for Student Art Drawing School Supplies, 2-Packs</t>
  </si>
  <si>
    <t>FBA_2043-PACK2</t>
  </si>
  <si>
    <t>FBA_942-A-EA-BL</t>
  </si>
  <si>
    <t>BAZIC Desktop Tape Dispenser w/Tape Refill 3/4" x 250", 1" Core Weighted Non-Skid Base, Sharpe Blade Tapes Holder, Blue Color, 1-Pack</t>
  </si>
  <si>
    <t>B0CV2WM9FJ</t>
  </si>
  <si>
    <t>X0044KCA65</t>
  </si>
  <si>
    <t>FBA_1301-BOX</t>
  </si>
  <si>
    <t>BAZIC Magnetic Locker Mirror 7" x 5.5", Sticks to Metal Surface, Back to School Essentials, for School Locker Bathroom Refrigerator Cabinet, 24-Pack</t>
  </si>
  <si>
    <t>X0044RPD0X</t>
  </si>
  <si>
    <t>Case (3)</t>
  </si>
  <si>
    <t>FBA_39200-CASE</t>
  </si>
  <si>
    <t>Kappa Easy to Read Word Finds - 8" x 5" Digest Size 2 Titles, 24-Pack, Word Search Find Words Books for Adults Teens, Training Learning with Game, 24-Pack</t>
  </si>
  <si>
    <t>BAZIC Multiplication Flash Cards, Numbers Elementary Math Flashcards Game at School, Problem Solving (36/Pack), 1-Pack</t>
  </si>
  <si>
    <t>FBA_2012-EACH</t>
  </si>
  <si>
    <t>BAZIC Washable Stationery Clear Glue Pen 2.7 Oz. (80 mL), Liquid Clear Glues Adhesive, for Art Crafts Project for School Home (2/Pack), 1-Pack</t>
  </si>
  <si>
    <t>X0044RLTF1</t>
  </si>
  <si>
    <t>BAZIC For Sale Sign Car Auto Sales 9"X12" (2-Line), Model Year Phone Number, Cars Trucks Indoor Signage, High Visibility Signs, 4-Pack</t>
  </si>
  <si>
    <t>Box Pack (6 sets)</t>
  </si>
  <si>
    <t>FBA_5027-EACH-1</t>
  </si>
  <si>
    <t>BAZIC Poster Board 11" X 14" Assorted Neon Colored Poster Board Paper for School Craft Project Presentation Drawing Graphic Display (5/Pack), 1-Pack</t>
  </si>
  <si>
    <t>X004HP06TF</t>
  </si>
  <si>
    <t>FBA_2227-EACH-UPC</t>
  </si>
  <si>
    <t>FBA_942-A-EA-GN</t>
  </si>
  <si>
    <t>BAZIC Desktop Tape Dispenser w/Tape Refill 3/4" x 250", 1" Core Weighted Non-Skid Base, Sharpe Blade Tapes Holder, Green Color, 1-Pack</t>
  </si>
  <si>
    <t>B0CV2V1PMN</t>
  </si>
  <si>
    <t>X0044KM2AT</t>
  </si>
  <si>
    <t>BAZIC Washable Clear School Glue 5 Oz. (147 mL), Liquid Clear Glues Adhesive, for Making Slime Art Crafts at School Home Office, 1-Pack</t>
  </si>
  <si>
    <t>BAZIC 6 Color 6.8 Oz. Glitter Glue, Washable Sparkling Slime Colors, Large Pack for Classroom Kids Artist</t>
  </si>
  <si>
    <t>Case Pack (4)</t>
  </si>
  <si>
    <t>FBA_2028-EACH-UPC</t>
  </si>
  <si>
    <t>BAZIC Washable Glue Pen 1.7 Oz. (50 mL), Liquid Clear Glues Bond Adhesive for Art Crafts Project at School Home Office (2/Pack), 1-Pack</t>
  </si>
  <si>
    <t>FBA_767-PACK2</t>
  </si>
  <si>
    <t>BAZIC Colored Pencils 24 Color, Mini Coloring Pencil Set Soft Core, for Art Drawing Sketching, Gift for Artist Adult (24/Pack), 2-Packs</t>
  </si>
  <si>
    <t>X0044RLTN3</t>
  </si>
  <si>
    <t>FBA_53169-EACH</t>
  </si>
  <si>
    <t>Transformers Coloring Book 1 Title, Fun Game Workbook for Learning Drawing Coloring, Gift for Kids Toddler Activity at Classroom Home, 80 Pages 1-Pack</t>
  </si>
  <si>
    <t>B0CNKYLS4Z</t>
  </si>
  <si>
    <t>X0045UZP2F</t>
  </si>
  <si>
    <t>BAZIC Notebook Wide Ruled 1 Subject 80 Sheets Wireless Notebooks, 3 Punched Holes Lined Composition Book, Assorted Color, 6-Pack</t>
  </si>
  <si>
    <t>Case Pack (4 Sets)</t>
  </si>
  <si>
    <t>BAZIC Assorted Dimensions 227g/0.5 lbs. Rubber Bands, Multi Color</t>
  </si>
  <si>
    <t>BAZIC Cash Money or Rent Receipt Book, 50 Sets 7 1/2" x 2 3/4" 2-Part Carbonless, White &amp; Canary, Bound Wraparound Cover (50 Sets/Pack), 1-Pack</t>
  </si>
  <si>
    <t>FBA_4576436-SET2</t>
  </si>
  <si>
    <t>Spiderman Coloring Book, 2 Title, Hero Workbook for Learning Drawing Coloring, Gift for Kids Toddler Activity at School Home, 2-Pack</t>
  </si>
  <si>
    <t>B0921MD44J</t>
  </si>
  <si>
    <t>X004HAUUQT</t>
  </si>
  <si>
    <t>BAZIC Plastic Pencil Case Utility Storage Box, Clear Color, Multi Purpose Organizer for Pens Pencils, 4-Pack</t>
  </si>
  <si>
    <t>BAZIC 3 Ring Binder 1/2" Economy View Binders Organizer - Green, Round Ring, Hold 100 Sheets Paper, for School Office Home, 4-Count</t>
  </si>
  <si>
    <t>Case (3 Sets)</t>
  </si>
  <si>
    <t>FBA_6303-BOX</t>
  </si>
  <si>
    <t>BAZIC Paid Self Inking Rubber Stamp (Red Ink), Stamp Impression Size 1.41" x 0.47", Great for Office, Shipping, Receiving, Accounting, Expiration, Due Dates, 24-Pack</t>
  </si>
  <si>
    <t>X0044R3MR9</t>
  </si>
  <si>
    <t>Case (6 Boxes)</t>
  </si>
  <si>
    <t>FBA_1293-EACH</t>
  </si>
  <si>
    <t>BAZIC Felt Washable Markers 20 Colors, Fine Line Coloring Marker, Non Toxic Art Supplies, Gift for School (20/Pack), 1-Pack</t>
  </si>
  <si>
    <t>FBA_5075-BOX</t>
  </si>
  <si>
    <t>BAZIC Sales Order Book, 50 Sets 5 9/16" x 8 7/16" 2-Part Carbonless, White &amp; Canary, Bound Wraparound Cover (50 Sets/Pack), 24-Packs</t>
  </si>
  <si>
    <t>X0044RLXL1</t>
  </si>
  <si>
    <t>FBA_5087-EACH-1</t>
  </si>
  <si>
    <t>BAZIC Primary Journal Composition Book Blue Marble, 100 Sheet Writing Grades K- 2 Notebook Journal Comp Notebooks for Kindergarten Kids School, 1-Pack</t>
  </si>
  <si>
    <t>Case (48) AWD</t>
  </si>
  <si>
    <t>BAZIC 3 Ring Binder 1/2" Economy View Binders Organizer - Blue, Round Ring, Hold 175 Sheets Paper, for School Office Home, 1-Count</t>
  </si>
  <si>
    <t>BAZIC 25 Sheets Pastel Color Multipurpose Paper 8.5"x11", Colored Copy Paper Fax Laser Printing for Office School (25/Pack), 2-Packs</t>
  </si>
  <si>
    <t>FBA_942-A-EA-BG</t>
  </si>
  <si>
    <t>BAZIC Desktop Tape Dispenser w/Tape Refill 3/4" x 250", 1" Core Weighted Non-Skid Base, Sharpe Blade Tapes Holder, Beige Color, 1-Pack</t>
  </si>
  <si>
    <t>B0CV2WLXLC</t>
  </si>
  <si>
    <t>X0044K5Z1H</t>
  </si>
  <si>
    <t>FBA_4151-EACH</t>
  </si>
  <si>
    <t>BAZIC 3 Ring Binder 2" View Binders Slant D Ring Organizer - Grey, Hold 480 Sheets Paper, for School Office Home, 1-Count</t>
  </si>
  <si>
    <t>X0044RLTOH</t>
  </si>
  <si>
    <t>BAZIC Wood Pencil Glitter Metallic Pencils, Latex Free Eraser, Unsharpened Rewards Glitter Pencil (8/Pack), 1-Pack</t>
  </si>
  <si>
    <t>BAZIC 8 Pockets Poly Folder Portfolio, Letter Size Plastic Folders Holder for Office Documents Paper Organizer, Assorted Color, 24-Pack</t>
  </si>
  <si>
    <t>FBA_837-BOX</t>
  </si>
  <si>
    <t>BAZIC Plastic Pencil Case 8" Double Deck Utility Storage Box, Bright Color, Multi Purpose Organizer, 24-Pack</t>
  </si>
  <si>
    <t>1 Box - Case exceed 25 in</t>
  </si>
  <si>
    <t>FBA_1286-PACK2</t>
  </si>
  <si>
    <t>BAZIC Washable Fruit Scented Markers Broad Line 10 Color, Chisel Tip Broad Fine Line, Non Toxic Marcadorc Art School Supplies (10/Pack), 2-Packs</t>
  </si>
  <si>
    <t>5027-EACH-1</t>
  </si>
  <si>
    <t>B0D98ZL8R2</t>
  </si>
  <si>
    <t>X004HPCH5V</t>
  </si>
  <si>
    <t>NORTH EAST, MD</t>
  </si>
  <si>
    <t>Case packed (241 boxes)</t>
  </si>
  <si>
    <t>BAZIC Security Self Seal Envelope 3 5/8" x 6 1/2" #6, No Window Tint Pattern Mailing Envelopes, Peel &amp; Seal, Office Checks Invoices (55/Pack), 1-Pack</t>
  </si>
  <si>
    <t>FBA_835-SET4-b</t>
  </si>
  <si>
    <t>BAZIC Plastic Pencil Case 8" Storage Box, Assorted Color, Hard Pencil Case, Translucent Multi Purpose Organizer, 4-Pack</t>
  </si>
  <si>
    <t>Case (6 Sets)</t>
  </si>
  <si>
    <t xml:space="preserve">• BEIGE Color. Use FNSKU to label each item (cover barcode). 
• Put same color in the case
• Apply outer case label accordingly to match item# (Cover all existing barcodes on the case) </t>
  </si>
  <si>
    <t xml:space="preserve">• BLUE Color. Use FNSKU to label each item (cover barcode). 
• Put same color in the case
• Apply outer case label accordingly to match item# (Cover all existing barcodes on the case) </t>
  </si>
  <si>
    <t xml:space="preserve">• GREEN Color. Use FNSKU to label each item (cover barcode). 
• Put same color in the case
• Apply outer case label accordingly to match item# (Cover all existing barcodes on the case) </t>
  </si>
  <si>
    <t xml:space="preserve">• PINK Color. Use FNSKU to label each item (cover barcode). 
• Put same color in the case
• Apply outer case label accordingly to match item# (Cover all existing barcodes on the case) </t>
  </si>
  <si>
    <t>ATTENTION: AWD removal</t>
  </si>
  <si>
    <t>Used</t>
  </si>
  <si>
    <t>5600-EA+5601-EA+5602-EA</t>
  </si>
  <si>
    <t>• Put 3 pcs (5600+5601+5602) into polybag and apply Item label on each of the poly bags.
• Insert the poly-bagged sets to original BOX (Cover all existing barcodes on the box/case)</t>
  </si>
  <si>
    <t>• Put 2 pcs Blue color into polybag and apply Item label on each of the poly bags.
• Insert back to original case</t>
  </si>
  <si>
    <t>• Put 2 pcs Green color into polybag and apply Item label on each of the poly bags.
• Insert back to original case</t>
  </si>
  <si>
    <t>• Put 2 pcs Pink color into polybag and apply Item label on each of the poly bags.
• Insert back to original case</t>
  </si>
  <si>
    <t>• Put 2 pcs Purple color into polybag and apply Item label on each of the poly bags.
• Insert back to original case</t>
  </si>
  <si>
    <t>**3167-SET4 (10 Sets in BX191313)</t>
  </si>
  <si>
    <t>3167-PACK2 (8 Sets original case)</t>
  </si>
  <si>
    <t>• Put 2 pcs into polybag and apply Item label on each of the poly bags.
• Insert back to original case</t>
  </si>
  <si>
    <t>• Put 2 pcs (different color) into polybag and apply Item label on each of the poly bags.
• Insert the poly-bagged sets back to CASE (Cover all existing barcodes on the box/case)</t>
  </si>
  <si>
    <t xml:space="preserve">• Put 2 pcs into polybag and apply Item label on each of the poly bags.
• Insert the poly-bagged sets back to BOX/CASE. (Cover all existing barcodes on the box/case) </t>
  </si>
  <si>
    <t>Qty (EA)</t>
  </si>
  <si>
    <t>Note</t>
  </si>
  <si>
    <t>0.5 inch, ok to fit into original case</t>
  </si>
  <si>
    <t>B08F6W23QR</t>
  </si>
  <si>
    <t>X004JMREUF</t>
  </si>
  <si>
    <t>B0DJDXCRK9</t>
  </si>
  <si>
    <t>X004HOR94L</t>
  </si>
  <si>
    <t>B0DH6D6Z17</t>
  </si>
  <si>
    <t>B07SBKBSP6</t>
  </si>
  <si>
    <t>X004JMRDOH</t>
  </si>
  <si>
    <t>B0CJMR5Y5L</t>
  </si>
  <si>
    <t>X004HP7C3N</t>
  </si>
  <si>
    <t>62133-SET2</t>
  </si>
  <si>
    <t>2056-EACH</t>
  </si>
  <si>
    <t>737-EACH</t>
  </si>
  <si>
    <t>1716-SET4</t>
  </si>
  <si>
    <t>• Put 4 pcs into polybag (different color) and apply FNSKU labels on each of the poly bags.
• Insert the poly-bagged sets back to BOX/CASE. Discard inner box (Cover all existing barcodes on the box/case)</t>
  </si>
  <si>
    <t>• Put 2 pcs into poly bag (different color), apply FNSKU label. 
• Insert the poly-bagged sets back to CASE (Cover all existing barcodes on the box/case)</t>
  </si>
  <si>
    <t>X0044RLTMJ</t>
  </si>
  <si>
    <t>B08BQPP9FX</t>
  </si>
  <si>
    <t>X004BHO2EJ</t>
  </si>
  <si>
    <t>B0D79WTBKT</t>
  </si>
  <si>
    <t>X004JMIAXF</t>
  </si>
  <si>
    <t>X004JQK5ZH</t>
  </si>
  <si>
    <t>B0D7RN1FV3</t>
  </si>
  <si>
    <t>2222-PACK2</t>
  </si>
  <si>
    <t>834-EACH</t>
  </si>
  <si>
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</si>
  <si>
    <t>AZ2030P2</t>
  </si>
  <si>
    <t>AZ2170P6</t>
  </si>
  <si>
    <t>AZ2172P6</t>
  </si>
  <si>
    <t>AZ2174P6</t>
  </si>
  <si>
    <t>AZ3130P6</t>
  </si>
  <si>
    <t>AZ3144P10</t>
  </si>
  <si>
    <t>AZ3167P4</t>
  </si>
  <si>
    <t>AZ3182P6</t>
  </si>
  <si>
    <t>AZ5053P2</t>
  </si>
  <si>
    <t>AZ5053P6</t>
  </si>
  <si>
    <t>AZ508P6</t>
  </si>
  <si>
    <t>AZ808P2</t>
  </si>
  <si>
    <t>AZ847P4</t>
  </si>
  <si>
    <t>AZ851P4</t>
  </si>
  <si>
    <t>2157-EACH</t>
  </si>
  <si>
    <t>323-EACH</t>
  </si>
  <si>
    <t>2222-EACH</t>
  </si>
  <si>
    <t>• Insert 2 pcs per poly bag (differnet color). Apply item label on each of the poly bags.
• Insert the poly-bagged sets back to CASE (Cover all existing barcodes on the box/case)</t>
  </si>
  <si>
    <t>• Insert 6 pcs per poly bag (differnet color). Apply item label on each of the poly bags.
• Insert the poly-bagged sets back to CASE (Cover all existing barcodes on the box/case)</t>
  </si>
  <si>
    <t>• Insert 4 pcs per poly bag (differnet color). Apply item label on each of the poly bags.
• Insert the poly-bagged sets back to CASE (Cover all existing barcodes on the box/case)</t>
  </si>
  <si>
    <t>• Insert 6 pcs per poly bag (differnet color). Apply item label on each of the poly bags.
• Insert the poly-bagged sets to BX-191313</t>
  </si>
  <si>
    <t>5090-PACK6</t>
  </si>
  <si>
    <t>61500-SET2</t>
  </si>
  <si>
    <t>5050-PACK6</t>
  </si>
  <si>
    <t>• Insert 8 pcs per poly bag (differnet color). Apply item label on each of the poly bags.
• Insert the poly-bagged sets back to CASE (Cover all existing barcodes on the box/case)</t>
  </si>
  <si>
    <t>• Insert 6 pcs per poly bag. Apply Item label on each of the poly bags.
• Insert the poly-bagged sets back to CASE (Cover all existing barcodes on the box/case)</t>
  </si>
  <si>
    <t>• Insert 6 pcs per poly bag. Apply Item label on each of the poly bags.
• Insert the poly-bagged sets back to CASE(Cover all existing barcodes on the box/case)</t>
  </si>
  <si>
    <t>• Insert 4 pcs per poly bag. Apply Item label on each of the poly bags.
• Insert the poly-bagged sets back to CASE (Cover all existing barcodes on the box/case)</t>
  </si>
  <si>
    <t>• Insert 4 pcs per poly bag. Apply Item label on each of the poly bags.
• Insert the poly-bagged sets to BX-13113</t>
  </si>
  <si>
    <t>• Put 2 pcs (534+535) into polybag and apply Item label on each of the poly bags.
• Insert the poly-bagged sets to original BOX (Cover all existing barcodes on the box/case)</t>
  </si>
  <si>
    <t>BX-12123, Seal w/ White sticker. BX191313</t>
  </si>
  <si>
    <t xml:space="preserve">• Apply item label to each inner box (cover barcode)
• Apply outer case label accordingly to match item# (Cover all existing barcodes on case) </t>
  </si>
  <si>
    <t>3171-CASE</t>
  </si>
  <si>
    <t>834-CASE</t>
  </si>
  <si>
    <t>835-CASE</t>
  </si>
  <si>
    <t>6100-EACH-M2</t>
  </si>
  <si>
    <t>834-PACK4</t>
  </si>
  <si>
    <t>362-SET3</t>
  </si>
  <si>
    <t>B07XJRP786</t>
  </si>
  <si>
    <t>B08L41SRH8</t>
  </si>
  <si>
    <t>B0CZM2CG84</t>
  </si>
  <si>
    <t>B08DCWHXZQ</t>
  </si>
  <si>
    <t>B0D7R1N4Y1</t>
  </si>
  <si>
    <t>B07QD3GHFT</t>
  </si>
  <si>
    <t>B07XF89H5T</t>
  </si>
  <si>
    <t>B07SFD3KHB</t>
  </si>
  <si>
    <t>B07S2VVY88</t>
  </si>
  <si>
    <t>B07XQLWTP9</t>
  </si>
  <si>
    <t>B07S64FV5X</t>
  </si>
  <si>
    <t>B07XQQ6T8H</t>
  </si>
  <si>
    <t>B07QD3GBBV</t>
  </si>
  <si>
    <t>B07XQN37TY</t>
  </si>
  <si>
    <t>B07QG69WDQ</t>
  </si>
  <si>
    <t>B0BP5VG3LW</t>
  </si>
  <si>
    <t>B07XL4XRFN</t>
  </si>
  <si>
    <t>B00N7JGSHU</t>
  </si>
  <si>
    <t>B002K42BII</t>
  </si>
  <si>
    <t>B0D7R1R3YG</t>
  </si>
  <si>
    <t>B0CCBTHXWD</t>
  </si>
  <si>
    <t>B09NMSV1KG</t>
  </si>
  <si>
    <t>B08FF4TJ73</t>
  </si>
  <si>
    <t>X004KT3ZWX</t>
  </si>
  <si>
    <t>X004KT5ZE9</t>
  </si>
  <si>
    <t>X004KT5Q9D</t>
  </si>
  <si>
    <t>X004KT40DV</t>
  </si>
  <si>
    <t>X004KT3ZTB</t>
  </si>
  <si>
    <t>X004KT3ZH3</t>
  </si>
  <si>
    <t>X004KT3UK5</t>
  </si>
  <si>
    <t>X004KT3PH3</t>
  </si>
  <si>
    <t>X004KT365J</t>
  </si>
  <si>
    <t>X004KSZLWB</t>
  </si>
  <si>
    <t>X004KSN961</t>
  </si>
  <si>
    <t>X004KSN8R1</t>
  </si>
  <si>
    <t>X004KSH81D</t>
  </si>
  <si>
    <t>X004KSH7PF</t>
  </si>
  <si>
    <t>X004KSH7N7</t>
  </si>
  <si>
    <t>X004KSH7AP</t>
  </si>
  <si>
    <t>X004KSH2RX</t>
  </si>
  <si>
    <t>X004KFCPFZ</t>
  </si>
  <si>
    <t>X004HP2K3F</t>
  </si>
  <si>
    <t>• Insert 4 pcs per poly bag. Apply FNSKU on poly bags.
• Insert the poly-bagged sets back to CASE (Cover all existing barcodes on the box/case)</t>
  </si>
  <si>
    <t>• Put 2 pcs per poly bag. Apply FNSKU on the poly bags.
• Put the poly-bagged sets back to BOX/CASE. Discard inner box (Cover all existing barcodes on the box/case)</t>
  </si>
  <si>
    <t xml:space="preserve">• Put 2 pcs per poly bag. Apply FNSKU on the poly bags.
• Put the poly-bagged sets back to CASE. Discard inner box (Cover all existing barcodes on the box/case) </t>
  </si>
  <si>
    <t xml:space="preserve">• Put 2 pcs per poly bag. Apply FNSKU on the poly bags.
• Put the poly-bagged sets back to BOX. (Cover all existing barcodes on the box/case) </t>
  </si>
  <si>
    <t xml:space="preserve">• Put 2 pcs per poly bag. Apply FNSKU on the poly bags.
• Put the poly-bagged sets back to CASE. Discard inner box. (Cover all existing barcodes on the box/case) </t>
  </si>
  <si>
    <t>• Put 2 pcs (different color) per poly bag. Apply FNSKU on the poly bags.
• Put the poly-bagged sets back to BOX (Cover all existing barcodes on the box/case)</t>
  </si>
  <si>
    <t>• Put 4 pcs (different color) per poly bag. Apply FNSKU on the poly bags.
• Put the poly-bagged sets back to CASE. Discard inner box. (Cover all existing barcodes on the box/case)</t>
  </si>
  <si>
    <t>• Insert 4 pcs per poly bag (different color). Apply FNSKU on the poly bags.
• Insert the poly-bagged sets back to CASE (Cover all existing barcodes on the box/case)</t>
  </si>
  <si>
    <t>• Insert 2 pcs per poly bag. Apply FNSKU on the poly bags.
• Insert the poly-bagged sets back to CASE. (Cover all existing barcodes on the box/case)</t>
  </si>
  <si>
    <t>• Put 6 pcs per poly bag (different color). Apply FNSKU on the poly bags.
• Put the poly-bagged sets back to CASE. Discard inner box (Cover all existing barcodes on the box/case)</t>
  </si>
  <si>
    <t>• Put 6 pcs (different color) per poly bag. Apply FNSKU on the poly bags.
• Put the poly-bagged sets back to BX-191313</t>
  </si>
  <si>
    <t xml:space="preserve">• Put 6 pcs per poly bag. Apply FNSKU on the poly bags.
• Put the poly-bagged sets back to CASE. (Cover all existing barcodes on the box/case) </t>
  </si>
  <si>
    <t xml:space="preserve">• Put 2 pcs per poly bag. Apply FNSKU on the poly bags.
• Put the poly-bagged sets back to CASE. (Cover all existing barcodes on the box/case) </t>
  </si>
  <si>
    <t>• Put 2 pcs per poly bag. Apply FNSKU on the poly bags.
• Put the poly-bagged sets back to CASE. Discard inner box (Cover all existing barcodes on the box/case)</t>
  </si>
  <si>
    <t>• Insert 2 pcs per poly bag. Apply FNSKU on the poly bags.
• Insert the poly-bagged sets back to CASE (Cover all existing barcodes on the box/case)</t>
  </si>
  <si>
    <t>• Put 2 pcs (different color) per poly bag. Apply FNSKU on the poly bags.
• Put the poly-bagged sets back to CASE (Cover all existing barcodes on the box/case)</t>
  </si>
  <si>
    <t>• Put 6 pcs (different color) per poly bag. Apply FNSKU on the poly bags.
• Put the poly-bagged sets back to CASE (Cover all existing barcodes on the box/case)</t>
  </si>
  <si>
    <t>• Put 3 pcs (different color) per poly bag. Apply FNSKU on the poly bags.
• Put the poly-bagged sets back to CASE (Cover all existing barcodes on the box/case)</t>
  </si>
  <si>
    <t>• Apply label “THIS IS A SET” **DO NOT COVER CASE BARCODE**
• Apply outer case label accordingly to match item#</t>
  </si>
  <si>
    <t xml:space="preserve">• Put 2 pcs into poly bag, apply FNSKU label. 
• Insert the poly-bagged sets back to CASE. Discard inner box. (Cover all existing barcodes on the box/case) </t>
  </si>
  <si>
    <t xml:space="preserve">• Put 2 pcs into poly bag, apply item label. 
• Insert the poly-bagged sets back to CASE. Discard inner box. (Cover all existing barcodes on the box/case) </t>
  </si>
  <si>
    <t>• Insert 3 pcs per poly bag (different color). Apply item label on each of the poly bags.
• Insert the poly-bagged sets back to BOX (Cover all existing barcodes on the box/case)</t>
  </si>
  <si>
    <t>WM3167P4</t>
  </si>
  <si>
    <t>WM3126P6</t>
  </si>
  <si>
    <t>WM3158P8</t>
  </si>
  <si>
    <t>WM5053P2</t>
  </si>
  <si>
    <t>WM5053P6</t>
  </si>
  <si>
    <t>WM508P6</t>
  </si>
  <si>
    <t>WM509P4</t>
  </si>
  <si>
    <t>• Put 6 pcs (different color) into polybag. Apply FNSKU labels on each of the poly bags.
• Insert the poly-bagged sets back to CASE (Cover all existing barcodes on the box/case)</t>
  </si>
  <si>
    <t>• Insert 6 pcs per poly bag (different patterns). Apply Item label on each of the poly bags.
• Insert the poly-bagged sets back to CASE (Cover all existing barcodes on the box/case)</t>
  </si>
  <si>
    <t>• Insert 6 pcs per poly bag (different color). Apply Item labels on each of the poly bags.
• Put the poly-bagged sets back to BX-191313</t>
  </si>
  <si>
    <t>861-CASE</t>
  </si>
  <si>
    <t>B0D4RFMKMX</t>
  </si>
  <si>
    <t>X0044RLTFV</t>
  </si>
  <si>
    <t>B0018MSDKI</t>
  </si>
  <si>
    <t>835-SET4-b</t>
  </si>
  <si>
    <t>1731-EACH</t>
  </si>
  <si>
    <t>3388-SET2</t>
  </si>
  <si>
    <t>63081-SET2</t>
  </si>
  <si>
    <t>• Insert 2 pcs per poly bag (different color). Apply item label on each of the poly bags.
• Insert the poly-bagged sets back to CASE (Cover all existing barcodes on the box/case)</t>
  </si>
  <si>
    <t>804-BLUE</t>
  </si>
  <si>
    <t>804-LIMEGREEN</t>
  </si>
  <si>
    <t>804-ORANGE</t>
  </si>
  <si>
    <t>804-YELLOW</t>
  </si>
  <si>
    <t>810-BL</t>
  </si>
  <si>
    <t>810-GN</t>
  </si>
  <si>
    <t>810-GY</t>
  </si>
  <si>
    <t>810-OR</t>
  </si>
  <si>
    <t>809-</t>
  </si>
  <si>
    <t>Uom</t>
  </si>
  <si>
    <t>Set per Case</t>
  </si>
  <si>
    <t>Set per Box</t>
  </si>
  <si>
    <t>2024 Unit Sold</t>
  </si>
  <si>
    <t>B0018MOWBC</t>
  </si>
  <si>
    <t>B0019IGN8U</t>
  </si>
  <si>
    <t>B0019IH7IK</t>
  </si>
  <si>
    <t>B0019IIQRG</t>
  </si>
  <si>
    <t>B0019IMW5I</t>
  </si>
  <si>
    <t>B0019IO4F4</t>
  </si>
  <si>
    <t>B001EQ0A1S</t>
  </si>
  <si>
    <t>B002KIIA98</t>
  </si>
  <si>
    <t>B002UKOKPO</t>
  </si>
  <si>
    <t>B002URGFGO</t>
  </si>
  <si>
    <t>B002URNQZ2</t>
  </si>
  <si>
    <t>B003BNYACM</t>
  </si>
  <si>
    <t>B003BOT5OY</t>
  </si>
  <si>
    <t>B003BT3MXO</t>
  </si>
  <si>
    <t>B0049HU5R8</t>
  </si>
  <si>
    <t>B006AY3XHW</t>
  </si>
  <si>
    <t>B00ESWXZYY</t>
  </si>
  <si>
    <t>B00FBOTGSW</t>
  </si>
  <si>
    <t>B00GSSDKB4</t>
  </si>
  <si>
    <t>B00OSAG38Q</t>
  </si>
  <si>
    <t>B01BWMW2AK</t>
  </si>
  <si>
    <t>B01HFB2C1G</t>
  </si>
  <si>
    <t>B01N8POJPJ</t>
  </si>
  <si>
    <t>B076DSM8BP</t>
  </si>
  <si>
    <t>B07C59RXBS</t>
  </si>
  <si>
    <t>B07R3TB99Y</t>
  </si>
  <si>
    <t>B07RFTSF59</t>
  </si>
  <si>
    <t>B07RGMD182</t>
  </si>
  <si>
    <t>B07RGMM5HG</t>
  </si>
  <si>
    <t>B07RHWJ9HJ</t>
  </si>
  <si>
    <t>B07RJV1R6M</t>
  </si>
  <si>
    <t>B07RNPZ28Z</t>
  </si>
  <si>
    <t>B07RQ1Y5SB</t>
  </si>
  <si>
    <t>B07RY4PCLL</t>
  </si>
  <si>
    <t>B07S1XNSF8</t>
  </si>
  <si>
    <t>B07S3DNB87</t>
  </si>
  <si>
    <t>B07S3F41DQ</t>
  </si>
  <si>
    <t>B07S51VTB2</t>
  </si>
  <si>
    <t>B07S64G356</t>
  </si>
  <si>
    <t>B07S6CZYKW</t>
  </si>
  <si>
    <t>B07S6D236S</t>
  </si>
  <si>
    <t>B07S76B9RK</t>
  </si>
  <si>
    <t>B07S85L5W1</t>
  </si>
  <si>
    <t>B07S9581C2</t>
  </si>
  <si>
    <t>B07S95ZS91</t>
  </si>
  <si>
    <t>B07S96CVT7</t>
  </si>
  <si>
    <t>B07SB74CTX</t>
  </si>
  <si>
    <t>B07SC65VL7</t>
  </si>
  <si>
    <t>B07SH1PKP5</t>
  </si>
  <si>
    <t>B07TC46CX8</t>
  </si>
  <si>
    <t>B07TH9FBXJ</t>
  </si>
  <si>
    <t>B07V1X81SJ</t>
  </si>
  <si>
    <t>B07VHR63TQ</t>
  </si>
  <si>
    <t>B07XL4SPYZ</t>
  </si>
  <si>
    <t>B07XPHGNCK</t>
  </si>
  <si>
    <t>B07XPJV9GS</t>
  </si>
  <si>
    <t>B07XQHTMR1</t>
  </si>
  <si>
    <t>B07XQLHDVG</t>
  </si>
  <si>
    <t>B07XQLV9X3</t>
  </si>
  <si>
    <t>B07XQM3FXF</t>
  </si>
  <si>
    <t>B07XQN2SX6</t>
  </si>
  <si>
    <t>B07XQNL3CM</t>
  </si>
  <si>
    <t>B07XQNRTSD</t>
  </si>
  <si>
    <t>B08BR2YBQ1</t>
  </si>
  <si>
    <t>B08DBP3ZQC</t>
  </si>
  <si>
    <t>B08DBX7MFT</t>
  </si>
  <si>
    <t>B08DDHX4Z9</t>
  </si>
  <si>
    <t>B08DDKHB9Q</t>
  </si>
  <si>
    <t>B08DFGMWRB</t>
  </si>
  <si>
    <t>B08DFJQZXD</t>
  </si>
  <si>
    <t>B08DFK3J18</t>
  </si>
  <si>
    <t>B08DFSL1V5</t>
  </si>
  <si>
    <t>B08DHL4NH5</t>
  </si>
  <si>
    <t>B08DL3ZP26</t>
  </si>
  <si>
    <t>B08F789QFV</t>
  </si>
  <si>
    <t>B08F7GC6V4</t>
  </si>
  <si>
    <t>B08F7KC9JP</t>
  </si>
  <si>
    <t>B08FBJYYLP</t>
  </si>
  <si>
    <t>B08FBMWMYW</t>
  </si>
  <si>
    <t>B08FBNW8LR</t>
  </si>
  <si>
    <t>B08FBNWS5X</t>
  </si>
  <si>
    <t>B08FRR4MM9</t>
  </si>
  <si>
    <t>B08FRRKKHM</t>
  </si>
  <si>
    <t>B08G3NX3B7</t>
  </si>
  <si>
    <t>B08GX19QQF</t>
  </si>
  <si>
    <t>B08JQPTH9C</t>
  </si>
  <si>
    <t>B08L46BF7G</t>
  </si>
  <si>
    <t>B08S55DSWJ</t>
  </si>
  <si>
    <t>B091XWJKS5</t>
  </si>
  <si>
    <t>B09BBVTW2V</t>
  </si>
  <si>
    <t>B09C77DNQG</t>
  </si>
  <si>
    <t>B09C7GMJBC</t>
  </si>
  <si>
    <t>B09C7JPDVJ</t>
  </si>
  <si>
    <t>B09C7Q5743</t>
  </si>
  <si>
    <t>B09DK21KMR</t>
  </si>
  <si>
    <t>B09DP6439N</t>
  </si>
  <si>
    <t>B09V6PKTKD</t>
  </si>
  <si>
    <t>B09ZVQY35W</t>
  </si>
  <si>
    <t>B0B3SJQ1Z2</t>
  </si>
  <si>
    <t>B0B8QG48CL</t>
  </si>
  <si>
    <t>B0B8QLMQW8</t>
  </si>
  <si>
    <t>B0B8QP7PGR</t>
  </si>
  <si>
    <t>B0BN7HK513</t>
  </si>
  <si>
    <t>B0BQ59HSJC</t>
  </si>
  <si>
    <t>B0BQ5GG4FZ</t>
  </si>
  <si>
    <t>B0BSP4V9PZ</t>
  </si>
  <si>
    <t>B0BWSNC3FT</t>
  </si>
  <si>
    <t>B0C5Z2P1XY</t>
  </si>
  <si>
    <t>B0CX5SHG6K</t>
  </si>
  <si>
    <t>B0CX68HNM8</t>
  </si>
  <si>
    <t>B0CX6B9DGR</t>
  </si>
  <si>
    <t>B0CYFJQ68W</t>
  </si>
  <si>
    <t>B0D79X1M7W</t>
  </si>
  <si>
    <t>B0D79XHYB8</t>
  </si>
  <si>
    <t>B0D79YL5B2</t>
  </si>
  <si>
    <t>B0DD5LM6TG</t>
  </si>
  <si>
    <t>B0DD5RXQD3</t>
  </si>
  <si>
    <t>B0DJTQ4XBK</t>
  </si>
  <si>
    <t>Case WT</t>
  </si>
  <si>
    <t>Case L</t>
  </si>
  <si>
    <t>Case W</t>
  </si>
  <si>
    <t>Case H</t>
  </si>
  <si>
    <t>FBA/AWD</t>
  </si>
  <si>
    <t>Case qty</t>
  </si>
  <si>
    <t>2520-PACK2</t>
  </si>
  <si>
    <t>3001-EACH-1</t>
  </si>
  <si>
    <t>9029-EACH</t>
  </si>
  <si>
    <t>B0BH8F1LSN</t>
  </si>
  <si>
    <t>X004LGA0Y1</t>
  </si>
  <si>
    <t>X004MNJSFF</t>
  </si>
  <si>
    <t>B0F1DLYW1T</t>
  </si>
  <si>
    <t>Buddle box size BX- 18 x 14 x 23</t>
  </si>
  <si>
    <t>Buddle box size BX- 17 x 16.5 x 22</t>
  </si>
  <si>
    <t>Buddle box size BX- 16.75 x 16.5 x 22</t>
  </si>
  <si>
    <t>Buddle box size BX- 16.5 x 14.25 x 22</t>
  </si>
  <si>
    <t>Buddle box size BX- 16.5 x 14 x 22.5</t>
  </si>
  <si>
    <t>New box size BX- 13.25 x 10.75 x 12.75</t>
  </si>
  <si>
    <t>New box size BX- 14 x 13.75 x 16.75</t>
  </si>
  <si>
    <t>New box size BX- 21 x 11.5 x 18.5</t>
  </si>
  <si>
    <t>New Case Qty</t>
  </si>
  <si>
    <t>• Insert 6 pcs per poly bag (6 different color). Apply FNSKU labels on each of the poly bags.
• Insert the poly-bagged sets back to CASE (Cover all existing barcodes on the box/case)
• Buddle box size BX- 18 x 14 x 23</t>
  </si>
  <si>
    <t>• Insert 4 pcs per poly bag (different color). Apply FNSKU on the poly bags.
• Insert the poly-bagged sets back to CASE (Cover all existing barcodes on the box/case)
• Buddle box size BX- 17 x 16.5 x 22</t>
  </si>
  <si>
    <t>• Insert 4 pcs per poly bag. Apply FNSKU on the poly bags.
• Insert the poly-bagged sets back to CASE (Cover all existing barcodes on the box/case)
• Buddle box size BX- 17 x 16.5 x 22</t>
  </si>
  <si>
    <t>• Insert 4 pcs per poly bag (different color). Apply FNSKU on the poly bags.
• Insert the poly-bagged sets back to CASE (Cover all existing barcodes on the box/case)
• Buddle box size BX- 16.75 x 16.5 x 22</t>
  </si>
  <si>
    <t>• Insert 4 pcs per poly bag (different color). Apply FNSKU on the poly bags.
• Insert the poly-bagged sets back to CASE (Cover all existing barcodes on the box/case)
• Buddle box size BX- 16.5 x 14.25 x 22</t>
  </si>
  <si>
    <t>• Insert 4 pcs per poly bag. Apply FNSKU on the poly bags.
• Insert the poly-bagged sets back to CASE (Cover all existing barcodes on the box/case)
• Buddle box size BX- 16.5 x 14 x 22.5</t>
  </si>
  <si>
    <t>• Put 3 pcs into polybag and apply FNSKU labels on each of the poly bags.
• Insert the poly-bagged sets back to CASE (Cover all existing barcodes on the box/case)
• New box size BX- 13.25 x 10.75 x 12.75</t>
  </si>
  <si>
    <t>• Insert 6 pcs (different color) per poly bag. Apply FNSKU labels on each of the poly bags. Cover all existing barcode.
• Insert the poly-bagged sets back to CASE. (Cover all existing barcodes on the box/case)
• New box size BX- 13.25 x 10.75 x 12.75</t>
  </si>
  <si>
    <t>• Insert 6 pcs per poly bag (different color). Apply FNSKU labels on each of the poly bags.
• Insert the poly-bagged sets back to BX-191313
• New box size BX- 14 x 13.75 x 16.75</t>
  </si>
  <si>
    <t>• Put 4 pcs into poly bag, apply FNSKU label. 
• Insert the poly-bagged sets back to CASE. (Cover all existing barcodes on the box/case)
• New box size BX- 13.25 x 10.75 x 12.75</t>
  </si>
  <si>
    <t>• Insert 8 pcs per poly bag (8 different color). Apply FNSKU labels on each of the poly bags.
• Insert the poly-bagged sets back to CASE (Cover all existing barcodes on the box/case)
• New box size BX- 13.25 x 10.75 x 12.75</t>
  </si>
  <si>
    <t>• Insert 6 pcs per poly bag (6 different color). Apply FNSKU labels on each of the poly bags.
• Insert the poly-bagged sets back to CASE (Cover all existing barcodes on the box/case)"
• New box size BX- 13.25 x 10.75 x 12.75</t>
  </si>
  <si>
    <t>• Insert 6 pcs per poly bag (6 different color). Apply FNSKU labels on each of the poly bags.
• Insert the poly-bagged sets back to CASE (Cover all existing barcodes on the box/case)
• New box size BX- 13.25 x 10.75 x 12.75</t>
  </si>
  <si>
    <t>• Insert 4 pcs per poly bag. Apply FNSKU on the poly bags.
• Insert the poly-bagged sets back to CASE (Cover all existing barcodes on the box/case)
• New box size BX- 21 x 11.5 x 18.5</t>
  </si>
  <si>
    <t>B07D4LHGHX</t>
  </si>
  <si>
    <t>8256-CASE</t>
  </si>
  <si>
    <t>B0D487M6Z5</t>
  </si>
  <si>
    <t>8258-CASE</t>
  </si>
  <si>
    <t>B0D4879Q7S</t>
  </si>
  <si>
    <t>B07S65NJNN</t>
  </si>
  <si>
    <t>X004JM6TPB</t>
  </si>
  <si>
    <t>B08VCBYNJC</t>
  </si>
  <si>
    <t>X004JMIBBL</t>
  </si>
  <si>
    <t>8241-EACH-1</t>
  </si>
  <si>
    <t>8201-EACH</t>
  </si>
  <si>
    <t>• Insert 6 pcs per poly bag (different color). Apply item label on each of the poly bags.
• Insert the poly-bagged sets to BX-191313</t>
  </si>
  <si>
    <t>714937-EACH</t>
  </si>
  <si>
    <t>X0044R3MJ7</t>
  </si>
  <si>
    <t>X0044RG61X</t>
  </si>
  <si>
    <t>X0044R3N1J</t>
  </si>
  <si>
    <t>X0044RLX6B</t>
  </si>
  <si>
    <t xml:space="preserve">• Apply outer box/case label accordingly to match item# (Cover all existing barcodes on the box/case) </t>
  </si>
  <si>
    <t>• Apply label “THIS IS A SET”.
• *Make sure all labels stick securely on the case*. Apply outer case label. Cover all visible barcodes on case</t>
  </si>
  <si>
    <t>861-SET3</t>
  </si>
  <si>
    <t>• Insert 3 pcs per poly bag (different color). Apply FNSKU on the poly bags.
• Insert the poly-bagged sets back to CASE (Cover all existing barcodes on the box/case)</t>
  </si>
  <si>
    <t>• Put 3 pcs into polybag (different color), apply Item label on poly bags.
• Insert the poly-bagged sets back to CASE (Cover all existing barcodes on the box/case)</t>
  </si>
  <si>
    <t>8211-EACH-1</t>
  </si>
  <si>
    <t>8200-EACH</t>
  </si>
  <si>
    <t xml:space="preserve">• Apply item label to each item (cover barcode). Apply outer box/case label accordingly to match item# (Cover all existing barcodes on box and case) </t>
  </si>
  <si>
    <t>2023-EACH-1</t>
  </si>
  <si>
    <t>1943-SET4</t>
  </si>
  <si>
    <t>Original Case Qty</t>
  </si>
  <si>
    <t>4569945741-SET2+2520-EA</t>
  </si>
  <si>
    <t>• Put 2pc #4569945741, 1pc #2520 into polybag and apply Item label on each of the poly bags.
• Insert the poly-bagged sets to CASE (Cover all existing barcodes on the box/case)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</si>
</sst>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2F36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7" fillId="0" borderId="0" xfId="0" applyFont="1"/>
    <xf numFmtId="0" fontId="8" fillId="0" borderId="1" xfId="0" applyFont="1" applyBorder="1"/>
    <xf numFmtId="0" fontId="3" fillId="4" borderId="0" xfId="0" applyFont="1" applyFill="1"/>
    <xf numFmtId="0" fontId="0" fillId="4" borderId="0" xfId="0" applyFill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0" borderId="1" xfId="0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 wrapText="1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6" fillId="9" borderId="0" xfId="0" applyFont="1" applyFill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7" fillId="0" borderId="0" xfId="0" applyFont="1"/>
    <xf numFmtId="0" fontId="18" fillId="0" borderId="0" xfId="0" applyFont="1"/>
    <xf numFmtId="0" fontId="1" fillId="10" borderId="1" xfId="0" applyFont="1" applyFill="1" applyBorder="1"/>
    <xf numFmtId="0" fontId="19" fillId="0" borderId="1" xfId="0" applyFont="1" applyBorder="1"/>
    <xf numFmtId="0" fontId="20" fillId="0" borderId="1" xfId="0" applyFont="1" applyBorder="1" applyAlignment="1">
      <alignment horizontal="center"/>
    </xf>
    <xf numFmtId="0" fontId="21" fillId="0" borderId="1" xfId="0" applyFont="1" applyBorder="1"/>
    <xf numFmtId="0" fontId="22" fillId="0" borderId="1" xfId="0" applyFont="1" applyBorder="1" applyAlignment="1">
      <alignment horizontal="center"/>
    </xf>
    <xf numFmtId="0" fontId="7" fillId="11" borderId="0" xfId="0" applyFont="1" applyFill="1"/>
    <xf numFmtId="0" fontId="9" fillId="7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left" wrapText="1"/>
    </xf>
    <xf numFmtId="0" fontId="0" fillId="11" borderId="1" xfId="0" applyFill="1" applyBorder="1"/>
    <xf numFmtId="0" fontId="23" fillId="0" borderId="1" xfId="0" applyFont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24" fillId="0" borderId="1" xfId="0" applyFont="1" applyBorder="1"/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5" fillId="4" borderId="1" xfId="0" applyFont="1" applyFill="1" applyBorder="1"/>
    <xf numFmtId="0" fontId="0" fillId="4" borderId="1" xfId="0" applyFill="1" applyBorder="1" applyAlignment="1">
      <alignment horizontal="left" wrapText="1"/>
    </xf>
    <xf numFmtId="0" fontId="25" fillId="4" borderId="1" xfId="0" applyFont="1" applyFill="1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9" borderId="0" xfId="0" applyFont="1" applyFill="1" applyAlignment="1">
      <alignment wrapText="1"/>
    </xf>
    <xf numFmtId="0" fontId="8" fillId="4" borderId="0" xfId="0" applyFont="1" applyFill="1"/>
    <xf numFmtId="0" fontId="8" fillId="0" borderId="0" xfId="0" applyFont="1"/>
    <xf numFmtId="0" fontId="3" fillId="8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0" borderId="1" xfId="0" applyFont="1" applyBorder="1"/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wrapText="1"/>
    </xf>
    <xf numFmtId="0" fontId="8" fillId="1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25"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 patternType="none">
          <fgColor rgb="FF000000"/>
          <bgColor auto="1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4904</xdr:row>
      <xdr:rowOff>0</xdr:rowOff>
    </xdr:from>
    <xdr:to>
      <xdr:col>12</xdr:col>
      <xdr:colOff>104963</xdr:colOff>
      <xdr:row>4921</xdr:row>
      <xdr:rowOff>180548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2077" y="934146058"/>
          <a:ext cx="4361905" cy="34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FBA%20Planning%20BT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!E-Commerce\AMAZON\Pricing\price&amp;qty\Available%20Qty%20Whse%2001%20+%20Price%20Levels.xlsx" TargetMode="External"/><Relationship Id="rId1" Type="http://schemas.openxmlformats.org/officeDocument/2006/relationships/externalLinkPath" Target="file:///S:\!E-Commerce\AMAZON\Pricing\price&amp;qty\Available%20Qty%20Whse%2001%20+%20Price%20Leve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AMAZON\Pricing\price&amp;qty\Available%20Qty%20Whse%2001%20+%200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!E-Commerce\AMAZON\Pricing\price&amp;qty\Walmart%20Item%20Export.xlsx" TargetMode="External"/><Relationship Id="rId1" Type="http://schemas.openxmlformats.org/officeDocument/2006/relationships/externalLinkPath" Target="file:///S:\!E-Commerce\AMAZON\Pricing\price&amp;qty\Walmart%20Item%20Expor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!E-Commerce\AMAZON\Pricing\price&amp;qty\Item%20List%20with%20PICTURE%20(For%20Excel)%20-%20All%20Items.xlsx" TargetMode="External"/><Relationship Id="rId1" Type="http://schemas.openxmlformats.org/officeDocument/2006/relationships/externalLinkPath" Target="file:///S:\!E-Commerce\AMAZON\Pricing\price&amp;qty\Item%20List%20with%20PICTURE%20(For%20Excel)%20-%20All%20Item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2024%20Product%20Sal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!FBA%20ITEM%20PRICE%20LIS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ucahyono\2026%20BTS\WH_Replenishment_2026-03-03_v2.xlsx" TargetMode="External"/><Relationship Id="rId1" Type="http://schemas.openxmlformats.org/officeDocument/2006/relationships/externalLinkPath" Target="WH_Replenishment_2026-03-03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 xml:space="preserve"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 WH"/>
      <sheetName val="SO"/>
      <sheetName val="Sheet1"/>
      <sheetName val="AWD Return"/>
      <sheetName val="For WH Single"/>
      <sheetName val="AWD"/>
      <sheetName val="Instruction"/>
      <sheetName val="Data1"/>
      <sheetName val="Data2"/>
      <sheetName val="Claim"/>
      <sheetName val="Optimize AWD Inbound Pa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6" totalsRowCount="1" headerRowDxfId="124" dataDxfId="122" totalsRowDxfId="120" headerRowBorderDxfId="123" tableBorderDxfId="121" totalsRowBorderDxfId="119">
  <autoFilter ref="A1:Q105" xr:uid="{00000000-0009-0000-0100-000001000000}"/>
  <sortState xmlns:xlrd2="http://schemas.microsoft.com/office/spreadsheetml/2017/richdata2" ref="A2:Q105">
    <sortCondition ref="I1:I105"/>
  </sortState>
  <tableColumns count="17">
    <tableColumn id="1" xr3:uid="{00000000-0010-0000-0000-000001000000}" name="SKU" dataDxfId="118" totalsRowDxfId="17"/>
    <tableColumn id="6" xr3:uid="{00000000-0010-0000-0000-000006000000}" name="ASIN" dataDxfId="117" totalsRowDxfId="16"/>
    <tableColumn id="3" xr3:uid="{00000000-0010-0000-0000-000003000000}" name="FNSKU" dataDxfId="116" totalsRowDxfId="15"/>
    <tableColumn id="15" xr3:uid="{00000000-0010-0000-0000-00000F000000}" name="Item #" dataDxfId="115" totalsRowDxfId="14">
      <calculatedColumnFormula>VLOOKUP(Table1[[#This Row],[SKU]],Data1!A:B,2,0)</calculatedColumnFormula>
    </tableColumn>
    <tableColumn id="19" xr3:uid="{00000000-0010-0000-0000-000013000000}" name="Total EA (Transfer to WH06)" totalsRowFunction="custom" dataDxfId="114" totalsRowDxfId="13">
      <calculatedColumnFormula>Table1[[#This Row],[UoM]]*Table1[[#This Row],[Recommended Replenishment Qty]]</calculatedColumnFormula>
      <totalsRowFormula>SUM(Table1[Total EA (Transfer to WH06)])</totalsRowFormula>
    </tableColumn>
    <tableColumn id="14" xr3:uid="{00000000-0010-0000-0000-00000E000000}" name="Sellable Unit/Set/box to ship" totalsRowFunction="custom" dataDxfId="113" totalsRowDxfId="12">
      <calculatedColumnFormula>Table1[[#This Row],[Total EA (Transfer to WH06)]]/Table1[[#This Row],[UoM]]</calculatedColumnFormula>
      <totalsRowFormula>SUM(Table1[Sellable Unit/Set/box to ship])</totalsRowFormula>
    </tableColumn>
    <tableColumn id="7" xr3:uid="{00000000-0010-0000-0000-000007000000}" name="Box to pull" totalsRowFunction="custom" dataDxfId="112" totalsRowDxfId="11">
      <calculatedColumnFormula>Table1[[#This Row],[Total EA (Transfer to WH06)]]/Table1[[#This Row],[BOX]]</calculatedColumnFormula>
      <totalsRowFormula>SUM(Table1[Box to pull])</totalsRowFormula>
    </tableColumn>
    <tableColumn id="8" xr3:uid="{00000000-0010-0000-0000-000008000000}" name="Case to pull" totalsRowFunction="custom" dataDxfId="111" totalsRowDxfId="10">
      <calculatedColumnFormula>Table1[[#This Row],[Total EA (Transfer to WH06)]]/Table1[[#This Row],[CASE]]</calculatedColumnFormula>
      <totalsRowFormula>SUM(Table1[Case to pull])</totalsRowFormula>
    </tableColumn>
    <tableColumn id="10" xr3:uid="{00000000-0010-0000-0000-00000A000000}" name="Sets per Box/Case" dataDxfId="110" totalsRowDxfId="9">
      <calculatedColumnFormula>Table1[[#This Row],[Sellable Unit/Set/box to ship]]/Table1[[#This Row],[Case to pull]]</calculatedColumnFormula>
    </tableColumn>
    <tableColumn id="11" xr3:uid="{00000000-0010-0000-0000-00000B000000}" name="Label" dataDxfId="109" totalsRowDxfId="8">
      <calculatedColumnFormula>IF(ISNUMBER(SEARCH("FNSKU",K2)),"Labeling","")</calculatedColumnFormula>
    </tableColumn>
    <tableColumn id="9" xr3:uid="{00000000-0010-0000-0000-000009000000}" name="Packing Instructions" dataDxfId="108" totalsRowDxfId="7">
      <calculatedColumnFormula>VLOOKUP(Table1[[#This Row],[SKU]],Instruction!A:F,6,0)</calculatedColumnFormula>
    </tableColumn>
    <tableColumn id="13" xr3:uid="{00000000-0010-0000-0000-00000D000000}" name="Supplies" dataDxfId="107" totalsRowDxfId="6">
      <calculatedColumnFormula>VLOOKUP(Table1[[#This Row],[ASIN]],'[1]2024'!$A:$AB,28,0)</calculatedColumnFormula>
    </tableColumn>
    <tableColumn id="4" xr3:uid="{00000000-0010-0000-0000-000004000000}" name="UoM" dataDxfId="106" totalsRowDxfId="5">
      <calculatedColumnFormula>VLOOKUP(Table1[[#This Row],[SKU]],Data1!A:C,3,0)</calculatedColumnFormula>
    </tableColumn>
    <tableColumn id="12" xr3:uid="{00000000-0010-0000-0000-00000C000000}" name="BOX" dataDxfId="105" totalsRowDxfId="4">
      <calculatedColumnFormula>VLOOKUP(Table1[[#This Row],[Item '#]],Data2!A:D,4,0)</calculatedColumnFormula>
    </tableColumn>
    <tableColumn id="16" xr3:uid="{00000000-0010-0000-0000-000010000000}" name="CASE" dataDxfId="104" totalsRowDxfId="3">
      <calculatedColumnFormula>VLOOKUP(Table1[[#This Row],[Item '#]],Data2!A:D,3,0)</calculatedColumnFormula>
    </tableColumn>
    <tableColumn id="2" xr3:uid="{00000000-0010-0000-0000-000002000000}" name="Recommended Replenishment Qty" dataDxfId="0" totalsRowDxfId="2">
      <calculatedColumnFormula>VLOOKUP(Table1[[#This Row],[Item '#]],[2]Sheet1!$B:$D,3,0)</calculatedColumnFormula>
    </tableColumn>
    <tableColumn id="5" xr3:uid="{00000000-0010-0000-0000-000005000000}" name="Current WH Inventory" dataDxfId="18" totalsRowDxfId="1">
      <calculatedColumnFormula>[8]!Table1[[#This Row],[Current WH Inventory]]=VLOOKUP(Table1[[#This Row],[Item '#]],[2]Sheet1!$B:$D,3,0)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2:D101" totalsRowShown="0">
  <autoFilter ref="B2:D101" xr:uid="{00000000-0009-0000-0100-000003000000}"/>
  <sortState xmlns:xlrd2="http://schemas.microsoft.com/office/spreadsheetml/2017/richdata2" ref="B3:D73">
    <sortCondition ref="C2:C101"/>
  </sortState>
  <tableColumns count="3">
    <tableColumn id="1" xr3:uid="{00000000-0010-0000-0100-000001000000}" name="Item#"/>
    <tableColumn id="2" xr3:uid="{00000000-0010-0000-0100-000002000000}" name="BOX"/>
    <tableColumn id="3" xr3:uid="{00000000-0010-0000-0100-000003000000}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P19" totalsRowShown="0" dataDxfId="103">
  <autoFilter ref="A1:P19" xr:uid="{00000000-0009-0000-0100-000004000000}"/>
  <tableColumns count="16">
    <tableColumn id="1" xr3:uid="{00000000-0010-0000-0200-000001000000}" name="SKU" dataDxfId="102"/>
    <tableColumn id="2" xr3:uid="{00000000-0010-0000-0200-000002000000}" name="ASIN" dataDxfId="101"/>
    <tableColumn id="3" xr3:uid="{00000000-0010-0000-0200-000003000000}" name="FNSKU" dataDxfId="100"/>
    <tableColumn id="4" xr3:uid="{00000000-0010-0000-0200-000004000000}" name="Item" dataDxfId="99">
      <calculatedColumnFormula>VLOOKUP(A2,Data1!A:B,2,0)</calculatedColumnFormula>
    </tableColumn>
    <tableColumn id="5" xr3:uid="{00000000-0010-0000-0200-000005000000}" name="Total EA (Transfer to WH06)" dataDxfId="98">
      <calculatedColumnFormula>L2*O2</calculatedColumnFormula>
    </tableColumn>
    <tableColumn id="6" xr3:uid="{00000000-0010-0000-0200-000006000000}" name="Sellable Unit/Set/box to ship" dataDxfId="97">
      <calculatedColumnFormula>O2</calculatedColumnFormula>
    </tableColumn>
    <tableColumn id="7" xr3:uid="{00000000-0010-0000-0200-000007000000}" name="Box 1 units" dataDxfId="96"/>
    <tableColumn id="8" xr3:uid="{00000000-0010-0000-0200-000008000000}" name="Box 2 units" dataDxfId="95"/>
    <tableColumn id="9" xr3:uid="{00000000-0010-0000-0200-000009000000}" name="Label" dataDxfId="94"/>
    <tableColumn id="10" xr3:uid="{00000000-0010-0000-0200-00000A000000}" name="Packing Instructions">
      <calculatedColumnFormula>VLOOKUP(A2,Instruction!A:F,7,0)</calculatedColumnFormula>
    </tableColumn>
    <tableColumn id="11" xr3:uid="{00000000-0010-0000-0200-00000B000000}" name="Supplies"/>
    <tableColumn id="12" xr3:uid="{00000000-0010-0000-0200-00000C000000}" name="UoM" dataDxfId="93">
      <calculatedColumnFormula>VLOOKUP(A2,Data1!A:C,3,0)</calculatedColumnFormula>
    </tableColumn>
    <tableColumn id="13" xr3:uid="{00000000-0010-0000-0200-00000D000000}" name="--" dataDxfId="92"/>
    <tableColumn id="14" xr3:uid="{00000000-0010-0000-0200-00000E000000}" name="--2" dataDxfId="91"/>
    <tableColumn id="15" xr3:uid="{00000000-0010-0000-0200-00000F000000}" name="Recommended Replenishment Qty" dataDxfId="90"/>
    <tableColumn id="16" xr3:uid="{00000000-0010-0000-0200-000010000000}" name="Current WH Inventory" dataDxfId="89">
      <calculatedColumnFormula>VLOOKUP(D2,[3]Sheet1!$B:$D,3,0)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13" displayName="Table13" ref="A1:R141" totalsRowCount="1" headerRowDxfId="88" dataDxfId="86" totalsRowDxfId="84" headerRowBorderDxfId="87" tableBorderDxfId="85" totalsRowBorderDxfId="83">
  <autoFilter ref="A1:R140" xr:uid="{00000000-0009-0000-0100-000002000000}"/>
  <sortState xmlns:xlrd2="http://schemas.microsoft.com/office/spreadsheetml/2017/richdata2" ref="A2:R106">
    <sortCondition sortBy="cellColor" ref="A1:A106" dxfId="82"/>
  </sortState>
  <tableColumns count="18">
    <tableColumn id="1" xr3:uid="{00000000-0010-0000-0300-000001000000}" name="SKU" dataDxfId="81" totalsRowDxfId="80"/>
    <tableColumn id="6" xr3:uid="{00000000-0010-0000-0300-000006000000}" name="ASIN" dataDxfId="79" totalsRowDxfId="78"/>
    <tableColumn id="3" xr3:uid="{00000000-0010-0000-0300-000003000000}" name="FNSKU" dataDxfId="77" totalsRowDxfId="76"/>
    <tableColumn id="15" xr3:uid="{00000000-0010-0000-0300-00000F000000}" name="Item #" dataDxfId="75" totalsRowDxfId="74">
      <calculatedColumnFormula>VLOOKUP(Table13[[#This Row],[SKU]],Data1!A:B,2,0)</calculatedColumnFormula>
    </tableColumn>
    <tableColumn id="19" xr3:uid="{00000000-0010-0000-0300-000013000000}" name="Total EA (Transfer to WH06)" totalsRowFunction="custom" dataDxfId="73" totalsRowDxfId="72">
      <calculatedColumnFormula>Table13[[#This Row],[UoM]]*Table13[[#This Row],[Recommended Replenishment Qty]]</calculatedColumnFormula>
      <totalsRowFormula>SUM(Table13[Total EA (Transfer to WH06)])</totalsRowFormula>
    </tableColumn>
    <tableColumn id="14" xr3:uid="{00000000-0010-0000-0300-00000E000000}" name="Sellable Unit/Set/box to ship" totalsRowFunction="custom" dataDxfId="71" totalsRowDxfId="70">
      <calculatedColumnFormula>Table13[[#This Row],[Total EA (Transfer to WH06)]]/Table13[[#This Row],[UoM]]</calculatedColumnFormula>
      <totalsRowFormula>SUM(Table13[Sellable Unit/Set/box to ship])</totalsRowFormula>
    </tableColumn>
    <tableColumn id="7" xr3:uid="{00000000-0010-0000-0300-000007000000}" name="Box to pull" totalsRowFunction="custom" dataDxfId="69" totalsRowDxfId="68">
      <calculatedColumnFormula>Table13[[#This Row],[Total EA (Transfer to WH06)]]/Table13[[#This Row],[BOX]]</calculatedColumnFormula>
      <totalsRowFormula>SUM(Table13[Box to pull])</totalsRowFormula>
    </tableColumn>
    <tableColumn id="8" xr3:uid="{00000000-0010-0000-0300-000008000000}" name="Case to pull" totalsRowFunction="custom" dataDxfId="67" totalsRowDxfId="66">
      <calculatedColumnFormula>Table13[[#This Row],[Total EA (Transfer to WH06)]]/Table13[[#This Row],[CASE]]</calculatedColumnFormula>
      <totalsRowFormula>SUM(Table13[Case to pull])</totalsRowFormula>
    </tableColumn>
    <tableColumn id="10" xr3:uid="{00000000-0010-0000-0300-00000A000000}" name="Sets per Box/Case" dataDxfId="65" totalsRowDxfId="64">
      <calculatedColumnFormula>Table13[[#This Row],[Sellable Unit/Set/box to ship]]/Table13[[#This Row],[Case to pull]]</calculatedColumnFormula>
    </tableColumn>
    <tableColumn id="11" xr3:uid="{00000000-0010-0000-0300-00000B000000}" name="Label" dataDxfId="63" totalsRowDxfId="62">
      <calculatedColumnFormula>IF(ISNUMBER(SEARCH("FNSKU",K2)),"Labeling","")</calculatedColumnFormula>
    </tableColumn>
    <tableColumn id="9" xr3:uid="{00000000-0010-0000-0300-000009000000}" name="Packing Instructions" dataDxfId="61" totalsRowDxfId="60">
      <calculatedColumnFormula>VLOOKUP(Table13[[#This Row],[SKU]],Instruction!A:F,6,0)</calculatedColumnFormula>
    </tableColumn>
    <tableColumn id="17" xr3:uid="{00000000-0010-0000-0300-000011000000}" name="AWD Special" dataDxfId="59" totalsRowDxfId="58">
      <calculatedColumnFormula>VLOOKUP(Table13[[#This Row],[SKU]],Instruction!A:G,7,0)</calculatedColumnFormula>
    </tableColumn>
    <tableColumn id="13" xr3:uid="{00000000-0010-0000-0300-00000D000000}" name="Supplies" dataDxfId="57" totalsRowDxfId="56">
      <calculatedColumnFormula>VLOOKUP(Table13[[#This Row],[ASIN]],'[1]2024'!$A:$AB,28,0)</calculatedColumnFormula>
    </tableColumn>
    <tableColumn id="4" xr3:uid="{00000000-0010-0000-0300-000004000000}" name="UoM" dataDxfId="55" totalsRowDxfId="54">
      <calculatedColumnFormula>VLOOKUP(Table13[[#This Row],[SKU]],Data1!A:C,3,0)</calculatedColumnFormula>
    </tableColumn>
    <tableColumn id="12" xr3:uid="{00000000-0010-0000-0300-00000C000000}" name="BOX" dataDxfId="53" totalsRowDxfId="52">
      <calculatedColumnFormula>VLOOKUP(Table13[[#This Row],[Item '#]],Data2!A:D,4,0)</calculatedColumnFormula>
    </tableColumn>
    <tableColumn id="16" xr3:uid="{00000000-0010-0000-0300-000010000000}" name="CASE" dataDxfId="51" totalsRowDxfId="50">
      <calculatedColumnFormula>VLOOKUP(Table13[[#This Row],[Item '#]],Data2!A:D,3,0)</calculatedColumnFormula>
    </tableColumn>
    <tableColumn id="2" xr3:uid="{00000000-0010-0000-0300-000002000000}" name="Recommended Replenishment Qty" totalsRowFunction="custom" dataDxfId="49" totalsRowDxfId="48">
      <totalsRowFormula>SUM(Table13[Recommended Replenishment Qty])</totalsRowFormula>
    </tableColumn>
    <tableColumn id="5" xr3:uid="{00000000-0010-0000-0300-000005000000}" name="Current WH Inventory" dataDxfId="47" totalsRowDxfId="46">
      <calculatedColumnFormula>VLOOKUP(Table13[[#This Row],[Item '#]],[2]Sheet1!$B:$D,3,0)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4" sqref="P4"/>
    </sheetView>
  </sheetViews>
  <sheetFormatPr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85.140625" customWidth="1"/>
    <col min="12" max="12" width="18.7109375" style="8" customWidth="1"/>
    <col min="13" max="13" width="8.5703125" style="10" customWidth="1"/>
    <col min="14" max="14" width="10.140625" style="10" customWidth="1"/>
    <col min="15" max="15" width="9.85546875" customWidth="1"/>
    <col min="16" max="16" width="14" customWidth="1"/>
    <col min="17" max="17" width="10.7109375" customWidth="1"/>
    <col min="18" max="19" width="19" customWidth="1"/>
    <col min="20" max="20" width="14" customWidth="1"/>
  </cols>
  <sheetData>
    <row r="1" spans="1:17" ht="44.25" customHeight="1" x14ac:dyDescent="0.25">
      <c r="A1" s="47" t="s">
        <v>4</v>
      </c>
      <c r="B1" s="47" t="s">
        <v>6513</v>
      </c>
      <c r="C1" s="47" t="s">
        <v>6514</v>
      </c>
      <c r="D1" s="47" t="s">
        <v>3</v>
      </c>
      <c r="E1" s="13" t="s">
        <v>6519</v>
      </c>
      <c r="F1" s="13" t="s">
        <v>11</v>
      </c>
      <c r="G1" s="13" t="s">
        <v>1</v>
      </c>
      <c r="H1" s="13" t="s">
        <v>2</v>
      </c>
      <c r="I1" s="33" t="s">
        <v>8188</v>
      </c>
      <c r="J1" s="12" t="s">
        <v>6765</v>
      </c>
      <c r="K1" s="12" t="s">
        <v>6855</v>
      </c>
      <c r="L1" s="13" t="s">
        <v>7103</v>
      </c>
      <c r="M1" s="14" t="s">
        <v>6520</v>
      </c>
      <c r="N1" s="15" t="s">
        <v>9</v>
      </c>
      <c r="O1" s="15" t="s">
        <v>22</v>
      </c>
      <c r="P1" s="16" t="s">
        <v>6512</v>
      </c>
      <c r="Q1" s="54" t="s">
        <v>6528</v>
      </c>
    </row>
    <row r="2" spans="1:17" ht="45" x14ac:dyDescent="0.25">
      <c r="A2" s="19"/>
      <c r="B2" s="2"/>
      <c r="C2" s="2"/>
      <c r="D2" s="1" t="e">
        <f>VLOOKUP(Table1[[#This Row],[SKU]],Data1!A:B,2,0)</f>
        <v>#N/A</v>
      </c>
      <c r="E2" s="22" t="e">
        <f>Table1[[#This Row],[UoM]]*Table1[[#This Row],[Recommended Replenishment Qty]]</f>
        <v>#N/A</v>
      </c>
      <c r="F2" s="22" t="e">
        <f>Table1[[#This Row],[Total EA (Transfer to WH06)]]/Table1[[#This Row],[UoM]]</f>
        <v>#N/A</v>
      </c>
      <c r="G2" s="1" t="e">
        <f>Table1[[#This Row],[Total EA (Transfer to WH06)]]/Table1[[#This Row],[BOX]]</f>
        <v>#N/A</v>
      </c>
      <c r="H2" s="1" t="e">
        <f>Table1[[#This Row],[Total EA (Transfer to WH06)]]/Table1[[#This Row],[CASE]]</f>
        <v>#N/A</v>
      </c>
      <c r="I2" s="53" t="e">
        <f>Table1[[#This Row],[Sellable Unit/Set/box to ship]]/Table1[[#This Row],[Case to pull]]</f>
        <v>#N/A</v>
      </c>
      <c r="J2" s="7" t="str">
        <f t="shared" ref="J2:J33" si="0">IF(ISNUMBER(SEARCH("FNSKU",K2)),"Labeling","")</f>
        <v/>
      </c>
      <c r="K2" s="9" t="e">
        <f>VLOOKUP(Table1[[#This Row],[SKU]],Instruction!A:F,6,0)</f>
        <v>#N/A</v>
      </c>
      <c r="L2" s="9" t="e">
        <f>VLOOKUP(Table1[[#This Row],[ASIN]],'[1]2024'!$A:$AB,28,0)</f>
        <v>#N/A</v>
      </c>
      <c r="M2" s="22" t="e">
        <f>VLOOKUP(Table1[[#This Row],[SKU]],Data1!A:C,3,0)</f>
        <v>#N/A</v>
      </c>
      <c r="N2" s="1" t="e">
        <f>VLOOKUP(Table1[[#This Row],[Item '#]],Data2!A:D,4,0)</f>
        <v>#N/A</v>
      </c>
      <c r="O2" s="2" t="e">
        <f>VLOOKUP(Table1[[#This Row],[Item '#]],Data2!A:D,3,0)</f>
        <v>#N/A</v>
      </c>
      <c r="P2" s="1" t="e">
        <f>VLOOKUP(Table1[[#This Row],[Item '#]],[2]Sheet1!$B:$D,3,0)</f>
        <v>#N/A</v>
      </c>
      <c r="Q2" s="55" t="e">
        <f>[8]!Table1[[#This Row],[Current WH Inventory]]=VLOOKUP(Table1[[#This Row],[Item '#]],[2]Sheet1!$B:$D,3,0)</f>
        <v>#REF!</v>
      </c>
    </row>
    <row r="3" spans="1:17" ht="45" x14ac:dyDescent="0.25">
      <c r="A3" s="50"/>
      <c r="B3" s="2"/>
      <c r="C3" s="2"/>
      <c r="D3" s="1" t="e">
        <f>VLOOKUP(Table1[[#This Row],[SKU]],Data1!A:B,2,0)</f>
        <v>#N/A</v>
      </c>
      <c r="E3" s="51" t="e">
        <f>Table1[[#This Row],[UoM]]*Table1[[#This Row],[Recommended Replenishment Qty]]</f>
        <v>#N/A</v>
      </c>
      <c r="F3" s="51" t="e">
        <f>Table1[[#This Row],[Total EA (Transfer to WH06)]]/Table1[[#This Row],[UoM]]</f>
        <v>#N/A</v>
      </c>
      <c r="G3" s="1" t="e">
        <f>Table1[[#This Row],[Total EA (Transfer to WH06)]]/Table1[[#This Row],[BOX]]</f>
        <v>#N/A</v>
      </c>
      <c r="H3" s="1" t="e">
        <f>Table1[[#This Row],[Total EA (Transfer to WH06)]]/Table1[[#This Row],[CASE]]</f>
        <v>#N/A</v>
      </c>
      <c r="I3" s="53" t="e">
        <f>Table1[[#This Row],[Sellable Unit/Set/box to ship]]/Table1[[#This Row],[Case to pull]]</f>
        <v>#N/A</v>
      </c>
      <c r="J3" s="7" t="str">
        <f t="shared" si="0"/>
        <v/>
      </c>
      <c r="K3" s="9" t="e">
        <f>VLOOKUP(Table1[[#This Row],[SKU]],Instruction!A:F,6,0)</f>
        <v>#N/A</v>
      </c>
      <c r="L3" s="9" t="e">
        <f>VLOOKUP(Table1[[#This Row],[ASIN]],'[1]2024'!$A:$AB,28,0)</f>
        <v>#N/A</v>
      </c>
      <c r="M3" s="51" t="e">
        <f>VLOOKUP(Table1[[#This Row],[SKU]],Data1!A:C,3,0)</f>
        <v>#N/A</v>
      </c>
      <c r="N3" s="1" t="e">
        <f>VLOOKUP(Table1[[#This Row],[Item '#]],Data2!A:D,4,0)</f>
        <v>#N/A</v>
      </c>
      <c r="O3" s="2" t="e">
        <f>VLOOKUP(Table1[[#This Row],[Item '#]],Data2!A:D,3,0)</f>
        <v>#N/A</v>
      </c>
      <c r="P3" s="1" t="e">
        <f>VLOOKUP(Table1[[#This Row],[Item '#]],[2]Sheet1!$B:$D,3,0)</f>
        <v>#N/A</v>
      </c>
      <c r="Q3" s="55" t="e">
        <f>[8]!Table1[[#This Row],[Current WH Inventory]]=VLOOKUP(Table1[[#This Row],[Item '#]],[2]Sheet1!$B:$D,3,0)</f>
        <v>#REF!</v>
      </c>
    </row>
    <row r="4" spans="1:17" ht="45" x14ac:dyDescent="0.25">
      <c r="A4" s="19"/>
      <c r="B4" s="2"/>
      <c r="C4" s="2"/>
      <c r="D4" s="1" t="e">
        <f>VLOOKUP(Table1[[#This Row],[SKU]],Data1!A:B,2,0)</f>
        <v>#N/A</v>
      </c>
      <c r="E4" s="22" t="e">
        <f>Table1[[#This Row],[UoM]]*Table1[[#This Row],[Recommended Replenishment Qty]]</f>
        <v>#N/A</v>
      </c>
      <c r="F4" s="22" t="e">
        <f>Table1[[#This Row],[Total EA (Transfer to WH06)]]/Table1[[#This Row],[UoM]]</f>
        <v>#N/A</v>
      </c>
      <c r="G4" s="1" t="e">
        <f>Table1[[#This Row],[Total EA (Transfer to WH06)]]/Table1[[#This Row],[BOX]]</f>
        <v>#N/A</v>
      </c>
      <c r="H4" s="1" t="e">
        <f>Table1[[#This Row],[Total EA (Transfer to WH06)]]/Table1[[#This Row],[CASE]]</f>
        <v>#N/A</v>
      </c>
      <c r="I4" s="53" t="e">
        <f>Table1[[#This Row],[Sellable Unit/Set/box to ship]]/Table1[[#This Row],[Case to pull]]</f>
        <v>#N/A</v>
      </c>
      <c r="J4" s="7" t="str">
        <f t="shared" si="0"/>
        <v/>
      </c>
      <c r="K4" s="9" t="e">
        <f>VLOOKUP(Table1[[#This Row],[SKU]],Instruction!A:F,6,0)</f>
        <v>#N/A</v>
      </c>
      <c r="L4" s="9" t="e">
        <f>VLOOKUP(Table1[[#This Row],[ASIN]],'[1]2024'!$A:$AB,28,0)</f>
        <v>#N/A</v>
      </c>
      <c r="M4" s="32" t="e">
        <f>VLOOKUP(Table1[[#This Row],[SKU]],Data1!A:C,3,0)</f>
        <v>#N/A</v>
      </c>
      <c r="N4" s="1" t="e">
        <f>VLOOKUP(Table1[[#This Row],[Item '#]],Data2!A:D,4,0)</f>
        <v>#N/A</v>
      </c>
      <c r="O4" s="2" t="e">
        <f>VLOOKUP(Table1[[#This Row],[Item '#]],Data2!A:D,3,0)</f>
        <v>#N/A</v>
      </c>
      <c r="P4" s="1" t="e">
        <f>VLOOKUP(Table1[[#This Row],[Item '#]],[2]Sheet1!$B:$D,3,0)</f>
        <v>#N/A</v>
      </c>
      <c r="Q4" s="55" t="e">
        <f>[8]!Table1[[#This Row],[Current WH Inventory]]=VLOOKUP(Table1[[#This Row],[Item '#]],[2]Sheet1!$B:$D,3,0)</f>
        <v>#REF!</v>
      </c>
    </row>
    <row r="5" spans="1:17" ht="45" x14ac:dyDescent="0.25">
      <c r="A5" s="19"/>
      <c r="B5" s="2"/>
      <c r="C5" s="2"/>
      <c r="D5" s="1" t="e">
        <f>VLOOKUP(Table1[[#This Row],[SKU]],Data1!A:B,2,0)</f>
        <v>#N/A</v>
      </c>
      <c r="E5" s="22" t="e">
        <f>Table1[[#This Row],[UoM]]*Table1[[#This Row],[Recommended Replenishment Qty]]</f>
        <v>#N/A</v>
      </c>
      <c r="F5" s="22" t="e">
        <f>Table1[[#This Row],[Total EA (Transfer to WH06)]]/Table1[[#This Row],[UoM]]</f>
        <v>#N/A</v>
      </c>
      <c r="G5" s="1" t="e">
        <f>Table1[[#This Row],[Total EA (Transfer to WH06)]]/Table1[[#This Row],[BOX]]</f>
        <v>#N/A</v>
      </c>
      <c r="H5" s="1" t="e">
        <f>Table1[[#This Row],[Total EA (Transfer to WH06)]]/Table1[[#This Row],[CASE]]</f>
        <v>#N/A</v>
      </c>
      <c r="I5" s="53" t="e">
        <f>Table1[[#This Row],[Sellable Unit/Set/box to ship]]/Table1[[#This Row],[Case to pull]]</f>
        <v>#N/A</v>
      </c>
      <c r="J5" s="7" t="str">
        <f t="shared" si="0"/>
        <v/>
      </c>
      <c r="K5" s="9" t="e">
        <f>VLOOKUP(Table1[[#This Row],[SKU]],Instruction!A:F,6,0)</f>
        <v>#N/A</v>
      </c>
      <c r="L5" s="9" t="e">
        <f>VLOOKUP(Table1[[#This Row],[ASIN]],'[1]2024'!$A:$AB,28,0)</f>
        <v>#N/A</v>
      </c>
      <c r="M5" s="22" t="e">
        <f>VLOOKUP(Table1[[#This Row],[SKU]],Data1!A:C,3,0)</f>
        <v>#N/A</v>
      </c>
      <c r="N5" s="1" t="e">
        <f>VLOOKUP(Table1[[#This Row],[Item '#]],Data2!A:D,4,0)</f>
        <v>#N/A</v>
      </c>
      <c r="O5" s="2" t="e">
        <f>VLOOKUP(Table1[[#This Row],[Item '#]],Data2!A:D,3,0)</f>
        <v>#N/A</v>
      </c>
      <c r="P5" s="1" t="e">
        <f>VLOOKUP(Table1[[#This Row],[Item '#]],[2]Sheet1!$B:$D,3,0)</f>
        <v>#N/A</v>
      </c>
      <c r="Q5" s="55" t="e">
        <f>[8]!Table1[[#This Row],[Current WH Inventory]]=VLOOKUP(Table1[[#This Row],[Item '#]],[2]Sheet1!$B:$D,3,0)</f>
        <v>#REF!</v>
      </c>
    </row>
    <row r="6" spans="1:17" ht="30" x14ac:dyDescent="0.25">
      <c r="A6" s="19"/>
      <c r="B6" s="2"/>
      <c r="C6" s="2"/>
      <c r="D6" s="1" t="e">
        <f>VLOOKUP(Table1[[#This Row],[SKU]],Data1!A:B,2,0)</f>
        <v>#N/A</v>
      </c>
      <c r="E6" s="22" t="e">
        <f>Table1[[#This Row],[UoM]]*Table1[[#This Row],[Recommended Replenishment Qty]]</f>
        <v>#N/A</v>
      </c>
      <c r="F6" s="22" t="e">
        <f>Table1[[#This Row],[Total EA (Transfer to WH06)]]/Table1[[#This Row],[UoM]]</f>
        <v>#N/A</v>
      </c>
      <c r="G6" s="1" t="e">
        <f>Table1[[#This Row],[Total EA (Transfer to WH06)]]/Table1[[#This Row],[BOX]]</f>
        <v>#N/A</v>
      </c>
      <c r="H6" s="1" t="e">
        <f>Table1[[#This Row],[Total EA (Transfer to WH06)]]/Table1[[#This Row],[CASE]]</f>
        <v>#N/A</v>
      </c>
      <c r="I6" s="53" t="e">
        <f>Table1[[#This Row],[Sellable Unit/Set/box to ship]]/Table1[[#This Row],[Case to pull]]</f>
        <v>#N/A</v>
      </c>
      <c r="J6" s="7" t="str">
        <f t="shared" si="0"/>
        <v/>
      </c>
      <c r="K6" s="9" t="e">
        <f>VLOOKUP(Table1[[#This Row],[SKU]],Instruction!A:F,6,0)</f>
        <v>#N/A</v>
      </c>
      <c r="L6" s="9" t="e">
        <f>VLOOKUP(Table1[[#This Row],[ASIN]],'[1]2024'!$A:$AB,28,0)</f>
        <v>#N/A</v>
      </c>
      <c r="M6" s="22" t="e">
        <f>VLOOKUP(Table1[[#This Row],[SKU]],Data1!A:C,3,0)</f>
        <v>#N/A</v>
      </c>
      <c r="N6" s="1" t="e">
        <f>VLOOKUP(Table1[[#This Row],[Item '#]],Data2!A:D,4,0)</f>
        <v>#N/A</v>
      </c>
      <c r="O6" s="2" t="e">
        <f>VLOOKUP(Table1[[#This Row],[Item '#]],Data2!A:D,3,0)</f>
        <v>#N/A</v>
      </c>
      <c r="P6" s="1" t="e">
        <f>VLOOKUP(Table1[[#This Row],[Item '#]],[2]Sheet1!$B:$D,3,0)</f>
        <v>#N/A</v>
      </c>
      <c r="Q6" s="55" t="e">
        <f>[8]!Table1[[#This Row],[Current WH Inventory]]=VLOOKUP(Table1[[#This Row],[Item '#]],[2]Sheet1!$B:$D,3,0)</f>
        <v>#REF!</v>
      </c>
    </row>
    <row r="7" spans="1:17" x14ac:dyDescent="0.25">
      <c r="A7" s="19"/>
      <c r="B7" s="2"/>
      <c r="C7" s="2"/>
      <c r="D7" s="1" t="e">
        <f>VLOOKUP(Table1[[#This Row],[SKU]],Data1!A:B,2,0)</f>
        <v>#N/A</v>
      </c>
      <c r="E7" s="22" t="e">
        <f>Table1[[#This Row],[UoM]]*Table1[[#This Row],[Recommended Replenishment Qty]]</f>
        <v>#N/A</v>
      </c>
      <c r="F7" s="22" t="e">
        <f>Table1[[#This Row],[Total EA (Transfer to WH06)]]/Table1[[#This Row],[UoM]]</f>
        <v>#N/A</v>
      </c>
      <c r="G7" s="1" t="e">
        <f>Table1[[#This Row],[Total EA (Transfer to WH06)]]/Table1[[#This Row],[BOX]]</f>
        <v>#N/A</v>
      </c>
      <c r="H7" s="1" t="e">
        <f>Table1[[#This Row],[Total EA (Transfer to WH06)]]/Table1[[#This Row],[CASE]]</f>
        <v>#N/A</v>
      </c>
      <c r="I7" s="53" t="e">
        <f>Table1[[#This Row],[Sellable Unit/Set/box to ship]]/Table1[[#This Row],[Case to pull]]</f>
        <v>#N/A</v>
      </c>
      <c r="J7" s="7" t="str">
        <f t="shared" si="0"/>
        <v/>
      </c>
      <c r="K7" s="7" t="e">
        <f>VLOOKUP(Table1[[#This Row],[SKU]],Instruction!A:F,6,0)</f>
        <v>#N/A</v>
      </c>
      <c r="L7" s="9" t="e">
        <f>VLOOKUP(Table1[[#This Row],[ASIN]],'[1]2024'!$A:$AB,28,0)</f>
        <v>#N/A</v>
      </c>
      <c r="M7" s="22" t="e">
        <f>VLOOKUP(Table1[[#This Row],[SKU]],Data1!A:C,3,0)</f>
        <v>#N/A</v>
      </c>
      <c r="N7" s="1" t="e">
        <f>VLOOKUP(Table1[[#This Row],[Item '#]],Data2!A:D,4,0)</f>
        <v>#N/A</v>
      </c>
      <c r="O7" s="2" t="e">
        <f>VLOOKUP(Table1[[#This Row],[Item '#]],Data2!A:D,3,0)</f>
        <v>#N/A</v>
      </c>
      <c r="P7" s="1" t="e">
        <f>VLOOKUP(Table1[[#This Row],[Item '#]],[2]Sheet1!$B:$D,3,0)</f>
        <v>#N/A</v>
      </c>
      <c r="Q7" s="55" t="e">
        <f>[8]!Table1[[#This Row],[Current WH Inventory]]=VLOOKUP(Table1[[#This Row],[Item '#]],[2]Sheet1!$B:$D,3,0)</f>
        <v>#REF!</v>
      </c>
    </row>
    <row r="8" spans="1:17" x14ac:dyDescent="0.25">
      <c r="A8" s="50"/>
      <c r="B8" s="2"/>
      <c r="C8" s="2"/>
      <c r="D8" s="1" t="e">
        <f>VLOOKUP(Table1[[#This Row],[SKU]],Data1!A:B,2,0)</f>
        <v>#N/A</v>
      </c>
      <c r="E8" s="51" t="e">
        <f>Table1[[#This Row],[UoM]]*Table1[[#This Row],[Recommended Replenishment Qty]]</f>
        <v>#N/A</v>
      </c>
      <c r="F8" s="51" t="e">
        <f>Table1[[#This Row],[Total EA (Transfer to WH06)]]/Table1[[#This Row],[UoM]]</f>
        <v>#N/A</v>
      </c>
      <c r="G8" s="1" t="e">
        <f>Table1[[#This Row],[Total EA (Transfer to WH06)]]/Table1[[#This Row],[BOX]]</f>
        <v>#N/A</v>
      </c>
      <c r="H8" s="1" t="e">
        <f>Table1[[#This Row],[Total EA (Transfer to WH06)]]/Table1[[#This Row],[CASE]]</f>
        <v>#N/A</v>
      </c>
      <c r="I8" s="53" t="e">
        <f>Table1[[#This Row],[Sellable Unit/Set/box to ship]]/Table1[[#This Row],[Case to pull]]</f>
        <v>#N/A</v>
      </c>
      <c r="J8" s="7" t="str">
        <f t="shared" si="0"/>
        <v/>
      </c>
      <c r="K8" s="7" t="e">
        <f>VLOOKUP(Table1[[#This Row],[SKU]],Instruction!A:F,6,0)</f>
        <v>#N/A</v>
      </c>
      <c r="L8" s="9" t="e">
        <f>VLOOKUP(Table1[[#This Row],[ASIN]],'[1]2024'!$A:$AB,28,0)</f>
        <v>#N/A</v>
      </c>
      <c r="M8" s="51" t="e">
        <f>VLOOKUP(Table1[[#This Row],[SKU]],Data1!A:C,3,0)</f>
        <v>#N/A</v>
      </c>
      <c r="N8" s="1" t="e">
        <f>VLOOKUP(Table1[[#This Row],[Item '#]],Data2!A:D,4,0)</f>
        <v>#N/A</v>
      </c>
      <c r="O8" s="2" t="e">
        <f>VLOOKUP(Table1[[#This Row],[Item '#]],Data2!A:D,3,0)</f>
        <v>#N/A</v>
      </c>
      <c r="P8" s="1" t="e">
        <f>VLOOKUP(Table1[[#This Row],[Item '#]],[2]Sheet1!$B:$D,3,0)</f>
        <v>#N/A</v>
      </c>
      <c r="Q8" s="55" t="e">
        <f>[8]!Table1[[#This Row],[Current WH Inventory]]=VLOOKUP(Table1[[#This Row],[Item '#]],[2]Sheet1!$B:$D,3,0)</f>
        <v>#REF!</v>
      </c>
    </row>
    <row r="9" spans="1:17" x14ac:dyDescent="0.25">
      <c r="A9" s="48"/>
      <c r="B9" s="2"/>
      <c r="C9" s="2"/>
      <c r="D9" s="1" t="e">
        <f>VLOOKUP(Table1[[#This Row],[SKU]],Data1!A:B,2,0)</f>
        <v>#N/A</v>
      </c>
      <c r="E9" s="49" t="e">
        <f>Table1[[#This Row],[UoM]]*Table1[[#This Row],[Recommended Replenishment Qty]]</f>
        <v>#N/A</v>
      </c>
      <c r="F9" s="49" t="e">
        <f>Table1[[#This Row],[Total EA (Transfer to WH06)]]/Table1[[#This Row],[UoM]]</f>
        <v>#N/A</v>
      </c>
      <c r="G9" s="1" t="e">
        <f>Table1[[#This Row],[Total EA (Transfer to WH06)]]/Table1[[#This Row],[BOX]]</f>
        <v>#N/A</v>
      </c>
      <c r="H9" s="1" t="e">
        <f>Table1[[#This Row],[Total EA (Transfer to WH06)]]/Table1[[#This Row],[CASE]]</f>
        <v>#N/A</v>
      </c>
      <c r="I9" s="53" t="e">
        <f>Table1[[#This Row],[Sellable Unit/Set/box to ship]]/Table1[[#This Row],[Case to pull]]</f>
        <v>#N/A</v>
      </c>
      <c r="J9" s="7" t="str">
        <f t="shared" si="0"/>
        <v/>
      </c>
      <c r="K9" s="7" t="e">
        <f>VLOOKUP(Table1[[#This Row],[SKU]],Instruction!A:F,6,0)</f>
        <v>#N/A</v>
      </c>
      <c r="L9" s="9" t="e">
        <f>VLOOKUP(Table1[[#This Row],[ASIN]],'[1]2024'!$A:$AB,28,0)</f>
        <v>#N/A</v>
      </c>
      <c r="M9" s="49" t="e">
        <f>VLOOKUP(Table1[[#This Row],[SKU]],Data1!A:C,3,0)</f>
        <v>#N/A</v>
      </c>
      <c r="N9" s="1" t="e">
        <f>VLOOKUP(Table1[[#This Row],[Item '#]],Data2!A:D,4,0)</f>
        <v>#N/A</v>
      </c>
      <c r="O9" s="2" t="e">
        <f>VLOOKUP(Table1[[#This Row],[Item '#]],Data2!A:D,3,0)</f>
        <v>#N/A</v>
      </c>
      <c r="P9" s="1" t="e">
        <f>VLOOKUP(Table1[[#This Row],[Item '#]],[2]Sheet1!$B:$D,3,0)</f>
        <v>#N/A</v>
      </c>
      <c r="Q9" s="55" t="e">
        <f>[8]!Table1[[#This Row],[Current WH Inventory]]=VLOOKUP(Table1[[#This Row],[Item '#]],[2]Sheet1!$B:$D,3,0)</f>
        <v>#REF!</v>
      </c>
    </row>
    <row r="10" spans="1:17" x14ac:dyDescent="0.25">
      <c r="A10" s="50"/>
      <c r="B10" s="2"/>
      <c r="C10" s="2"/>
      <c r="D10" s="1" t="e">
        <f>VLOOKUP(Table1[[#This Row],[SKU]],Data1!A:B,2,0)</f>
        <v>#N/A</v>
      </c>
      <c r="E10" s="51" t="e">
        <f>Table1[[#This Row],[UoM]]*Table1[[#This Row],[Recommended Replenishment Qty]]</f>
        <v>#N/A</v>
      </c>
      <c r="F10" s="51" t="e">
        <f>Table1[[#This Row],[Total EA (Transfer to WH06)]]/Table1[[#This Row],[UoM]]</f>
        <v>#N/A</v>
      </c>
      <c r="G10" s="1" t="e">
        <f>Table1[[#This Row],[Total EA (Transfer to WH06)]]/Table1[[#This Row],[BOX]]</f>
        <v>#N/A</v>
      </c>
      <c r="H10" s="1" t="e">
        <f>Table1[[#This Row],[Total EA (Transfer to WH06)]]/Table1[[#This Row],[CASE]]</f>
        <v>#N/A</v>
      </c>
      <c r="I10" s="53" t="e">
        <f>Table1[[#This Row],[Sellable Unit/Set/box to ship]]/Table1[[#This Row],[Case to pull]]</f>
        <v>#N/A</v>
      </c>
      <c r="J10" s="7" t="str">
        <f t="shared" si="0"/>
        <v/>
      </c>
      <c r="K10" s="7" t="e">
        <f>VLOOKUP(Table1[[#This Row],[SKU]],Instruction!A:F,6,0)</f>
        <v>#N/A</v>
      </c>
      <c r="L10" s="9" t="e">
        <f>VLOOKUP(Table1[[#This Row],[ASIN]],'[1]2024'!$A:$AB,28,0)</f>
        <v>#N/A</v>
      </c>
      <c r="M10" s="51" t="e">
        <f>VLOOKUP(Table1[[#This Row],[SKU]],Data1!A:C,3,0)</f>
        <v>#N/A</v>
      </c>
      <c r="N10" s="1" t="e">
        <f>VLOOKUP(Table1[[#This Row],[Item '#]],Data2!A:D,4,0)</f>
        <v>#N/A</v>
      </c>
      <c r="O10" s="2" t="e">
        <f>VLOOKUP(Table1[[#This Row],[Item '#]],Data2!A:D,3,0)</f>
        <v>#N/A</v>
      </c>
      <c r="P10" s="1" t="e">
        <f>VLOOKUP(Table1[[#This Row],[Item '#]],[2]Sheet1!$B:$D,3,0)</f>
        <v>#N/A</v>
      </c>
      <c r="Q10" s="55" t="e">
        <f>[8]!Table1[[#This Row],[Current WH Inventory]]=VLOOKUP(Table1[[#This Row],[Item '#]],[2]Sheet1!$B:$D,3,0)</f>
        <v>#REF!</v>
      </c>
    </row>
    <row r="11" spans="1:17" x14ac:dyDescent="0.25">
      <c r="A11" s="50"/>
      <c r="B11" s="2"/>
      <c r="C11" s="2"/>
      <c r="D11" s="1" t="e">
        <f>VLOOKUP(Table1[[#This Row],[SKU]],Data1!A:B,2,0)</f>
        <v>#N/A</v>
      </c>
      <c r="E11" s="51" t="e">
        <f>Table1[[#This Row],[UoM]]*Table1[[#This Row],[Recommended Replenishment Qty]]</f>
        <v>#N/A</v>
      </c>
      <c r="F11" s="51" t="e">
        <f>Table1[[#This Row],[Total EA (Transfer to WH06)]]/Table1[[#This Row],[UoM]]</f>
        <v>#N/A</v>
      </c>
      <c r="G11" s="1" t="e">
        <f>Table1[[#This Row],[Total EA (Transfer to WH06)]]/Table1[[#This Row],[BOX]]</f>
        <v>#N/A</v>
      </c>
      <c r="H11" s="1" t="e">
        <f>Table1[[#This Row],[Total EA (Transfer to WH06)]]/Table1[[#This Row],[CASE]]</f>
        <v>#N/A</v>
      </c>
      <c r="I11" s="53" t="e">
        <f>Table1[[#This Row],[Sellable Unit/Set/box to ship]]/Table1[[#This Row],[Case to pull]]</f>
        <v>#N/A</v>
      </c>
      <c r="J11" s="7" t="str">
        <f t="shared" si="0"/>
        <v/>
      </c>
      <c r="K11" s="7" t="e">
        <f>VLOOKUP(Table1[[#This Row],[SKU]],Instruction!A:F,6,0)</f>
        <v>#N/A</v>
      </c>
      <c r="L11" s="9" t="e">
        <f>VLOOKUP(Table1[[#This Row],[ASIN]],'[1]2024'!$A:$AB,28,0)</f>
        <v>#N/A</v>
      </c>
      <c r="M11" s="51" t="e">
        <f>VLOOKUP(Table1[[#This Row],[SKU]],Data1!A:C,3,0)</f>
        <v>#N/A</v>
      </c>
      <c r="N11" s="1" t="e">
        <f>VLOOKUP(Table1[[#This Row],[Item '#]],Data2!A:D,4,0)</f>
        <v>#N/A</v>
      </c>
      <c r="O11" s="2" t="e">
        <f>VLOOKUP(Table1[[#This Row],[Item '#]],Data2!A:D,3,0)</f>
        <v>#N/A</v>
      </c>
      <c r="P11" s="1" t="e">
        <f>VLOOKUP(Table1[[#This Row],[Item '#]],[2]Sheet1!$B:$D,3,0)</f>
        <v>#N/A</v>
      </c>
      <c r="Q11" s="55" t="e">
        <f>[8]!Table1[[#This Row],[Current WH Inventory]]=VLOOKUP(Table1[[#This Row],[Item '#]],[2]Sheet1!$B:$D,3,0)</f>
        <v>#REF!</v>
      </c>
    </row>
    <row r="12" spans="1:17" x14ac:dyDescent="0.25">
      <c r="A12" s="48"/>
      <c r="B12" s="2"/>
      <c r="C12" s="2"/>
      <c r="D12" s="1" t="e">
        <f>VLOOKUP(Table1[[#This Row],[SKU]],Data1!A:B,2,0)</f>
        <v>#N/A</v>
      </c>
      <c r="E12" s="49" t="e">
        <f>Table1[[#This Row],[UoM]]*Table1[[#This Row],[Recommended Replenishment Qty]]</f>
        <v>#N/A</v>
      </c>
      <c r="F12" s="49" t="e">
        <f>Table1[[#This Row],[Total EA (Transfer to WH06)]]/Table1[[#This Row],[UoM]]</f>
        <v>#N/A</v>
      </c>
      <c r="G12" s="1" t="e">
        <f>Table1[[#This Row],[Total EA (Transfer to WH06)]]/Table1[[#This Row],[BOX]]</f>
        <v>#N/A</v>
      </c>
      <c r="H12" s="1" t="e">
        <f>Table1[[#This Row],[Total EA (Transfer to WH06)]]/Table1[[#This Row],[CASE]]</f>
        <v>#N/A</v>
      </c>
      <c r="I12" s="53" t="e">
        <f>Table1[[#This Row],[Sellable Unit/Set/box to ship]]/Table1[[#This Row],[Box to pull]]</f>
        <v>#N/A</v>
      </c>
      <c r="J12" s="7" t="str">
        <f t="shared" si="0"/>
        <v/>
      </c>
      <c r="K12" s="7" t="e">
        <f>VLOOKUP(Table1[[#This Row],[SKU]],Instruction!A:F,6,0)</f>
        <v>#N/A</v>
      </c>
      <c r="L12" s="9" t="e">
        <f>VLOOKUP(Table1[[#This Row],[ASIN]],'[1]2024'!$A:$AB,28,0)</f>
        <v>#N/A</v>
      </c>
      <c r="M12" s="49" t="e">
        <f>VLOOKUP(Table1[[#This Row],[SKU]],Data1!A:C,3,0)</f>
        <v>#N/A</v>
      </c>
      <c r="N12" s="1" t="e">
        <f>VLOOKUP(Table1[[#This Row],[Item '#]],Data2!A:D,4,0)</f>
        <v>#N/A</v>
      </c>
      <c r="O12" s="2" t="e">
        <f>VLOOKUP(Table1[[#This Row],[Item '#]],Data2!A:D,3,0)</f>
        <v>#N/A</v>
      </c>
      <c r="P12" s="1" t="e">
        <f>VLOOKUP(Table1[[#This Row],[Item '#]],[2]Sheet1!$B:$D,3,0)</f>
        <v>#N/A</v>
      </c>
      <c r="Q12" s="55" t="e">
        <f>[8]!Table1[[#This Row],[Current WH Inventory]]=VLOOKUP(Table1[[#This Row],[Item '#]],[2]Sheet1!$B:$D,3,0)</f>
        <v>#REF!</v>
      </c>
    </row>
    <row r="13" spans="1:17" x14ac:dyDescent="0.25">
      <c r="A13" s="19"/>
      <c r="B13" s="2"/>
      <c r="C13" s="2"/>
      <c r="D13" s="1" t="e">
        <f>VLOOKUP(Table1[[#This Row],[SKU]],Data1!A:B,2,0)</f>
        <v>#N/A</v>
      </c>
      <c r="E13" s="22" t="e">
        <f>Table1[[#This Row],[UoM]]*Table1[[#This Row],[Recommended Replenishment Qty]]</f>
        <v>#N/A</v>
      </c>
      <c r="F13" s="22" t="e">
        <f>Table1[[#This Row],[Total EA (Transfer to WH06)]]/Table1[[#This Row],[UoM]]</f>
        <v>#N/A</v>
      </c>
      <c r="G13" s="1" t="e">
        <f>Table1[[#This Row],[Total EA (Transfer to WH06)]]/Table1[[#This Row],[BOX]]</f>
        <v>#N/A</v>
      </c>
      <c r="H13" s="1" t="e">
        <f>Table1[[#This Row],[Total EA (Transfer to WH06)]]/Table1[[#This Row],[CASE]]</f>
        <v>#N/A</v>
      </c>
      <c r="I13" s="53" t="e">
        <f>Table1[[#This Row],[Sellable Unit/Set/box to ship]]/Table1[[#This Row],[Box to pull]]</f>
        <v>#N/A</v>
      </c>
      <c r="J13" s="7" t="str">
        <f t="shared" si="0"/>
        <v/>
      </c>
      <c r="K13" s="7" t="e">
        <f>VLOOKUP(Table1[[#This Row],[SKU]],Instruction!A:F,6,0)</f>
        <v>#N/A</v>
      </c>
      <c r="L13" s="9" t="e">
        <f>VLOOKUP(Table1[[#This Row],[ASIN]],'[1]2024'!$A:$AB,28,0)</f>
        <v>#N/A</v>
      </c>
      <c r="M13" s="22" t="e">
        <f>VLOOKUP(Table1[[#This Row],[SKU]],Data1!A:C,3,0)</f>
        <v>#N/A</v>
      </c>
      <c r="N13" s="1" t="e">
        <f>VLOOKUP(Table1[[#This Row],[Item '#]],Data2!A:D,4,0)</f>
        <v>#N/A</v>
      </c>
      <c r="O13" s="2" t="e">
        <f>VLOOKUP(Table1[[#This Row],[Item '#]],Data2!A:D,3,0)</f>
        <v>#N/A</v>
      </c>
      <c r="P13" s="1" t="e">
        <f>VLOOKUP(Table1[[#This Row],[Item '#]],[2]Sheet1!$B:$D,3,0)</f>
        <v>#N/A</v>
      </c>
      <c r="Q13" s="55" t="e">
        <f>[8]!Table1[[#This Row],[Current WH Inventory]]=VLOOKUP(Table1[[#This Row],[Item '#]],[2]Sheet1!$B:$D,3,0)</f>
        <v>#REF!</v>
      </c>
    </row>
    <row r="14" spans="1:17" x14ac:dyDescent="0.25">
      <c r="A14" s="50"/>
      <c r="B14" s="2"/>
      <c r="C14" s="2"/>
      <c r="D14" s="1" t="e">
        <f>VLOOKUP(Table1[[#This Row],[SKU]],Data1!A:B,2,0)</f>
        <v>#N/A</v>
      </c>
      <c r="E14" s="51" t="e">
        <f>Table1[[#This Row],[UoM]]*Table1[[#This Row],[Recommended Replenishment Qty]]</f>
        <v>#N/A</v>
      </c>
      <c r="F14" s="51" t="e">
        <f>Table1[[#This Row],[Total EA (Transfer to WH06)]]/Table1[[#This Row],[UoM]]</f>
        <v>#N/A</v>
      </c>
      <c r="G14" s="1" t="e">
        <f>Table1[[#This Row],[Total EA (Transfer to WH06)]]/Table1[[#This Row],[BOX]]</f>
        <v>#N/A</v>
      </c>
      <c r="H14" s="1" t="e">
        <f>Table1[[#This Row],[Total EA (Transfer to WH06)]]/Table1[[#This Row],[CASE]]</f>
        <v>#N/A</v>
      </c>
      <c r="I14" s="53" t="e">
        <f>Table1[[#This Row],[Sellable Unit/Set/box to ship]]/Table1[[#This Row],[Case to pull]]</f>
        <v>#N/A</v>
      </c>
      <c r="J14" s="7" t="str">
        <f t="shared" si="0"/>
        <v/>
      </c>
      <c r="K14" s="7" t="e">
        <f>VLOOKUP(Table1[[#This Row],[SKU]],Instruction!A:F,6,0)</f>
        <v>#N/A</v>
      </c>
      <c r="L14" s="9" t="e">
        <f>VLOOKUP(Table1[[#This Row],[ASIN]],'[1]2024'!$A:$AB,28,0)</f>
        <v>#N/A</v>
      </c>
      <c r="M14" s="51" t="e">
        <f>VLOOKUP(Table1[[#This Row],[SKU]],Data1!A:C,3,0)</f>
        <v>#N/A</v>
      </c>
      <c r="N14" s="1" t="e">
        <f>VLOOKUP(Table1[[#This Row],[Item '#]],Data2!A:D,4,0)</f>
        <v>#N/A</v>
      </c>
      <c r="O14" s="2" t="e">
        <f>VLOOKUP(Table1[[#This Row],[Item '#]],Data2!A:D,3,0)</f>
        <v>#N/A</v>
      </c>
      <c r="P14" s="1" t="e">
        <f>VLOOKUP(Table1[[#This Row],[Item '#]],[2]Sheet1!$B:$D,3,0)</f>
        <v>#N/A</v>
      </c>
      <c r="Q14" s="55" t="e">
        <f>[8]!Table1[[#This Row],[Current WH Inventory]]=VLOOKUP(Table1[[#This Row],[Item '#]],[2]Sheet1!$B:$D,3,0)</f>
        <v>#REF!</v>
      </c>
    </row>
    <row r="15" spans="1:17" x14ac:dyDescent="0.25">
      <c r="A15" s="48"/>
      <c r="B15" s="2"/>
      <c r="C15" s="2"/>
      <c r="D15" s="1" t="e">
        <f>VLOOKUP(Table1[[#This Row],[SKU]],Data1!A:B,2,0)</f>
        <v>#N/A</v>
      </c>
      <c r="E15" s="49" t="e">
        <f>Table1[[#This Row],[UoM]]*Table1[[#This Row],[Recommended Replenishment Qty]]</f>
        <v>#N/A</v>
      </c>
      <c r="F15" s="49" t="e">
        <f>Table1[[#This Row],[Total EA (Transfer to WH06)]]/Table1[[#This Row],[UoM]]</f>
        <v>#N/A</v>
      </c>
      <c r="G15" s="1" t="e">
        <f>Table1[[#This Row],[Total EA (Transfer to WH06)]]/Table1[[#This Row],[BOX]]</f>
        <v>#N/A</v>
      </c>
      <c r="H15" s="1" t="e">
        <f>Table1[[#This Row],[Total EA (Transfer to WH06)]]/Table1[[#This Row],[CASE]]</f>
        <v>#N/A</v>
      </c>
      <c r="I15" s="53" t="e">
        <f>Table1[[#This Row],[Sellable Unit/Set/box to ship]]/Table1[[#This Row],[Case to pull]]</f>
        <v>#N/A</v>
      </c>
      <c r="J15" s="7" t="str">
        <f t="shared" si="0"/>
        <v/>
      </c>
      <c r="K15" s="7" t="e">
        <f>VLOOKUP(Table1[[#This Row],[SKU]],Instruction!A:F,6,0)</f>
        <v>#N/A</v>
      </c>
      <c r="L15" s="9" t="e">
        <f>VLOOKUP(Table1[[#This Row],[ASIN]],'[1]2024'!$A:$AB,28,0)</f>
        <v>#N/A</v>
      </c>
      <c r="M15" s="49" t="e">
        <f>VLOOKUP(Table1[[#This Row],[SKU]],Data1!A:C,3,0)</f>
        <v>#N/A</v>
      </c>
      <c r="N15" s="1" t="e">
        <f>VLOOKUP(Table1[[#This Row],[Item '#]],Data2!A:D,4,0)</f>
        <v>#N/A</v>
      </c>
      <c r="O15" s="2" t="e">
        <f>VLOOKUP(Table1[[#This Row],[Item '#]],Data2!A:D,3,0)</f>
        <v>#N/A</v>
      </c>
      <c r="P15" s="1" t="e">
        <f>VLOOKUP(Table1[[#This Row],[Item '#]],[2]Sheet1!$B:$D,3,0)</f>
        <v>#N/A</v>
      </c>
      <c r="Q15" s="55" t="e">
        <f>[8]!Table1[[#This Row],[Current WH Inventory]]=VLOOKUP(Table1[[#This Row],[Item '#]],[2]Sheet1!$B:$D,3,0)</f>
        <v>#REF!</v>
      </c>
    </row>
    <row r="16" spans="1:17" x14ac:dyDescent="0.25">
      <c r="A16" s="48"/>
      <c r="B16" s="2"/>
      <c r="C16" s="2"/>
      <c r="D16" s="1" t="e">
        <f>VLOOKUP(Table1[[#This Row],[SKU]],Data1!A:B,2,0)</f>
        <v>#N/A</v>
      </c>
      <c r="E16" s="49" t="e">
        <f>Table1[[#This Row],[UoM]]*Table1[[#This Row],[Recommended Replenishment Qty]]</f>
        <v>#N/A</v>
      </c>
      <c r="F16" s="49" t="e">
        <f>Table1[[#This Row],[Total EA (Transfer to WH06)]]/Table1[[#This Row],[UoM]]</f>
        <v>#N/A</v>
      </c>
      <c r="G16" s="1" t="e">
        <f>Table1[[#This Row],[Total EA (Transfer to WH06)]]/Table1[[#This Row],[BOX]]</f>
        <v>#N/A</v>
      </c>
      <c r="H16" s="1" t="e">
        <f>Table1[[#This Row],[Total EA (Transfer to WH06)]]/Table1[[#This Row],[CASE]]</f>
        <v>#N/A</v>
      </c>
      <c r="I16" s="53" t="e">
        <f>Table1[[#This Row],[Sellable Unit/Set/box to ship]]/Table1[[#This Row],[Case to pull]]</f>
        <v>#N/A</v>
      </c>
      <c r="J16" s="7" t="str">
        <f t="shared" si="0"/>
        <v/>
      </c>
      <c r="K16" s="7" t="e">
        <f>VLOOKUP(Table1[[#This Row],[SKU]],Instruction!A:F,6,0)</f>
        <v>#N/A</v>
      </c>
      <c r="L16" s="9" t="e">
        <f>VLOOKUP(Table1[[#This Row],[ASIN]],'[1]2024'!$A:$AB,28,0)</f>
        <v>#N/A</v>
      </c>
      <c r="M16" s="49" t="e">
        <f>VLOOKUP(Table1[[#This Row],[SKU]],Data1!A:C,3,0)</f>
        <v>#N/A</v>
      </c>
      <c r="N16" s="1" t="e">
        <f>VLOOKUP(Table1[[#This Row],[Item '#]],Data2!A:D,4,0)</f>
        <v>#N/A</v>
      </c>
      <c r="O16" s="2" t="e">
        <f>VLOOKUP(Table1[[#This Row],[Item '#]],Data2!A:D,3,0)</f>
        <v>#N/A</v>
      </c>
      <c r="P16" s="1" t="e">
        <f>VLOOKUP(Table1[[#This Row],[Item '#]],[2]Sheet1!$B:$D,3,0)</f>
        <v>#N/A</v>
      </c>
      <c r="Q16" s="55" t="e">
        <f>[8]!Table1[[#This Row],[Current WH Inventory]]=VLOOKUP(Table1[[#This Row],[Item '#]],[2]Sheet1!$B:$D,3,0)</f>
        <v>#REF!</v>
      </c>
    </row>
    <row r="17" spans="1:17" x14ac:dyDescent="0.25">
      <c r="A17" s="50"/>
      <c r="B17" s="2"/>
      <c r="C17" s="2"/>
      <c r="D17" s="1" t="e">
        <f>VLOOKUP(Table1[[#This Row],[SKU]],Data1!A:B,2,0)</f>
        <v>#N/A</v>
      </c>
      <c r="E17" s="51" t="e">
        <f>Table1[[#This Row],[UoM]]*Table1[[#This Row],[Recommended Replenishment Qty]]</f>
        <v>#N/A</v>
      </c>
      <c r="F17" s="51" t="e">
        <f>Table1[[#This Row],[Total EA (Transfer to WH06)]]/Table1[[#This Row],[UoM]]</f>
        <v>#N/A</v>
      </c>
      <c r="G17" s="1" t="e">
        <f>Table1[[#This Row],[Total EA (Transfer to WH06)]]/Table1[[#This Row],[BOX]]</f>
        <v>#N/A</v>
      </c>
      <c r="H17" s="1" t="e">
        <f>Table1[[#This Row],[Total EA (Transfer to WH06)]]/Table1[[#This Row],[CASE]]</f>
        <v>#N/A</v>
      </c>
      <c r="I17" s="53" t="e">
        <f>Table1[[#This Row],[Sellable Unit/Set/box to ship]]/Table1[[#This Row],[Case to pull]]</f>
        <v>#N/A</v>
      </c>
      <c r="J17" s="7" t="str">
        <f t="shared" si="0"/>
        <v/>
      </c>
      <c r="K17" s="7" t="e">
        <f>VLOOKUP(Table1[[#This Row],[SKU]],Instruction!A:F,6,0)</f>
        <v>#N/A</v>
      </c>
      <c r="L17" s="9" t="e">
        <f>VLOOKUP(Table1[[#This Row],[ASIN]],'[1]2024'!$A:$AB,28,0)</f>
        <v>#N/A</v>
      </c>
      <c r="M17" s="51" t="e">
        <f>VLOOKUP(Table1[[#This Row],[SKU]],Data1!A:C,3,0)</f>
        <v>#N/A</v>
      </c>
      <c r="N17" s="1" t="e">
        <f>VLOOKUP(Table1[[#This Row],[Item '#]],Data2!A:D,4,0)</f>
        <v>#N/A</v>
      </c>
      <c r="O17" s="2" t="e">
        <f>VLOOKUP(Table1[[#This Row],[Item '#]],Data2!A:D,3,0)</f>
        <v>#N/A</v>
      </c>
      <c r="P17" s="1" t="e">
        <f>VLOOKUP(Table1[[#This Row],[Item '#]],[2]Sheet1!$B:$D,3,0)</f>
        <v>#N/A</v>
      </c>
      <c r="Q17" s="55" t="e">
        <f>[8]!Table1[[#This Row],[Current WH Inventory]]=VLOOKUP(Table1[[#This Row],[Item '#]],[2]Sheet1!$B:$D,3,0)</f>
        <v>#REF!</v>
      </c>
    </row>
    <row r="18" spans="1:17" x14ac:dyDescent="0.25">
      <c r="A18" s="50"/>
      <c r="B18" s="2"/>
      <c r="C18" s="2"/>
      <c r="D18" s="1" t="e">
        <f>VLOOKUP(Table1[[#This Row],[SKU]],Data1!A:B,2,0)</f>
        <v>#N/A</v>
      </c>
      <c r="E18" s="51" t="e">
        <f>Table1[[#This Row],[UoM]]*Table1[[#This Row],[Recommended Replenishment Qty]]</f>
        <v>#N/A</v>
      </c>
      <c r="F18" s="51" t="e">
        <f>Table1[[#This Row],[Total EA (Transfer to WH06)]]/Table1[[#This Row],[UoM]]</f>
        <v>#N/A</v>
      </c>
      <c r="G18" s="1" t="e">
        <f>Table1[[#This Row],[Total EA (Transfer to WH06)]]/Table1[[#This Row],[BOX]]</f>
        <v>#N/A</v>
      </c>
      <c r="H18" s="1" t="e">
        <f>Table1[[#This Row],[Total EA (Transfer to WH06)]]/Table1[[#This Row],[CASE]]</f>
        <v>#N/A</v>
      </c>
      <c r="I18" s="53" t="e">
        <f>Table1[[#This Row],[Sellable Unit/Set/box to ship]]/Table1[[#This Row],[Case to pull]]</f>
        <v>#N/A</v>
      </c>
      <c r="J18" s="7" t="str">
        <f t="shared" si="0"/>
        <v/>
      </c>
      <c r="K18" s="7" t="e">
        <f>VLOOKUP(Table1[[#This Row],[SKU]],Instruction!A:F,6,0)</f>
        <v>#N/A</v>
      </c>
      <c r="L18" s="9" t="e">
        <f>VLOOKUP(Table1[[#This Row],[ASIN]],'[1]2024'!$A:$AB,28,0)</f>
        <v>#N/A</v>
      </c>
      <c r="M18" s="51" t="e">
        <f>VLOOKUP(Table1[[#This Row],[SKU]],Data1!A:C,3,0)</f>
        <v>#N/A</v>
      </c>
      <c r="N18" s="1" t="e">
        <f>VLOOKUP(Table1[[#This Row],[Item '#]],Data2!A:D,4,0)</f>
        <v>#N/A</v>
      </c>
      <c r="O18" s="2" t="e">
        <f>VLOOKUP(Table1[[#This Row],[Item '#]],Data2!A:D,3,0)</f>
        <v>#N/A</v>
      </c>
      <c r="P18" s="1" t="e">
        <f>VLOOKUP(Table1[[#This Row],[Item '#]],[2]Sheet1!$B:$D,3,0)</f>
        <v>#N/A</v>
      </c>
      <c r="Q18" s="55" t="e">
        <f>[8]!Table1[[#This Row],[Current WH Inventory]]=VLOOKUP(Table1[[#This Row],[Item '#]],[2]Sheet1!$B:$D,3,0)</f>
        <v>#REF!</v>
      </c>
    </row>
    <row r="19" spans="1:17" x14ac:dyDescent="0.25">
      <c r="A19" s="19"/>
      <c r="B19" s="2"/>
      <c r="C19" s="2"/>
      <c r="D19" s="1" t="e">
        <f>VLOOKUP(Table1[[#This Row],[SKU]],Data1!A:B,2,0)</f>
        <v>#N/A</v>
      </c>
      <c r="E19" s="22" t="e">
        <f>Table1[[#This Row],[UoM]]*Table1[[#This Row],[Recommended Replenishment Qty]]</f>
        <v>#N/A</v>
      </c>
      <c r="F19" s="22" t="e">
        <f>Table1[[#This Row],[Total EA (Transfer to WH06)]]/Table1[[#This Row],[UoM]]</f>
        <v>#N/A</v>
      </c>
      <c r="G19" s="1" t="e">
        <f>Table1[[#This Row],[Total EA (Transfer to WH06)]]/Table1[[#This Row],[BOX]]</f>
        <v>#N/A</v>
      </c>
      <c r="H19" s="1" t="e">
        <f>Table1[[#This Row],[Total EA (Transfer to WH06)]]/Table1[[#This Row],[CASE]]</f>
        <v>#N/A</v>
      </c>
      <c r="I19" s="53" t="e">
        <f>Table1[[#This Row],[Sellable Unit/Set/box to ship]]/Table1[[#This Row],[Case to pull]]</f>
        <v>#N/A</v>
      </c>
      <c r="J19" s="7" t="str">
        <f t="shared" si="0"/>
        <v/>
      </c>
      <c r="K19" s="7" t="e">
        <f>VLOOKUP(Table1[[#This Row],[SKU]],Instruction!A:F,6,0)</f>
        <v>#N/A</v>
      </c>
      <c r="L19" s="9" t="e">
        <f>VLOOKUP(Table1[[#This Row],[ASIN]],'[1]2024'!$A:$AB,28,0)</f>
        <v>#N/A</v>
      </c>
      <c r="M19" s="22" t="e">
        <f>VLOOKUP(Table1[[#This Row],[SKU]],Data1!A:C,3,0)</f>
        <v>#N/A</v>
      </c>
      <c r="N19" s="1" t="e">
        <f>VLOOKUP(Table1[[#This Row],[Item '#]],Data2!A:D,4,0)</f>
        <v>#N/A</v>
      </c>
      <c r="O19" s="2" t="e">
        <f>VLOOKUP(Table1[[#This Row],[Item '#]],Data2!A:D,3,0)</f>
        <v>#N/A</v>
      </c>
      <c r="P19" s="1" t="e">
        <f>VLOOKUP(Table1[[#This Row],[Item '#]],[2]Sheet1!$B:$D,3,0)</f>
        <v>#N/A</v>
      </c>
      <c r="Q19" s="55" t="e">
        <f>[8]!Table1[[#This Row],[Current WH Inventory]]=VLOOKUP(Table1[[#This Row],[Item '#]],[2]Sheet1!$B:$D,3,0)</f>
        <v>#REF!</v>
      </c>
    </row>
    <row r="20" spans="1:17" x14ac:dyDescent="0.25">
      <c r="A20" s="19"/>
      <c r="B20" s="2"/>
      <c r="C20" s="2"/>
      <c r="D20" s="1" t="e">
        <f>VLOOKUP(Table1[[#This Row],[SKU]],Data1!A:B,2,0)</f>
        <v>#N/A</v>
      </c>
      <c r="E20" s="22" t="e">
        <f>Table1[[#This Row],[UoM]]*Table1[[#This Row],[Recommended Replenishment Qty]]</f>
        <v>#N/A</v>
      </c>
      <c r="F20" s="22" t="e">
        <f>Table1[[#This Row],[Total EA (Transfer to WH06)]]/Table1[[#This Row],[UoM]]</f>
        <v>#N/A</v>
      </c>
      <c r="G20" s="1" t="e">
        <f>Table1[[#This Row],[Total EA (Transfer to WH06)]]/Table1[[#This Row],[BOX]]</f>
        <v>#N/A</v>
      </c>
      <c r="H20" s="1" t="e">
        <f>Table1[[#This Row],[Total EA (Transfer to WH06)]]/Table1[[#This Row],[CASE]]</f>
        <v>#N/A</v>
      </c>
      <c r="I20" s="53" t="e">
        <f>Table1[[#This Row],[Sellable Unit/Set/box to ship]]/Table1[[#This Row],[Case to pull]]</f>
        <v>#N/A</v>
      </c>
      <c r="J20" s="7" t="str">
        <f t="shared" si="0"/>
        <v/>
      </c>
      <c r="K20" s="7" t="e">
        <f>VLOOKUP(Table1[[#This Row],[SKU]],Instruction!A:F,6,0)</f>
        <v>#N/A</v>
      </c>
      <c r="L20" s="9" t="e">
        <f>VLOOKUP(Table1[[#This Row],[ASIN]],'[1]2024'!$A:$AB,28,0)</f>
        <v>#N/A</v>
      </c>
      <c r="M20" s="22" t="e">
        <f>VLOOKUP(Table1[[#This Row],[SKU]],Data1!A:C,3,0)</f>
        <v>#N/A</v>
      </c>
      <c r="N20" s="1" t="e">
        <f>VLOOKUP(Table1[[#This Row],[Item '#]],Data2!A:D,4,0)</f>
        <v>#N/A</v>
      </c>
      <c r="O20" s="2" t="e">
        <f>VLOOKUP(Table1[[#This Row],[Item '#]],Data2!A:D,3,0)</f>
        <v>#N/A</v>
      </c>
      <c r="P20" s="1" t="e">
        <f>VLOOKUP(Table1[[#This Row],[Item '#]],[2]Sheet1!$B:$D,3,0)</f>
        <v>#N/A</v>
      </c>
      <c r="Q20" s="55" t="e">
        <f>[8]!Table1[[#This Row],[Current WH Inventory]]=VLOOKUP(Table1[[#This Row],[Item '#]],[2]Sheet1!$B:$D,3,0)</f>
        <v>#REF!</v>
      </c>
    </row>
    <row r="21" spans="1:17" x14ac:dyDescent="0.25">
      <c r="A21" s="48"/>
      <c r="B21" s="2"/>
      <c r="C21" s="2"/>
      <c r="D21" s="1" t="e">
        <f>VLOOKUP(Table1[[#This Row],[SKU]],Data1!A:B,2,0)</f>
        <v>#N/A</v>
      </c>
      <c r="E21" s="49" t="e">
        <f>Table1[[#This Row],[UoM]]*Table1[[#This Row],[Recommended Replenishment Qty]]</f>
        <v>#N/A</v>
      </c>
      <c r="F21" s="49" t="e">
        <f>Table1[[#This Row],[Total EA (Transfer to WH06)]]/Table1[[#This Row],[UoM]]</f>
        <v>#N/A</v>
      </c>
      <c r="G21" s="1" t="e">
        <f>Table1[[#This Row],[Total EA (Transfer to WH06)]]/Table1[[#This Row],[BOX]]</f>
        <v>#N/A</v>
      </c>
      <c r="H21" s="1" t="e">
        <f>Table1[[#This Row],[Total EA (Transfer to WH06)]]/Table1[[#This Row],[CASE]]</f>
        <v>#N/A</v>
      </c>
      <c r="I21" s="53" t="e">
        <f>Table1[[#This Row],[Sellable Unit/Set/box to ship]]/Table1[[#This Row],[Case to pull]]</f>
        <v>#N/A</v>
      </c>
      <c r="J21" s="7" t="str">
        <f t="shared" si="0"/>
        <v/>
      </c>
      <c r="K21" s="7" t="e">
        <f>VLOOKUP(Table1[[#This Row],[SKU]],Instruction!A:F,6,0)</f>
        <v>#N/A</v>
      </c>
      <c r="L21" s="9" t="e">
        <f>VLOOKUP(Table1[[#This Row],[ASIN]],'[1]2024'!$A:$AB,28,0)</f>
        <v>#N/A</v>
      </c>
      <c r="M21" s="49" t="e">
        <f>VLOOKUP(Table1[[#This Row],[SKU]],Data1!A:C,3,0)</f>
        <v>#N/A</v>
      </c>
      <c r="N21" s="1" t="e">
        <f>VLOOKUP(Table1[[#This Row],[Item '#]],Data2!A:D,4,0)</f>
        <v>#N/A</v>
      </c>
      <c r="O21" s="2" t="e">
        <f>VLOOKUP(Table1[[#This Row],[Item '#]],Data2!A:D,3,0)</f>
        <v>#N/A</v>
      </c>
      <c r="P21" s="1" t="e">
        <f>VLOOKUP(Table1[[#This Row],[Item '#]],[2]Sheet1!$B:$D,3,0)</f>
        <v>#N/A</v>
      </c>
      <c r="Q21" s="55" t="e">
        <f>[8]!Table1[[#This Row],[Current WH Inventory]]=VLOOKUP(Table1[[#This Row],[Item '#]],[2]Sheet1!$B:$D,3,0)</f>
        <v>#REF!</v>
      </c>
    </row>
    <row r="22" spans="1:17" x14ac:dyDescent="0.25">
      <c r="A22" s="50"/>
      <c r="B22" s="2"/>
      <c r="C22" s="2"/>
      <c r="D22" s="1" t="e">
        <f>VLOOKUP(Table1[[#This Row],[SKU]],Data1!A:B,2,0)</f>
        <v>#N/A</v>
      </c>
      <c r="E22" s="51" t="e">
        <f>Table1[[#This Row],[UoM]]*Table1[[#This Row],[Recommended Replenishment Qty]]</f>
        <v>#N/A</v>
      </c>
      <c r="F22" s="51" t="e">
        <f>Table1[[#This Row],[Total EA (Transfer to WH06)]]/Table1[[#This Row],[UoM]]</f>
        <v>#N/A</v>
      </c>
      <c r="G22" s="1" t="e">
        <f>Table1[[#This Row],[Total EA (Transfer to WH06)]]/Table1[[#This Row],[BOX]]</f>
        <v>#N/A</v>
      </c>
      <c r="H22" s="1" t="e">
        <f>Table1[[#This Row],[Total EA (Transfer to WH06)]]/Table1[[#This Row],[CASE]]</f>
        <v>#N/A</v>
      </c>
      <c r="I22" s="53" t="e">
        <f>Table1[[#This Row],[Sellable Unit/Set/box to ship]]/Table1[[#This Row],[Case to pull]]</f>
        <v>#N/A</v>
      </c>
      <c r="J22" s="7" t="str">
        <f t="shared" si="0"/>
        <v/>
      </c>
      <c r="K22" s="7" t="e">
        <f>VLOOKUP(Table1[[#This Row],[SKU]],Instruction!A:F,6,0)</f>
        <v>#N/A</v>
      </c>
      <c r="L22" s="9" t="e">
        <f>VLOOKUP(Table1[[#This Row],[ASIN]],'[1]2024'!$A:$AB,28,0)</f>
        <v>#N/A</v>
      </c>
      <c r="M22" s="51" t="e">
        <f>VLOOKUP(Table1[[#This Row],[SKU]],Data1!A:C,3,0)</f>
        <v>#N/A</v>
      </c>
      <c r="N22" s="1" t="e">
        <f>VLOOKUP(Table1[[#This Row],[Item '#]],Data2!A:D,4,0)</f>
        <v>#N/A</v>
      </c>
      <c r="O22" s="2" t="e">
        <f>VLOOKUP(Table1[[#This Row],[Item '#]],Data2!A:D,3,0)</f>
        <v>#N/A</v>
      </c>
      <c r="P22" s="1" t="e">
        <f>VLOOKUP(Table1[[#This Row],[Item '#]],[2]Sheet1!$B:$D,3,0)</f>
        <v>#N/A</v>
      </c>
      <c r="Q22" s="55" t="e">
        <f>[8]!Table1[[#This Row],[Current WH Inventory]]=VLOOKUP(Table1[[#This Row],[Item '#]],[2]Sheet1!$B:$D,3,0)</f>
        <v>#REF!</v>
      </c>
    </row>
    <row r="23" spans="1:17" x14ac:dyDescent="0.25">
      <c r="A23" s="58"/>
      <c r="B23" s="2"/>
      <c r="C23" s="2"/>
      <c r="D23" s="1" t="e">
        <f>VLOOKUP(Table1[[#This Row],[SKU]],Data1!A:B,2,0)</f>
        <v>#N/A</v>
      </c>
      <c r="E23" s="56" t="e">
        <f>Table1[[#This Row],[UoM]]*Table1[[#This Row],[Recommended Replenishment Qty]]</f>
        <v>#N/A</v>
      </c>
      <c r="F23" s="56" t="e">
        <f>Table1[[#This Row],[Total EA (Transfer to WH06)]]/Table1[[#This Row],[UoM]]</f>
        <v>#N/A</v>
      </c>
      <c r="G23" s="1" t="e">
        <f>Table1[[#This Row],[Total EA (Transfer to WH06)]]/Table1[[#This Row],[BOX]]</f>
        <v>#N/A</v>
      </c>
      <c r="H23" s="1" t="e">
        <f>Table1[[#This Row],[Total EA (Transfer to WH06)]]/Table1[[#This Row],[CASE]]</f>
        <v>#N/A</v>
      </c>
      <c r="I23" s="57" t="e">
        <f>Table1[[#This Row],[Sellable Unit/Set/box to ship]]/Table1[[#This Row],[Case to pull]]</f>
        <v>#N/A</v>
      </c>
      <c r="J23" s="7" t="str">
        <f t="shared" si="0"/>
        <v/>
      </c>
      <c r="K23" s="7" t="e">
        <f>VLOOKUP(Table1[[#This Row],[SKU]],Instruction!A:F,6,0)</f>
        <v>#N/A</v>
      </c>
      <c r="L23" s="9" t="e">
        <f>VLOOKUP(Table1[[#This Row],[ASIN]],'[1]2024'!$A:$AB,28,0)</f>
        <v>#N/A</v>
      </c>
      <c r="M23" s="56" t="e">
        <f>VLOOKUP(Table1[[#This Row],[SKU]],Data1!A:C,3,0)</f>
        <v>#N/A</v>
      </c>
      <c r="N23" s="1" t="e">
        <f>VLOOKUP(Table1[[#This Row],[Item '#]],Data2!A:D,4,0)</f>
        <v>#N/A</v>
      </c>
      <c r="O23" s="2" t="e">
        <f>VLOOKUP(Table1[[#This Row],[Item '#]],Data2!A:D,3,0)</f>
        <v>#N/A</v>
      </c>
      <c r="P23" s="1" t="e">
        <f>VLOOKUP(Table1[[#This Row],[Item '#]],[2]Sheet1!$B:$D,3,0)</f>
        <v>#N/A</v>
      </c>
      <c r="Q23" s="55" t="e">
        <f>[8]!Table1[[#This Row],[Current WH Inventory]]=VLOOKUP(Table1[[#This Row],[Item '#]],[2]Sheet1!$B:$D,3,0)</f>
        <v>#REF!</v>
      </c>
    </row>
    <row r="24" spans="1:17" x14ac:dyDescent="0.25">
      <c r="A24" s="19"/>
      <c r="B24" s="2"/>
      <c r="C24" s="2"/>
      <c r="D24" s="1" t="e">
        <f>VLOOKUP(Table1[[#This Row],[SKU]],Data1!A:B,2,0)</f>
        <v>#N/A</v>
      </c>
      <c r="E24" s="22" t="e">
        <f>Table1[[#This Row],[UoM]]*Table1[[#This Row],[Recommended Replenishment Qty]]</f>
        <v>#N/A</v>
      </c>
      <c r="F24" s="22" t="e">
        <f>Table1[[#This Row],[Total EA (Transfer to WH06)]]/Table1[[#This Row],[UoM]]</f>
        <v>#N/A</v>
      </c>
      <c r="G24" s="1" t="e">
        <f>Table1[[#This Row],[Total EA (Transfer to WH06)]]/Table1[[#This Row],[BOX]]</f>
        <v>#N/A</v>
      </c>
      <c r="H24" s="1" t="e">
        <f>Table1[[#This Row],[Total EA (Transfer to WH06)]]/Table1[[#This Row],[CASE]]</f>
        <v>#N/A</v>
      </c>
      <c r="I24" s="53" t="e">
        <f>Table1[[#This Row],[Sellable Unit/Set/box to ship]]/Table1[[#This Row],[Case to pull]]</f>
        <v>#N/A</v>
      </c>
      <c r="J24" s="7" t="str">
        <f t="shared" si="0"/>
        <v/>
      </c>
      <c r="K24" s="7" t="e">
        <f>VLOOKUP(Table1[[#This Row],[SKU]],Instruction!A:F,6,0)</f>
        <v>#N/A</v>
      </c>
      <c r="L24" s="9" t="e">
        <f>VLOOKUP(Table1[[#This Row],[ASIN]],'[1]2024'!$A:$AB,28,0)</f>
        <v>#N/A</v>
      </c>
      <c r="M24" s="22" t="e">
        <f>VLOOKUP(Table1[[#This Row],[SKU]],Data1!A:C,3,0)</f>
        <v>#N/A</v>
      </c>
      <c r="N24" s="1" t="e">
        <f>VLOOKUP(Table1[[#This Row],[Item '#]],Data2!A:D,4,0)</f>
        <v>#N/A</v>
      </c>
      <c r="O24" s="2" t="e">
        <f>VLOOKUP(Table1[[#This Row],[Item '#]],Data2!A:D,3,0)</f>
        <v>#N/A</v>
      </c>
      <c r="P24" s="1" t="e">
        <f>VLOOKUP(Table1[[#This Row],[Item '#]],[2]Sheet1!$B:$D,3,0)</f>
        <v>#N/A</v>
      </c>
      <c r="Q24" s="55" t="e">
        <f>[8]!Table1[[#This Row],[Current WH Inventory]]=VLOOKUP(Table1[[#This Row],[Item '#]],[2]Sheet1!$B:$D,3,0)</f>
        <v>#REF!</v>
      </c>
    </row>
    <row r="25" spans="1:17" x14ac:dyDescent="0.25">
      <c r="A25" s="50"/>
      <c r="B25" s="2"/>
      <c r="C25" s="2"/>
      <c r="D25" s="1" t="e">
        <f>VLOOKUP(Table1[[#This Row],[SKU]],Data1!A:B,2,0)</f>
        <v>#N/A</v>
      </c>
      <c r="E25" s="51" t="e">
        <f>Table1[[#This Row],[UoM]]*Table1[[#This Row],[Recommended Replenishment Qty]]</f>
        <v>#N/A</v>
      </c>
      <c r="F25" s="51" t="e">
        <f>Table1[[#This Row],[Total EA (Transfer to WH06)]]/Table1[[#This Row],[UoM]]</f>
        <v>#N/A</v>
      </c>
      <c r="G25" s="1" t="e">
        <f>Table1[[#This Row],[Total EA (Transfer to WH06)]]/Table1[[#This Row],[BOX]]</f>
        <v>#N/A</v>
      </c>
      <c r="H25" s="1" t="e">
        <f>Table1[[#This Row],[Total EA (Transfer to WH06)]]/Table1[[#This Row],[CASE]]</f>
        <v>#N/A</v>
      </c>
      <c r="I25" s="53" t="e">
        <f>Table1[[#This Row],[Sellable Unit/Set/box to ship]]/Table1[[#This Row],[Case to pull]]</f>
        <v>#N/A</v>
      </c>
      <c r="J25" s="7" t="str">
        <f t="shared" si="0"/>
        <v/>
      </c>
      <c r="K25" s="7" t="e">
        <f>VLOOKUP(Table1[[#This Row],[SKU]],Instruction!A:F,6,0)</f>
        <v>#N/A</v>
      </c>
      <c r="L25" s="9" t="e">
        <f>VLOOKUP(Table1[[#This Row],[ASIN]],'[1]2024'!$A:$AB,28,0)</f>
        <v>#N/A</v>
      </c>
      <c r="M25" s="51" t="e">
        <f>VLOOKUP(Table1[[#This Row],[SKU]],Data1!A:C,3,0)</f>
        <v>#N/A</v>
      </c>
      <c r="N25" s="1" t="e">
        <f>VLOOKUP(Table1[[#This Row],[Item '#]],Data2!A:D,4,0)</f>
        <v>#N/A</v>
      </c>
      <c r="O25" s="2" t="e">
        <f>VLOOKUP(Table1[[#This Row],[Item '#]],Data2!A:D,3,0)</f>
        <v>#N/A</v>
      </c>
      <c r="P25" s="1" t="e">
        <f>VLOOKUP(Table1[[#This Row],[Item '#]],[2]Sheet1!$B:$D,3,0)</f>
        <v>#N/A</v>
      </c>
      <c r="Q25" s="55" t="e">
        <f>[8]!Table1[[#This Row],[Current WH Inventory]]=VLOOKUP(Table1[[#This Row],[Item '#]],[2]Sheet1!$B:$D,3,0)</f>
        <v>#REF!</v>
      </c>
    </row>
    <row r="26" spans="1:17" x14ac:dyDescent="0.25">
      <c r="A26" s="50"/>
      <c r="B26" s="2"/>
      <c r="C26" s="2"/>
      <c r="D26" s="1" t="e">
        <f>VLOOKUP(Table1[[#This Row],[SKU]],Data1!A:B,2,0)</f>
        <v>#N/A</v>
      </c>
      <c r="E26" s="51" t="e">
        <f>Table1[[#This Row],[UoM]]*Table1[[#This Row],[Recommended Replenishment Qty]]</f>
        <v>#N/A</v>
      </c>
      <c r="F26" s="51" t="e">
        <f>Table1[[#This Row],[Total EA (Transfer to WH06)]]/Table1[[#This Row],[UoM]]</f>
        <v>#N/A</v>
      </c>
      <c r="G26" s="1" t="e">
        <f>Table1[[#This Row],[Total EA (Transfer to WH06)]]/Table1[[#This Row],[BOX]]</f>
        <v>#N/A</v>
      </c>
      <c r="H26" s="1" t="e">
        <f>Table1[[#This Row],[Total EA (Transfer to WH06)]]/Table1[[#This Row],[CASE]]</f>
        <v>#N/A</v>
      </c>
      <c r="I26" s="53" t="e">
        <f>Table1[[#This Row],[Sellable Unit/Set/box to ship]]/Table1[[#This Row],[Case to pull]]</f>
        <v>#N/A</v>
      </c>
      <c r="J26" s="7" t="str">
        <f t="shared" si="0"/>
        <v/>
      </c>
      <c r="K26" s="7" t="e">
        <f>VLOOKUP(Table1[[#This Row],[SKU]],Instruction!A:F,6,0)</f>
        <v>#N/A</v>
      </c>
      <c r="L26" s="9" t="e">
        <f>VLOOKUP(Table1[[#This Row],[ASIN]],'[1]2024'!$A:$AB,28,0)</f>
        <v>#N/A</v>
      </c>
      <c r="M26" s="51" t="e">
        <f>VLOOKUP(Table1[[#This Row],[SKU]],Data1!A:C,3,0)</f>
        <v>#N/A</v>
      </c>
      <c r="N26" s="1" t="e">
        <f>VLOOKUP(Table1[[#This Row],[Item '#]],Data2!A:D,4,0)</f>
        <v>#N/A</v>
      </c>
      <c r="O26" s="2" t="e">
        <f>VLOOKUP(Table1[[#This Row],[Item '#]],Data2!A:D,3,0)</f>
        <v>#N/A</v>
      </c>
      <c r="P26" s="1" t="e">
        <f>VLOOKUP(Table1[[#This Row],[Item '#]],[2]Sheet1!$B:$D,3,0)</f>
        <v>#N/A</v>
      </c>
      <c r="Q26" s="55" t="e">
        <f>[8]!Table1[[#This Row],[Current WH Inventory]]=VLOOKUP(Table1[[#This Row],[Item '#]],[2]Sheet1!$B:$D,3,0)</f>
        <v>#REF!</v>
      </c>
    </row>
    <row r="27" spans="1:17" x14ac:dyDescent="0.25">
      <c r="A27" s="48"/>
      <c r="B27" s="2"/>
      <c r="C27" s="2"/>
      <c r="D27" s="1" t="e">
        <f>VLOOKUP(Table1[[#This Row],[SKU]],Data1!A:B,2,0)</f>
        <v>#N/A</v>
      </c>
      <c r="E27" s="49" t="e">
        <f>Table1[[#This Row],[UoM]]*Table1[[#This Row],[Recommended Replenishment Qty]]</f>
        <v>#N/A</v>
      </c>
      <c r="F27" s="49" t="e">
        <f>Table1[[#This Row],[Total EA (Transfer to WH06)]]/Table1[[#This Row],[UoM]]</f>
        <v>#N/A</v>
      </c>
      <c r="G27" s="1" t="e">
        <f>Table1[[#This Row],[Total EA (Transfer to WH06)]]/Table1[[#This Row],[BOX]]</f>
        <v>#N/A</v>
      </c>
      <c r="H27" s="1" t="e">
        <f>Table1[[#This Row],[Total EA (Transfer to WH06)]]/Table1[[#This Row],[CASE]]</f>
        <v>#N/A</v>
      </c>
      <c r="I27" s="53" t="e">
        <f>Table1[[#This Row],[Sellable Unit/Set/box to ship]]/Table1[[#This Row],[Case to pull]]</f>
        <v>#N/A</v>
      </c>
      <c r="J27" s="7" t="str">
        <f t="shared" si="0"/>
        <v/>
      </c>
      <c r="K27" s="7" t="e">
        <f>VLOOKUP(Table1[[#This Row],[SKU]],Instruction!A:F,6,0)</f>
        <v>#N/A</v>
      </c>
      <c r="L27" s="9" t="e">
        <f>VLOOKUP(Table1[[#This Row],[ASIN]],'[1]2024'!$A:$AB,28,0)</f>
        <v>#N/A</v>
      </c>
      <c r="M27" s="49" t="e">
        <f>VLOOKUP(Table1[[#This Row],[SKU]],Data1!A:C,3,0)</f>
        <v>#N/A</v>
      </c>
      <c r="N27" s="1" t="e">
        <f>VLOOKUP(Table1[[#This Row],[Item '#]],Data2!A:D,4,0)</f>
        <v>#N/A</v>
      </c>
      <c r="O27" s="2" t="e">
        <f>VLOOKUP(Table1[[#This Row],[Item '#]],Data2!A:D,3,0)</f>
        <v>#N/A</v>
      </c>
      <c r="P27" s="1" t="e">
        <f>VLOOKUP(Table1[[#This Row],[Item '#]],[2]Sheet1!$B:$D,3,0)</f>
        <v>#N/A</v>
      </c>
      <c r="Q27" s="55" t="e">
        <f>[8]!Table1[[#This Row],[Current WH Inventory]]=VLOOKUP(Table1[[#This Row],[Item '#]],[2]Sheet1!$B:$D,3,0)</f>
        <v>#REF!</v>
      </c>
    </row>
    <row r="28" spans="1:17" x14ac:dyDescent="0.25">
      <c r="A28" s="48"/>
      <c r="B28" s="2"/>
      <c r="C28" s="2"/>
      <c r="D28" s="1" t="e">
        <f>VLOOKUP(Table1[[#This Row],[SKU]],Data1!A:B,2,0)</f>
        <v>#N/A</v>
      </c>
      <c r="E28" s="49" t="e">
        <f>Table1[[#This Row],[UoM]]*Table1[[#This Row],[Recommended Replenishment Qty]]</f>
        <v>#N/A</v>
      </c>
      <c r="F28" s="49" t="e">
        <f>Table1[[#This Row],[Total EA (Transfer to WH06)]]/Table1[[#This Row],[UoM]]</f>
        <v>#N/A</v>
      </c>
      <c r="G28" s="1" t="e">
        <f>Table1[[#This Row],[Total EA (Transfer to WH06)]]/Table1[[#This Row],[BOX]]</f>
        <v>#N/A</v>
      </c>
      <c r="H28" s="1" t="e">
        <f>Table1[[#This Row],[Total EA (Transfer to WH06)]]/Table1[[#This Row],[CASE]]</f>
        <v>#N/A</v>
      </c>
      <c r="I28" s="53" t="e">
        <f>Table1[[#This Row],[Sellable Unit/Set/box to ship]]/Table1[[#This Row],[Case to pull]]</f>
        <v>#N/A</v>
      </c>
      <c r="J28" s="7" t="str">
        <f t="shared" si="0"/>
        <v/>
      </c>
      <c r="K28" s="7" t="e">
        <f>VLOOKUP(Table1[[#This Row],[SKU]],Instruction!A:F,6,0)</f>
        <v>#N/A</v>
      </c>
      <c r="L28" s="9" t="e">
        <f>VLOOKUP(Table1[[#This Row],[ASIN]],'[1]2024'!$A:$AB,28,0)</f>
        <v>#N/A</v>
      </c>
      <c r="M28" s="49" t="e">
        <f>VLOOKUP(Table1[[#This Row],[SKU]],Data1!A:C,3,0)</f>
        <v>#N/A</v>
      </c>
      <c r="N28" s="1" t="e">
        <f>VLOOKUP(Table1[[#This Row],[Item '#]],Data2!A:D,4,0)</f>
        <v>#N/A</v>
      </c>
      <c r="O28" s="2" t="e">
        <f>VLOOKUP(Table1[[#This Row],[Item '#]],Data2!A:D,3,0)</f>
        <v>#N/A</v>
      </c>
      <c r="P28" s="1" t="e">
        <f>VLOOKUP(Table1[[#This Row],[Item '#]],[2]Sheet1!$B:$D,3,0)</f>
        <v>#N/A</v>
      </c>
      <c r="Q28" s="55" t="e">
        <f>[8]!Table1[[#This Row],[Current WH Inventory]]=VLOOKUP(Table1[[#This Row],[Item '#]],[2]Sheet1!$B:$D,3,0)</f>
        <v>#REF!</v>
      </c>
    </row>
    <row r="29" spans="1:17" x14ac:dyDescent="0.25">
      <c r="A29" s="50"/>
      <c r="B29" s="2"/>
      <c r="C29" s="2"/>
      <c r="D29" s="1" t="e">
        <f>VLOOKUP(Table1[[#This Row],[SKU]],Data1!A:B,2,0)</f>
        <v>#N/A</v>
      </c>
      <c r="E29" s="51" t="e">
        <f>Table1[[#This Row],[UoM]]*Table1[[#This Row],[Recommended Replenishment Qty]]</f>
        <v>#N/A</v>
      </c>
      <c r="F29" s="51" t="e">
        <f>Table1[[#This Row],[Total EA (Transfer to WH06)]]/Table1[[#This Row],[UoM]]</f>
        <v>#N/A</v>
      </c>
      <c r="G29" s="1" t="e">
        <f>Table1[[#This Row],[Total EA (Transfer to WH06)]]/Table1[[#This Row],[BOX]]</f>
        <v>#N/A</v>
      </c>
      <c r="H29" s="1" t="e">
        <f>Table1[[#This Row],[Total EA (Transfer to WH06)]]/Table1[[#This Row],[CASE]]</f>
        <v>#N/A</v>
      </c>
      <c r="I29" s="53" t="e">
        <f>Table1[[#This Row],[Sellable Unit/Set/box to ship]]/Table1[[#This Row],[Case to pull]]</f>
        <v>#N/A</v>
      </c>
      <c r="J29" s="7" t="str">
        <f t="shared" si="0"/>
        <v/>
      </c>
      <c r="K29" s="7" t="e">
        <f>VLOOKUP(Table1[[#This Row],[SKU]],Instruction!A:F,6,0)</f>
        <v>#N/A</v>
      </c>
      <c r="L29" s="9" t="e">
        <f>VLOOKUP(Table1[[#This Row],[ASIN]],'[1]2024'!$A:$AB,28,0)</f>
        <v>#N/A</v>
      </c>
      <c r="M29" s="51" t="e">
        <f>VLOOKUP(Table1[[#This Row],[SKU]],Data1!A:C,3,0)</f>
        <v>#N/A</v>
      </c>
      <c r="N29" s="1" t="e">
        <f>VLOOKUP(Table1[[#This Row],[Item '#]],Data2!A:D,4,0)</f>
        <v>#N/A</v>
      </c>
      <c r="O29" s="2" t="e">
        <f>VLOOKUP(Table1[[#This Row],[Item '#]],Data2!A:D,3,0)</f>
        <v>#N/A</v>
      </c>
      <c r="P29" s="1" t="e">
        <f>VLOOKUP(Table1[[#This Row],[Item '#]],[2]Sheet1!$B:$D,3,0)</f>
        <v>#N/A</v>
      </c>
      <c r="Q29" s="55" t="e">
        <f>[8]!Table1[[#This Row],[Current WH Inventory]]=VLOOKUP(Table1[[#This Row],[Item '#]],[2]Sheet1!$B:$D,3,0)</f>
        <v>#REF!</v>
      </c>
    </row>
    <row r="30" spans="1:17" x14ac:dyDescent="0.25">
      <c r="A30" s="19"/>
      <c r="B30" s="2"/>
      <c r="C30" s="2"/>
      <c r="D30" s="1" t="e">
        <f>VLOOKUP(Table1[[#This Row],[SKU]],Data1!A:B,2,0)</f>
        <v>#N/A</v>
      </c>
      <c r="E30" s="22" t="e">
        <f>Table1[[#This Row],[UoM]]*Table1[[#This Row],[Recommended Replenishment Qty]]</f>
        <v>#N/A</v>
      </c>
      <c r="F30" s="22" t="e">
        <f>Table1[[#This Row],[Total EA (Transfer to WH06)]]/Table1[[#This Row],[UoM]]</f>
        <v>#N/A</v>
      </c>
      <c r="G30" s="1" t="e">
        <f>Table1[[#This Row],[Total EA (Transfer to WH06)]]/Table1[[#This Row],[BOX]]</f>
        <v>#N/A</v>
      </c>
      <c r="H30" s="1" t="e">
        <f>Table1[[#This Row],[Total EA (Transfer to WH06)]]/Table1[[#This Row],[CASE]]</f>
        <v>#N/A</v>
      </c>
      <c r="I30" s="53" t="e">
        <f>Table1[[#This Row],[Sellable Unit/Set/box to ship]]/Table1[[#This Row],[Case to pull]]</f>
        <v>#N/A</v>
      </c>
      <c r="J30" s="7" t="str">
        <f t="shared" si="0"/>
        <v/>
      </c>
      <c r="K30" s="7" t="e">
        <f>VLOOKUP(Table1[[#This Row],[SKU]],Instruction!A:F,6,0)</f>
        <v>#N/A</v>
      </c>
      <c r="L30" s="9" t="e">
        <f>VLOOKUP(Table1[[#This Row],[ASIN]],'[1]2024'!$A:$AB,28,0)</f>
        <v>#N/A</v>
      </c>
      <c r="M30" s="22" t="e">
        <f>VLOOKUP(Table1[[#This Row],[SKU]],Data1!A:C,3,0)</f>
        <v>#N/A</v>
      </c>
      <c r="N30" s="1" t="e">
        <f>VLOOKUP(Table1[[#This Row],[Item '#]],Data2!A:D,4,0)</f>
        <v>#N/A</v>
      </c>
      <c r="O30" s="2" t="e">
        <f>VLOOKUP(Table1[[#This Row],[Item '#]],Data2!A:D,3,0)</f>
        <v>#N/A</v>
      </c>
      <c r="P30" s="1" t="e">
        <f>VLOOKUP(Table1[[#This Row],[Item '#]],[2]Sheet1!$B:$D,3,0)</f>
        <v>#N/A</v>
      </c>
      <c r="Q30" s="55" t="e">
        <f>[8]!Table1[[#This Row],[Current WH Inventory]]=VLOOKUP(Table1[[#This Row],[Item '#]],[2]Sheet1!$B:$D,3,0)</f>
        <v>#REF!</v>
      </c>
    </row>
    <row r="31" spans="1:17" x14ac:dyDescent="0.25">
      <c r="A31" s="19"/>
      <c r="B31" s="2"/>
      <c r="C31" s="2"/>
      <c r="D31" s="1" t="e">
        <f>VLOOKUP(Table1[[#This Row],[SKU]],Data1!A:B,2,0)</f>
        <v>#N/A</v>
      </c>
      <c r="E31" s="22" t="e">
        <f>Table1[[#This Row],[UoM]]*Table1[[#This Row],[Recommended Replenishment Qty]]</f>
        <v>#N/A</v>
      </c>
      <c r="F31" s="22" t="e">
        <f>Table1[[#This Row],[Total EA (Transfer to WH06)]]/Table1[[#This Row],[UoM]]</f>
        <v>#N/A</v>
      </c>
      <c r="G31" s="1" t="e">
        <f>Table1[[#This Row],[Total EA (Transfer to WH06)]]/Table1[[#This Row],[BOX]]</f>
        <v>#N/A</v>
      </c>
      <c r="H31" s="1" t="e">
        <f>Table1[[#This Row],[Total EA (Transfer to WH06)]]/Table1[[#This Row],[CASE]]</f>
        <v>#N/A</v>
      </c>
      <c r="I31" s="53" t="e">
        <f>Table1[[#This Row],[Sellable Unit/Set/box to ship]]/Table1[[#This Row],[Case to pull]]</f>
        <v>#N/A</v>
      </c>
      <c r="J31" s="7" t="str">
        <f t="shared" si="0"/>
        <v/>
      </c>
      <c r="K31" s="7" t="e">
        <f>VLOOKUP(Table1[[#This Row],[SKU]],Instruction!A:F,6,0)</f>
        <v>#N/A</v>
      </c>
      <c r="L31" s="9" t="e">
        <f>VLOOKUP(Table1[[#This Row],[ASIN]],'[1]2024'!$A:$AB,28,0)</f>
        <v>#N/A</v>
      </c>
      <c r="M31" s="22" t="e">
        <f>VLOOKUP(Table1[[#This Row],[SKU]],Data1!A:C,3,0)</f>
        <v>#N/A</v>
      </c>
      <c r="N31" s="1" t="e">
        <f>VLOOKUP(Table1[[#This Row],[Item '#]],Data2!A:D,4,0)</f>
        <v>#N/A</v>
      </c>
      <c r="O31" s="2" t="e">
        <f>VLOOKUP(Table1[[#This Row],[Item '#]],Data2!A:D,3,0)</f>
        <v>#N/A</v>
      </c>
      <c r="P31" s="1" t="e">
        <f>VLOOKUP(Table1[[#This Row],[Item '#]],[2]Sheet1!$B:$D,3,0)</f>
        <v>#N/A</v>
      </c>
      <c r="Q31" s="55" t="e">
        <f>[8]!Table1[[#This Row],[Current WH Inventory]]=VLOOKUP(Table1[[#This Row],[Item '#]],[2]Sheet1!$B:$D,3,0)</f>
        <v>#REF!</v>
      </c>
    </row>
    <row r="32" spans="1:17" x14ac:dyDescent="0.25">
      <c r="A32" s="50"/>
      <c r="B32" s="2"/>
      <c r="C32" s="2"/>
      <c r="D32" s="1" t="e">
        <f>VLOOKUP(Table1[[#This Row],[SKU]],Data1!A:B,2,0)</f>
        <v>#N/A</v>
      </c>
      <c r="E32" s="51" t="e">
        <f>Table1[[#This Row],[UoM]]*Table1[[#This Row],[Recommended Replenishment Qty]]</f>
        <v>#N/A</v>
      </c>
      <c r="F32" s="51" t="e">
        <f>Table1[[#This Row],[Total EA (Transfer to WH06)]]/Table1[[#This Row],[UoM]]</f>
        <v>#N/A</v>
      </c>
      <c r="G32" s="1" t="e">
        <f>Table1[[#This Row],[Total EA (Transfer to WH06)]]/Table1[[#This Row],[BOX]]</f>
        <v>#N/A</v>
      </c>
      <c r="H32" s="1" t="e">
        <f>Table1[[#This Row],[Total EA (Transfer to WH06)]]/Table1[[#This Row],[CASE]]</f>
        <v>#N/A</v>
      </c>
      <c r="I32" s="53" t="e">
        <f>Table1[[#This Row],[Sellable Unit/Set/box to ship]]/Table1[[#This Row],[Case to pull]]</f>
        <v>#N/A</v>
      </c>
      <c r="J32" s="7" t="str">
        <f t="shared" si="0"/>
        <v/>
      </c>
      <c r="K32" s="7" t="e">
        <f>VLOOKUP(Table1[[#This Row],[SKU]],Instruction!A:F,6,0)</f>
        <v>#N/A</v>
      </c>
      <c r="L32" s="9" t="e">
        <f>VLOOKUP(Table1[[#This Row],[ASIN]],'[1]2024'!$A:$AB,28,0)</f>
        <v>#N/A</v>
      </c>
      <c r="M32" s="51" t="e">
        <f>VLOOKUP(Table1[[#This Row],[SKU]],Data1!A:C,3,0)</f>
        <v>#N/A</v>
      </c>
      <c r="N32" s="1" t="e">
        <f>VLOOKUP(Table1[[#This Row],[Item '#]],Data2!A:D,4,0)</f>
        <v>#N/A</v>
      </c>
      <c r="O32" s="2" t="e">
        <f>VLOOKUP(Table1[[#This Row],[Item '#]],Data2!A:D,3,0)</f>
        <v>#N/A</v>
      </c>
      <c r="P32" s="1" t="e">
        <f>VLOOKUP(Table1[[#This Row],[Item '#]],[2]Sheet1!$B:$D,3,0)</f>
        <v>#N/A</v>
      </c>
      <c r="Q32" s="55" t="e">
        <f>[8]!Table1[[#This Row],[Current WH Inventory]]=VLOOKUP(Table1[[#This Row],[Item '#]],[2]Sheet1!$B:$D,3,0)</f>
        <v>#REF!</v>
      </c>
    </row>
    <row r="33" spans="1:17" x14ac:dyDescent="0.25">
      <c r="A33" s="19"/>
      <c r="B33" s="2"/>
      <c r="C33" s="2"/>
      <c r="D33" s="1" t="e">
        <f>VLOOKUP(Table1[[#This Row],[SKU]],Data1!A:B,2,0)</f>
        <v>#N/A</v>
      </c>
      <c r="E33" s="22" t="e">
        <f>Table1[[#This Row],[UoM]]*Table1[[#This Row],[Recommended Replenishment Qty]]</f>
        <v>#N/A</v>
      </c>
      <c r="F33" s="22" t="e">
        <f>Table1[[#This Row],[Total EA (Transfer to WH06)]]/Table1[[#This Row],[UoM]]</f>
        <v>#N/A</v>
      </c>
      <c r="G33" s="1" t="e">
        <f>Table1[[#This Row],[Total EA (Transfer to WH06)]]/Table1[[#This Row],[BOX]]</f>
        <v>#N/A</v>
      </c>
      <c r="H33" s="1" t="e">
        <f>Table1[[#This Row],[Total EA (Transfer to WH06)]]/Table1[[#This Row],[CASE]]</f>
        <v>#N/A</v>
      </c>
      <c r="I33" s="53" t="e">
        <f>Table1[[#This Row],[Sellable Unit/Set/box to ship]]/Table1[[#This Row],[Case to pull]]</f>
        <v>#N/A</v>
      </c>
      <c r="J33" s="7" t="str">
        <f t="shared" si="0"/>
        <v/>
      </c>
      <c r="K33" s="7" t="e">
        <f>VLOOKUP(Table1[[#This Row],[SKU]],Instruction!A:F,6,0)</f>
        <v>#N/A</v>
      </c>
      <c r="L33" s="9" t="e">
        <f>VLOOKUP(Table1[[#This Row],[ASIN]],'[1]2024'!$A:$AB,28,0)</f>
        <v>#N/A</v>
      </c>
      <c r="M33" s="22" t="e">
        <f>VLOOKUP(Table1[[#This Row],[SKU]],Data1!A:C,3,0)</f>
        <v>#N/A</v>
      </c>
      <c r="N33" s="1" t="e">
        <f>VLOOKUP(Table1[[#This Row],[Item '#]],Data2!A:D,4,0)</f>
        <v>#N/A</v>
      </c>
      <c r="O33" s="2" t="e">
        <f>VLOOKUP(Table1[[#This Row],[Item '#]],Data2!A:D,3,0)</f>
        <v>#N/A</v>
      </c>
      <c r="P33" s="1" t="e">
        <f>VLOOKUP(Table1[[#This Row],[Item '#]],[2]Sheet1!$B:$D,3,0)</f>
        <v>#N/A</v>
      </c>
      <c r="Q33" s="55" t="e">
        <f>[8]!Table1[[#This Row],[Current WH Inventory]]=VLOOKUP(Table1[[#This Row],[Item '#]],[2]Sheet1!$B:$D,3,0)</f>
        <v>#REF!</v>
      </c>
    </row>
    <row r="34" spans="1:17" x14ac:dyDescent="0.25">
      <c r="A34" s="50"/>
      <c r="B34" s="2"/>
      <c r="C34" s="2"/>
      <c r="D34" s="1" t="e">
        <f>VLOOKUP(Table1[[#This Row],[SKU]],Data1!A:B,2,0)</f>
        <v>#N/A</v>
      </c>
      <c r="E34" s="51" t="e">
        <f>Table1[[#This Row],[UoM]]*Table1[[#This Row],[Recommended Replenishment Qty]]</f>
        <v>#N/A</v>
      </c>
      <c r="F34" s="51" t="e">
        <f>Table1[[#This Row],[Total EA (Transfer to WH06)]]/Table1[[#This Row],[UoM]]</f>
        <v>#N/A</v>
      </c>
      <c r="G34" s="1" t="e">
        <f>Table1[[#This Row],[Total EA (Transfer to WH06)]]/Table1[[#This Row],[BOX]]</f>
        <v>#N/A</v>
      </c>
      <c r="H34" s="1" t="e">
        <f>Table1[[#This Row],[Total EA (Transfer to WH06)]]/Table1[[#This Row],[CASE]]</f>
        <v>#N/A</v>
      </c>
      <c r="I34" s="53" t="e">
        <f>Table1[[#This Row],[Sellable Unit/Set/box to ship]]/Table1[[#This Row],[Box to pull]]</f>
        <v>#N/A</v>
      </c>
      <c r="J34" s="7" t="str">
        <f t="shared" ref="J34:J65" si="1">IF(ISNUMBER(SEARCH("FNSKU",K34)),"Labeling","")</f>
        <v/>
      </c>
      <c r="K34" s="7" t="e">
        <f>VLOOKUP(Table1[[#This Row],[SKU]],Instruction!A:F,6,0)</f>
        <v>#N/A</v>
      </c>
      <c r="L34" s="9" t="e">
        <f>VLOOKUP(Table1[[#This Row],[ASIN]],'[1]2024'!$A:$AB,28,0)</f>
        <v>#N/A</v>
      </c>
      <c r="M34" s="51" t="e">
        <f>VLOOKUP(Table1[[#This Row],[SKU]],Data1!A:C,3,0)</f>
        <v>#N/A</v>
      </c>
      <c r="N34" s="1" t="e">
        <f>VLOOKUP(Table1[[#This Row],[Item '#]],Data2!A:D,4,0)</f>
        <v>#N/A</v>
      </c>
      <c r="O34" s="2" t="e">
        <f>VLOOKUP(Table1[[#This Row],[Item '#]],Data2!A:D,3,0)</f>
        <v>#N/A</v>
      </c>
      <c r="P34" s="1" t="e">
        <f>VLOOKUP(Table1[[#This Row],[Item '#]],[2]Sheet1!$B:$D,3,0)</f>
        <v>#N/A</v>
      </c>
      <c r="Q34" s="55" t="e">
        <f>[8]!Table1[[#This Row],[Current WH Inventory]]=VLOOKUP(Table1[[#This Row],[Item '#]],[2]Sheet1!$B:$D,3,0)</f>
        <v>#REF!</v>
      </c>
    </row>
    <row r="35" spans="1:17" x14ac:dyDescent="0.25">
      <c r="A35" s="19"/>
      <c r="B35" s="2"/>
      <c r="C35" s="2"/>
      <c r="D35" s="1" t="e">
        <f>VLOOKUP(Table1[[#This Row],[SKU]],Data1!A:B,2,0)</f>
        <v>#N/A</v>
      </c>
      <c r="E35" s="22" t="e">
        <f>Table1[[#This Row],[UoM]]*Table1[[#This Row],[Recommended Replenishment Qty]]</f>
        <v>#N/A</v>
      </c>
      <c r="F35" s="22" t="e">
        <f>Table1[[#This Row],[Total EA (Transfer to WH06)]]/Table1[[#This Row],[UoM]]</f>
        <v>#N/A</v>
      </c>
      <c r="G35" s="1" t="e">
        <f>Table1[[#This Row],[Total EA (Transfer to WH06)]]/Table1[[#This Row],[BOX]]</f>
        <v>#N/A</v>
      </c>
      <c r="H35" s="1" t="e">
        <f>Table1[[#This Row],[Total EA (Transfer to WH06)]]/Table1[[#This Row],[CASE]]</f>
        <v>#N/A</v>
      </c>
      <c r="I35" s="53" t="e">
        <f>Table1[[#This Row],[Sellable Unit/Set/box to ship]]/Table1[[#This Row],[Box to pull]]</f>
        <v>#N/A</v>
      </c>
      <c r="J35" s="7" t="str">
        <f t="shared" si="1"/>
        <v/>
      </c>
      <c r="K35" s="7" t="e">
        <f>VLOOKUP(Table1[[#This Row],[SKU]],Instruction!A:F,6,0)</f>
        <v>#N/A</v>
      </c>
      <c r="L35" s="9" t="e">
        <f>VLOOKUP(Table1[[#This Row],[ASIN]],'[1]2024'!$A:$AB,28,0)</f>
        <v>#N/A</v>
      </c>
      <c r="M35" s="22" t="e">
        <f>VLOOKUP(Table1[[#This Row],[SKU]],Data1!A:C,3,0)</f>
        <v>#N/A</v>
      </c>
      <c r="N35" s="1" t="e">
        <f>VLOOKUP(Table1[[#This Row],[Item '#]],Data2!A:D,4,0)</f>
        <v>#N/A</v>
      </c>
      <c r="O35" s="2" t="e">
        <f>VLOOKUP(Table1[[#This Row],[Item '#]],Data2!A:D,3,0)</f>
        <v>#N/A</v>
      </c>
      <c r="P35" s="1" t="e">
        <f>VLOOKUP(Table1[[#This Row],[Item '#]],[2]Sheet1!$B:$D,3,0)</f>
        <v>#N/A</v>
      </c>
      <c r="Q35" s="55" t="e">
        <f>[8]!Table1[[#This Row],[Current WH Inventory]]=VLOOKUP(Table1[[#This Row],[Item '#]],[2]Sheet1!$B:$D,3,0)</f>
        <v>#REF!</v>
      </c>
    </row>
    <row r="36" spans="1:17" x14ac:dyDescent="0.25">
      <c r="A36" s="19"/>
      <c r="B36" s="2"/>
      <c r="C36" s="2"/>
      <c r="D36" s="1" t="e">
        <f>VLOOKUP(Table1[[#This Row],[SKU]],Data1!A:B,2,0)</f>
        <v>#N/A</v>
      </c>
      <c r="E36" s="22" t="e">
        <f>Table1[[#This Row],[UoM]]*Table1[[#This Row],[Recommended Replenishment Qty]]</f>
        <v>#N/A</v>
      </c>
      <c r="F36" s="22" t="e">
        <f>Table1[[#This Row],[Total EA (Transfer to WH06)]]/Table1[[#This Row],[UoM]]</f>
        <v>#N/A</v>
      </c>
      <c r="G36" s="1" t="e">
        <f>Table1[[#This Row],[Total EA (Transfer to WH06)]]/Table1[[#This Row],[BOX]]</f>
        <v>#N/A</v>
      </c>
      <c r="H36" s="1" t="e">
        <f>Table1[[#This Row],[Total EA (Transfer to WH06)]]/Table1[[#This Row],[CASE]]</f>
        <v>#N/A</v>
      </c>
      <c r="I36" s="53" t="e">
        <f>Table1[[#This Row],[Sellable Unit/Set/box to ship]]/Table1[[#This Row],[Case to pull]]</f>
        <v>#N/A</v>
      </c>
      <c r="J36" s="7" t="str">
        <f t="shared" si="1"/>
        <v/>
      </c>
      <c r="K36" s="7" t="e">
        <f>VLOOKUP(Table1[[#This Row],[SKU]],Instruction!A:F,6,0)</f>
        <v>#N/A</v>
      </c>
      <c r="L36" s="9" t="e">
        <f>VLOOKUP(Table1[[#This Row],[ASIN]],'[1]2024'!$A:$AB,28,0)</f>
        <v>#N/A</v>
      </c>
      <c r="M36" s="22" t="e">
        <f>VLOOKUP(Table1[[#This Row],[SKU]],Data1!A:C,3,0)</f>
        <v>#N/A</v>
      </c>
      <c r="N36" s="1" t="e">
        <f>VLOOKUP(Table1[[#This Row],[Item '#]],Data2!A:D,4,0)</f>
        <v>#N/A</v>
      </c>
      <c r="O36" s="2" t="e">
        <f>VLOOKUP(Table1[[#This Row],[Item '#]],Data2!A:D,3,0)</f>
        <v>#N/A</v>
      </c>
      <c r="P36" s="1" t="e">
        <f>VLOOKUP(Table1[[#This Row],[Item '#]],[2]Sheet1!$B:$D,3,0)</f>
        <v>#N/A</v>
      </c>
      <c r="Q36" s="55" t="e">
        <f>[8]!Table1[[#This Row],[Current WH Inventory]]=VLOOKUP(Table1[[#This Row],[Item '#]],[2]Sheet1!$B:$D,3,0)</f>
        <v>#REF!</v>
      </c>
    </row>
    <row r="37" spans="1:17" x14ac:dyDescent="0.25">
      <c r="A37" s="48"/>
      <c r="B37" s="2"/>
      <c r="C37" s="2"/>
      <c r="D37" s="1" t="e">
        <f>VLOOKUP(Table1[[#This Row],[SKU]],Data1!A:B,2,0)</f>
        <v>#N/A</v>
      </c>
      <c r="E37" s="49" t="e">
        <f>Table1[[#This Row],[UoM]]*Table1[[#This Row],[Recommended Replenishment Qty]]</f>
        <v>#N/A</v>
      </c>
      <c r="F37" s="49" t="e">
        <f>Table1[[#This Row],[Total EA (Transfer to WH06)]]/Table1[[#This Row],[UoM]]</f>
        <v>#N/A</v>
      </c>
      <c r="G37" s="1" t="e">
        <f>Table1[[#This Row],[Total EA (Transfer to WH06)]]/Table1[[#This Row],[BOX]]</f>
        <v>#N/A</v>
      </c>
      <c r="H37" s="1" t="e">
        <f>Table1[[#This Row],[Total EA (Transfer to WH06)]]/Table1[[#This Row],[CASE]]</f>
        <v>#N/A</v>
      </c>
      <c r="I37" s="53" t="e">
        <f>Table1[[#This Row],[Sellable Unit/Set/box to ship]]/Table1[[#This Row],[Box to pull]]</f>
        <v>#N/A</v>
      </c>
      <c r="J37" s="7" t="str">
        <f t="shared" si="1"/>
        <v/>
      </c>
      <c r="K37" s="7" t="e">
        <f>VLOOKUP(Table1[[#This Row],[SKU]],Instruction!A:F,6,0)</f>
        <v>#N/A</v>
      </c>
      <c r="L37" s="9" t="e">
        <f>VLOOKUP(Table1[[#This Row],[ASIN]],'[1]2024'!$A:$AB,28,0)</f>
        <v>#N/A</v>
      </c>
      <c r="M37" s="49" t="e">
        <f>VLOOKUP(Table1[[#This Row],[SKU]],Data1!A:C,3,0)</f>
        <v>#N/A</v>
      </c>
      <c r="N37" s="1" t="e">
        <f>VLOOKUP(Table1[[#This Row],[Item '#]],Data2!A:D,4,0)</f>
        <v>#N/A</v>
      </c>
      <c r="O37" s="2" t="e">
        <f>VLOOKUP(Table1[[#This Row],[Item '#]],Data2!A:D,3,0)</f>
        <v>#N/A</v>
      </c>
      <c r="P37" s="1" t="e">
        <f>VLOOKUP(Table1[[#This Row],[Item '#]],[2]Sheet1!$B:$D,3,0)</f>
        <v>#N/A</v>
      </c>
      <c r="Q37" s="55" t="e">
        <f>[8]!Table1[[#This Row],[Current WH Inventory]]=VLOOKUP(Table1[[#This Row],[Item '#]],[2]Sheet1!$B:$D,3,0)</f>
        <v>#REF!</v>
      </c>
    </row>
    <row r="38" spans="1:17" x14ac:dyDescent="0.25">
      <c r="A38" s="48"/>
      <c r="B38" s="2"/>
      <c r="C38" s="2"/>
      <c r="D38" s="1" t="e">
        <f>VLOOKUP(Table1[[#This Row],[SKU]],Data1!A:B,2,0)</f>
        <v>#N/A</v>
      </c>
      <c r="E38" s="49" t="e">
        <f>Table1[[#This Row],[UoM]]*Table1[[#This Row],[Recommended Replenishment Qty]]</f>
        <v>#N/A</v>
      </c>
      <c r="F38" s="49" t="e">
        <f>Table1[[#This Row],[Total EA (Transfer to WH06)]]/Table1[[#This Row],[UoM]]</f>
        <v>#N/A</v>
      </c>
      <c r="G38" s="1" t="e">
        <f>Table1[[#This Row],[Total EA (Transfer to WH06)]]/Table1[[#This Row],[BOX]]</f>
        <v>#N/A</v>
      </c>
      <c r="H38" s="1" t="e">
        <f>Table1[[#This Row],[Total EA (Transfer to WH06)]]/Table1[[#This Row],[CASE]]</f>
        <v>#N/A</v>
      </c>
      <c r="I38" s="53" t="e">
        <f>Table1[[#This Row],[Sellable Unit/Set/box to ship]]/Table1[[#This Row],[Box to pull]]</f>
        <v>#N/A</v>
      </c>
      <c r="J38" s="7" t="str">
        <f t="shared" si="1"/>
        <v/>
      </c>
      <c r="K38" s="7" t="e">
        <f>VLOOKUP(Table1[[#This Row],[SKU]],Instruction!A:F,6,0)</f>
        <v>#N/A</v>
      </c>
      <c r="L38" s="9" t="e">
        <f>VLOOKUP(Table1[[#This Row],[ASIN]],'[1]2024'!$A:$AB,28,0)</f>
        <v>#N/A</v>
      </c>
      <c r="M38" s="49" t="e">
        <f>VLOOKUP(Table1[[#This Row],[SKU]],Data1!A:C,3,0)</f>
        <v>#N/A</v>
      </c>
      <c r="N38" s="1" t="e">
        <f>VLOOKUP(Table1[[#This Row],[Item '#]],Data2!A:D,4,0)</f>
        <v>#N/A</v>
      </c>
      <c r="O38" s="2" t="e">
        <f>VLOOKUP(Table1[[#This Row],[Item '#]],Data2!A:D,3,0)</f>
        <v>#N/A</v>
      </c>
      <c r="P38" s="1" t="e">
        <f>VLOOKUP(Table1[[#This Row],[Item '#]],[2]Sheet1!$B:$D,3,0)</f>
        <v>#N/A</v>
      </c>
      <c r="Q38" s="55" t="e">
        <f>[8]!Table1[[#This Row],[Current WH Inventory]]=VLOOKUP(Table1[[#This Row],[Item '#]],[2]Sheet1!$B:$D,3,0)</f>
        <v>#REF!</v>
      </c>
    </row>
    <row r="39" spans="1:17" x14ac:dyDescent="0.25">
      <c r="A39" s="19"/>
      <c r="B39" s="2"/>
      <c r="C39" s="2"/>
      <c r="D39" s="1" t="e">
        <f>VLOOKUP(Table1[[#This Row],[SKU]],Data1!A:B,2,0)</f>
        <v>#N/A</v>
      </c>
      <c r="E39" s="22" t="e">
        <f>Table1[[#This Row],[UoM]]*Table1[[#This Row],[Recommended Replenishment Qty]]</f>
        <v>#N/A</v>
      </c>
      <c r="F39" s="22" t="e">
        <f>Table1[[#This Row],[Total EA (Transfer to WH06)]]/Table1[[#This Row],[UoM]]</f>
        <v>#N/A</v>
      </c>
      <c r="G39" s="1" t="e">
        <f>Table1[[#This Row],[Total EA (Transfer to WH06)]]/Table1[[#This Row],[BOX]]</f>
        <v>#N/A</v>
      </c>
      <c r="H39" s="1" t="e">
        <f>Table1[[#This Row],[Total EA (Transfer to WH06)]]/Table1[[#This Row],[CASE]]</f>
        <v>#N/A</v>
      </c>
      <c r="I39" s="53" t="e">
        <f>Table1[[#This Row],[Sellable Unit/Set/box to ship]]/Table1[[#This Row],[Case to pull]]</f>
        <v>#N/A</v>
      </c>
      <c r="J39" s="7" t="str">
        <f t="shared" si="1"/>
        <v/>
      </c>
      <c r="K39" s="7" t="e">
        <f>VLOOKUP(Table1[[#This Row],[SKU]],Instruction!A:F,6,0)</f>
        <v>#N/A</v>
      </c>
      <c r="L39" s="9" t="e">
        <f>VLOOKUP(Table1[[#This Row],[ASIN]],'[1]2024'!$A:$AB,28,0)</f>
        <v>#N/A</v>
      </c>
      <c r="M39" s="22" t="e">
        <f>VLOOKUP(Table1[[#This Row],[SKU]],Data1!A:C,3,0)</f>
        <v>#N/A</v>
      </c>
      <c r="N39" s="1" t="e">
        <f>VLOOKUP(Table1[[#This Row],[Item '#]],Data2!A:D,4,0)</f>
        <v>#N/A</v>
      </c>
      <c r="O39" s="2" t="e">
        <f>VLOOKUP(Table1[[#This Row],[Item '#]],Data2!A:D,3,0)</f>
        <v>#N/A</v>
      </c>
      <c r="P39" s="1" t="e">
        <f>VLOOKUP(Table1[[#This Row],[Item '#]],[2]Sheet1!$B:$D,3,0)</f>
        <v>#N/A</v>
      </c>
      <c r="Q39" s="55" t="e">
        <f>[8]!Table1[[#This Row],[Current WH Inventory]]=VLOOKUP(Table1[[#This Row],[Item '#]],[2]Sheet1!$B:$D,3,0)</f>
        <v>#REF!</v>
      </c>
    </row>
    <row r="40" spans="1:17" x14ac:dyDescent="0.25">
      <c r="A40" s="48"/>
      <c r="B40" s="2"/>
      <c r="C40" s="2"/>
      <c r="D40" s="1" t="e">
        <f>VLOOKUP(Table1[[#This Row],[SKU]],Data1!A:B,2,0)</f>
        <v>#N/A</v>
      </c>
      <c r="E40" s="49" t="e">
        <f>Table1[[#This Row],[UoM]]*Table1[[#This Row],[Recommended Replenishment Qty]]</f>
        <v>#N/A</v>
      </c>
      <c r="F40" s="49" t="e">
        <f>Table1[[#This Row],[Total EA (Transfer to WH06)]]/Table1[[#This Row],[UoM]]</f>
        <v>#N/A</v>
      </c>
      <c r="G40" s="1" t="e">
        <f>Table1[[#This Row],[Total EA (Transfer to WH06)]]/Table1[[#This Row],[BOX]]</f>
        <v>#N/A</v>
      </c>
      <c r="H40" s="1" t="e">
        <f>Table1[[#This Row],[Total EA (Transfer to WH06)]]/Table1[[#This Row],[CASE]]</f>
        <v>#N/A</v>
      </c>
      <c r="I40" s="53" t="e">
        <f>Table1[[#This Row],[Sellable Unit/Set/box to ship]]/Table1[[#This Row],[Case to pull]]</f>
        <v>#N/A</v>
      </c>
      <c r="J40" s="7" t="str">
        <f t="shared" si="1"/>
        <v/>
      </c>
      <c r="K40" s="7" t="e">
        <f>VLOOKUP(Table1[[#This Row],[SKU]],Instruction!A:F,6,0)</f>
        <v>#N/A</v>
      </c>
      <c r="L40" s="9" t="e">
        <f>VLOOKUP(Table1[[#This Row],[ASIN]],'[1]2024'!$A:$AB,28,0)</f>
        <v>#N/A</v>
      </c>
      <c r="M40" s="49" t="e">
        <f>VLOOKUP(Table1[[#This Row],[SKU]],Data1!A:C,3,0)</f>
        <v>#N/A</v>
      </c>
      <c r="N40" s="1" t="e">
        <f>VLOOKUP(Table1[[#This Row],[Item '#]],Data2!A:D,4,0)</f>
        <v>#N/A</v>
      </c>
      <c r="O40" s="2" t="e">
        <f>VLOOKUP(Table1[[#This Row],[Item '#]],Data2!A:D,3,0)</f>
        <v>#N/A</v>
      </c>
      <c r="P40" s="1" t="e">
        <f>VLOOKUP(Table1[[#This Row],[Item '#]],[2]Sheet1!$B:$D,3,0)</f>
        <v>#N/A</v>
      </c>
      <c r="Q40" s="55" t="e">
        <f>[8]!Table1[[#This Row],[Current WH Inventory]]=VLOOKUP(Table1[[#This Row],[Item '#]],[2]Sheet1!$B:$D,3,0)</f>
        <v>#REF!</v>
      </c>
    </row>
    <row r="41" spans="1:17" x14ac:dyDescent="0.25">
      <c r="A41" s="50"/>
      <c r="B41" s="2"/>
      <c r="C41" s="2"/>
      <c r="D41" s="1" t="e">
        <f>VLOOKUP(Table1[[#This Row],[SKU]],Data1!A:B,2,0)</f>
        <v>#N/A</v>
      </c>
      <c r="E41" s="51" t="e">
        <f>Table1[[#This Row],[UoM]]*Table1[[#This Row],[Recommended Replenishment Qty]]</f>
        <v>#N/A</v>
      </c>
      <c r="F41" s="51" t="e">
        <f>Table1[[#This Row],[Total EA (Transfer to WH06)]]/Table1[[#This Row],[UoM]]</f>
        <v>#N/A</v>
      </c>
      <c r="G41" s="1" t="e">
        <f>Table1[[#This Row],[Total EA (Transfer to WH06)]]/Table1[[#This Row],[BOX]]</f>
        <v>#N/A</v>
      </c>
      <c r="H41" s="1" t="e">
        <f>Table1[[#This Row],[Total EA (Transfer to WH06)]]/Table1[[#This Row],[CASE]]</f>
        <v>#N/A</v>
      </c>
      <c r="I41" s="53" t="e">
        <f>Table1[[#This Row],[Sellable Unit/Set/box to ship]]/Table1[[#This Row],[Case to pull]]</f>
        <v>#N/A</v>
      </c>
      <c r="J41" s="7" t="str">
        <f t="shared" si="1"/>
        <v/>
      </c>
      <c r="K41" s="7" t="e">
        <f>VLOOKUP(Table1[[#This Row],[SKU]],Instruction!A:F,6,0)</f>
        <v>#N/A</v>
      </c>
      <c r="L41" s="9" t="e">
        <f>VLOOKUP(Table1[[#This Row],[ASIN]],'[1]2024'!$A:$AB,28,0)</f>
        <v>#N/A</v>
      </c>
      <c r="M41" s="51" t="e">
        <f>VLOOKUP(Table1[[#This Row],[SKU]],Data1!A:C,3,0)</f>
        <v>#N/A</v>
      </c>
      <c r="N41" s="1" t="e">
        <f>VLOOKUP(Table1[[#This Row],[Item '#]],Data2!A:D,4,0)</f>
        <v>#N/A</v>
      </c>
      <c r="O41" s="2" t="e">
        <f>VLOOKUP(Table1[[#This Row],[Item '#]],Data2!A:D,3,0)</f>
        <v>#N/A</v>
      </c>
      <c r="P41" s="1" t="e">
        <f>VLOOKUP(Table1[[#This Row],[Item '#]],[2]Sheet1!$B:$D,3,0)</f>
        <v>#N/A</v>
      </c>
      <c r="Q41" s="55" t="e">
        <f>[8]!Table1[[#This Row],[Current WH Inventory]]=VLOOKUP(Table1[[#This Row],[Item '#]],[2]Sheet1!$B:$D,3,0)</f>
        <v>#REF!</v>
      </c>
    </row>
    <row r="42" spans="1:17" x14ac:dyDescent="0.25">
      <c r="A42" s="50"/>
      <c r="B42" s="2"/>
      <c r="C42" s="2"/>
      <c r="D42" s="1" t="e">
        <f>VLOOKUP(Table1[[#This Row],[SKU]],Data1!A:B,2,0)</f>
        <v>#N/A</v>
      </c>
      <c r="E42" s="51" t="e">
        <f>Table1[[#This Row],[UoM]]*Table1[[#This Row],[Recommended Replenishment Qty]]</f>
        <v>#N/A</v>
      </c>
      <c r="F42" s="51" t="e">
        <f>Table1[[#This Row],[Total EA (Transfer to WH06)]]/Table1[[#This Row],[UoM]]</f>
        <v>#N/A</v>
      </c>
      <c r="G42" s="1" t="e">
        <f>Table1[[#This Row],[Total EA (Transfer to WH06)]]/Table1[[#This Row],[BOX]]</f>
        <v>#N/A</v>
      </c>
      <c r="H42" s="1" t="e">
        <f>Table1[[#This Row],[Total EA (Transfer to WH06)]]/Table1[[#This Row],[CASE]]</f>
        <v>#N/A</v>
      </c>
      <c r="I42" s="53" t="e">
        <f>Table1[[#This Row],[Sellable Unit/Set/box to ship]]/Table1[[#This Row],[Case to pull]]</f>
        <v>#N/A</v>
      </c>
      <c r="J42" s="7" t="str">
        <f t="shared" si="1"/>
        <v/>
      </c>
      <c r="K42" s="7" t="e">
        <f>VLOOKUP(Table1[[#This Row],[SKU]],Instruction!A:F,6,0)</f>
        <v>#N/A</v>
      </c>
      <c r="L42" s="9" t="e">
        <f>VLOOKUP(Table1[[#This Row],[ASIN]],'[1]2024'!$A:$AB,28,0)</f>
        <v>#N/A</v>
      </c>
      <c r="M42" s="51" t="e">
        <f>VLOOKUP(Table1[[#This Row],[SKU]],Data1!A:C,3,0)</f>
        <v>#N/A</v>
      </c>
      <c r="N42" s="1" t="e">
        <f>VLOOKUP(Table1[[#This Row],[Item '#]],Data2!A:D,4,0)</f>
        <v>#N/A</v>
      </c>
      <c r="O42" s="2" t="e">
        <f>VLOOKUP(Table1[[#This Row],[Item '#]],Data2!A:D,3,0)</f>
        <v>#N/A</v>
      </c>
      <c r="P42" s="1" t="e">
        <f>VLOOKUP(Table1[[#This Row],[Item '#]],[2]Sheet1!$B:$D,3,0)</f>
        <v>#N/A</v>
      </c>
      <c r="Q42" s="55" t="e">
        <f>[8]!Table1[[#This Row],[Current WH Inventory]]=VLOOKUP(Table1[[#This Row],[Item '#]],[2]Sheet1!$B:$D,3,0)</f>
        <v>#REF!</v>
      </c>
    </row>
    <row r="43" spans="1:17" x14ac:dyDescent="0.25">
      <c r="A43" s="50"/>
      <c r="B43" s="2"/>
      <c r="C43" s="2"/>
      <c r="D43" s="1" t="e">
        <f>VLOOKUP(Table1[[#This Row],[SKU]],Data1!A:B,2,0)</f>
        <v>#N/A</v>
      </c>
      <c r="E43" s="51" t="e">
        <f>Table1[[#This Row],[UoM]]*Table1[[#This Row],[Recommended Replenishment Qty]]</f>
        <v>#N/A</v>
      </c>
      <c r="F43" s="51" t="e">
        <f>Table1[[#This Row],[Total EA (Transfer to WH06)]]/Table1[[#This Row],[UoM]]</f>
        <v>#N/A</v>
      </c>
      <c r="G43" s="1" t="e">
        <f>Table1[[#This Row],[Total EA (Transfer to WH06)]]/Table1[[#This Row],[BOX]]</f>
        <v>#N/A</v>
      </c>
      <c r="H43" s="1" t="e">
        <f>Table1[[#This Row],[Total EA (Transfer to WH06)]]/Table1[[#This Row],[CASE]]</f>
        <v>#N/A</v>
      </c>
      <c r="I43" s="53" t="e">
        <f>Table1[[#This Row],[Sellable Unit/Set/box to ship]]/Table1[[#This Row],[Case to pull]]</f>
        <v>#N/A</v>
      </c>
      <c r="J43" s="7" t="str">
        <f t="shared" si="1"/>
        <v/>
      </c>
      <c r="K43" s="7" t="e">
        <f>VLOOKUP(Table1[[#This Row],[SKU]],Instruction!A:F,6,0)</f>
        <v>#N/A</v>
      </c>
      <c r="L43" s="9" t="e">
        <f>VLOOKUP(Table1[[#This Row],[ASIN]],'[1]2024'!$A:$AB,28,0)</f>
        <v>#N/A</v>
      </c>
      <c r="M43" s="51" t="e">
        <f>VLOOKUP(Table1[[#This Row],[SKU]],Data1!A:C,3,0)</f>
        <v>#N/A</v>
      </c>
      <c r="N43" s="1" t="e">
        <f>VLOOKUP(Table1[[#This Row],[Item '#]],Data2!A:D,4,0)</f>
        <v>#N/A</v>
      </c>
      <c r="O43" s="2" t="e">
        <f>VLOOKUP(Table1[[#This Row],[Item '#]],Data2!A:D,3,0)</f>
        <v>#N/A</v>
      </c>
      <c r="P43" s="1" t="e">
        <f>VLOOKUP(Table1[[#This Row],[Item '#]],[2]Sheet1!$B:$D,3,0)</f>
        <v>#N/A</v>
      </c>
      <c r="Q43" s="55" t="e">
        <f>[8]!Table1[[#This Row],[Current WH Inventory]]=VLOOKUP(Table1[[#This Row],[Item '#]],[2]Sheet1!$B:$D,3,0)</f>
        <v>#REF!</v>
      </c>
    </row>
    <row r="44" spans="1:17" x14ac:dyDescent="0.25">
      <c r="A44" s="48"/>
      <c r="B44" s="2"/>
      <c r="C44" s="2"/>
      <c r="D44" s="1" t="e">
        <f>VLOOKUP(Table1[[#This Row],[SKU]],Data1!A:B,2,0)</f>
        <v>#N/A</v>
      </c>
      <c r="E44" s="49" t="e">
        <f>Table1[[#This Row],[UoM]]*Table1[[#This Row],[Recommended Replenishment Qty]]</f>
        <v>#N/A</v>
      </c>
      <c r="F44" s="49" t="e">
        <f>Table1[[#This Row],[Total EA (Transfer to WH06)]]/Table1[[#This Row],[UoM]]</f>
        <v>#N/A</v>
      </c>
      <c r="G44" s="1" t="e">
        <f>Table1[[#This Row],[Total EA (Transfer to WH06)]]/Table1[[#This Row],[BOX]]</f>
        <v>#N/A</v>
      </c>
      <c r="H44" s="1" t="e">
        <f>Table1[[#This Row],[Total EA (Transfer to WH06)]]/Table1[[#This Row],[CASE]]</f>
        <v>#N/A</v>
      </c>
      <c r="I44" s="53" t="e">
        <f>Table1[[#This Row],[Sellable Unit/Set/box to ship]]/Table1[[#This Row],[Case to pull]]</f>
        <v>#N/A</v>
      </c>
      <c r="J44" s="7" t="str">
        <f t="shared" si="1"/>
        <v/>
      </c>
      <c r="K44" s="7" t="e">
        <f>VLOOKUP(Table1[[#This Row],[SKU]],Instruction!A:F,6,0)</f>
        <v>#N/A</v>
      </c>
      <c r="L44" s="9" t="e">
        <f>VLOOKUP(Table1[[#This Row],[ASIN]],'[1]2024'!$A:$AB,28,0)</f>
        <v>#N/A</v>
      </c>
      <c r="M44" s="49" t="e">
        <f>VLOOKUP(Table1[[#This Row],[SKU]],Data1!A:C,3,0)</f>
        <v>#N/A</v>
      </c>
      <c r="N44" s="1" t="e">
        <f>VLOOKUP(Table1[[#This Row],[Item '#]],Data2!A:D,4,0)</f>
        <v>#N/A</v>
      </c>
      <c r="O44" s="2" t="e">
        <f>VLOOKUP(Table1[[#This Row],[Item '#]],Data2!A:D,3,0)</f>
        <v>#N/A</v>
      </c>
      <c r="P44" s="1" t="e">
        <f>VLOOKUP(Table1[[#This Row],[Item '#]],[2]Sheet1!$B:$D,3,0)</f>
        <v>#N/A</v>
      </c>
      <c r="Q44" s="55" t="e">
        <f>[8]!Table1[[#This Row],[Current WH Inventory]]=VLOOKUP(Table1[[#This Row],[Item '#]],[2]Sheet1!$B:$D,3,0)</f>
        <v>#REF!</v>
      </c>
    </row>
    <row r="45" spans="1:17" x14ac:dyDescent="0.25">
      <c r="A45" s="19"/>
      <c r="B45" s="2"/>
      <c r="C45" s="2"/>
      <c r="D45" s="1" t="e">
        <f>VLOOKUP(Table1[[#This Row],[SKU]],Data1!A:B,2,0)</f>
        <v>#N/A</v>
      </c>
      <c r="E45" s="22" t="e">
        <f>Table1[[#This Row],[UoM]]*Table1[[#This Row],[Recommended Replenishment Qty]]</f>
        <v>#N/A</v>
      </c>
      <c r="F45" s="22" t="e">
        <f>Table1[[#This Row],[Total EA (Transfer to WH06)]]/Table1[[#This Row],[UoM]]</f>
        <v>#N/A</v>
      </c>
      <c r="G45" s="1" t="e">
        <f>Table1[[#This Row],[Total EA (Transfer to WH06)]]/Table1[[#This Row],[BOX]]</f>
        <v>#N/A</v>
      </c>
      <c r="H45" s="1" t="e">
        <f>Table1[[#This Row],[Total EA (Transfer to WH06)]]/Table1[[#This Row],[CASE]]</f>
        <v>#N/A</v>
      </c>
      <c r="I45" s="53" t="e">
        <f>Table1[[#This Row],[Sellable Unit/Set/box to ship]]/Table1[[#This Row],[Case to pull]]</f>
        <v>#N/A</v>
      </c>
      <c r="J45" s="7" t="str">
        <f t="shared" si="1"/>
        <v/>
      </c>
      <c r="K45" s="7" t="e">
        <f>VLOOKUP(Table1[[#This Row],[SKU]],Instruction!A:F,6,0)</f>
        <v>#N/A</v>
      </c>
      <c r="L45" s="9" t="e">
        <f>VLOOKUP(Table1[[#This Row],[ASIN]],'[1]2024'!$A:$AB,28,0)</f>
        <v>#N/A</v>
      </c>
      <c r="M45" s="22" t="e">
        <f>VLOOKUP(Table1[[#This Row],[SKU]],Data1!A:C,3,0)</f>
        <v>#N/A</v>
      </c>
      <c r="N45" s="1" t="e">
        <f>VLOOKUP(Table1[[#This Row],[Item '#]],Data2!A:D,4,0)</f>
        <v>#N/A</v>
      </c>
      <c r="O45" s="2" t="e">
        <f>VLOOKUP(Table1[[#This Row],[Item '#]],Data2!A:D,3,0)</f>
        <v>#N/A</v>
      </c>
      <c r="P45" s="1" t="e">
        <f>VLOOKUP(Table1[[#This Row],[Item '#]],[2]Sheet1!$B:$D,3,0)</f>
        <v>#N/A</v>
      </c>
      <c r="Q45" s="55" t="e">
        <f>[8]!Table1[[#This Row],[Current WH Inventory]]=VLOOKUP(Table1[[#This Row],[Item '#]],[2]Sheet1!$B:$D,3,0)</f>
        <v>#REF!</v>
      </c>
    </row>
    <row r="46" spans="1:17" x14ac:dyDescent="0.25">
      <c r="A46" s="19"/>
      <c r="B46" s="2"/>
      <c r="C46" s="2"/>
      <c r="D46" s="1" t="e">
        <f>VLOOKUP(Table1[[#This Row],[SKU]],Data1!A:B,2,0)</f>
        <v>#N/A</v>
      </c>
      <c r="E46" s="22" t="e">
        <f>Table1[[#This Row],[UoM]]*Table1[[#This Row],[Recommended Replenishment Qty]]</f>
        <v>#N/A</v>
      </c>
      <c r="F46" s="22" t="e">
        <f>Table1[[#This Row],[Total EA (Transfer to WH06)]]/Table1[[#This Row],[UoM]]</f>
        <v>#N/A</v>
      </c>
      <c r="G46" s="1" t="e">
        <f>Table1[[#This Row],[Total EA (Transfer to WH06)]]/Table1[[#This Row],[BOX]]</f>
        <v>#N/A</v>
      </c>
      <c r="H46" s="1" t="e">
        <f>Table1[[#This Row],[Total EA (Transfer to WH06)]]/Table1[[#This Row],[CASE]]</f>
        <v>#N/A</v>
      </c>
      <c r="I46" s="53" t="e">
        <f>Table1[[#This Row],[Sellable Unit/Set/box to ship]]/Table1[[#This Row],[Case to pull]]</f>
        <v>#N/A</v>
      </c>
      <c r="J46" s="7" t="str">
        <f t="shared" si="1"/>
        <v/>
      </c>
      <c r="K46" s="7" t="e">
        <f>VLOOKUP(Table1[[#This Row],[SKU]],Instruction!A:F,6,0)</f>
        <v>#N/A</v>
      </c>
      <c r="L46" s="9" t="e">
        <f>VLOOKUP(Table1[[#This Row],[ASIN]],'[1]2024'!$A:$AB,28,0)</f>
        <v>#N/A</v>
      </c>
      <c r="M46" s="22" t="e">
        <f>VLOOKUP(Table1[[#This Row],[SKU]],Data1!A:C,3,0)</f>
        <v>#N/A</v>
      </c>
      <c r="N46" s="1" t="e">
        <f>VLOOKUP(Table1[[#This Row],[Item '#]],Data2!A:D,4,0)</f>
        <v>#N/A</v>
      </c>
      <c r="O46" s="2" t="e">
        <f>VLOOKUP(Table1[[#This Row],[Item '#]],Data2!A:D,3,0)</f>
        <v>#N/A</v>
      </c>
      <c r="P46" s="1" t="e">
        <f>VLOOKUP(Table1[[#This Row],[Item '#]],[2]Sheet1!$B:$D,3,0)</f>
        <v>#N/A</v>
      </c>
      <c r="Q46" s="55" t="e">
        <f>[8]!Table1[[#This Row],[Current WH Inventory]]=VLOOKUP(Table1[[#This Row],[Item '#]],[2]Sheet1!$B:$D,3,0)</f>
        <v>#REF!</v>
      </c>
    </row>
    <row r="47" spans="1:17" x14ac:dyDescent="0.25">
      <c r="A47" s="19"/>
      <c r="B47" s="2"/>
      <c r="C47" s="2"/>
      <c r="D47" s="1" t="e">
        <f>VLOOKUP(Table1[[#This Row],[SKU]],Data1!A:B,2,0)</f>
        <v>#N/A</v>
      </c>
      <c r="E47" s="22" t="e">
        <f>Table1[[#This Row],[UoM]]*Table1[[#This Row],[Recommended Replenishment Qty]]</f>
        <v>#N/A</v>
      </c>
      <c r="F47" s="22" t="e">
        <f>Table1[[#This Row],[Total EA (Transfer to WH06)]]/Table1[[#This Row],[UoM]]</f>
        <v>#N/A</v>
      </c>
      <c r="G47" s="1" t="e">
        <f>Table1[[#This Row],[Total EA (Transfer to WH06)]]/Table1[[#This Row],[BOX]]</f>
        <v>#N/A</v>
      </c>
      <c r="H47" s="1" t="e">
        <f>Table1[[#This Row],[Total EA (Transfer to WH06)]]/Table1[[#This Row],[CASE]]</f>
        <v>#N/A</v>
      </c>
      <c r="I47" s="53" t="e">
        <f>Table1[[#This Row],[Sellable Unit/Set/box to ship]]/Table1[[#This Row],[Box to pull]]</f>
        <v>#N/A</v>
      </c>
      <c r="J47" s="7" t="str">
        <f t="shared" si="1"/>
        <v/>
      </c>
      <c r="K47" s="7" t="e">
        <f>VLOOKUP(Table1[[#This Row],[SKU]],Instruction!A:F,6,0)</f>
        <v>#N/A</v>
      </c>
      <c r="L47" s="9" t="e">
        <f>VLOOKUP(Table1[[#This Row],[ASIN]],'[1]2024'!$A:$AB,28,0)</f>
        <v>#N/A</v>
      </c>
      <c r="M47" s="22" t="e">
        <f>VLOOKUP(Table1[[#This Row],[SKU]],Data1!A:C,3,0)</f>
        <v>#N/A</v>
      </c>
      <c r="N47" s="1" t="e">
        <f>VLOOKUP(Table1[[#This Row],[Item '#]],Data2!A:D,4,0)</f>
        <v>#N/A</v>
      </c>
      <c r="O47" s="2" t="e">
        <f>VLOOKUP(Table1[[#This Row],[Item '#]],Data2!A:D,3,0)</f>
        <v>#N/A</v>
      </c>
      <c r="P47" s="1" t="e">
        <f>VLOOKUP(Table1[[#This Row],[Item '#]],[2]Sheet1!$B:$D,3,0)</f>
        <v>#N/A</v>
      </c>
      <c r="Q47" s="55" t="e">
        <f>[8]!Table1[[#This Row],[Current WH Inventory]]=VLOOKUP(Table1[[#This Row],[Item '#]],[2]Sheet1!$B:$D,3,0)</f>
        <v>#REF!</v>
      </c>
    </row>
    <row r="48" spans="1:17" x14ac:dyDescent="0.25">
      <c r="A48" s="19"/>
      <c r="B48" s="2"/>
      <c r="C48" s="2"/>
      <c r="D48" s="1" t="e">
        <f>VLOOKUP(Table1[[#This Row],[SKU]],Data1!A:B,2,0)</f>
        <v>#N/A</v>
      </c>
      <c r="E48" s="22" t="e">
        <f>Table1[[#This Row],[UoM]]*Table1[[#This Row],[Recommended Replenishment Qty]]</f>
        <v>#N/A</v>
      </c>
      <c r="F48" s="22" t="e">
        <f>Table1[[#This Row],[Total EA (Transfer to WH06)]]/Table1[[#This Row],[UoM]]</f>
        <v>#N/A</v>
      </c>
      <c r="G48" s="1" t="e">
        <f>Table1[[#This Row],[Total EA (Transfer to WH06)]]/Table1[[#This Row],[BOX]]</f>
        <v>#N/A</v>
      </c>
      <c r="H48" s="1" t="e">
        <f>Table1[[#This Row],[Total EA (Transfer to WH06)]]/Table1[[#This Row],[CASE]]</f>
        <v>#N/A</v>
      </c>
      <c r="I48" s="53" t="e">
        <f>Table1[[#This Row],[Sellable Unit/Set/box to ship]]/Table1[[#This Row],[Case to pull]]</f>
        <v>#N/A</v>
      </c>
      <c r="J48" s="7" t="str">
        <f t="shared" si="1"/>
        <v/>
      </c>
      <c r="K48" s="7" t="e">
        <f>VLOOKUP(Table1[[#This Row],[SKU]],Instruction!A:F,6,0)</f>
        <v>#N/A</v>
      </c>
      <c r="L48" s="9" t="e">
        <f>VLOOKUP(Table1[[#This Row],[ASIN]],'[1]2024'!$A:$AB,28,0)</f>
        <v>#N/A</v>
      </c>
      <c r="M48" s="22" t="e">
        <f>VLOOKUP(Table1[[#This Row],[SKU]],Data1!A:C,3,0)</f>
        <v>#N/A</v>
      </c>
      <c r="N48" s="1" t="e">
        <f>VLOOKUP(Table1[[#This Row],[Item '#]],Data2!A:D,4,0)</f>
        <v>#N/A</v>
      </c>
      <c r="O48" s="2" t="e">
        <f>VLOOKUP(Table1[[#This Row],[Item '#]],Data2!A:D,3,0)</f>
        <v>#N/A</v>
      </c>
      <c r="P48" s="1" t="e">
        <f>VLOOKUP(Table1[[#This Row],[Item '#]],[2]Sheet1!$B:$D,3,0)</f>
        <v>#N/A</v>
      </c>
      <c r="Q48" s="55" t="e">
        <f>[8]!Table1[[#This Row],[Current WH Inventory]]=VLOOKUP(Table1[[#This Row],[Item '#]],[2]Sheet1!$B:$D,3,0)</f>
        <v>#REF!</v>
      </c>
    </row>
    <row r="49" spans="1:17" x14ac:dyDescent="0.25">
      <c r="A49" s="19"/>
      <c r="B49" s="2"/>
      <c r="C49" s="2"/>
      <c r="D49" s="1" t="e">
        <f>VLOOKUP(Table1[[#This Row],[SKU]],Data1!A:B,2,0)</f>
        <v>#N/A</v>
      </c>
      <c r="E49" s="22" t="e">
        <f>Table1[[#This Row],[UoM]]*Table1[[#This Row],[Recommended Replenishment Qty]]</f>
        <v>#N/A</v>
      </c>
      <c r="F49" s="22" t="e">
        <f>Table1[[#This Row],[Total EA (Transfer to WH06)]]/Table1[[#This Row],[UoM]]</f>
        <v>#N/A</v>
      </c>
      <c r="G49" s="1" t="e">
        <f>Table1[[#This Row],[Total EA (Transfer to WH06)]]/Table1[[#This Row],[BOX]]</f>
        <v>#N/A</v>
      </c>
      <c r="H49" s="1" t="e">
        <f>Table1[[#This Row],[Total EA (Transfer to WH06)]]/Table1[[#This Row],[CASE]]</f>
        <v>#N/A</v>
      </c>
      <c r="I49" s="53" t="e">
        <f>Table1[[#This Row],[Sellable Unit/Set/box to ship]]/Table1[[#This Row],[Case to pull]]</f>
        <v>#N/A</v>
      </c>
      <c r="J49" s="7" t="str">
        <f t="shared" si="1"/>
        <v/>
      </c>
      <c r="K49" s="7" t="e">
        <f>VLOOKUP(Table1[[#This Row],[SKU]],Instruction!A:F,6,0)</f>
        <v>#N/A</v>
      </c>
      <c r="L49" s="9" t="e">
        <f>VLOOKUP(Table1[[#This Row],[ASIN]],'[1]2024'!$A:$AB,28,0)</f>
        <v>#N/A</v>
      </c>
      <c r="M49" s="22" t="e">
        <f>VLOOKUP(Table1[[#This Row],[SKU]],Data1!A:C,3,0)</f>
        <v>#N/A</v>
      </c>
      <c r="N49" s="1" t="e">
        <f>VLOOKUP(Table1[[#This Row],[Item '#]],Data2!A:D,4,0)</f>
        <v>#N/A</v>
      </c>
      <c r="O49" s="2" t="e">
        <f>VLOOKUP(Table1[[#This Row],[Item '#]],Data2!A:D,3,0)</f>
        <v>#N/A</v>
      </c>
      <c r="P49" s="1" t="e">
        <f>VLOOKUP(Table1[[#This Row],[Item '#]],[2]Sheet1!$B:$D,3,0)</f>
        <v>#N/A</v>
      </c>
      <c r="Q49" s="55" t="e">
        <f>[8]!Table1[[#This Row],[Current WH Inventory]]=VLOOKUP(Table1[[#This Row],[Item '#]],[2]Sheet1!$B:$D,3,0)</f>
        <v>#REF!</v>
      </c>
    </row>
    <row r="50" spans="1:17" x14ac:dyDescent="0.25">
      <c r="A50" s="50"/>
      <c r="B50" s="2"/>
      <c r="C50" s="2"/>
      <c r="D50" s="1" t="e">
        <f>VLOOKUP(Table1[[#This Row],[SKU]],Data1!A:B,2,0)</f>
        <v>#N/A</v>
      </c>
      <c r="E50" s="51" t="e">
        <f>Table1[[#This Row],[UoM]]*Table1[[#This Row],[Recommended Replenishment Qty]]</f>
        <v>#N/A</v>
      </c>
      <c r="F50" s="51" t="e">
        <f>Table1[[#This Row],[Total EA (Transfer to WH06)]]/Table1[[#This Row],[UoM]]</f>
        <v>#N/A</v>
      </c>
      <c r="G50" s="1" t="e">
        <f>Table1[[#This Row],[Total EA (Transfer to WH06)]]/Table1[[#This Row],[BOX]]</f>
        <v>#N/A</v>
      </c>
      <c r="H50" s="1" t="e">
        <f>Table1[[#This Row],[Total EA (Transfer to WH06)]]/Table1[[#This Row],[CASE]]</f>
        <v>#N/A</v>
      </c>
      <c r="I50" s="53" t="e">
        <f>Table1[[#This Row],[Sellable Unit/Set/box to ship]]/Table1[[#This Row],[Case to pull]]</f>
        <v>#N/A</v>
      </c>
      <c r="J50" s="7" t="str">
        <f t="shared" si="1"/>
        <v/>
      </c>
      <c r="K50" s="7" t="e">
        <f>VLOOKUP(Table1[[#This Row],[SKU]],Instruction!A:F,6,0)</f>
        <v>#N/A</v>
      </c>
      <c r="L50" s="9" t="e">
        <f>VLOOKUP(Table1[[#This Row],[ASIN]],'[1]2024'!$A:$AB,28,0)</f>
        <v>#N/A</v>
      </c>
      <c r="M50" s="51" t="e">
        <f>VLOOKUP(Table1[[#This Row],[SKU]],Data1!A:C,3,0)</f>
        <v>#N/A</v>
      </c>
      <c r="N50" s="1" t="e">
        <f>VLOOKUP(Table1[[#This Row],[Item '#]],Data2!A:D,4,0)</f>
        <v>#N/A</v>
      </c>
      <c r="O50" s="2" t="e">
        <f>VLOOKUP(Table1[[#This Row],[Item '#]],Data2!A:D,3,0)</f>
        <v>#N/A</v>
      </c>
      <c r="P50" s="1" t="e">
        <f>VLOOKUP(Table1[[#This Row],[Item '#]],[2]Sheet1!$B:$D,3,0)</f>
        <v>#N/A</v>
      </c>
      <c r="Q50" s="55" t="e">
        <f>[8]!Table1[[#This Row],[Current WH Inventory]]=VLOOKUP(Table1[[#This Row],[Item '#]],[2]Sheet1!$B:$D,3,0)</f>
        <v>#REF!</v>
      </c>
    </row>
    <row r="51" spans="1:17" x14ac:dyDescent="0.25">
      <c r="A51" s="19"/>
      <c r="B51" s="2"/>
      <c r="C51" s="2"/>
      <c r="D51" s="1" t="e">
        <f>VLOOKUP(Table1[[#This Row],[SKU]],Data1!A:B,2,0)</f>
        <v>#N/A</v>
      </c>
      <c r="E51" s="22" t="e">
        <f>Table1[[#This Row],[UoM]]*Table1[[#This Row],[Recommended Replenishment Qty]]</f>
        <v>#N/A</v>
      </c>
      <c r="F51" s="22" t="e">
        <f>Table1[[#This Row],[Total EA (Transfer to WH06)]]/Table1[[#This Row],[UoM]]</f>
        <v>#N/A</v>
      </c>
      <c r="G51" s="1" t="e">
        <f>Table1[[#This Row],[Total EA (Transfer to WH06)]]/Table1[[#This Row],[BOX]]</f>
        <v>#N/A</v>
      </c>
      <c r="H51" s="1" t="e">
        <f>Table1[[#This Row],[Total EA (Transfer to WH06)]]/Table1[[#This Row],[CASE]]</f>
        <v>#N/A</v>
      </c>
      <c r="I51" s="53" t="e">
        <f>Table1[[#This Row],[Sellable Unit/Set/box to ship]]/Table1[[#This Row],[Box to pull]]</f>
        <v>#N/A</v>
      </c>
      <c r="J51" s="7" t="str">
        <f t="shared" si="1"/>
        <v/>
      </c>
      <c r="K51" s="7" t="e">
        <f>VLOOKUP(Table1[[#This Row],[SKU]],Instruction!A:F,6,0)</f>
        <v>#N/A</v>
      </c>
      <c r="L51" s="9" t="e">
        <f>VLOOKUP(Table1[[#This Row],[ASIN]],'[1]2024'!$A:$AB,28,0)</f>
        <v>#N/A</v>
      </c>
      <c r="M51" s="22" t="e">
        <f>VLOOKUP(Table1[[#This Row],[SKU]],Data1!A:C,3,0)</f>
        <v>#N/A</v>
      </c>
      <c r="N51" s="1" t="e">
        <f>VLOOKUP(Table1[[#This Row],[Item '#]],Data2!A:D,4,0)</f>
        <v>#N/A</v>
      </c>
      <c r="O51" s="2" t="e">
        <f>VLOOKUP(Table1[[#This Row],[Item '#]],Data2!A:D,3,0)</f>
        <v>#N/A</v>
      </c>
      <c r="P51" s="1" t="e">
        <f>VLOOKUP(Table1[[#This Row],[Item '#]],[2]Sheet1!$B:$D,3,0)</f>
        <v>#N/A</v>
      </c>
      <c r="Q51" s="55" t="e">
        <f>[8]!Table1[[#This Row],[Current WH Inventory]]=VLOOKUP(Table1[[#This Row],[Item '#]],[2]Sheet1!$B:$D,3,0)</f>
        <v>#REF!</v>
      </c>
    </row>
    <row r="52" spans="1:17" x14ac:dyDescent="0.25">
      <c r="A52" s="50"/>
      <c r="B52" s="2"/>
      <c r="C52" s="2"/>
      <c r="D52" s="1" t="e">
        <f>VLOOKUP(Table1[[#This Row],[SKU]],Data1!A:B,2,0)</f>
        <v>#N/A</v>
      </c>
      <c r="E52" s="51" t="e">
        <f>Table1[[#This Row],[UoM]]*Table1[[#This Row],[Recommended Replenishment Qty]]</f>
        <v>#N/A</v>
      </c>
      <c r="F52" s="51" t="e">
        <f>Table1[[#This Row],[Total EA (Transfer to WH06)]]/Table1[[#This Row],[UoM]]</f>
        <v>#N/A</v>
      </c>
      <c r="G52" s="1" t="e">
        <f>Table1[[#This Row],[Total EA (Transfer to WH06)]]/Table1[[#This Row],[BOX]]</f>
        <v>#N/A</v>
      </c>
      <c r="H52" s="1" t="e">
        <f>Table1[[#This Row],[Total EA (Transfer to WH06)]]/Table1[[#This Row],[CASE]]</f>
        <v>#N/A</v>
      </c>
      <c r="I52" s="53" t="e">
        <f>Table1[[#This Row],[Sellable Unit/Set/box to ship]]/Table1[[#This Row],[Case to pull]]</f>
        <v>#N/A</v>
      </c>
      <c r="J52" s="7" t="str">
        <f t="shared" si="1"/>
        <v/>
      </c>
      <c r="K52" s="7" t="e">
        <f>VLOOKUP(Table1[[#This Row],[SKU]],Instruction!A:F,6,0)</f>
        <v>#N/A</v>
      </c>
      <c r="L52" s="9" t="e">
        <f>VLOOKUP(Table1[[#This Row],[ASIN]],'[1]2024'!$A:$AB,28,0)</f>
        <v>#N/A</v>
      </c>
      <c r="M52" s="51" t="e">
        <f>VLOOKUP(Table1[[#This Row],[SKU]],Data1!A:C,3,0)</f>
        <v>#N/A</v>
      </c>
      <c r="N52" s="1" t="e">
        <f>VLOOKUP(Table1[[#This Row],[Item '#]],Data2!A:D,4,0)</f>
        <v>#N/A</v>
      </c>
      <c r="O52" s="2" t="e">
        <f>VLOOKUP(Table1[[#This Row],[Item '#]],Data2!A:D,3,0)</f>
        <v>#N/A</v>
      </c>
      <c r="P52" s="1" t="e">
        <f>VLOOKUP(Table1[[#This Row],[Item '#]],[2]Sheet1!$B:$D,3,0)</f>
        <v>#N/A</v>
      </c>
      <c r="Q52" s="55" t="e">
        <f>[8]!Table1[[#This Row],[Current WH Inventory]]=VLOOKUP(Table1[[#This Row],[Item '#]],[2]Sheet1!$B:$D,3,0)</f>
        <v>#REF!</v>
      </c>
    </row>
    <row r="53" spans="1:17" x14ac:dyDescent="0.25">
      <c r="A53" s="50"/>
      <c r="B53" s="2"/>
      <c r="C53" s="2"/>
      <c r="D53" s="1" t="e">
        <f>VLOOKUP(Table1[[#This Row],[SKU]],Data1!A:B,2,0)</f>
        <v>#N/A</v>
      </c>
      <c r="E53" s="51" t="e">
        <f>Table1[[#This Row],[UoM]]*Table1[[#This Row],[Recommended Replenishment Qty]]</f>
        <v>#N/A</v>
      </c>
      <c r="F53" s="51" t="e">
        <f>Table1[[#This Row],[Total EA (Transfer to WH06)]]/Table1[[#This Row],[UoM]]</f>
        <v>#N/A</v>
      </c>
      <c r="G53" s="1" t="e">
        <f>Table1[[#This Row],[Total EA (Transfer to WH06)]]/Table1[[#This Row],[BOX]]</f>
        <v>#N/A</v>
      </c>
      <c r="H53" s="1" t="e">
        <f>Table1[[#This Row],[Total EA (Transfer to WH06)]]/Table1[[#This Row],[CASE]]</f>
        <v>#N/A</v>
      </c>
      <c r="I53" s="53" t="e">
        <f>Table1[[#This Row],[Sellable Unit/Set/box to ship]]/Table1[[#This Row],[Box to pull]]</f>
        <v>#N/A</v>
      </c>
      <c r="J53" s="7" t="str">
        <f t="shared" si="1"/>
        <v/>
      </c>
      <c r="K53" s="7" t="e">
        <f>VLOOKUP(Table1[[#This Row],[SKU]],Instruction!A:F,6,0)</f>
        <v>#N/A</v>
      </c>
      <c r="L53" s="9" t="e">
        <f>VLOOKUP(Table1[[#This Row],[ASIN]],'[1]2024'!$A:$AB,28,0)</f>
        <v>#N/A</v>
      </c>
      <c r="M53" s="51" t="e">
        <f>VLOOKUP(Table1[[#This Row],[SKU]],Data1!A:C,3,0)</f>
        <v>#N/A</v>
      </c>
      <c r="N53" s="1" t="e">
        <f>VLOOKUP(Table1[[#This Row],[Item '#]],Data2!A:D,4,0)</f>
        <v>#N/A</v>
      </c>
      <c r="O53" s="2" t="e">
        <f>VLOOKUP(Table1[[#This Row],[Item '#]],Data2!A:D,3,0)</f>
        <v>#N/A</v>
      </c>
      <c r="P53" s="1" t="e">
        <f>VLOOKUP(Table1[[#This Row],[Item '#]],[2]Sheet1!$B:$D,3,0)</f>
        <v>#N/A</v>
      </c>
      <c r="Q53" s="55" t="e">
        <f>[8]!Table1[[#This Row],[Current WH Inventory]]=VLOOKUP(Table1[[#This Row],[Item '#]],[2]Sheet1!$B:$D,3,0)</f>
        <v>#REF!</v>
      </c>
    </row>
    <row r="54" spans="1:17" x14ac:dyDescent="0.25">
      <c r="A54" s="48"/>
      <c r="B54" s="2"/>
      <c r="C54" s="2"/>
      <c r="D54" s="1" t="e">
        <f>VLOOKUP(Table1[[#This Row],[SKU]],Data1!A:B,2,0)</f>
        <v>#N/A</v>
      </c>
      <c r="E54" s="49" t="e">
        <f>Table1[[#This Row],[UoM]]*Table1[[#This Row],[Recommended Replenishment Qty]]</f>
        <v>#N/A</v>
      </c>
      <c r="F54" s="49" t="e">
        <f>Table1[[#This Row],[Total EA (Transfer to WH06)]]/Table1[[#This Row],[UoM]]</f>
        <v>#N/A</v>
      </c>
      <c r="G54" s="1" t="e">
        <f>Table1[[#This Row],[Total EA (Transfer to WH06)]]/Table1[[#This Row],[BOX]]</f>
        <v>#N/A</v>
      </c>
      <c r="H54" s="1" t="e">
        <f>Table1[[#This Row],[Total EA (Transfer to WH06)]]/Table1[[#This Row],[CASE]]</f>
        <v>#N/A</v>
      </c>
      <c r="I54" s="53" t="e">
        <f>Table1[[#This Row],[Sellable Unit/Set/box to ship]]/Table1[[#This Row],[Box to pull]]</f>
        <v>#N/A</v>
      </c>
      <c r="J54" s="7" t="str">
        <f t="shared" si="1"/>
        <v/>
      </c>
      <c r="K54" s="7" t="e">
        <f>VLOOKUP(Table1[[#This Row],[SKU]],Instruction!A:F,6,0)</f>
        <v>#N/A</v>
      </c>
      <c r="L54" s="9" t="e">
        <f>VLOOKUP(Table1[[#This Row],[ASIN]],'[1]2024'!$A:$AB,28,0)</f>
        <v>#N/A</v>
      </c>
      <c r="M54" s="49" t="e">
        <f>VLOOKUP(Table1[[#This Row],[SKU]],Data1!A:C,3,0)</f>
        <v>#N/A</v>
      </c>
      <c r="N54" s="1" t="e">
        <f>VLOOKUP(Table1[[#This Row],[Item '#]],Data2!A:D,4,0)</f>
        <v>#N/A</v>
      </c>
      <c r="O54" s="2" t="e">
        <f>VLOOKUP(Table1[[#This Row],[Item '#]],Data2!A:D,3,0)</f>
        <v>#N/A</v>
      </c>
      <c r="P54" s="1" t="e">
        <f>VLOOKUP(Table1[[#This Row],[Item '#]],[2]Sheet1!$B:$D,3,0)</f>
        <v>#N/A</v>
      </c>
      <c r="Q54" s="55" t="e">
        <f>[8]!Table1[[#This Row],[Current WH Inventory]]=VLOOKUP(Table1[[#This Row],[Item '#]],[2]Sheet1!$B:$D,3,0)</f>
        <v>#REF!</v>
      </c>
    </row>
    <row r="55" spans="1:17" x14ac:dyDescent="0.25">
      <c r="A55" s="50"/>
      <c r="B55" s="2"/>
      <c r="C55" s="2"/>
      <c r="D55" s="1" t="e">
        <f>VLOOKUP(Table1[[#This Row],[SKU]],Data1!A:B,2,0)</f>
        <v>#N/A</v>
      </c>
      <c r="E55" s="51" t="e">
        <f>Table1[[#This Row],[UoM]]*Table1[[#This Row],[Recommended Replenishment Qty]]</f>
        <v>#N/A</v>
      </c>
      <c r="F55" s="51" t="e">
        <f>Table1[[#This Row],[Total EA (Transfer to WH06)]]/Table1[[#This Row],[UoM]]</f>
        <v>#N/A</v>
      </c>
      <c r="G55" s="1" t="e">
        <f>Table1[[#This Row],[Total EA (Transfer to WH06)]]/Table1[[#This Row],[BOX]]</f>
        <v>#N/A</v>
      </c>
      <c r="H55" s="1" t="e">
        <f>Table1[[#This Row],[Total EA (Transfer to WH06)]]/Table1[[#This Row],[CASE]]</f>
        <v>#N/A</v>
      </c>
      <c r="I55" s="53" t="e">
        <f>Table1[[#This Row],[Sellable Unit/Set/box to ship]]/Table1[[#This Row],[Box to pull]]</f>
        <v>#N/A</v>
      </c>
      <c r="J55" s="7" t="str">
        <f t="shared" si="1"/>
        <v/>
      </c>
      <c r="K55" s="7" t="e">
        <f>VLOOKUP(Table1[[#This Row],[SKU]],Instruction!A:F,6,0)</f>
        <v>#N/A</v>
      </c>
      <c r="L55" s="9" t="e">
        <f>VLOOKUP(Table1[[#This Row],[ASIN]],'[1]2024'!$A:$AB,28,0)</f>
        <v>#N/A</v>
      </c>
      <c r="M55" s="51" t="e">
        <f>VLOOKUP(Table1[[#This Row],[SKU]],Data1!A:C,3,0)</f>
        <v>#N/A</v>
      </c>
      <c r="N55" s="1" t="e">
        <f>VLOOKUP(Table1[[#This Row],[Item '#]],Data2!A:D,4,0)</f>
        <v>#N/A</v>
      </c>
      <c r="O55" s="2" t="e">
        <f>VLOOKUP(Table1[[#This Row],[Item '#]],Data2!A:D,3,0)</f>
        <v>#N/A</v>
      </c>
      <c r="P55" s="1" t="e">
        <f>VLOOKUP(Table1[[#This Row],[Item '#]],[2]Sheet1!$B:$D,3,0)</f>
        <v>#N/A</v>
      </c>
      <c r="Q55" s="55" t="e">
        <f>[8]!Table1[[#This Row],[Current WH Inventory]]=VLOOKUP(Table1[[#This Row],[Item '#]],[2]Sheet1!$B:$D,3,0)</f>
        <v>#REF!</v>
      </c>
    </row>
    <row r="56" spans="1:17" x14ac:dyDescent="0.25">
      <c r="A56" s="19"/>
      <c r="B56" s="2"/>
      <c r="C56" s="2"/>
      <c r="D56" s="1" t="e">
        <f>VLOOKUP(Table1[[#This Row],[SKU]],Data1!A:B,2,0)</f>
        <v>#N/A</v>
      </c>
      <c r="E56" s="51" t="e">
        <f>Table1[[#This Row],[UoM]]*Table1[[#This Row],[Recommended Replenishment Qty]]</f>
        <v>#N/A</v>
      </c>
      <c r="F56" s="51" t="e">
        <f>Table1[[#This Row],[Total EA (Transfer to WH06)]]/Table1[[#This Row],[UoM]]</f>
        <v>#N/A</v>
      </c>
      <c r="G56" s="1" t="e">
        <f>Table1[[#This Row],[Total EA (Transfer to WH06)]]/Table1[[#This Row],[BOX]]</f>
        <v>#N/A</v>
      </c>
      <c r="H56" s="1" t="e">
        <f>Table1[[#This Row],[Total EA (Transfer to WH06)]]/Table1[[#This Row],[CASE]]</f>
        <v>#N/A</v>
      </c>
      <c r="I56" s="53" t="e">
        <f>Table1[[#This Row],[Sellable Unit/Set/box to ship]]/Table1[[#This Row],[Case to pull]]</f>
        <v>#N/A</v>
      </c>
      <c r="J56" s="7" t="str">
        <f t="shared" si="1"/>
        <v/>
      </c>
      <c r="K56" s="7" t="e">
        <f>VLOOKUP(Table1[[#This Row],[SKU]],Instruction!A:F,6,0)</f>
        <v>#N/A</v>
      </c>
      <c r="L56" s="9" t="e">
        <f>VLOOKUP(Table1[[#This Row],[ASIN]],'[1]2024'!$A:$AB,28,0)</f>
        <v>#N/A</v>
      </c>
      <c r="M56" s="51" t="e">
        <f>VLOOKUP(Table1[[#This Row],[SKU]],Data1!A:C,3,0)</f>
        <v>#N/A</v>
      </c>
      <c r="N56" s="1" t="e">
        <f>VLOOKUP(Table1[[#This Row],[Item '#]],Data2!A:D,4,0)</f>
        <v>#N/A</v>
      </c>
      <c r="O56" s="2" t="e">
        <f>VLOOKUP(Table1[[#This Row],[Item '#]],Data2!A:D,3,0)</f>
        <v>#N/A</v>
      </c>
      <c r="P56" s="1" t="e">
        <f>VLOOKUP(Table1[[#This Row],[Item '#]],[2]Sheet1!$B:$D,3,0)</f>
        <v>#N/A</v>
      </c>
      <c r="Q56" s="55" t="e">
        <f>[8]!Table1[[#This Row],[Current WH Inventory]]=VLOOKUP(Table1[[#This Row],[Item '#]],[2]Sheet1!$B:$D,3,0)</f>
        <v>#REF!</v>
      </c>
    </row>
    <row r="57" spans="1:17" x14ac:dyDescent="0.25">
      <c r="A57" s="48"/>
      <c r="B57" s="2"/>
      <c r="C57" s="2"/>
      <c r="D57" s="1" t="e">
        <f>VLOOKUP(Table1[[#This Row],[SKU]],Data1!A:B,2,0)</f>
        <v>#N/A</v>
      </c>
      <c r="E57" s="49" t="e">
        <f>Table1[[#This Row],[UoM]]*Table1[[#This Row],[Recommended Replenishment Qty]]</f>
        <v>#N/A</v>
      </c>
      <c r="F57" s="49" t="e">
        <f>Table1[[#This Row],[Total EA (Transfer to WH06)]]/Table1[[#This Row],[UoM]]</f>
        <v>#N/A</v>
      </c>
      <c r="G57" s="1" t="e">
        <f>Table1[[#This Row],[Total EA (Transfer to WH06)]]/Table1[[#This Row],[BOX]]</f>
        <v>#N/A</v>
      </c>
      <c r="H57" s="1" t="e">
        <f>Table1[[#This Row],[Total EA (Transfer to WH06)]]/Table1[[#This Row],[CASE]]</f>
        <v>#N/A</v>
      </c>
      <c r="I57" s="53" t="e">
        <f>Table1[[#This Row],[Sellable Unit/Set/box to ship]]/Table1[[#This Row],[Case to pull]]</f>
        <v>#N/A</v>
      </c>
      <c r="J57" s="7" t="str">
        <f t="shared" si="1"/>
        <v/>
      </c>
      <c r="K57" s="7" t="e">
        <f>VLOOKUP(Table1[[#This Row],[SKU]],Instruction!A:F,6,0)</f>
        <v>#N/A</v>
      </c>
      <c r="L57" s="9" t="e">
        <f>VLOOKUP(Table1[[#This Row],[ASIN]],'[1]2024'!$A:$AB,28,0)</f>
        <v>#N/A</v>
      </c>
      <c r="M57" s="49" t="e">
        <f>VLOOKUP(Table1[[#This Row],[SKU]],Data1!A:C,3,0)</f>
        <v>#N/A</v>
      </c>
      <c r="N57" s="1" t="e">
        <f>VLOOKUP(Table1[[#This Row],[Item '#]],Data2!A:D,4,0)</f>
        <v>#N/A</v>
      </c>
      <c r="O57" s="2" t="e">
        <f>VLOOKUP(Table1[[#This Row],[Item '#]],Data2!A:D,3,0)</f>
        <v>#N/A</v>
      </c>
      <c r="P57" s="1" t="e">
        <f>VLOOKUP(Table1[[#This Row],[Item '#]],[2]Sheet1!$B:$D,3,0)</f>
        <v>#N/A</v>
      </c>
      <c r="Q57" s="55" t="e">
        <f>[8]!Table1[[#This Row],[Current WH Inventory]]=VLOOKUP(Table1[[#This Row],[Item '#]],[2]Sheet1!$B:$D,3,0)</f>
        <v>#REF!</v>
      </c>
    </row>
    <row r="58" spans="1:17" x14ac:dyDescent="0.25">
      <c r="A58" s="48"/>
      <c r="B58" s="2"/>
      <c r="C58" s="2"/>
      <c r="D58" s="1" t="e">
        <f>VLOOKUP(Table1[[#This Row],[SKU]],Data1!A:B,2,0)</f>
        <v>#N/A</v>
      </c>
      <c r="E58" s="49" t="e">
        <f>Table1[[#This Row],[UoM]]*Table1[[#This Row],[Recommended Replenishment Qty]]</f>
        <v>#N/A</v>
      </c>
      <c r="F58" s="49" t="e">
        <f>Table1[[#This Row],[Total EA (Transfer to WH06)]]/Table1[[#This Row],[UoM]]</f>
        <v>#N/A</v>
      </c>
      <c r="G58" s="1" t="e">
        <f>Table1[[#This Row],[Total EA (Transfer to WH06)]]/Table1[[#This Row],[BOX]]</f>
        <v>#N/A</v>
      </c>
      <c r="H58" s="1" t="e">
        <f>Table1[[#This Row],[Total EA (Transfer to WH06)]]/Table1[[#This Row],[CASE]]</f>
        <v>#N/A</v>
      </c>
      <c r="I58" s="53" t="e">
        <f>Table1[[#This Row],[Sellable Unit/Set/box to ship]]/Table1[[#This Row],[Box to pull]]</f>
        <v>#N/A</v>
      </c>
      <c r="J58" s="7" t="str">
        <f t="shared" si="1"/>
        <v/>
      </c>
      <c r="K58" s="7" t="e">
        <f>VLOOKUP(Table1[[#This Row],[SKU]],Instruction!A:F,6,0)</f>
        <v>#N/A</v>
      </c>
      <c r="L58" s="9" t="e">
        <f>VLOOKUP(Table1[[#This Row],[ASIN]],'[1]2024'!$A:$AB,28,0)</f>
        <v>#N/A</v>
      </c>
      <c r="M58" s="49" t="e">
        <f>VLOOKUP(Table1[[#This Row],[SKU]],Data1!A:C,3,0)</f>
        <v>#N/A</v>
      </c>
      <c r="N58" s="1" t="e">
        <f>VLOOKUP(Table1[[#This Row],[Item '#]],Data2!A:D,4,0)</f>
        <v>#N/A</v>
      </c>
      <c r="O58" s="2" t="e">
        <f>VLOOKUP(Table1[[#This Row],[Item '#]],Data2!A:D,3,0)</f>
        <v>#N/A</v>
      </c>
      <c r="P58" s="1" t="e">
        <f>VLOOKUP(Table1[[#This Row],[Item '#]],[2]Sheet1!$B:$D,3,0)</f>
        <v>#N/A</v>
      </c>
      <c r="Q58" s="55" t="e">
        <f>[8]!Table1[[#This Row],[Current WH Inventory]]=VLOOKUP(Table1[[#This Row],[Item '#]],[2]Sheet1!$B:$D,3,0)</f>
        <v>#REF!</v>
      </c>
    </row>
    <row r="59" spans="1:17" x14ac:dyDescent="0.25">
      <c r="A59" s="50"/>
      <c r="B59" s="2"/>
      <c r="C59" s="2"/>
      <c r="D59" s="1" t="e">
        <f>VLOOKUP(Table1[[#This Row],[SKU]],Data1!A:B,2,0)</f>
        <v>#N/A</v>
      </c>
      <c r="E59" s="51" t="e">
        <f>Table1[[#This Row],[UoM]]*Table1[[#This Row],[Recommended Replenishment Qty]]</f>
        <v>#N/A</v>
      </c>
      <c r="F59" s="51" t="e">
        <f>Table1[[#This Row],[Total EA (Transfer to WH06)]]/Table1[[#This Row],[UoM]]</f>
        <v>#N/A</v>
      </c>
      <c r="G59" s="1" t="e">
        <f>Table1[[#This Row],[Total EA (Transfer to WH06)]]/Table1[[#This Row],[BOX]]</f>
        <v>#N/A</v>
      </c>
      <c r="H59" s="1" t="e">
        <f>Table1[[#This Row],[Total EA (Transfer to WH06)]]/Table1[[#This Row],[CASE]]</f>
        <v>#N/A</v>
      </c>
      <c r="I59" s="53" t="e">
        <f>Table1[[#This Row],[Sellable Unit/Set/box to ship]]/Table1[[#This Row],[Box to pull]]</f>
        <v>#N/A</v>
      </c>
      <c r="J59" s="7" t="str">
        <f t="shared" si="1"/>
        <v/>
      </c>
      <c r="K59" s="7" t="e">
        <f>VLOOKUP(Table1[[#This Row],[SKU]],Instruction!A:F,6,0)</f>
        <v>#N/A</v>
      </c>
      <c r="L59" s="9" t="e">
        <f>VLOOKUP(Table1[[#This Row],[ASIN]],'[1]2024'!$A:$AB,28,0)</f>
        <v>#N/A</v>
      </c>
      <c r="M59" s="51" t="e">
        <f>VLOOKUP(Table1[[#This Row],[SKU]],Data1!A:C,3,0)</f>
        <v>#N/A</v>
      </c>
      <c r="N59" s="1" t="e">
        <f>VLOOKUP(Table1[[#This Row],[Item '#]],Data2!A:D,4,0)</f>
        <v>#N/A</v>
      </c>
      <c r="O59" s="2" t="e">
        <f>VLOOKUP(Table1[[#This Row],[Item '#]],Data2!A:D,3,0)</f>
        <v>#N/A</v>
      </c>
      <c r="P59" s="1" t="e">
        <f>VLOOKUP(Table1[[#This Row],[Item '#]],[2]Sheet1!$B:$D,3,0)</f>
        <v>#N/A</v>
      </c>
      <c r="Q59" s="55" t="e">
        <f>[8]!Table1[[#This Row],[Current WH Inventory]]=VLOOKUP(Table1[[#This Row],[Item '#]],[2]Sheet1!$B:$D,3,0)</f>
        <v>#REF!</v>
      </c>
    </row>
    <row r="60" spans="1:17" x14ac:dyDescent="0.25">
      <c r="A60" s="19"/>
      <c r="B60" s="2"/>
      <c r="C60" s="2"/>
      <c r="D60" s="1" t="e">
        <f>VLOOKUP(Table1[[#This Row],[SKU]],Data1!A:B,2,0)</f>
        <v>#N/A</v>
      </c>
      <c r="E60" s="22" t="e">
        <f>Table1[[#This Row],[UoM]]*Table1[[#This Row],[Recommended Replenishment Qty]]</f>
        <v>#N/A</v>
      </c>
      <c r="F60" s="22" t="e">
        <f>Table1[[#This Row],[Total EA (Transfer to WH06)]]/Table1[[#This Row],[UoM]]</f>
        <v>#N/A</v>
      </c>
      <c r="G60" s="1" t="e">
        <f>Table1[[#This Row],[Total EA (Transfer to WH06)]]/Table1[[#This Row],[BOX]]</f>
        <v>#N/A</v>
      </c>
      <c r="H60" s="1" t="e">
        <f>Table1[[#This Row],[Total EA (Transfer to WH06)]]/Table1[[#This Row],[CASE]]</f>
        <v>#N/A</v>
      </c>
      <c r="I60" s="53" t="e">
        <f>Table1[[#This Row],[Sellable Unit/Set/box to ship]]/Table1[[#This Row],[Box to pull]]</f>
        <v>#N/A</v>
      </c>
      <c r="J60" s="7" t="str">
        <f t="shared" si="1"/>
        <v/>
      </c>
      <c r="K60" s="7" t="e">
        <f>VLOOKUP(Table1[[#This Row],[SKU]],Instruction!A:F,6,0)</f>
        <v>#N/A</v>
      </c>
      <c r="L60" s="9" t="e">
        <f>VLOOKUP(Table1[[#This Row],[ASIN]],'[1]2024'!$A:$AB,28,0)</f>
        <v>#N/A</v>
      </c>
      <c r="M60" s="22" t="e">
        <f>VLOOKUP(Table1[[#This Row],[SKU]],Data1!A:C,3,0)</f>
        <v>#N/A</v>
      </c>
      <c r="N60" s="1" t="e">
        <f>VLOOKUP(Table1[[#This Row],[Item '#]],Data2!A:D,4,0)</f>
        <v>#N/A</v>
      </c>
      <c r="O60" s="2" t="e">
        <f>VLOOKUP(Table1[[#This Row],[Item '#]],Data2!A:D,3,0)</f>
        <v>#N/A</v>
      </c>
      <c r="P60" s="1" t="e">
        <f>VLOOKUP(Table1[[#This Row],[Item '#]],[2]Sheet1!$B:$D,3,0)</f>
        <v>#N/A</v>
      </c>
      <c r="Q60" s="55" t="e">
        <f>[8]!Table1[[#This Row],[Current WH Inventory]]=VLOOKUP(Table1[[#This Row],[Item '#]],[2]Sheet1!$B:$D,3,0)</f>
        <v>#REF!</v>
      </c>
    </row>
    <row r="61" spans="1:17" x14ac:dyDescent="0.25">
      <c r="A61" s="50"/>
      <c r="B61" s="2"/>
      <c r="C61" s="2"/>
      <c r="D61" s="1" t="e">
        <f>VLOOKUP(Table1[[#This Row],[SKU]],Data1!A:B,2,0)</f>
        <v>#N/A</v>
      </c>
      <c r="E61" s="51" t="e">
        <f>Table1[[#This Row],[UoM]]*Table1[[#This Row],[Recommended Replenishment Qty]]</f>
        <v>#N/A</v>
      </c>
      <c r="F61" s="51" t="e">
        <f>Table1[[#This Row],[Total EA (Transfer to WH06)]]/Table1[[#This Row],[UoM]]</f>
        <v>#N/A</v>
      </c>
      <c r="G61" s="1" t="e">
        <f>Table1[[#This Row],[Total EA (Transfer to WH06)]]/Table1[[#This Row],[BOX]]</f>
        <v>#N/A</v>
      </c>
      <c r="H61" s="1" t="e">
        <f>Table1[[#This Row],[Total EA (Transfer to WH06)]]/Table1[[#This Row],[CASE]]</f>
        <v>#N/A</v>
      </c>
      <c r="I61" s="53" t="e">
        <f>Table1[[#This Row],[Sellable Unit/Set/box to ship]]/Table1[[#This Row],[Case to pull]]</f>
        <v>#N/A</v>
      </c>
      <c r="J61" s="7" t="str">
        <f t="shared" si="1"/>
        <v/>
      </c>
      <c r="K61" s="7" t="e">
        <f>VLOOKUP(Table1[[#This Row],[SKU]],Instruction!A:F,6,0)</f>
        <v>#N/A</v>
      </c>
      <c r="L61" s="9" t="e">
        <f>VLOOKUP(Table1[[#This Row],[ASIN]],'[1]2024'!$A:$AB,28,0)</f>
        <v>#N/A</v>
      </c>
      <c r="M61" s="51" t="e">
        <f>VLOOKUP(Table1[[#This Row],[SKU]],Data1!A:C,3,0)</f>
        <v>#N/A</v>
      </c>
      <c r="N61" s="1" t="e">
        <f>VLOOKUP(Table1[[#This Row],[Item '#]],Data2!A:D,4,0)</f>
        <v>#N/A</v>
      </c>
      <c r="O61" s="2" t="e">
        <f>VLOOKUP(Table1[[#This Row],[Item '#]],Data2!A:D,3,0)</f>
        <v>#N/A</v>
      </c>
      <c r="P61" s="1" t="e">
        <f>VLOOKUP(Table1[[#This Row],[Item '#]],[2]Sheet1!$B:$D,3,0)</f>
        <v>#N/A</v>
      </c>
      <c r="Q61" s="55" t="e">
        <f>[8]!Table1[[#This Row],[Current WH Inventory]]=VLOOKUP(Table1[[#This Row],[Item '#]],[2]Sheet1!$B:$D,3,0)</f>
        <v>#REF!</v>
      </c>
    </row>
    <row r="62" spans="1:17" x14ac:dyDescent="0.25">
      <c r="A62" s="50"/>
      <c r="B62" s="2"/>
      <c r="C62" s="2"/>
      <c r="D62" s="1" t="e">
        <f>VLOOKUP(Table1[[#This Row],[SKU]],Data1!A:B,2,0)</f>
        <v>#N/A</v>
      </c>
      <c r="E62" s="51" t="e">
        <f>Table1[[#This Row],[UoM]]*Table1[[#This Row],[Recommended Replenishment Qty]]</f>
        <v>#N/A</v>
      </c>
      <c r="F62" s="51" t="e">
        <f>Table1[[#This Row],[Total EA (Transfer to WH06)]]/Table1[[#This Row],[UoM]]</f>
        <v>#N/A</v>
      </c>
      <c r="G62" s="1" t="e">
        <f>Table1[[#This Row],[Total EA (Transfer to WH06)]]/Table1[[#This Row],[BOX]]</f>
        <v>#N/A</v>
      </c>
      <c r="H62" s="1" t="e">
        <f>Table1[[#This Row],[Total EA (Transfer to WH06)]]/Table1[[#This Row],[CASE]]</f>
        <v>#N/A</v>
      </c>
      <c r="I62" s="53" t="e">
        <f>Table1[[#This Row],[Sellable Unit/Set/box to ship]]/Table1[[#This Row],[Box to pull]]</f>
        <v>#N/A</v>
      </c>
      <c r="J62" s="7" t="str">
        <f t="shared" si="1"/>
        <v/>
      </c>
      <c r="K62" s="7" t="e">
        <f>VLOOKUP(Table1[[#This Row],[SKU]],Instruction!A:F,6,0)</f>
        <v>#N/A</v>
      </c>
      <c r="L62" s="9" t="e">
        <f>VLOOKUP(Table1[[#This Row],[ASIN]],'[1]2024'!$A:$AB,28,0)</f>
        <v>#N/A</v>
      </c>
      <c r="M62" s="51" t="e">
        <f>VLOOKUP(Table1[[#This Row],[SKU]],Data1!A:C,3,0)</f>
        <v>#N/A</v>
      </c>
      <c r="N62" s="1" t="e">
        <f>VLOOKUP(Table1[[#This Row],[Item '#]],Data2!A:D,4,0)</f>
        <v>#N/A</v>
      </c>
      <c r="O62" s="2" t="e">
        <f>VLOOKUP(Table1[[#This Row],[Item '#]],Data2!A:D,3,0)</f>
        <v>#N/A</v>
      </c>
      <c r="P62" s="1" t="e">
        <f>VLOOKUP(Table1[[#This Row],[Item '#]],[2]Sheet1!$B:$D,3,0)</f>
        <v>#N/A</v>
      </c>
      <c r="Q62" s="55" t="e">
        <f>[8]!Table1[[#This Row],[Current WH Inventory]]=VLOOKUP(Table1[[#This Row],[Item '#]],[2]Sheet1!$B:$D,3,0)</f>
        <v>#REF!</v>
      </c>
    </row>
    <row r="63" spans="1:17" x14ac:dyDescent="0.25">
      <c r="A63" s="50"/>
      <c r="B63" s="2"/>
      <c r="C63" s="2"/>
      <c r="D63" s="1" t="e">
        <f>VLOOKUP(Table1[[#This Row],[SKU]],Data1!A:B,2,0)</f>
        <v>#N/A</v>
      </c>
      <c r="E63" s="51" t="e">
        <f>Table1[[#This Row],[UoM]]*Table1[[#This Row],[Recommended Replenishment Qty]]</f>
        <v>#N/A</v>
      </c>
      <c r="F63" s="51" t="e">
        <f>Table1[[#This Row],[Total EA (Transfer to WH06)]]/Table1[[#This Row],[UoM]]</f>
        <v>#N/A</v>
      </c>
      <c r="G63" s="1" t="e">
        <f>Table1[[#This Row],[Total EA (Transfer to WH06)]]/Table1[[#This Row],[BOX]]</f>
        <v>#N/A</v>
      </c>
      <c r="H63" s="1" t="e">
        <f>Table1[[#This Row],[Total EA (Transfer to WH06)]]/Table1[[#This Row],[CASE]]</f>
        <v>#N/A</v>
      </c>
      <c r="I63" s="53" t="e">
        <f>Table1[[#This Row],[Sellable Unit/Set/box to ship]]/Table1[[#This Row],[Box to pull]]</f>
        <v>#N/A</v>
      </c>
      <c r="J63" s="7" t="str">
        <f t="shared" si="1"/>
        <v/>
      </c>
      <c r="K63" s="7" t="e">
        <f>VLOOKUP(Table1[[#This Row],[SKU]],Instruction!A:F,6,0)</f>
        <v>#N/A</v>
      </c>
      <c r="L63" s="9" t="e">
        <f>VLOOKUP(Table1[[#This Row],[ASIN]],'[1]2024'!$A:$AB,28,0)</f>
        <v>#N/A</v>
      </c>
      <c r="M63" s="51" t="e">
        <f>VLOOKUP(Table1[[#This Row],[SKU]],Data1!A:C,3,0)</f>
        <v>#N/A</v>
      </c>
      <c r="N63" s="1" t="e">
        <f>VLOOKUP(Table1[[#This Row],[Item '#]],Data2!A:D,4,0)</f>
        <v>#N/A</v>
      </c>
      <c r="O63" s="2" t="e">
        <f>VLOOKUP(Table1[[#This Row],[Item '#]],Data2!A:D,3,0)</f>
        <v>#N/A</v>
      </c>
      <c r="P63" s="1" t="e">
        <f>VLOOKUP(Table1[[#This Row],[Item '#]],[2]Sheet1!$B:$D,3,0)</f>
        <v>#N/A</v>
      </c>
      <c r="Q63" s="55" t="e">
        <f>[8]!Table1[[#This Row],[Current WH Inventory]]=VLOOKUP(Table1[[#This Row],[Item '#]],[2]Sheet1!$B:$D,3,0)</f>
        <v>#REF!</v>
      </c>
    </row>
    <row r="64" spans="1:17" x14ac:dyDescent="0.25">
      <c r="A64" s="19"/>
      <c r="B64" s="2"/>
      <c r="C64" s="2"/>
      <c r="D64" s="1" t="e">
        <f>VLOOKUP(Table1[[#This Row],[SKU]],Data1!A:B,2,0)</f>
        <v>#N/A</v>
      </c>
      <c r="E64" s="22" t="e">
        <f>Table1[[#This Row],[UoM]]*Table1[[#This Row],[Recommended Replenishment Qty]]</f>
        <v>#N/A</v>
      </c>
      <c r="F64" s="22" t="e">
        <f>Table1[[#This Row],[Total EA (Transfer to WH06)]]/Table1[[#This Row],[UoM]]</f>
        <v>#N/A</v>
      </c>
      <c r="G64" s="1" t="e">
        <f>Table1[[#This Row],[Total EA (Transfer to WH06)]]/Table1[[#This Row],[BOX]]</f>
        <v>#N/A</v>
      </c>
      <c r="H64" s="1" t="e">
        <f>Table1[[#This Row],[Total EA (Transfer to WH06)]]/Table1[[#This Row],[CASE]]</f>
        <v>#N/A</v>
      </c>
      <c r="I64" s="53" t="e">
        <f>Table1[[#This Row],[Sellable Unit/Set/box to ship]]/Table1[[#This Row],[Box to pull]]</f>
        <v>#N/A</v>
      </c>
      <c r="J64" s="7" t="str">
        <f t="shared" si="1"/>
        <v/>
      </c>
      <c r="K64" s="7" t="e">
        <f>VLOOKUP(Table1[[#This Row],[SKU]],Instruction!A:F,6,0)</f>
        <v>#N/A</v>
      </c>
      <c r="L64" s="9" t="e">
        <f>VLOOKUP(Table1[[#This Row],[ASIN]],'[1]2024'!$A:$AB,28,0)</f>
        <v>#N/A</v>
      </c>
      <c r="M64" s="22" t="e">
        <f>VLOOKUP(Table1[[#This Row],[SKU]],Data1!A:C,3,0)</f>
        <v>#N/A</v>
      </c>
      <c r="N64" s="1" t="e">
        <f>VLOOKUP(Table1[[#This Row],[Item '#]],Data2!A:D,4,0)</f>
        <v>#N/A</v>
      </c>
      <c r="O64" s="2" t="e">
        <f>VLOOKUP(Table1[[#This Row],[Item '#]],Data2!A:D,3,0)</f>
        <v>#N/A</v>
      </c>
      <c r="P64" s="1" t="e">
        <f>VLOOKUP(Table1[[#This Row],[Item '#]],[2]Sheet1!$B:$D,3,0)</f>
        <v>#N/A</v>
      </c>
      <c r="Q64" s="55" t="e">
        <f>[8]!Table1[[#This Row],[Current WH Inventory]]=VLOOKUP(Table1[[#This Row],[Item '#]],[2]Sheet1!$B:$D,3,0)</f>
        <v>#REF!</v>
      </c>
    </row>
    <row r="65" spans="1:17" x14ac:dyDescent="0.25">
      <c r="A65" s="50"/>
      <c r="B65" s="2"/>
      <c r="C65" s="2"/>
      <c r="D65" s="1" t="e">
        <f>VLOOKUP(Table1[[#This Row],[SKU]],Data1!A:B,2,0)</f>
        <v>#N/A</v>
      </c>
      <c r="E65" s="51" t="e">
        <f>Table1[[#This Row],[UoM]]*Table1[[#This Row],[Recommended Replenishment Qty]]</f>
        <v>#N/A</v>
      </c>
      <c r="F65" s="51" t="e">
        <f>Table1[[#This Row],[Total EA (Transfer to WH06)]]/Table1[[#This Row],[UoM]]</f>
        <v>#N/A</v>
      </c>
      <c r="G65" s="1" t="e">
        <f>Table1[[#This Row],[Total EA (Transfer to WH06)]]/Table1[[#This Row],[BOX]]</f>
        <v>#N/A</v>
      </c>
      <c r="H65" s="1" t="e">
        <f>Table1[[#This Row],[Total EA (Transfer to WH06)]]/Table1[[#This Row],[CASE]]</f>
        <v>#N/A</v>
      </c>
      <c r="I65" s="53" t="e">
        <f>Table1[[#This Row],[Sellable Unit/Set/box to ship]]/Table1[[#This Row],[Box to pull]]</f>
        <v>#N/A</v>
      </c>
      <c r="J65" s="7" t="str">
        <f t="shared" si="1"/>
        <v/>
      </c>
      <c r="K65" s="7" t="e">
        <f>VLOOKUP(Table1[[#This Row],[SKU]],Instruction!A:F,6,0)</f>
        <v>#N/A</v>
      </c>
      <c r="L65" s="9" t="e">
        <f>VLOOKUP(Table1[[#This Row],[ASIN]],'[1]2024'!$A:$AB,28,0)</f>
        <v>#N/A</v>
      </c>
      <c r="M65" s="51" t="e">
        <f>VLOOKUP(Table1[[#This Row],[SKU]],Data1!A:C,3,0)</f>
        <v>#N/A</v>
      </c>
      <c r="N65" s="1" t="e">
        <f>VLOOKUP(Table1[[#This Row],[Item '#]],Data2!A:D,4,0)</f>
        <v>#N/A</v>
      </c>
      <c r="O65" s="2" t="e">
        <f>VLOOKUP(Table1[[#This Row],[Item '#]],Data2!A:D,3,0)</f>
        <v>#N/A</v>
      </c>
      <c r="P65" s="1" t="e">
        <f>VLOOKUP(Table1[[#This Row],[Item '#]],[2]Sheet1!$B:$D,3,0)</f>
        <v>#N/A</v>
      </c>
      <c r="Q65" s="55" t="e">
        <f>[8]!Table1[[#This Row],[Current WH Inventory]]=VLOOKUP(Table1[[#This Row],[Item '#]],[2]Sheet1!$B:$D,3,0)</f>
        <v>#REF!</v>
      </c>
    </row>
    <row r="66" spans="1:17" x14ac:dyDescent="0.25">
      <c r="A66" s="50"/>
      <c r="B66" s="2"/>
      <c r="C66" s="2"/>
      <c r="D66" s="1" t="e">
        <f>VLOOKUP(Table1[[#This Row],[SKU]],Data1!A:B,2,0)</f>
        <v>#N/A</v>
      </c>
      <c r="E66" s="51" t="e">
        <f>Table1[[#This Row],[UoM]]*Table1[[#This Row],[Recommended Replenishment Qty]]</f>
        <v>#N/A</v>
      </c>
      <c r="F66" s="51" t="e">
        <f>Table1[[#This Row],[Total EA (Transfer to WH06)]]/Table1[[#This Row],[UoM]]</f>
        <v>#N/A</v>
      </c>
      <c r="G66" s="1" t="e">
        <f>Table1[[#This Row],[Total EA (Transfer to WH06)]]/Table1[[#This Row],[BOX]]</f>
        <v>#N/A</v>
      </c>
      <c r="H66" s="1" t="e">
        <f>Table1[[#This Row],[Total EA (Transfer to WH06)]]/Table1[[#This Row],[CASE]]</f>
        <v>#N/A</v>
      </c>
      <c r="I66" s="53" t="e">
        <f>Table1[[#This Row],[Sellable Unit/Set/box to ship]]/Table1[[#This Row],[Box to pull]]</f>
        <v>#N/A</v>
      </c>
      <c r="J66" s="7" t="str">
        <f t="shared" ref="J66:J97" si="2">IF(ISNUMBER(SEARCH("FNSKU",K66)),"Labeling","")</f>
        <v/>
      </c>
      <c r="K66" s="7" t="e">
        <f>VLOOKUP(Table1[[#This Row],[SKU]],Instruction!A:F,6,0)</f>
        <v>#N/A</v>
      </c>
      <c r="L66" s="9" t="e">
        <f>VLOOKUP(Table1[[#This Row],[ASIN]],'[1]2024'!$A:$AB,28,0)</f>
        <v>#N/A</v>
      </c>
      <c r="M66" s="51" t="e">
        <f>VLOOKUP(Table1[[#This Row],[SKU]],Data1!A:C,3,0)</f>
        <v>#N/A</v>
      </c>
      <c r="N66" s="1" t="e">
        <f>VLOOKUP(Table1[[#This Row],[Item '#]],Data2!A:D,4,0)</f>
        <v>#N/A</v>
      </c>
      <c r="O66" s="2" t="e">
        <f>VLOOKUP(Table1[[#This Row],[Item '#]],Data2!A:D,3,0)</f>
        <v>#N/A</v>
      </c>
      <c r="P66" s="1" t="e">
        <f>VLOOKUP(Table1[[#This Row],[Item '#]],[2]Sheet1!$B:$D,3,0)</f>
        <v>#N/A</v>
      </c>
      <c r="Q66" s="55" t="e">
        <f>[8]!Table1[[#This Row],[Current WH Inventory]]=VLOOKUP(Table1[[#This Row],[Item '#]],[2]Sheet1!$B:$D,3,0)</f>
        <v>#REF!</v>
      </c>
    </row>
    <row r="67" spans="1:17" x14ac:dyDescent="0.25">
      <c r="A67" s="50"/>
      <c r="B67" s="2"/>
      <c r="C67" s="2"/>
      <c r="D67" s="1" t="e">
        <f>VLOOKUP(Table1[[#This Row],[SKU]],Data1!A:B,2,0)</f>
        <v>#N/A</v>
      </c>
      <c r="E67" s="51" t="e">
        <f>Table1[[#This Row],[UoM]]*Table1[[#This Row],[Recommended Replenishment Qty]]</f>
        <v>#N/A</v>
      </c>
      <c r="F67" s="51" t="e">
        <f>Table1[[#This Row],[Total EA (Transfer to WH06)]]/Table1[[#This Row],[UoM]]</f>
        <v>#N/A</v>
      </c>
      <c r="G67" s="1" t="e">
        <f>Table1[[#This Row],[Total EA (Transfer to WH06)]]/Table1[[#This Row],[BOX]]</f>
        <v>#N/A</v>
      </c>
      <c r="H67" s="1" t="e">
        <f>Table1[[#This Row],[Total EA (Transfer to WH06)]]/Table1[[#This Row],[CASE]]</f>
        <v>#N/A</v>
      </c>
      <c r="I67" s="53" t="e">
        <f>Table1[[#This Row],[Sellable Unit/Set/box to ship]]/Table1[[#This Row],[Box to pull]]</f>
        <v>#N/A</v>
      </c>
      <c r="J67" s="7" t="str">
        <f t="shared" si="2"/>
        <v/>
      </c>
      <c r="K67" s="7" t="e">
        <f>VLOOKUP(Table1[[#This Row],[SKU]],Instruction!A:F,6,0)</f>
        <v>#N/A</v>
      </c>
      <c r="L67" s="9" t="e">
        <f>VLOOKUP(Table1[[#This Row],[ASIN]],'[1]2024'!$A:$AB,28,0)</f>
        <v>#N/A</v>
      </c>
      <c r="M67" s="51" t="e">
        <f>VLOOKUP(Table1[[#This Row],[SKU]],Data1!A:C,3,0)</f>
        <v>#N/A</v>
      </c>
      <c r="N67" s="1" t="e">
        <f>VLOOKUP(Table1[[#This Row],[Item '#]],Data2!A:D,4,0)</f>
        <v>#N/A</v>
      </c>
      <c r="O67" s="2" t="e">
        <f>VLOOKUP(Table1[[#This Row],[Item '#]],Data2!A:D,3,0)</f>
        <v>#N/A</v>
      </c>
      <c r="P67" s="1" t="e">
        <f>VLOOKUP(Table1[[#This Row],[Item '#]],[2]Sheet1!$B:$D,3,0)</f>
        <v>#N/A</v>
      </c>
      <c r="Q67" s="55" t="e">
        <f>[8]!Table1[[#This Row],[Current WH Inventory]]=VLOOKUP(Table1[[#This Row],[Item '#]],[2]Sheet1!$B:$D,3,0)</f>
        <v>#REF!</v>
      </c>
    </row>
    <row r="68" spans="1:17" x14ac:dyDescent="0.25">
      <c r="A68" s="19"/>
      <c r="B68" s="2"/>
      <c r="C68" s="2"/>
      <c r="D68" s="1" t="e">
        <f>VLOOKUP(Table1[[#This Row],[SKU]],Data1!A:B,2,0)</f>
        <v>#N/A</v>
      </c>
      <c r="E68" s="22" t="e">
        <f>Table1[[#This Row],[UoM]]*Table1[[#This Row],[Recommended Replenishment Qty]]</f>
        <v>#N/A</v>
      </c>
      <c r="F68" s="22" t="e">
        <f>Table1[[#This Row],[Total EA (Transfer to WH06)]]/Table1[[#This Row],[UoM]]</f>
        <v>#N/A</v>
      </c>
      <c r="G68" s="1" t="e">
        <f>Table1[[#This Row],[Total EA (Transfer to WH06)]]/Table1[[#This Row],[BOX]]</f>
        <v>#N/A</v>
      </c>
      <c r="H68" s="1" t="e">
        <f>Table1[[#This Row],[Total EA (Transfer to WH06)]]/Table1[[#This Row],[CASE]]</f>
        <v>#N/A</v>
      </c>
      <c r="I68" s="53" t="e">
        <f>Table1[[#This Row],[Sellable Unit/Set/box to ship]]/Table1[[#This Row],[Box to pull]]</f>
        <v>#N/A</v>
      </c>
      <c r="J68" s="7" t="str">
        <f t="shared" si="2"/>
        <v/>
      </c>
      <c r="K68" s="7" t="e">
        <f>VLOOKUP(Table1[[#This Row],[SKU]],Instruction!A:F,6,0)</f>
        <v>#N/A</v>
      </c>
      <c r="L68" s="9" t="e">
        <f>VLOOKUP(Table1[[#This Row],[ASIN]],'[1]2024'!$A:$AB,28,0)</f>
        <v>#N/A</v>
      </c>
      <c r="M68" s="22" t="e">
        <f>VLOOKUP(Table1[[#This Row],[SKU]],Data1!A:C,3,0)</f>
        <v>#N/A</v>
      </c>
      <c r="N68" s="1" t="e">
        <f>VLOOKUP(Table1[[#This Row],[Item '#]],Data2!A:D,4,0)</f>
        <v>#N/A</v>
      </c>
      <c r="O68" s="2" t="e">
        <f>VLOOKUP(Table1[[#This Row],[Item '#]],Data2!A:D,3,0)</f>
        <v>#N/A</v>
      </c>
      <c r="P68" s="1" t="e">
        <f>VLOOKUP(Table1[[#This Row],[Item '#]],[2]Sheet1!$B:$D,3,0)</f>
        <v>#N/A</v>
      </c>
      <c r="Q68" s="55" t="e">
        <f>[8]!Table1[[#This Row],[Current WH Inventory]]=VLOOKUP(Table1[[#This Row],[Item '#]],[2]Sheet1!$B:$D,3,0)</f>
        <v>#REF!</v>
      </c>
    </row>
    <row r="69" spans="1:17" x14ac:dyDescent="0.25">
      <c r="A69" s="19"/>
      <c r="B69" s="2"/>
      <c r="C69" s="2"/>
      <c r="D69" s="1" t="e">
        <f>VLOOKUP(Table1[[#This Row],[SKU]],Data1!A:B,2,0)</f>
        <v>#N/A</v>
      </c>
      <c r="E69" s="22" t="e">
        <f>Table1[[#This Row],[UoM]]*Table1[[#This Row],[Recommended Replenishment Qty]]</f>
        <v>#N/A</v>
      </c>
      <c r="F69" s="22" t="e">
        <f>Table1[[#This Row],[Total EA (Transfer to WH06)]]/Table1[[#This Row],[UoM]]</f>
        <v>#N/A</v>
      </c>
      <c r="G69" s="1" t="e">
        <f>Table1[[#This Row],[Total EA (Transfer to WH06)]]/Table1[[#This Row],[BOX]]</f>
        <v>#N/A</v>
      </c>
      <c r="H69" s="1" t="e">
        <f>Table1[[#This Row],[Total EA (Transfer to WH06)]]/Table1[[#This Row],[CASE]]</f>
        <v>#N/A</v>
      </c>
      <c r="I69" s="53" t="e">
        <f>Table1[[#This Row],[Sellable Unit/Set/box to ship]]/Table1[[#This Row],[Case to pull]]</f>
        <v>#N/A</v>
      </c>
      <c r="J69" s="7" t="str">
        <f t="shared" si="2"/>
        <v/>
      </c>
      <c r="K69" s="7" t="e">
        <f>VLOOKUP(Table1[[#This Row],[SKU]],Instruction!A:F,6,0)</f>
        <v>#N/A</v>
      </c>
      <c r="L69" s="9" t="e">
        <f>VLOOKUP(Table1[[#This Row],[ASIN]],'[1]2024'!$A:$AB,28,0)</f>
        <v>#N/A</v>
      </c>
      <c r="M69" s="22" t="e">
        <f>VLOOKUP(Table1[[#This Row],[SKU]],Data1!A:C,3,0)</f>
        <v>#N/A</v>
      </c>
      <c r="N69" s="1" t="e">
        <f>VLOOKUP(Table1[[#This Row],[Item '#]],Data2!A:D,4,0)</f>
        <v>#N/A</v>
      </c>
      <c r="O69" s="2" t="e">
        <f>VLOOKUP(Table1[[#This Row],[Item '#]],Data2!A:D,3,0)</f>
        <v>#N/A</v>
      </c>
      <c r="P69" s="1" t="e">
        <f>VLOOKUP(Table1[[#This Row],[Item '#]],[2]Sheet1!$B:$D,3,0)</f>
        <v>#N/A</v>
      </c>
      <c r="Q69" s="55" t="e">
        <f>[8]!Table1[[#This Row],[Current WH Inventory]]=VLOOKUP(Table1[[#This Row],[Item '#]],[2]Sheet1!$B:$D,3,0)</f>
        <v>#REF!</v>
      </c>
    </row>
    <row r="70" spans="1:17" x14ac:dyDescent="0.25">
      <c r="A70" s="48"/>
      <c r="B70" s="2"/>
      <c r="C70" s="2"/>
      <c r="D70" s="1" t="e">
        <f>VLOOKUP(Table1[[#This Row],[SKU]],Data1!A:B,2,0)</f>
        <v>#N/A</v>
      </c>
      <c r="E70" s="49" t="e">
        <f>Table1[[#This Row],[UoM]]*Table1[[#This Row],[Recommended Replenishment Qty]]</f>
        <v>#N/A</v>
      </c>
      <c r="F70" s="49" t="e">
        <f>Table1[[#This Row],[Total EA (Transfer to WH06)]]/Table1[[#This Row],[UoM]]</f>
        <v>#N/A</v>
      </c>
      <c r="G70" s="1" t="e">
        <f>Table1[[#This Row],[Total EA (Transfer to WH06)]]/Table1[[#This Row],[BOX]]</f>
        <v>#N/A</v>
      </c>
      <c r="H70" s="1" t="e">
        <f>Table1[[#This Row],[Total EA (Transfer to WH06)]]/Table1[[#This Row],[CASE]]</f>
        <v>#N/A</v>
      </c>
      <c r="I70" s="53" t="e">
        <f>Table1[[#This Row],[Sellable Unit/Set/box to ship]]/Table1[[#This Row],[Case to pull]]</f>
        <v>#N/A</v>
      </c>
      <c r="J70" s="7" t="str">
        <f t="shared" si="2"/>
        <v/>
      </c>
      <c r="K70" s="7" t="e">
        <f>VLOOKUP(Table1[[#This Row],[SKU]],Instruction!A:F,6,0)</f>
        <v>#N/A</v>
      </c>
      <c r="L70" s="9" t="e">
        <f>VLOOKUP(Table1[[#This Row],[ASIN]],'[1]2024'!$A:$AB,28,0)</f>
        <v>#N/A</v>
      </c>
      <c r="M70" s="49" t="e">
        <f>VLOOKUP(Table1[[#This Row],[SKU]],Data1!A:C,3,0)</f>
        <v>#N/A</v>
      </c>
      <c r="N70" s="1" t="e">
        <f>VLOOKUP(Table1[[#This Row],[Item '#]],Data2!A:D,4,0)</f>
        <v>#N/A</v>
      </c>
      <c r="O70" s="2" t="e">
        <f>VLOOKUP(Table1[[#This Row],[Item '#]],Data2!A:D,3,0)</f>
        <v>#N/A</v>
      </c>
      <c r="P70" s="1" t="e">
        <f>VLOOKUP(Table1[[#This Row],[Item '#]],[2]Sheet1!$B:$D,3,0)</f>
        <v>#N/A</v>
      </c>
      <c r="Q70" s="55" t="e">
        <f>[8]!Table1[[#This Row],[Current WH Inventory]]=VLOOKUP(Table1[[#This Row],[Item '#]],[2]Sheet1!$B:$D,3,0)</f>
        <v>#REF!</v>
      </c>
    </row>
    <row r="71" spans="1:17" x14ac:dyDescent="0.25">
      <c r="A71" s="48"/>
      <c r="B71" s="2"/>
      <c r="C71" s="2"/>
      <c r="D71" s="1" t="e">
        <f>VLOOKUP(Table1[[#This Row],[SKU]],Data1!A:B,2,0)</f>
        <v>#N/A</v>
      </c>
      <c r="E71" s="49" t="e">
        <f>Table1[[#This Row],[UoM]]*Table1[[#This Row],[Recommended Replenishment Qty]]</f>
        <v>#N/A</v>
      </c>
      <c r="F71" s="49" t="e">
        <f>Table1[[#This Row],[Total EA (Transfer to WH06)]]/Table1[[#This Row],[UoM]]</f>
        <v>#N/A</v>
      </c>
      <c r="G71" s="1" t="e">
        <f>Table1[[#This Row],[Total EA (Transfer to WH06)]]/Table1[[#This Row],[BOX]]</f>
        <v>#N/A</v>
      </c>
      <c r="H71" s="1" t="e">
        <f>Table1[[#This Row],[Total EA (Transfer to WH06)]]/Table1[[#This Row],[CASE]]</f>
        <v>#N/A</v>
      </c>
      <c r="I71" s="53" t="e">
        <f>Table1[[#This Row],[Sellable Unit/Set/box to ship]]/Table1[[#This Row],[Box to pull]]</f>
        <v>#N/A</v>
      </c>
      <c r="J71" s="7" t="str">
        <f t="shared" si="2"/>
        <v/>
      </c>
      <c r="K71" s="7" t="e">
        <f>VLOOKUP(Table1[[#This Row],[SKU]],Instruction!A:F,6,0)</f>
        <v>#N/A</v>
      </c>
      <c r="L71" s="9" t="e">
        <f>VLOOKUP(Table1[[#This Row],[ASIN]],'[1]2024'!$A:$AB,28,0)</f>
        <v>#N/A</v>
      </c>
      <c r="M71" s="49" t="e">
        <f>VLOOKUP(Table1[[#This Row],[SKU]],Data1!A:C,3,0)</f>
        <v>#N/A</v>
      </c>
      <c r="N71" s="1" t="e">
        <f>VLOOKUP(Table1[[#This Row],[Item '#]],Data2!A:D,4,0)</f>
        <v>#N/A</v>
      </c>
      <c r="O71" s="2" t="e">
        <f>VLOOKUP(Table1[[#This Row],[Item '#]],Data2!A:D,3,0)</f>
        <v>#N/A</v>
      </c>
      <c r="P71" s="1" t="e">
        <f>VLOOKUP(Table1[[#This Row],[Item '#]],[2]Sheet1!$B:$D,3,0)</f>
        <v>#N/A</v>
      </c>
      <c r="Q71" s="55" t="e">
        <f>[8]!Table1[[#This Row],[Current WH Inventory]]=VLOOKUP(Table1[[#This Row],[Item '#]],[2]Sheet1!$B:$D,3,0)</f>
        <v>#REF!</v>
      </c>
    </row>
    <row r="72" spans="1:17" x14ac:dyDescent="0.25">
      <c r="A72" s="58"/>
      <c r="B72" s="2"/>
      <c r="C72" s="2"/>
      <c r="D72" s="1" t="e">
        <f>VLOOKUP(Table1[[#This Row],[SKU]],Data1!A:B,2,0)</f>
        <v>#N/A</v>
      </c>
      <c r="E72" s="56" t="e">
        <f>Table1[[#This Row],[UoM]]*Table1[[#This Row],[Recommended Replenishment Qty]]</f>
        <v>#N/A</v>
      </c>
      <c r="F72" s="56" t="e">
        <f>Table1[[#This Row],[Total EA (Transfer to WH06)]]/Table1[[#This Row],[UoM]]</f>
        <v>#N/A</v>
      </c>
      <c r="G72" s="1" t="e">
        <f>Table1[[#This Row],[Total EA (Transfer to WH06)]]/Table1[[#This Row],[BOX]]</f>
        <v>#N/A</v>
      </c>
      <c r="H72" s="1" t="e">
        <f>Table1[[#This Row],[Total EA (Transfer to WH06)]]/Table1[[#This Row],[CASE]]</f>
        <v>#N/A</v>
      </c>
      <c r="I72" s="57" t="e">
        <f>Table1[[#This Row],[Sellable Unit/Set/box to ship]]/Table1[[#This Row],[Case to pull]]</f>
        <v>#N/A</v>
      </c>
      <c r="J72" s="7" t="str">
        <f t="shared" si="2"/>
        <v/>
      </c>
      <c r="K72" s="7" t="e">
        <f>VLOOKUP(Table1[[#This Row],[SKU]],Instruction!A:F,6,0)</f>
        <v>#N/A</v>
      </c>
      <c r="L72" s="9" t="e">
        <f>VLOOKUP(Table1[[#This Row],[ASIN]],'[1]2024'!$A:$AB,28,0)</f>
        <v>#N/A</v>
      </c>
      <c r="M72" s="56" t="e">
        <f>VLOOKUP(Table1[[#This Row],[SKU]],Data1!A:C,3,0)</f>
        <v>#N/A</v>
      </c>
      <c r="N72" s="1" t="e">
        <f>VLOOKUP(Table1[[#This Row],[Item '#]],Data2!A:D,4,0)</f>
        <v>#N/A</v>
      </c>
      <c r="O72" s="2" t="e">
        <f>VLOOKUP(Table1[[#This Row],[Item '#]],Data2!A:D,3,0)</f>
        <v>#N/A</v>
      </c>
      <c r="P72" s="1" t="e">
        <f>VLOOKUP(Table1[[#This Row],[Item '#]],[2]Sheet1!$B:$D,3,0)</f>
        <v>#N/A</v>
      </c>
      <c r="Q72" s="55" t="e">
        <f>[8]!Table1[[#This Row],[Current WH Inventory]]=VLOOKUP(Table1[[#This Row],[Item '#]],[2]Sheet1!$B:$D,3,0)</f>
        <v>#REF!</v>
      </c>
    </row>
    <row r="73" spans="1:17" x14ac:dyDescent="0.25">
      <c r="A73" s="50"/>
      <c r="B73" s="2"/>
      <c r="C73" s="2"/>
      <c r="D73" s="1" t="e">
        <f>VLOOKUP(Table1[[#This Row],[SKU]],Data1!A:B,2,0)</f>
        <v>#N/A</v>
      </c>
      <c r="E73" s="51" t="e">
        <f>Table1[[#This Row],[UoM]]*Table1[[#This Row],[Recommended Replenishment Qty]]</f>
        <v>#N/A</v>
      </c>
      <c r="F73" s="51" t="e">
        <f>Table1[[#This Row],[Total EA (Transfer to WH06)]]/Table1[[#This Row],[UoM]]</f>
        <v>#N/A</v>
      </c>
      <c r="G73" s="1" t="e">
        <f>Table1[[#This Row],[Total EA (Transfer to WH06)]]/Table1[[#This Row],[BOX]]</f>
        <v>#N/A</v>
      </c>
      <c r="H73" s="1" t="e">
        <f>Table1[[#This Row],[Total EA (Transfer to WH06)]]/Table1[[#This Row],[CASE]]</f>
        <v>#N/A</v>
      </c>
      <c r="I73" s="53" t="e">
        <f>Table1[[#This Row],[Sellable Unit/Set/box to ship]]/Table1[[#This Row],[Case to pull]]</f>
        <v>#N/A</v>
      </c>
      <c r="J73" s="7" t="str">
        <f t="shared" si="2"/>
        <v/>
      </c>
      <c r="K73" s="7" t="e">
        <f>VLOOKUP(Table1[[#This Row],[SKU]],Instruction!A:F,6,0)</f>
        <v>#N/A</v>
      </c>
      <c r="L73" s="9" t="e">
        <f>VLOOKUP(Table1[[#This Row],[ASIN]],'[1]2024'!$A:$AB,28,0)</f>
        <v>#N/A</v>
      </c>
      <c r="M73" s="51" t="e">
        <f>VLOOKUP(Table1[[#This Row],[SKU]],Data1!A:C,3,0)</f>
        <v>#N/A</v>
      </c>
      <c r="N73" s="1" t="e">
        <f>VLOOKUP(Table1[[#This Row],[Item '#]],Data2!A:D,4,0)</f>
        <v>#N/A</v>
      </c>
      <c r="O73" s="2" t="e">
        <f>VLOOKUP(Table1[[#This Row],[Item '#]],Data2!A:D,3,0)</f>
        <v>#N/A</v>
      </c>
      <c r="P73" s="1" t="e">
        <f>VLOOKUP(Table1[[#This Row],[Item '#]],[2]Sheet1!$B:$D,3,0)</f>
        <v>#N/A</v>
      </c>
      <c r="Q73" s="55" t="e">
        <f>[8]!Table1[[#This Row],[Current WH Inventory]]=VLOOKUP(Table1[[#This Row],[Item '#]],[2]Sheet1!$B:$D,3,0)</f>
        <v>#REF!</v>
      </c>
    </row>
    <row r="74" spans="1:17" x14ac:dyDescent="0.25">
      <c r="A74" s="48"/>
      <c r="B74" s="2"/>
      <c r="C74" s="2"/>
      <c r="D74" s="1" t="e">
        <f>VLOOKUP(Table1[[#This Row],[SKU]],Data1!A:B,2,0)</f>
        <v>#N/A</v>
      </c>
      <c r="E74" s="49" t="e">
        <f>Table1[[#This Row],[UoM]]*Table1[[#This Row],[Recommended Replenishment Qty]]</f>
        <v>#N/A</v>
      </c>
      <c r="F74" s="49" t="e">
        <f>Table1[[#This Row],[Total EA (Transfer to WH06)]]/Table1[[#This Row],[UoM]]</f>
        <v>#N/A</v>
      </c>
      <c r="G74" s="1" t="e">
        <f>Table1[[#This Row],[Total EA (Transfer to WH06)]]/Table1[[#This Row],[BOX]]</f>
        <v>#N/A</v>
      </c>
      <c r="H74" s="1" t="e">
        <f>Table1[[#This Row],[Total EA (Transfer to WH06)]]/Table1[[#This Row],[CASE]]</f>
        <v>#N/A</v>
      </c>
      <c r="I74" s="53" t="e">
        <f>Table1[[#This Row],[Sellable Unit/Set/box to ship]]/Table1[[#This Row],[Case to pull]]</f>
        <v>#N/A</v>
      </c>
      <c r="J74" s="7" t="str">
        <f t="shared" si="2"/>
        <v/>
      </c>
      <c r="K74" s="7" t="e">
        <f>VLOOKUP(Table1[[#This Row],[SKU]],Instruction!A:F,6,0)</f>
        <v>#N/A</v>
      </c>
      <c r="L74" s="9" t="e">
        <f>VLOOKUP(Table1[[#This Row],[ASIN]],'[1]2024'!$A:$AB,28,0)</f>
        <v>#N/A</v>
      </c>
      <c r="M74" s="49" t="e">
        <f>VLOOKUP(Table1[[#This Row],[SKU]],Data1!A:C,3,0)</f>
        <v>#N/A</v>
      </c>
      <c r="N74" s="1" t="e">
        <f>VLOOKUP(Table1[[#This Row],[Item '#]],Data2!A:D,4,0)</f>
        <v>#N/A</v>
      </c>
      <c r="O74" s="2" t="e">
        <f>VLOOKUP(Table1[[#This Row],[Item '#]],Data2!A:D,3,0)</f>
        <v>#N/A</v>
      </c>
      <c r="P74" s="1" t="e">
        <f>VLOOKUP(Table1[[#This Row],[Item '#]],[2]Sheet1!$B:$D,3,0)</f>
        <v>#N/A</v>
      </c>
      <c r="Q74" s="55" t="e">
        <f>[8]!Table1[[#This Row],[Current WH Inventory]]=VLOOKUP(Table1[[#This Row],[Item '#]],[2]Sheet1!$B:$D,3,0)</f>
        <v>#REF!</v>
      </c>
    </row>
    <row r="75" spans="1:17" x14ac:dyDescent="0.25">
      <c r="A75" s="19"/>
      <c r="B75" s="2"/>
      <c r="C75" s="2"/>
      <c r="D75" s="1" t="e">
        <f>VLOOKUP(Table1[[#This Row],[SKU]],Data1!A:B,2,0)</f>
        <v>#N/A</v>
      </c>
      <c r="E75" s="22" t="e">
        <f>Table1[[#This Row],[UoM]]*Table1[[#This Row],[Recommended Replenishment Qty]]</f>
        <v>#N/A</v>
      </c>
      <c r="F75" s="22" t="e">
        <f>Table1[[#This Row],[Total EA (Transfer to WH06)]]/Table1[[#This Row],[UoM]]</f>
        <v>#N/A</v>
      </c>
      <c r="G75" s="1" t="e">
        <f>Table1[[#This Row],[Total EA (Transfer to WH06)]]/Table1[[#This Row],[BOX]]</f>
        <v>#N/A</v>
      </c>
      <c r="H75" s="1" t="e">
        <f>Table1[[#This Row],[Total EA (Transfer to WH06)]]/Table1[[#This Row],[CASE]]</f>
        <v>#N/A</v>
      </c>
      <c r="I75" s="53" t="e">
        <f>Table1[[#This Row],[Sellable Unit/Set/box to ship]]/Table1[[#This Row],[Case to pull]]</f>
        <v>#N/A</v>
      </c>
      <c r="J75" s="7" t="str">
        <f t="shared" si="2"/>
        <v/>
      </c>
      <c r="K75" s="7" t="e">
        <f>VLOOKUP(Table1[[#This Row],[SKU]],Instruction!A:F,6,0)</f>
        <v>#N/A</v>
      </c>
      <c r="L75" s="9" t="e">
        <f>VLOOKUP(Table1[[#This Row],[ASIN]],'[1]2024'!$A:$AB,28,0)</f>
        <v>#N/A</v>
      </c>
      <c r="M75" s="22" t="e">
        <f>VLOOKUP(Table1[[#This Row],[SKU]],Data1!A:C,3,0)</f>
        <v>#N/A</v>
      </c>
      <c r="N75" s="1" t="e">
        <f>VLOOKUP(Table1[[#This Row],[Item '#]],Data2!A:D,4,0)</f>
        <v>#N/A</v>
      </c>
      <c r="O75" s="2" t="e">
        <f>VLOOKUP(Table1[[#This Row],[Item '#]],Data2!A:D,3,0)</f>
        <v>#N/A</v>
      </c>
      <c r="P75" s="1" t="e">
        <f>VLOOKUP(Table1[[#This Row],[Item '#]],[2]Sheet1!$B:$D,3,0)</f>
        <v>#N/A</v>
      </c>
      <c r="Q75" s="55" t="e">
        <f>[8]!Table1[[#This Row],[Current WH Inventory]]=VLOOKUP(Table1[[#This Row],[Item '#]],[2]Sheet1!$B:$D,3,0)</f>
        <v>#REF!</v>
      </c>
    </row>
    <row r="76" spans="1:17" x14ac:dyDescent="0.25">
      <c r="A76" s="48"/>
      <c r="B76" s="2"/>
      <c r="C76" s="2"/>
      <c r="D76" s="1" t="e">
        <f>VLOOKUP(Table1[[#This Row],[SKU]],Data1!A:B,2,0)</f>
        <v>#N/A</v>
      </c>
      <c r="E76" s="49" t="e">
        <f>Table1[[#This Row],[UoM]]*Table1[[#This Row],[Recommended Replenishment Qty]]</f>
        <v>#N/A</v>
      </c>
      <c r="F76" s="49" t="e">
        <f>Table1[[#This Row],[Total EA (Transfer to WH06)]]/Table1[[#This Row],[UoM]]</f>
        <v>#N/A</v>
      </c>
      <c r="G76" s="1" t="e">
        <f>Table1[[#This Row],[Total EA (Transfer to WH06)]]/Table1[[#This Row],[BOX]]</f>
        <v>#N/A</v>
      </c>
      <c r="H76" s="1" t="e">
        <f>Table1[[#This Row],[Total EA (Transfer to WH06)]]/Table1[[#This Row],[CASE]]</f>
        <v>#N/A</v>
      </c>
      <c r="I76" s="53" t="e">
        <f>Table1[[#This Row],[Sellable Unit/Set/box to ship]]/Table1[[#This Row],[Case to pull]]</f>
        <v>#N/A</v>
      </c>
      <c r="J76" s="7" t="str">
        <f t="shared" si="2"/>
        <v/>
      </c>
      <c r="K76" s="7" t="e">
        <f>VLOOKUP(Table1[[#This Row],[SKU]],Instruction!A:F,6,0)</f>
        <v>#N/A</v>
      </c>
      <c r="L76" s="9" t="e">
        <f>VLOOKUP(Table1[[#This Row],[ASIN]],'[1]2024'!$A:$AB,28,0)</f>
        <v>#N/A</v>
      </c>
      <c r="M76" s="49" t="e">
        <f>VLOOKUP(Table1[[#This Row],[SKU]],Data1!A:C,3,0)</f>
        <v>#N/A</v>
      </c>
      <c r="N76" s="1" t="e">
        <f>VLOOKUP(Table1[[#This Row],[Item '#]],Data2!A:D,4,0)</f>
        <v>#N/A</v>
      </c>
      <c r="O76" s="2" t="e">
        <f>VLOOKUP(Table1[[#This Row],[Item '#]],Data2!A:D,3,0)</f>
        <v>#N/A</v>
      </c>
      <c r="P76" s="1" t="e">
        <f>VLOOKUP(Table1[[#This Row],[Item '#]],[2]Sheet1!$B:$D,3,0)</f>
        <v>#N/A</v>
      </c>
      <c r="Q76" s="55" t="e">
        <f>[8]!Table1[[#This Row],[Current WH Inventory]]=VLOOKUP(Table1[[#This Row],[Item '#]],[2]Sheet1!$B:$D,3,0)</f>
        <v>#REF!</v>
      </c>
    </row>
    <row r="77" spans="1:17" x14ac:dyDescent="0.25">
      <c r="A77" s="48"/>
      <c r="B77" s="2"/>
      <c r="C77" s="2"/>
      <c r="D77" s="1" t="e">
        <f>VLOOKUP(Table1[[#This Row],[SKU]],Data1!A:B,2,0)</f>
        <v>#N/A</v>
      </c>
      <c r="E77" s="49" t="e">
        <f>Table1[[#This Row],[UoM]]*Table1[[#This Row],[Recommended Replenishment Qty]]</f>
        <v>#N/A</v>
      </c>
      <c r="F77" s="49" t="e">
        <f>Table1[[#This Row],[Total EA (Transfer to WH06)]]/Table1[[#This Row],[UoM]]</f>
        <v>#N/A</v>
      </c>
      <c r="G77" s="1" t="e">
        <f>Table1[[#This Row],[Total EA (Transfer to WH06)]]/Table1[[#This Row],[BOX]]</f>
        <v>#N/A</v>
      </c>
      <c r="H77" s="1" t="e">
        <f>Table1[[#This Row],[Total EA (Transfer to WH06)]]/Table1[[#This Row],[CASE]]</f>
        <v>#N/A</v>
      </c>
      <c r="I77" s="53" t="e">
        <f>Table1[[#This Row],[Sellable Unit/Set/box to ship]]/Table1[[#This Row],[Case to pull]]</f>
        <v>#N/A</v>
      </c>
      <c r="J77" s="7" t="str">
        <f t="shared" si="2"/>
        <v/>
      </c>
      <c r="K77" s="7" t="e">
        <f>VLOOKUP(Table1[[#This Row],[SKU]],Instruction!A:F,6,0)</f>
        <v>#N/A</v>
      </c>
      <c r="L77" s="9" t="e">
        <f>VLOOKUP(Table1[[#This Row],[ASIN]],'[1]2024'!$A:$AB,28,0)</f>
        <v>#N/A</v>
      </c>
      <c r="M77" s="49" t="e">
        <f>VLOOKUP(Table1[[#This Row],[SKU]],Data1!A:C,3,0)</f>
        <v>#N/A</v>
      </c>
      <c r="N77" s="1" t="e">
        <f>VLOOKUP(Table1[[#This Row],[Item '#]],Data2!A:D,4,0)</f>
        <v>#N/A</v>
      </c>
      <c r="O77" s="2" t="e">
        <f>VLOOKUP(Table1[[#This Row],[Item '#]],Data2!A:D,3,0)</f>
        <v>#N/A</v>
      </c>
      <c r="P77" s="1" t="e">
        <f>VLOOKUP(Table1[[#This Row],[Item '#]],[2]Sheet1!$B:$D,3,0)</f>
        <v>#N/A</v>
      </c>
      <c r="Q77" s="55" t="e">
        <f>[8]!Table1[[#This Row],[Current WH Inventory]]=VLOOKUP(Table1[[#This Row],[Item '#]],[2]Sheet1!$B:$D,3,0)</f>
        <v>#REF!</v>
      </c>
    </row>
    <row r="78" spans="1:17" x14ac:dyDescent="0.25">
      <c r="A78" s="50"/>
      <c r="B78" s="2"/>
      <c r="C78" s="2"/>
      <c r="D78" s="1" t="e">
        <f>VLOOKUP(Table1[[#This Row],[SKU]],Data1!A:B,2,0)</f>
        <v>#N/A</v>
      </c>
      <c r="E78" s="51" t="e">
        <f>Table1[[#This Row],[UoM]]*Table1[[#This Row],[Recommended Replenishment Qty]]</f>
        <v>#N/A</v>
      </c>
      <c r="F78" s="51" t="e">
        <f>Table1[[#This Row],[Total EA (Transfer to WH06)]]/Table1[[#This Row],[UoM]]</f>
        <v>#N/A</v>
      </c>
      <c r="G78" s="1" t="e">
        <f>Table1[[#This Row],[Total EA (Transfer to WH06)]]/Table1[[#This Row],[BOX]]</f>
        <v>#N/A</v>
      </c>
      <c r="H78" s="1" t="e">
        <f>Table1[[#This Row],[Total EA (Transfer to WH06)]]/Table1[[#This Row],[CASE]]</f>
        <v>#N/A</v>
      </c>
      <c r="I78" s="53" t="e">
        <f>Table1[[#This Row],[Sellable Unit/Set/box to ship]]/Table1[[#This Row],[Case to pull]]</f>
        <v>#N/A</v>
      </c>
      <c r="J78" s="7" t="str">
        <f t="shared" si="2"/>
        <v/>
      </c>
      <c r="K78" s="7" t="e">
        <f>VLOOKUP(Table1[[#This Row],[SKU]],Instruction!A:F,6,0)</f>
        <v>#N/A</v>
      </c>
      <c r="L78" s="9" t="e">
        <f>VLOOKUP(Table1[[#This Row],[ASIN]],'[1]2024'!$A:$AB,28,0)</f>
        <v>#N/A</v>
      </c>
      <c r="M78" s="51" t="e">
        <f>VLOOKUP(Table1[[#This Row],[SKU]],Data1!A:C,3,0)</f>
        <v>#N/A</v>
      </c>
      <c r="N78" s="1" t="e">
        <f>VLOOKUP(Table1[[#This Row],[Item '#]],Data2!A:D,4,0)</f>
        <v>#N/A</v>
      </c>
      <c r="O78" s="2" t="e">
        <f>VLOOKUP(Table1[[#This Row],[Item '#]],Data2!A:D,3,0)</f>
        <v>#N/A</v>
      </c>
      <c r="P78" s="1" t="e">
        <f>VLOOKUP(Table1[[#This Row],[Item '#]],[2]Sheet1!$B:$D,3,0)</f>
        <v>#N/A</v>
      </c>
      <c r="Q78" s="55" t="e">
        <f>[8]!Table1[[#This Row],[Current WH Inventory]]=VLOOKUP(Table1[[#This Row],[Item '#]],[2]Sheet1!$B:$D,3,0)</f>
        <v>#REF!</v>
      </c>
    </row>
    <row r="79" spans="1:17" x14ac:dyDescent="0.25">
      <c r="A79" s="19"/>
      <c r="B79" s="2"/>
      <c r="C79" s="2"/>
      <c r="D79" s="1" t="e">
        <f>VLOOKUP(Table1[[#This Row],[SKU]],Data1!A:B,2,0)</f>
        <v>#N/A</v>
      </c>
      <c r="E79" s="22" t="e">
        <f>Table1[[#This Row],[UoM]]*Table1[[#This Row],[Recommended Replenishment Qty]]</f>
        <v>#N/A</v>
      </c>
      <c r="F79" s="22" t="e">
        <f>Table1[[#This Row],[Total EA (Transfer to WH06)]]/Table1[[#This Row],[UoM]]</f>
        <v>#N/A</v>
      </c>
      <c r="G79" s="1" t="e">
        <f>Table1[[#This Row],[Total EA (Transfer to WH06)]]/Table1[[#This Row],[BOX]]</f>
        <v>#N/A</v>
      </c>
      <c r="H79" s="1" t="e">
        <f>Table1[[#This Row],[Total EA (Transfer to WH06)]]/Table1[[#This Row],[CASE]]</f>
        <v>#N/A</v>
      </c>
      <c r="I79" s="53" t="e">
        <f>Table1[[#This Row],[Sellable Unit/Set/box to ship]]/Table1[[#This Row],[Case to pull]]</f>
        <v>#N/A</v>
      </c>
      <c r="J79" s="7" t="str">
        <f t="shared" si="2"/>
        <v/>
      </c>
      <c r="K79" s="7" t="e">
        <f>VLOOKUP(Table1[[#This Row],[SKU]],Instruction!A:F,6,0)</f>
        <v>#N/A</v>
      </c>
      <c r="L79" s="9" t="e">
        <f>VLOOKUP(Table1[[#This Row],[ASIN]],'[1]2024'!$A:$AB,28,0)</f>
        <v>#N/A</v>
      </c>
      <c r="M79" s="22" t="e">
        <f>VLOOKUP(Table1[[#This Row],[SKU]],Data1!A:C,3,0)</f>
        <v>#N/A</v>
      </c>
      <c r="N79" s="1" t="e">
        <f>VLOOKUP(Table1[[#This Row],[Item '#]],Data2!A:D,4,0)</f>
        <v>#N/A</v>
      </c>
      <c r="O79" s="2" t="e">
        <f>VLOOKUP(Table1[[#This Row],[Item '#]],Data2!A:D,3,0)</f>
        <v>#N/A</v>
      </c>
      <c r="P79" s="1" t="e">
        <f>VLOOKUP(Table1[[#This Row],[Item '#]],[2]Sheet1!$B:$D,3,0)</f>
        <v>#N/A</v>
      </c>
      <c r="Q79" s="55" t="e">
        <f>[8]!Table1[[#This Row],[Current WH Inventory]]=VLOOKUP(Table1[[#This Row],[Item '#]],[2]Sheet1!$B:$D,3,0)</f>
        <v>#REF!</v>
      </c>
    </row>
    <row r="80" spans="1:17" x14ac:dyDescent="0.25">
      <c r="A80" s="50"/>
      <c r="B80" s="2"/>
      <c r="C80" s="2"/>
      <c r="D80" s="1" t="e">
        <f>VLOOKUP(Table1[[#This Row],[SKU]],Data1!A:B,2,0)</f>
        <v>#N/A</v>
      </c>
      <c r="E80" s="51" t="e">
        <f>Table1[[#This Row],[UoM]]*Table1[[#This Row],[Recommended Replenishment Qty]]</f>
        <v>#N/A</v>
      </c>
      <c r="F80" s="51" t="e">
        <f>Table1[[#This Row],[Total EA (Transfer to WH06)]]/Table1[[#This Row],[UoM]]</f>
        <v>#N/A</v>
      </c>
      <c r="G80" s="1" t="e">
        <f>Table1[[#This Row],[Total EA (Transfer to WH06)]]/Table1[[#This Row],[BOX]]</f>
        <v>#N/A</v>
      </c>
      <c r="H80" s="1" t="e">
        <f>Table1[[#This Row],[Total EA (Transfer to WH06)]]/Table1[[#This Row],[CASE]]</f>
        <v>#N/A</v>
      </c>
      <c r="I80" s="53" t="e">
        <f>Table1[[#This Row],[Sellable Unit/Set/box to ship]]/Table1[[#This Row],[Case to pull]]</f>
        <v>#N/A</v>
      </c>
      <c r="J80" s="7" t="str">
        <f t="shared" si="2"/>
        <v/>
      </c>
      <c r="K80" s="7" t="e">
        <f>VLOOKUP(Table1[[#This Row],[SKU]],Instruction!A:F,6,0)</f>
        <v>#N/A</v>
      </c>
      <c r="L80" s="9" t="e">
        <f>VLOOKUP(Table1[[#This Row],[ASIN]],'[1]2024'!$A:$AB,28,0)</f>
        <v>#N/A</v>
      </c>
      <c r="M80" s="51" t="e">
        <f>VLOOKUP(Table1[[#This Row],[SKU]],Data1!A:C,3,0)</f>
        <v>#N/A</v>
      </c>
      <c r="N80" s="1" t="e">
        <f>VLOOKUP(Table1[[#This Row],[Item '#]],Data2!A:D,4,0)</f>
        <v>#N/A</v>
      </c>
      <c r="O80" s="2" t="e">
        <f>VLOOKUP(Table1[[#This Row],[Item '#]],Data2!A:D,3,0)</f>
        <v>#N/A</v>
      </c>
      <c r="P80" s="1" t="e">
        <f>VLOOKUP(Table1[[#This Row],[Item '#]],[2]Sheet1!$B:$D,3,0)</f>
        <v>#N/A</v>
      </c>
      <c r="Q80" s="55" t="e">
        <f>[8]!Table1[[#This Row],[Current WH Inventory]]=VLOOKUP(Table1[[#This Row],[Item '#]],[2]Sheet1!$B:$D,3,0)</f>
        <v>#REF!</v>
      </c>
    </row>
    <row r="81" spans="1:17" x14ac:dyDescent="0.25">
      <c r="A81" s="48"/>
      <c r="B81" s="2"/>
      <c r="C81" s="2"/>
      <c r="D81" s="1" t="e">
        <f>VLOOKUP(Table1[[#This Row],[SKU]],Data1!A:B,2,0)</f>
        <v>#N/A</v>
      </c>
      <c r="E81" s="49" t="e">
        <f>Table1[[#This Row],[UoM]]*Table1[[#This Row],[Recommended Replenishment Qty]]</f>
        <v>#N/A</v>
      </c>
      <c r="F81" s="49" t="e">
        <f>Table1[[#This Row],[Total EA (Transfer to WH06)]]/Table1[[#This Row],[UoM]]</f>
        <v>#N/A</v>
      </c>
      <c r="G81" s="1" t="e">
        <f>Table1[[#This Row],[Total EA (Transfer to WH06)]]/Table1[[#This Row],[BOX]]</f>
        <v>#N/A</v>
      </c>
      <c r="H81" s="1" t="e">
        <f>Table1[[#This Row],[Total EA (Transfer to WH06)]]/Table1[[#This Row],[CASE]]</f>
        <v>#N/A</v>
      </c>
      <c r="I81" s="53" t="e">
        <f>Table1[[#This Row],[Sellable Unit/Set/box to ship]]/Table1[[#This Row],[Case to pull]]</f>
        <v>#N/A</v>
      </c>
      <c r="J81" s="7" t="str">
        <f t="shared" si="2"/>
        <v/>
      </c>
      <c r="K81" s="7" t="e">
        <f>VLOOKUP(Table1[[#This Row],[SKU]],Instruction!A:F,6,0)</f>
        <v>#N/A</v>
      </c>
      <c r="L81" s="9" t="e">
        <f>VLOOKUP(Table1[[#This Row],[ASIN]],'[1]2024'!$A:$AB,28,0)</f>
        <v>#N/A</v>
      </c>
      <c r="M81" s="49" t="e">
        <f>VLOOKUP(Table1[[#This Row],[SKU]],Data1!A:C,3,0)</f>
        <v>#N/A</v>
      </c>
      <c r="N81" s="1" t="e">
        <f>VLOOKUP(Table1[[#This Row],[Item '#]],Data2!A:D,4,0)</f>
        <v>#N/A</v>
      </c>
      <c r="O81" s="2" t="e">
        <f>VLOOKUP(Table1[[#This Row],[Item '#]],Data2!A:D,3,0)</f>
        <v>#N/A</v>
      </c>
      <c r="P81" s="1" t="e">
        <f>VLOOKUP(Table1[[#This Row],[Item '#]],[2]Sheet1!$B:$D,3,0)</f>
        <v>#N/A</v>
      </c>
      <c r="Q81" s="55" t="e">
        <f>[8]!Table1[[#This Row],[Current WH Inventory]]=VLOOKUP(Table1[[#This Row],[Item '#]],[2]Sheet1!$B:$D,3,0)</f>
        <v>#REF!</v>
      </c>
    </row>
    <row r="82" spans="1:17" x14ac:dyDescent="0.25">
      <c r="A82" s="19"/>
      <c r="B82" s="2"/>
      <c r="C82" s="2"/>
      <c r="D82" s="1" t="e">
        <f>VLOOKUP(Table1[[#This Row],[SKU]],Data1!A:B,2,0)</f>
        <v>#N/A</v>
      </c>
      <c r="E82" s="22" t="e">
        <f>Table1[[#This Row],[UoM]]*Table1[[#This Row],[Recommended Replenishment Qty]]</f>
        <v>#N/A</v>
      </c>
      <c r="F82" s="22" t="e">
        <f>Table1[[#This Row],[Total EA (Transfer to WH06)]]/Table1[[#This Row],[UoM]]</f>
        <v>#N/A</v>
      </c>
      <c r="G82" s="1" t="e">
        <f>Table1[[#This Row],[Total EA (Transfer to WH06)]]/Table1[[#This Row],[BOX]]</f>
        <v>#N/A</v>
      </c>
      <c r="H82" s="1" t="e">
        <f>Table1[[#This Row],[Total EA (Transfer to WH06)]]/Table1[[#This Row],[CASE]]</f>
        <v>#N/A</v>
      </c>
      <c r="I82" s="53" t="e">
        <f>Table1[[#This Row],[Sellable Unit/Set/box to ship]]/Table1[[#This Row],[Case to pull]]</f>
        <v>#N/A</v>
      </c>
      <c r="J82" s="7" t="str">
        <f t="shared" si="2"/>
        <v/>
      </c>
      <c r="K82" s="7" t="e">
        <f>VLOOKUP(Table1[[#This Row],[SKU]],Instruction!A:F,6,0)</f>
        <v>#N/A</v>
      </c>
      <c r="L82" s="9" t="e">
        <f>VLOOKUP(Table1[[#This Row],[ASIN]],'[1]2024'!$A:$AB,28,0)</f>
        <v>#N/A</v>
      </c>
      <c r="M82" s="22" t="e">
        <f>VLOOKUP(Table1[[#This Row],[SKU]],Data1!A:C,3,0)</f>
        <v>#N/A</v>
      </c>
      <c r="N82" s="1" t="e">
        <f>VLOOKUP(Table1[[#This Row],[Item '#]],Data2!A:D,4,0)</f>
        <v>#N/A</v>
      </c>
      <c r="O82" s="2" t="e">
        <f>VLOOKUP(Table1[[#This Row],[Item '#]],Data2!A:D,3,0)</f>
        <v>#N/A</v>
      </c>
      <c r="P82" s="1" t="e">
        <f>VLOOKUP(Table1[[#This Row],[Item '#]],[2]Sheet1!$B:$D,3,0)</f>
        <v>#N/A</v>
      </c>
      <c r="Q82" s="55" t="e">
        <f>[8]!Table1[[#This Row],[Current WH Inventory]]=VLOOKUP(Table1[[#This Row],[Item '#]],[2]Sheet1!$B:$D,3,0)</f>
        <v>#REF!</v>
      </c>
    </row>
    <row r="83" spans="1:17" x14ac:dyDescent="0.25">
      <c r="A83" s="50"/>
      <c r="B83" s="2"/>
      <c r="C83" s="2"/>
      <c r="D83" s="1" t="e">
        <f>VLOOKUP(Table1[[#This Row],[SKU]],Data1!A:B,2,0)</f>
        <v>#N/A</v>
      </c>
      <c r="E83" s="51" t="e">
        <f>Table1[[#This Row],[UoM]]*Table1[[#This Row],[Recommended Replenishment Qty]]</f>
        <v>#N/A</v>
      </c>
      <c r="F83" s="51" t="e">
        <f>Table1[[#This Row],[Total EA (Transfer to WH06)]]/Table1[[#This Row],[UoM]]</f>
        <v>#N/A</v>
      </c>
      <c r="G83" s="1" t="e">
        <f>Table1[[#This Row],[Total EA (Transfer to WH06)]]/Table1[[#This Row],[BOX]]</f>
        <v>#N/A</v>
      </c>
      <c r="H83" s="1" t="e">
        <f>Table1[[#This Row],[Total EA (Transfer to WH06)]]/Table1[[#This Row],[CASE]]</f>
        <v>#N/A</v>
      </c>
      <c r="I83" s="53" t="e">
        <f>Table1[[#This Row],[Sellable Unit/Set/box to ship]]/Table1[[#This Row],[Case to pull]]</f>
        <v>#N/A</v>
      </c>
      <c r="J83" s="7" t="str">
        <f t="shared" si="2"/>
        <v/>
      </c>
      <c r="K83" s="7" t="e">
        <f>VLOOKUP(Table1[[#This Row],[SKU]],Instruction!A:F,6,0)</f>
        <v>#N/A</v>
      </c>
      <c r="L83" s="9" t="e">
        <f>VLOOKUP(Table1[[#This Row],[ASIN]],'[1]2024'!$A:$AB,28,0)</f>
        <v>#N/A</v>
      </c>
      <c r="M83" s="51" t="e">
        <f>VLOOKUP(Table1[[#This Row],[SKU]],Data1!A:C,3,0)</f>
        <v>#N/A</v>
      </c>
      <c r="N83" s="1" t="e">
        <f>VLOOKUP(Table1[[#This Row],[Item '#]],Data2!A:D,4,0)</f>
        <v>#N/A</v>
      </c>
      <c r="O83" s="2" t="e">
        <f>VLOOKUP(Table1[[#This Row],[Item '#]],Data2!A:D,3,0)</f>
        <v>#N/A</v>
      </c>
      <c r="P83" s="1" t="e">
        <f>VLOOKUP(Table1[[#This Row],[Item '#]],[2]Sheet1!$B:$D,3,0)</f>
        <v>#N/A</v>
      </c>
      <c r="Q83" s="55" t="e">
        <f>[8]!Table1[[#This Row],[Current WH Inventory]]=VLOOKUP(Table1[[#This Row],[Item '#]],[2]Sheet1!$B:$D,3,0)</f>
        <v>#REF!</v>
      </c>
    </row>
    <row r="84" spans="1:17" x14ac:dyDescent="0.25">
      <c r="A84" s="50"/>
      <c r="B84" s="2"/>
      <c r="C84" s="2"/>
      <c r="D84" s="1" t="e">
        <f>VLOOKUP(Table1[[#This Row],[SKU]],Data1!A:B,2,0)</f>
        <v>#N/A</v>
      </c>
      <c r="E84" s="51" t="e">
        <f>Table1[[#This Row],[UoM]]*Table1[[#This Row],[Recommended Replenishment Qty]]</f>
        <v>#N/A</v>
      </c>
      <c r="F84" s="51" t="e">
        <f>Table1[[#This Row],[Total EA (Transfer to WH06)]]/Table1[[#This Row],[UoM]]</f>
        <v>#N/A</v>
      </c>
      <c r="G84" s="1" t="e">
        <f>Table1[[#This Row],[Total EA (Transfer to WH06)]]/Table1[[#This Row],[BOX]]</f>
        <v>#N/A</v>
      </c>
      <c r="H84" s="1" t="e">
        <f>Table1[[#This Row],[Total EA (Transfer to WH06)]]/Table1[[#This Row],[CASE]]</f>
        <v>#N/A</v>
      </c>
      <c r="I84" s="53" t="e">
        <f>Table1[[#This Row],[Sellable Unit/Set/box to ship]]/Table1[[#This Row],[Case to pull]]</f>
        <v>#N/A</v>
      </c>
      <c r="J84" s="7" t="str">
        <f t="shared" si="2"/>
        <v/>
      </c>
      <c r="K84" s="7" t="e">
        <f>VLOOKUP(Table1[[#This Row],[SKU]],Instruction!A:F,6,0)</f>
        <v>#N/A</v>
      </c>
      <c r="L84" s="9" t="e">
        <f>VLOOKUP(Table1[[#This Row],[ASIN]],'[1]2024'!$A:$AB,28,0)</f>
        <v>#N/A</v>
      </c>
      <c r="M84" s="51" t="e">
        <f>VLOOKUP(Table1[[#This Row],[SKU]],Data1!A:C,3,0)</f>
        <v>#N/A</v>
      </c>
      <c r="N84" s="1" t="e">
        <f>VLOOKUP(Table1[[#This Row],[Item '#]],Data2!A:D,4,0)</f>
        <v>#N/A</v>
      </c>
      <c r="O84" s="2" t="e">
        <f>VLOOKUP(Table1[[#This Row],[Item '#]],Data2!A:D,3,0)</f>
        <v>#N/A</v>
      </c>
      <c r="P84" s="1" t="e">
        <f>VLOOKUP(Table1[[#This Row],[Item '#]],[2]Sheet1!$B:$D,3,0)</f>
        <v>#N/A</v>
      </c>
      <c r="Q84" s="55" t="e">
        <f>[8]!Table1[[#This Row],[Current WH Inventory]]=VLOOKUP(Table1[[#This Row],[Item '#]],[2]Sheet1!$B:$D,3,0)</f>
        <v>#REF!</v>
      </c>
    </row>
    <row r="85" spans="1:17" x14ac:dyDescent="0.25">
      <c r="A85" s="48"/>
      <c r="B85" s="2"/>
      <c r="C85" s="2"/>
      <c r="D85" s="1" t="e">
        <f>VLOOKUP(Table1[[#This Row],[SKU]],Data1!A:B,2,0)</f>
        <v>#N/A</v>
      </c>
      <c r="E85" s="49" t="e">
        <f>Table1[[#This Row],[UoM]]*Table1[[#This Row],[Recommended Replenishment Qty]]</f>
        <v>#N/A</v>
      </c>
      <c r="F85" s="49" t="e">
        <f>Table1[[#This Row],[Total EA (Transfer to WH06)]]/Table1[[#This Row],[UoM]]</f>
        <v>#N/A</v>
      </c>
      <c r="G85" s="1" t="e">
        <f>Table1[[#This Row],[Total EA (Transfer to WH06)]]/Table1[[#This Row],[BOX]]</f>
        <v>#N/A</v>
      </c>
      <c r="H85" s="1" t="e">
        <f>Table1[[#This Row],[Total EA (Transfer to WH06)]]/Table1[[#This Row],[CASE]]</f>
        <v>#N/A</v>
      </c>
      <c r="I85" s="53" t="e">
        <f>Table1[[#This Row],[Sellable Unit/Set/box to ship]]/Table1[[#This Row],[Case to pull]]</f>
        <v>#N/A</v>
      </c>
      <c r="J85" s="7" t="str">
        <f t="shared" si="2"/>
        <v/>
      </c>
      <c r="K85" s="7" t="e">
        <f>VLOOKUP(Table1[[#This Row],[SKU]],Instruction!A:F,6,0)</f>
        <v>#N/A</v>
      </c>
      <c r="L85" s="9" t="e">
        <f>VLOOKUP(Table1[[#This Row],[ASIN]],'[1]2024'!$A:$AB,28,0)</f>
        <v>#N/A</v>
      </c>
      <c r="M85" s="49" t="e">
        <f>VLOOKUP(Table1[[#This Row],[SKU]],Data1!A:C,3,0)</f>
        <v>#N/A</v>
      </c>
      <c r="N85" s="1" t="e">
        <f>VLOOKUP(Table1[[#This Row],[Item '#]],Data2!A:D,4,0)</f>
        <v>#N/A</v>
      </c>
      <c r="O85" s="2" t="e">
        <f>VLOOKUP(Table1[[#This Row],[Item '#]],Data2!A:D,3,0)</f>
        <v>#N/A</v>
      </c>
      <c r="P85" s="1" t="e">
        <f>VLOOKUP(Table1[[#This Row],[Item '#]],[2]Sheet1!$B:$D,3,0)</f>
        <v>#N/A</v>
      </c>
      <c r="Q85" s="55" t="e">
        <f>[8]!Table1[[#This Row],[Current WH Inventory]]=VLOOKUP(Table1[[#This Row],[Item '#]],[2]Sheet1!$B:$D,3,0)</f>
        <v>#REF!</v>
      </c>
    </row>
    <row r="86" spans="1:17" x14ac:dyDescent="0.25">
      <c r="A86" s="50"/>
      <c r="B86" s="2"/>
      <c r="C86" s="2"/>
      <c r="D86" s="1" t="e">
        <f>VLOOKUP(Table1[[#This Row],[SKU]],Data1!A:B,2,0)</f>
        <v>#N/A</v>
      </c>
      <c r="E86" s="51" t="e">
        <f>Table1[[#This Row],[UoM]]*Table1[[#This Row],[Recommended Replenishment Qty]]</f>
        <v>#N/A</v>
      </c>
      <c r="F86" s="51" t="e">
        <f>Table1[[#This Row],[Total EA (Transfer to WH06)]]/Table1[[#This Row],[UoM]]</f>
        <v>#N/A</v>
      </c>
      <c r="G86" s="1" t="e">
        <f>Table1[[#This Row],[Total EA (Transfer to WH06)]]/Table1[[#This Row],[BOX]]</f>
        <v>#N/A</v>
      </c>
      <c r="H86" s="1" t="e">
        <f>Table1[[#This Row],[Total EA (Transfer to WH06)]]/Table1[[#This Row],[CASE]]</f>
        <v>#N/A</v>
      </c>
      <c r="I86" s="53" t="e">
        <f>Table1[[#This Row],[Sellable Unit/Set/box to ship]]/Table1[[#This Row],[Case to pull]]</f>
        <v>#N/A</v>
      </c>
      <c r="J86" s="7" t="str">
        <f t="shared" si="2"/>
        <v/>
      </c>
      <c r="K86" s="7" t="e">
        <f>VLOOKUP(Table1[[#This Row],[SKU]],Instruction!A:F,6,0)</f>
        <v>#N/A</v>
      </c>
      <c r="L86" s="9" t="e">
        <f>VLOOKUP(Table1[[#This Row],[ASIN]],'[1]2024'!$A:$AB,28,0)</f>
        <v>#N/A</v>
      </c>
      <c r="M86" s="51" t="e">
        <f>VLOOKUP(Table1[[#This Row],[SKU]],Data1!A:C,3,0)</f>
        <v>#N/A</v>
      </c>
      <c r="N86" s="1" t="e">
        <f>VLOOKUP(Table1[[#This Row],[Item '#]],Data2!A:D,4,0)</f>
        <v>#N/A</v>
      </c>
      <c r="O86" s="2" t="e">
        <f>VLOOKUP(Table1[[#This Row],[Item '#]],Data2!A:D,3,0)</f>
        <v>#N/A</v>
      </c>
      <c r="P86" s="1" t="e">
        <f>VLOOKUP(Table1[[#This Row],[Item '#]],[2]Sheet1!$B:$D,3,0)</f>
        <v>#N/A</v>
      </c>
      <c r="Q86" s="55" t="e">
        <f>[8]!Table1[[#This Row],[Current WH Inventory]]=VLOOKUP(Table1[[#This Row],[Item '#]],[2]Sheet1!$B:$D,3,0)</f>
        <v>#REF!</v>
      </c>
    </row>
    <row r="87" spans="1:17" x14ac:dyDescent="0.25">
      <c r="A87" s="19"/>
      <c r="B87" s="2"/>
      <c r="C87" s="2"/>
      <c r="D87" s="1" t="e">
        <f>VLOOKUP(Table1[[#This Row],[SKU]],Data1!A:B,2,0)</f>
        <v>#N/A</v>
      </c>
      <c r="E87" s="22" t="e">
        <f>Table1[[#This Row],[UoM]]*Table1[[#This Row],[Recommended Replenishment Qty]]</f>
        <v>#N/A</v>
      </c>
      <c r="F87" s="22" t="e">
        <f>Table1[[#This Row],[Total EA (Transfer to WH06)]]/Table1[[#This Row],[UoM]]</f>
        <v>#N/A</v>
      </c>
      <c r="G87" s="1" t="e">
        <f>Table1[[#This Row],[Total EA (Transfer to WH06)]]/Table1[[#This Row],[BOX]]</f>
        <v>#N/A</v>
      </c>
      <c r="H87" s="1" t="e">
        <f>Table1[[#This Row],[Total EA (Transfer to WH06)]]/Table1[[#This Row],[CASE]]</f>
        <v>#N/A</v>
      </c>
      <c r="I87" s="53" t="e">
        <f>Table1[[#This Row],[Sellable Unit/Set/box to ship]]/Table1[[#This Row],[Case to pull]]</f>
        <v>#N/A</v>
      </c>
      <c r="J87" s="7" t="str">
        <f t="shared" si="2"/>
        <v/>
      </c>
      <c r="K87" s="7" t="e">
        <f>VLOOKUP(Table1[[#This Row],[SKU]],Instruction!A:F,6,0)</f>
        <v>#N/A</v>
      </c>
      <c r="L87" s="9" t="e">
        <f>VLOOKUP(Table1[[#This Row],[ASIN]],'[1]2024'!$A:$AB,28,0)</f>
        <v>#N/A</v>
      </c>
      <c r="M87" s="22" t="e">
        <f>VLOOKUP(Table1[[#This Row],[SKU]],Data1!A:C,3,0)</f>
        <v>#N/A</v>
      </c>
      <c r="N87" s="1" t="e">
        <f>VLOOKUP(Table1[[#This Row],[Item '#]],Data2!A:D,4,0)</f>
        <v>#N/A</v>
      </c>
      <c r="O87" s="2" t="e">
        <f>VLOOKUP(Table1[[#This Row],[Item '#]],Data2!A:D,3,0)</f>
        <v>#N/A</v>
      </c>
      <c r="P87" s="1" t="e">
        <f>VLOOKUP(Table1[[#This Row],[Item '#]],[2]Sheet1!$B:$D,3,0)</f>
        <v>#N/A</v>
      </c>
      <c r="Q87" s="55" t="e">
        <f>[8]!Table1[[#This Row],[Current WH Inventory]]=VLOOKUP(Table1[[#This Row],[Item '#]],[2]Sheet1!$B:$D,3,0)</f>
        <v>#REF!</v>
      </c>
    </row>
    <row r="88" spans="1:17" x14ac:dyDescent="0.25">
      <c r="A88" s="48"/>
      <c r="B88" s="2"/>
      <c r="C88" s="2"/>
      <c r="D88" s="1" t="e">
        <f>VLOOKUP(Table1[[#This Row],[SKU]],Data1!A:B,2,0)</f>
        <v>#N/A</v>
      </c>
      <c r="E88" s="49" t="e">
        <f>Table1[[#This Row],[UoM]]*Table1[[#This Row],[Recommended Replenishment Qty]]</f>
        <v>#N/A</v>
      </c>
      <c r="F88" s="49" t="e">
        <f>Table1[[#This Row],[Total EA (Transfer to WH06)]]/Table1[[#This Row],[UoM]]</f>
        <v>#N/A</v>
      </c>
      <c r="G88" s="1" t="e">
        <f>Table1[[#This Row],[Total EA (Transfer to WH06)]]/Table1[[#This Row],[BOX]]</f>
        <v>#N/A</v>
      </c>
      <c r="H88" s="1" t="e">
        <f>Table1[[#This Row],[Total EA (Transfer to WH06)]]/Table1[[#This Row],[CASE]]</f>
        <v>#N/A</v>
      </c>
      <c r="I88" s="53" t="e">
        <f>Table1[[#This Row],[Sellable Unit/Set/box to ship]]/Table1[[#This Row],[Case to pull]]</f>
        <v>#N/A</v>
      </c>
      <c r="J88" s="7" t="str">
        <f t="shared" si="2"/>
        <v/>
      </c>
      <c r="K88" s="7" t="e">
        <f>VLOOKUP(Table1[[#This Row],[SKU]],Instruction!A:F,6,0)</f>
        <v>#N/A</v>
      </c>
      <c r="L88" s="9" t="e">
        <f>VLOOKUP(Table1[[#This Row],[ASIN]],'[1]2024'!$A:$AB,28,0)</f>
        <v>#N/A</v>
      </c>
      <c r="M88" s="49" t="e">
        <f>VLOOKUP(Table1[[#This Row],[SKU]],Data1!A:C,3,0)</f>
        <v>#N/A</v>
      </c>
      <c r="N88" s="1" t="e">
        <f>VLOOKUP(Table1[[#This Row],[Item '#]],Data2!A:D,4,0)</f>
        <v>#N/A</v>
      </c>
      <c r="O88" s="2" t="e">
        <f>VLOOKUP(Table1[[#This Row],[Item '#]],Data2!A:D,3,0)</f>
        <v>#N/A</v>
      </c>
      <c r="P88" s="1" t="e">
        <f>VLOOKUP(Table1[[#This Row],[Item '#]],[2]Sheet1!$B:$D,3,0)</f>
        <v>#N/A</v>
      </c>
      <c r="Q88" s="55" t="e">
        <f>[8]!Table1[[#This Row],[Current WH Inventory]]=VLOOKUP(Table1[[#This Row],[Item '#]],[2]Sheet1!$B:$D,3,0)</f>
        <v>#REF!</v>
      </c>
    </row>
    <row r="89" spans="1:17" x14ac:dyDescent="0.25">
      <c r="A89" s="58"/>
      <c r="B89" s="2"/>
      <c r="C89" s="2"/>
      <c r="D89" s="1" t="e">
        <f>VLOOKUP(Table1[[#This Row],[SKU]],Data1!A:B,2,0)</f>
        <v>#N/A</v>
      </c>
      <c r="E89" s="56" t="e">
        <f>Table1[[#This Row],[UoM]]*Table1[[#This Row],[Recommended Replenishment Qty]]</f>
        <v>#N/A</v>
      </c>
      <c r="F89" s="56" t="e">
        <f>Table1[[#This Row],[Total EA (Transfer to WH06)]]/Table1[[#This Row],[UoM]]</f>
        <v>#N/A</v>
      </c>
      <c r="G89" s="1" t="e">
        <f>Table1[[#This Row],[Total EA (Transfer to WH06)]]/Table1[[#This Row],[BOX]]</f>
        <v>#N/A</v>
      </c>
      <c r="H89" s="1" t="e">
        <f>Table1[[#This Row],[Total EA (Transfer to WH06)]]/Table1[[#This Row],[CASE]]</f>
        <v>#N/A</v>
      </c>
      <c r="I89" s="57" t="e">
        <f>Table1[[#This Row],[Sellable Unit/Set/box to ship]]/Table1[[#This Row],[Case to pull]]</f>
        <v>#N/A</v>
      </c>
      <c r="J89" s="7" t="str">
        <f t="shared" si="2"/>
        <v/>
      </c>
      <c r="K89" s="7" t="e">
        <f>VLOOKUP(Table1[[#This Row],[SKU]],Instruction!A:F,6,0)</f>
        <v>#N/A</v>
      </c>
      <c r="L89" s="9" t="e">
        <f>VLOOKUP(Table1[[#This Row],[ASIN]],'[1]2024'!$A:$AB,28,0)</f>
        <v>#N/A</v>
      </c>
      <c r="M89" s="56" t="e">
        <f>VLOOKUP(Table1[[#This Row],[SKU]],Data1!A:C,3,0)</f>
        <v>#N/A</v>
      </c>
      <c r="N89" s="1" t="e">
        <f>VLOOKUP(Table1[[#This Row],[Item '#]],Data2!A:D,4,0)</f>
        <v>#N/A</v>
      </c>
      <c r="O89" s="2" t="e">
        <f>VLOOKUP(Table1[[#This Row],[Item '#]],Data2!A:D,3,0)</f>
        <v>#N/A</v>
      </c>
      <c r="P89" s="1" t="e">
        <f>VLOOKUP(Table1[[#This Row],[Item '#]],[2]Sheet1!$B:$D,3,0)</f>
        <v>#N/A</v>
      </c>
      <c r="Q89" s="55" t="e">
        <f>[8]!Table1[[#This Row],[Current WH Inventory]]=VLOOKUP(Table1[[#This Row],[Item '#]],[2]Sheet1!$B:$D,3,0)</f>
        <v>#REF!</v>
      </c>
    </row>
    <row r="90" spans="1:17" x14ac:dyDescent="0.25">
      <c r="A90" s="50"/>
      <c r="B90" s="2"/>
      <c r="C90" s="2"/>
      <c r="D90" s="1" t="e">
        <f>VLOOKUP(Table1[[#This Row],[SKU]],Data1!A:B,2,0)</f>
        <v>#N/A</v>
      </c>
      <c r="E90" s="51" t="e">
        <f>Table1[[#This Row],[UoM]]*Table1[[#This Row],[Recommended Replenishment Qty]]</f>
        <v>#N/A</v>
      </c>
      <c r="F90" s="51" t="e">
        <f>Table1[[#This Row],[Total EA (Transfer to WH06)]]/Table1[[#This Row],[UoM]]</f>
        <v>#N/A</v>
      </c>
      <c r="G90" s="1" t="e">
        <f>Table1[[#This Row],[Total EA (Transfer to WH06)]]/Table1[[#This Row],[BOX]]</f>
        <v>#N/A</v>
      </c>
      <c r="H90" s="1" t="e">
        <f>Table1[[#This Row],[Total EA (Transfer to WH06)]]/Table1[[#This Row],[CASE]]</f>
        <v>#N/A</v>
      </c>
      <c r="I90" s="53" t="e">
        <f>Table1[[#This Row],[Sellable Unit/Set/box to ship]]/Table1[[#This Row],[Case to pull]]</f>
        <v>#N/A</v>
      </c>
      <c r="J90" s="7" t="str">
        <f t="shared" si="2"/>
        <v/>
      </c>
      <c r="K90" s="7" t="e">
        <f>VLOOKUP(Table1[[#This Row],[SKU]],Instruction!A:F,6,0)</f>
        <v>#N/A</v>
      </c>
      <c r="L90" s="9" t="e">
        <f>VLOOKUP(Table1[[#This Row],[ASIN]],'[1]2024'!$A:$AB,28,0)</f>
        <v>#N/A</v>
      </c>
      <c r="M90" s="51" t="e">
        <f>VLOOKUP(Table1[[#This Row],[SKU]],Data1!A:C,3,0)</f>
        <v>#N/A</v>
      </c>
      <c r="N90" s="1" t="e">
        <f>VLOOKUP(Table1[[#This Row],[Item '#]],Data2!A:D,4,0)</f>
        <v>#N/A</v>
      </c>
      <c r="O90" s="2" t="e">
        <f>VLOOKUP(Table1[[#This Row],[Item '#]],Data2!A:D,3,0)</f>
        <v>#N/A</v>
      </c>
      <c r="P90" s="1" t="e">
        <f>VLOOKUP(Table1[[#This Row],[Item '#]],[2]Sheet1!$B:$D,3,0)</f>
        <v>#N/A</v>
      </c>
      <c r="Q90" s="55" t="e">
        <f>[8]!Table1[[#This Row],[Current WH Inventory]]=VLOOKUP(Table1[[#This Row],[Item '#]],[2]Sheet1!$B:$D,3,0)</f>
        <v>#REF!</v>
      </c>
    </row>
    <row r="91" spans="1:17" x14ac:dyDescent="0.25">
      <c r="A91" s="19"/>
      <c r="B91" s="2"/>
      <c r="C91" s="2"/>
      <c r="D91" s="1" t="e">
        <f>VLOOKUP(Table1[[#This Row],[SKU]],Data1!A:B,2,0)</f>
        <v>#N/A</v>
      </c>
      <c r="E91" s="22" t="e">
        <f>Table1[[#This Row],[UoM]]*Table1[[#This Row],[Recommended Replenishment Qty]]</f>
        <v>#N/A</v>
      </c>
      <c r="F91" s="22" t="e">
        <f>Table1[[#This Row],[Total EA (Transfer to WH06)]]/Table1[[#This Row],[UoM]]</f>
        <v>#N/A</v>
      </c>
      <c r="G91" s="1" t="e">
        <f>Table1[[#This Row],[Total EA (Transfer to WH06)]]/Table1[[#This Row],[BOX]]</f>
        <v>#N/A</v>
      </c>
      <c r="H91" s="1" t="e">
        <f>Table1[[#This Row],[Total EA (Transfer to WH06)]]/Table1[[#This Row],[CASE]]</f>
        <v>#N/A</v>
      </c>
      <c r="I91" s="53" t="e">
        <f>Table1[[#This Row],[Sellable Unit/Set/box to ship]]/Table1[[#This Row],[Case to pull]]</f>
        <v>#N/A</v>
      </c>
      <c r="J91" s="7" t="str">
        <f t="shared" si="2"/>
        <v/>
      </c>
      <c r="K91" s="7" t="e">
        <f>VLOOKUP(Table1[[#This Row],[SKU]],Instruction!A:F,6,0)</f>
        <v>#N/A</v>
      </c>
      <c r="L91" s="9" t="e">
        <f>VLOOKUP(Table1[[#This Row],[ASIN]],'[1]2024'!$A:$AB,28,0)</f>
        <v>#N/A</v>
      </c>
      <c r="M91" s="22" t="e">
        <f>VLOOKUP(Table1[[#This Row],[SKU]],Data1!A:C,3,0)</f>
        <v>#N/A</v>
      </c>
      <c r="N91" s="1" t="e">
        <f>VLOOKUP(Table1[[#This Row],[Item '#]],Data2!A:D,4,0)</f>
        <v>#N/A</v>
      </c>
      <c r="O91" s="2" t="e">
        <f>VLOOKUP(Table1[[#This Row],[Item '#]],Data2!A:D,3,0)</f>
        <v>#N/A</v>
      </c>
      <c r="P91" s="1" t="e">
        <f>VLOOKUP(Table1[[#This Row],[Item '#]],[2]Sheet1!$B:$D,3,0)</f>
        <v>#N/A</v>
      </c>
      <c r="Q91" s="55" t="e">
        <f>[8]!Table1[[#This Row],[Current WH Inventory]]=VLOOKUP(Table1[[#This Row],[Item '#]],[2]Sheet1!$B:$D,3,0)</f>
        <v>#REF!</v>
      </c>
    </row>
    <row r="92" spans="1:17" x14ac:dyDescent="0.25">
      <c r="A92" s="48"/>
      <c r="B92" s="2"/>
      <c r="C92" s="2"/>
      <c r="D92" s="1" t="e">
        <f>VLOOKUP(Table1[[#This Row],[SKU]],Data1!A:B,2,0)</f>
        <v>#N/A</v>
      </c>
      <c r="E92" s="49" t="e">
        <f>Table1[[#This Row],[UoM]]*Table1[[#This Row],[Recommended Replenishment Qty]]</f>
        <v>#N/A</v>
      </c>
      <c r="F92" s="49" t="e">
        <f>Table1[[#This Row],[Total EA (Transfer to WH06)]]/Table1[[#This Row],[UoM]]</f>
        <v>#N/A</v>
      </c>
      <c r="G92" s="1" t="e">
        <f>Table1[[#This Row],[Total EA (Transfer to WH06)]]/Table1[[#This Row],[BOX]]</f>
        <v>#N/A</v>
      </c>
      <c r="H92" s="1" t="e">
        <f>Table1[[#This Row],[Total EA (Transfer to WH06)]]/Table1[[#This Row],[CASE]]</f>
        <v>#N/A</v>
      </c>
      <c r="I92" s="53" t="e">
        <f>Table1[[#This Row],[Sellable Unit/Set/box to ship]]/Table1[[#This Row],[Case to pull]]</f>
        <v>#N/A</v>
      </c>
      <c r="J92" s="7" t="str">
        <f t="shared" si="2"/>
        <v/>
      </c>
      <c r="K92" s="7" t="e">
        <f>VLOOKUP(Table1[[#This Row],[SKU]],Instruction!A:F,6,0)</f>
        <v>#N/A</v>
      </c>
      <c r="L92" s="9" t="e">
        <f>VLOOKUP(Table1[[#This Row],[ASIN]],'[1]2024'!$A:$AB,28,0)</f>
        <v>#N/A</v>
      </c>
      <c r="M92" s="49" t="e">
        <f>VLOOKUP(Table1[[#This Row],[SKU]],Data1!A:C,3,0)</f>
        <v>#N/A</v>
      </c>
      <c r="N92" s="1" t="e">
        <f>VLOOKUP(Table1[[#This Row],[Item '#]],Data2!A:D,4,0)</f>
        <v>#N/A</v>
      </c>
      <c r="O92" s="2" t="e">
        <f>VLOOKUP(Table1[[#This Row],[Item '#]],Data2!A:D,3,0)</f>
        <v>#N/A</v>
      </c>
      <c r="P92" s="1" t="e">
        <f>VLOOKUP(Table1[[#This Row],[Item '#]],[2]Sheet1!$B:$D,3,0)</f>
        <v>#N/A</v>
      </c>
      <c r="Q92" s="55" t="e">
        <f>[8]!Table1[[#This Row],[Current WH Inventory]]=VLOOKUP(Table1[[#This Row],[Item '#]],[2]Sheet1!$B:$D,3,0)</f>
        <v>#REF!</v>
      </c>
    </row>
    <row r="93" spans="1:17" x14ac:dyDescent="0.25">
      <c r="A93" s="19"/>
      <c r="B93" s="2"/>
      <c r="C93" s="2"/>
      <c r="D93" s="1" t="e">
        <f>VLOOKUP(Table1[[#This Row],[SKU]],Data1!A:B,2,0)</f>
        <v>#N/A</v>
      </c>
      <c r="E93" s="22" t="e">
        <f>Table1[[#This Row],[UoM]]*Table1[[#This Row],[Recommended Replenishment Qty]]</f>
        <v>#N/A</v>
      </c>
      <c r="F93" s="22" t="e">
        <f>Table1[[#This Row],[Total EA (Transfer to WH06)]]/Table1[[#This Row],[UoM]]</f>
        <v>#N/A</v>
      </c>
      <c r="G93" s="1" t="e">
        <f>Table1[[#This Row],[Total EA (Transfer to WH06)]]/Table1[[#This Row],[BOX]]</f>
        <v>#N/A</v>
      </c>
      <c r="H93" s="1" t="e">
        <f>Table1[[#This Row],[Total EA (Transfer to WH06)]]/Table1[[#This Row],[CASE]]</f>
        <v>#N/A</v>
      </c>
      <c r="I93" s="53" t="e">
        <f>Table1[[#This Row],[Sellable Unit/Set/box to ship]]/Table1[[#This Row],[Case to pull]]</f>
        <v>#N/A</v>
      </c>
      <c r="J93" s="7" t="str">
        <f t="shared" si="2"/>
        <v/>
      </c>
      <c r="K93" s="7" t="e">
        <f>VLOOKUP(Table1[[#This Row],[SKU]],Instruction!A:F,6,0)</f>
        <v>#N/A</v>
      </c>
      <c r="L93" s="9" t="e">
        <f>VLOOKUP(Table1[[#This Row],[ASIN]],'[1]2024'!$A:$AB,28,0)</f>
        <v>#N/A</v>
      </c>
      <c r="M93" s="22" t="e">
        <f>VLOOKUP(Table1[[#This Row],[SKU]],Data1!A:C,3,0)</f>
        <v>#N/A</v>
      </c>
      <c r="N93" s="1" t="e">
        <f>VLOOKUP(Table1[[#This Row],[Item '#]],Data2!A:D,4,0)</f>
        <v>#N/A</v>
      </c>
      <c r="O93" s="2" t="e">
        <f>VLOOKUP(Table1[[#This Row],[Item '#]],Data2!A:D,3,0)</f>
        <v>#N/A</v>
      </c>
      <c r="P93" s="1" t="e">
        <f>VLOOKUP(Table1[[#This Row],[Item '#]],[2]Sheet1!$B:$D,3,0)</f>
        <v>#N/A</v>
      </c>
      <c r="Q93" s="55" t="e">
        <f>[8]!Table1[[#This Row],[Current WH Inventory]]=VLOOKUP(Table1[[#This Row],[Item '#]],[2]Sheet1!$B:$D,3,0)</f>
        <v>#REF!</v>
      </c>
    </row>
    <row r="94" spans="1:17" x14ac:dyDescent="0.25">
      <c r="A94" s="19"/>
      <c r="B94" s="2"/>
      <c r="C94" s="2"/>
      <c r="D94" s="1" t="e">
        <f>VLOOKUP(Table1[[#This Row],[SKU]],Data1!A:B,2,0)</f>
        <v>#N/A</v>
      </c>
      <c r="E94" s="22" t="e">
        <f>Table1[[#This Row],[UoM]]*Table1[[#This Row],[Recommended Replenishment Qty]]</f>
        <v>#N/A</v>
      </c>
      <c r="F94" s="22" t="e">
        <f>Table1[[#This Row],[Total EA (Transfer to WH06)]]/Table1[[#This Row],[UoM]]</f>
        <v>#N/A</v>
      </c>
      <c r="G94" s="1" t="e">
        <f>Table1[[#This Row],[Total EA (Transfer to WH06)]]/Table1[[#This Row],[BOX]]</f>
        <v>#N/A</v>
      </c>
      <c r="H94" s="1" t="e">
        <f>Table1[[#This Row],[Total EA (Transfer to WH06)]]/Table1[[#This Row],[CASE]]</f>
        <v>#N/A</v>
      </c>
      <c r="I94" s="53" t="e">
        <f>Table1[[#This Row],[Sellable Unit/Set/box to ship]]/Table1[[#This Row],[Case to pull]]</f>
        <v>#N/A</v>
      </c>
      <c r="J94" s="7" t="str">
        <f t="shared" si="2"/>
        <v/>
      </c>
      <c r="K94" s="7" t="e">
        <f>VLOOKUP(Table1[[#This Row],[SKU]],Instruction!A:F,6,0)</f>
        <v>#N/A</v>
      </c>
      <c r="L94" s="9" t="e">
        <f>VLOOKUP(Table1[[#This Row],[ASIN]],'[1]2024'!$A:$AB,28,0)</f>
        <v>#N/A</v>
      </c>
      <c r="M94" s="22" t="e">
        <f>VLOOKUP(Table1[[#This Row],[SKU]],Data1!A:C,3,0)</f>
        <v>#N/A</v>
      </c>
      <c r="N94" s="1" t="e">
        <f>VLOOKUP(Table1[[#This Row],[Item '#]],Data2!A:D,4,0)</f>
        <v>#N/A</v>
      </c>
      <c r="O94" s="2" t="e">
        <f>VLOOKUP(Table1[[#This Row],[Item '#]],Data2!A:D,3,0)</f>
        <v>#N/A</v>
      </c>
      <c r="P94" s="1" t="e">
        <f>VLOOKUP(Table1[[#This Row],[Item '#]],[2]Sheet1!$B:$D,3,0)</f>
        <v>#N/A</v>
      </c>
      <c r="Q94" s="55" t="e">
        <f>[8]!Table1[[#This Row],[Current WH Inventory]]=VLOOKUP(Table1[[#This Row],[Item '#]],[2]Sheet1!$B:$D,3,0)</f>
        <v>#REF!</v>
      </c>
    </row>
    <row r="95" spans="1:17" x14ac:dyDescent="0.25">
      <c r="A95" s="19"/>
      <c r="B95" s="2"/>
      <c r="C95" s="2"/>
      <c r="D95" s="1" t="e">
        <f>VLOOKUP(Table1[[#This Row],[SKU]],Data1!A:B,2,0)</f>
        <v>#N/A</v>
      </c>
      <c r="E95" s="51" t="e">
        <f>Table1[[#This Row],[UoM]]*Table1[[#This Row],[Recommended Replenishment Qty]]</f>
        <v>#N/A</v>
      </c>
      <c r="F95" s="51" t="e">
        <f>Table1[[#This Row],[Total EA (Transfer to WH06)]]/Table1[[#This Row],[UoM]]</f>
        <v>#N/A</v>
      </c>
      <c r="G95" s="1" t="e">
        <f>Table1[[#This Row],[Total EA (Transfer to WH06)]]/Table1[[#This Row],[BOX]]</f>
        <v>#N/A</v>
      </c>
      <c r="H95" s="1" t="e">
        <f>Table1[[#This Row],[Total EA (Transfer to WH06)]]/Table1[[#This Row],[CASE]]</f>
        <v>#N/A</v>
      </c>
      <c r="I95" s="53" t="e">
        <f>Table1[[#This Row],[Sellable Unit/Set/box to ship]]/Table1[[#This Row],[Case to pull]]</f>
        <v>#N/A</v>
      </c>
      <c r="J95" s="7" t="str">
        <f t="shared" si="2"/>
        <v/>
      </c>
      <c r="K95" s="7" t="e">
        <f>VLOOKUP(Table1[[#This Row],[SKU]],Instruction!A:F,6,0)</f>
        <v>#N/A</v>
      </c>
      <c r="L95" s="9" t="e">
        <f>VLOOKUP(Table1[[#This Row],[ASIN]],'[1]2024'!$A:$AB,28,0)</f>
        <v>#N/A</v>
      </c>
      <c r="M95" s="51" t="e">
        <f>VLOOKUP(Table1[[#This Row],[SKU]],Data1!A:C,3,0)</f>
        <v>#N/A</v>
      </c>
      <c r="N95" s="1" t="e">
        <f>VLOOKUP(Table1[[#This Row],[Item '#]],Data2!A:D,4,0)</f>
        <v>#N/A</v>
      </c>
      <c r="O95" s="2" t="e">
        <f>VLOOKUP(Table1[[#This Row],[Item '#]],Data2!A:D,3,0)</f>
        <v>#N/A</v>
      </c>
      <c r="P95" s="1" t="e">
        <f>VLOOKUP(Table1[[#This Row],[Item '#]],[2]Sheet1!$B:$D,3,0)</f>
        <v>#N/A</v>
      </c>
      <c r="Q95" s="55" t="e">
        <f>[8]!Table1[[#This Row],[Current WH Inventory]]=VLOOKUP(Table1[[#This Row],[Item '#]],[2]Sheet1!$B:$D,3,0)</f>
        <v>#REF!</v>
      </c>
    </row>
    <row r="96" spans="1:17" x14ac:dyDescent="0.25">
      <c r="A96" s="19"/>
      <c r="B96" s="2"/>
      <c r="C96" s="2"/>
      <c r="D96" s="1" t="e">
        <f>VLOOKUP(Table1[[#This Row],[SKU]],Data1!A:B,2,0)</f>
        <v>#N/A</v>
      </c>
      <c r="E96" s="22" t="e">
        <f>Table1[[#This Row],[UoM]]*Table1[[#This Row],[Recommended Replenishment Qty]]</f>
        <v>#N/A</v>
      </c>
      <c r="F96" s="22" t="e">
        <f>Table1[[#This Row],[Total EA (Transfer to WH06)]]/Table1[[#This Row],[UoM]]</f>
        <v>#N/A</v>
      </c>
      <c r="G96" s="1" t="e">
        <f>Table1[[#This Row],[Total EA (Transfer to WH06)]]/Table1[[#This Row],[BOX]]</f>
        <v>#N/A</v>
      </c>
      <c r="H96" s="1" t="e">
        <f>Table1[[#This Row],[Total EA (Transfer to WH06)]]/Table1[[#This Row],[CASE]]</f>
        <v>#N/A</v>
      </c>
      <c r="I96" s="53" t="e">
        <f>Table1[[#This Row],[Sellable Unit/Set/box to ship]]/Table1[[#This Row],[Case to pull]]</f>
        <v>#N/A</v>
      </c>
      <c r="J96" s="7" t="str">
        <f t="shared" si="2"/>
        <v/>
      </c>
      <c r="K96" s="7" t="e">
        <f>VLOOKUP(Table1[[#This Row],[SKU]],Instruction!A:F,6,0)</f>
        <v>#N/A</v>
      </c>
      <c r="L96" s="9" t="e">
        <f>VLOOKUP(Table1[[#This Row],[ASIN]],'[1]2024'!$A:$AB,28,0)</f>
        <v>#N/A</v>
      </c>
      <c r="M96" s="22" t="e">
        <f>VLOOKUP(Table1[[#This Row],[SKU]],Data1!A:C,3,0)</f>
        <v>#N/A</v>
      </c>
      <c r="N96" s="1" t="e">
        <f>VLOOKUP(Table1[[#This Row],[Item '#]],Data2!A:D,4,0)</f>
        <v>#N/A</v>
      </c>
      <c r="O96" s="2" t="e">
        <f>VLOOKUP(Table1[[#This Row],[Item '#]],Data2!A:D,3,0)</f>
        <v>#N/A</v>
      </c>
      <c r="P96" s="1" t="e">
        <f>VLOOKUP(Table1[[#This Row],[Item '#]],[2]Sheet1!$B:$D,3,0)</f>
        <v>#N/A</v>
      </c>
      <c r="Q96" s="55" t="e">
        <f>[8]!Table1[[#This Row],[Current WH Inventory]]=VLOOKUP(Table1[[#This Row],[Item '#]],[2]Sheet1!$B:$D,3,0)</f>
        <v>#REF!</v>
      </c>
    </row>
    <row r="97" spans="1:17" x14ac:dyDescent="0.25">
      <c r="A97" s="19"/>
      <c r="B97" s="2"/>
      <c r="C97" s="2"/>
      <c r="D97" s="1" t="e">
        <f>VLOOKUP(Table1[[#This Row],[SKU]],Data1!A:B,2,0)</f>
        <v>#N/A</v>
      </c>
      <c r="E97" s="22" t="e">
        <f>Table1[[#This Row],[UoM]]*Table1[[#This Row],[Recommended Replenishment Qty]]</f>
        <v>#N/A</v>
      </c>
      <c r="F97" s="22" t="e">
        <f>Table1[[#This Row],[Total EA (Transfer to WH06)]]/Table1[[#This Row],[UoM]]</f>
        <v>#N/A</v>
      </c>
      <c r="G97" s="1" t="e">
        <f>Table1[[#This Row],[Total EA (Transfer to WH06)]]/Table1[[#This Row],[BOX]]</f>
        <v>#N/A</v>
      </c>
      <c r="H97" s="1" t="e">
        <f>Table1[[#This Row],[Total EA (Transfer to WH06)]]/Table1[[#This Row],[CASE]]</f>
        <v>#N/A</v>
      </c>
      <c r="I97" s="53" t="e">
        <f>Table1[[#This Row],[Sellable Unit/Set/box to ship]]/Table1[[#This Row],[Case to pull]]</f>
        <v>#N/A</v>
      </c>
      <c r="J97" s="7" t="str">
        <f t="shared" si="2"/>
        <v/>
      </c>
      <c r="K97" s="7" t="e">
        <f>VLOOKUP(Table1[[#This Row],[SKU]],Instruction!A:F,6,0)</f>
        <v>#N/A</v>
      </c>
      <c r="L97" s="9" t="e">
        <f>VLOOKUP(Table1[[#This Row],[ASIN]],'[1]2024'!$A:$AB,28,0)</f>
        <v>#N/A</v>
      </c>
      <c r="M97" s="22" t="e">
        <f>VLOOKUP(Table1[[#This Row],[SKU]],Data1!A:C,3,0)</f>
        <v>#N/A</v>
      </c>
      <c r="N97" s="1" t="e">
        <f>VLOOKUP(Table1[[#This Row],[Item '#]],Data2!A:D,4,0)</f>
        <v>#N/A</v>
      </c>
      <c r="O97" s="2" t="e">
        <f>VLOOKUP(Table1[[#This Row],[Item '#]],Data2!A:D,3,0)</f>
        <v>#N/A</v>
      </c>
      <c r="P97" s="1" t="e">
        <f>VLOOKUP(Table1[[#This Row],[Item '#]],[2]Sheet1!$B:$D,3,0)</f>
        <v>#N/A</v>
      </c>
      <c r="Q97" s="55" t="e">
        <f>[8]!Table1[[#This Row],[Current WH Inventory]]=VLOOKUP(Table1[[#This Row],[Item '#]],[2]Sheet1!$B:$D,3,0)</f>
        <v>#REF!</v>
      </c>
    </row>
    <row r="98" spans="1:17" x14ac:dyDescent="0.25">
      <c r="A98" s="50"/>
      <c r="B98" s="2"/>
      <c r="C98" s="2"/>
      <c r="D98" s="1" t="e">
        <f>VLOOKUP(Table1[[#This Row],[SKU]],Data1!A:B,2,0)</f>
        <v>#N/A</v>
      </c>
      <c r="E98" s="51" t="e">
        <f>Table1[[#This Row],[UoM]]*Table1[[#This Row],[Recommended Replenishment Qty]]</f>
        <v>#N/A</v>
      </c>
      <c r="F98" s="51" t="e">
        <f>Table1[[#This Row],[Total EA (Transfer to WH06)]]/Table1[[#This Row],[UoM]]</f>
        <v>#N/A</v>
      </c>
      <c r="G98" s="1" t="e">
        <f>Table1[[#This Row],[Total EA (Transfer to WH06)]]/Table1[[#This Row],[BOX]]</f>
        <v>#N/A</v>
      </c>
      <c r="H98" s="1" t="e">
        <f>Table1[[#This Row],[Total EA (Transfer to WH06)]]/Table1[[#This Row],[CASE]]</f>
        <v>#N/A</v>
      </c>
      <c r="I98" s="53" t="e">
        <f>Table1[[#This Row],[Sellable Unit/Set/box to ship]]/Table1[[#This Row],[Case to pull]]</f>
        <v>#N/A</v>
      </c>
      <c r="J98" s="7" t="str">
        <f t="shared" ref="J98:J105" si="3">IF(ISNUMBER(SEARCH("FNSKU",K98)),"Labeling","")</f>
        <v/>
      </c>
      <c r="K98" s="7" t="e">
        <f>VLOOKUP(Table1[[#This Row],[SKU]],Instruction!A:F,6,0)</f>
        <v>#N/A</v>
      </c>
      <c r="L98" s="9" t="e">
        <f>VLOOKUP(Table1[[#This Row],[ASIN]],'[1]2024'!$A:$AB,28,0)</f>
        <v>#N/A</v>
      </c>
      <c r="M98" s="51" t="e">
        <f>VLOOKUP(Table1[[#This Row],[SKU]],Data1!A:C,3,0)</f>
        <v>#N/A</v>
      </c>
      <c r="N98" s="1" t="e">
        <f>VLOOKUP(Table1[[#This Row],[Item '#]],Data2!A:D,4,0)</f>
        <v>#N/A</v>
      </c>
      <c r="O98" s="2" t="e">
        <f>VLOOKUP(Table1[[#This Row],[Item '#]],Data2!A:D,3,0)</f>
        <v>#N/A</v>
      </c>
      <c r="P98" s="1" t="e">
        <f>VLOOKUP(Table1[[#This Row],[Item '#]],[2]Sheet1!$B:$D,3,0)</f>
        <v>#N/A</v>
      </c>
      <c r="Q98" s="55" t="e">
        <f>[8]!Table1[[#This Row],[Current WH Inventory]]=VLOOKUP(Table1[[#This Row],[Item '#]],[2]Sheet1!$B:$D,3,0)</f>
        <v>#REF!</v>
      </c>
    </row>
    <row r="99" spans="1:17" x14ac:dyDescent="0.25">
      <c r="A99" s="19"/>
      <c r="B99" s="2"/>
      <c r="C99" s="2"/>
      <c r="D99" s="1" t="e">
        <f>VLOOKUP(Table1[[#This Row],[SKU]],Data1!A:B,2,0)</f>
        <v>#N/A</v>
      </c>
      <c r="E99" s="22" t="e">
        <f>Table1[[#This Row],[UoM]]*Table1[[#This Row],[Recommended Replenishment Qty]]</f>
        <v>#N/A</v>
      </c>
      <c r="F99" s="22" t="e">
        <f>Table1[[#This Row],[Total EA (Transfer to WH06)]]/Table1[[#This Row],[UoM]]</f>
        <v>#N/A</v>
      </c>
      <c r="G99" s="1" t="e">
        <f>Table1[[#This Row],[Total EA (Transfer to WH06)]]/Table1[[#This Row],[BOX]]</f>
        <v>#N/A</v>
      </c>
      <c r="H99" s="1" t="e">
        <f>Table1[[#This Row],[Total EA (Transfer to WH06)]]/Table1[[#This Row],[CASE]]</f>
        <v>#N/A</v>
      </c>
      <c r="I99" s="53" t="e">
        <f>Table1[[#This Row],[Sellable Unit/Set/box to ship]]/Table1[[#This Row],[Case to pull]]</f>
        <v>#N/A</v>
      </c>
      <c r="J99" s="7" t="str">
        <f t="shared" si="3"/>
        <v/>
      </c>
      <c r="K99" s="7" t="e">
        <f>VLOOKUP(Table1[[#This Row],[SKU]],Instruction!A:F,6,0)</f>
        <v>#N/A</v>
      </c>
      <c r="L99" s="9" t="e">
        <f>VLOOKUP(Table1[[#This Row],[ASIN]],'[1]2024'!$A:$AB,28,0)</f>
        <v>#N/A</v>
      </c>
      <c r="M99" s="22" t="e">
        <f>VLOOKUP(Table1[[#This Row],[SKU]],Data1!A:C,3,0)</f>
        <v>#N/A</v>
      </c>
      <c r="N99" s="1" t="e">
        <f>VLOOKUP(Table1[[#This Row],[Item '#]],Data2!A:D,4,0)</f>
        <v>#N/A</v>
      </c>
      <c r="O99" s="2" t="e">
        <f>VLOOKUP(Table1[[#This Row],[Item '#]],Data2!A:D,3,0)</f>
        <v>#N/A</v>
      </c>
      <c r="P99" s="1" t="e">
        <f>VLOOKUP(Table1[[#This Row],[Item '#]],[2]Sheet1!$B:$D,3,0)</f>
        <v>#N/A</v>
      </c>
      <c r="Q99" s="55" t="e">
        <f>[8]!Table1[[#This Row],[Current WH Inventory]]=VLOOKUP(Table1[[#This Row],[Item '#]],[2]Sheet1!$B:$D,3,0)</f>
        <v>#REF!</v>
      </c>
    </row>
    <row r="100" spans="1:17" x14ac:dyDescent="0.25">
      <c r="A100" s="19"/>
      <c r="B100" s="2"/>
      <c r="C100" s="2"/>
      <c r="D100" s="1" t="e">
        <f>VLOOKUP(Table1[[#This Row],[SKU]],Data1!A:B,2,0)</f>
        <v>#N/A</v>
      </c>
      <c r="E100" s="22" t="e">
        <f>Table1[[#This Row],[UoM]]*Table1[[#This Row],[Recommended Replenishment Qty]]</f>
        <v>#N/A</v>
      </c>
      <c r="F100" s="22" t="e">
        <f>Table1[[#This Row],[Total EA (Transfer to WH06)]]/Table1[[#This Row],[UoM]]</f>
        <v>#N/A</v>
      </c>
      <c r="G100" s="1" t="e">
        <f>Table1[[#This Row],[Total EA (Transfer to WH06)]]/Table1[[#This Row],[BOX]]</f>
        <v>#N/A</v>
      </c>
      <c r="H100" s="1" t="e">
        <f>Table1[[#This Row],[Total EA (Transfer to WH06)]]/Table1[[#This Row],[CASE]]</f>
        <v>#N/A</v>
      </c>
      <c r="I100" s="53" t="e">
        <f>Table1[[#This Row],[Sellable Unit/Set/box to ship]]/Table1[[#This Row],[Case to pull]]</f>
        <v>#N/A</v>
      </c>
      <c r="J100" s="7" t="str">
        <f t="shared" si="3"/>
        <v/>
      </c>
      <c r="K100" s="7" t="e">
        <f>VLOOKUP(Table1[[#This Row],[SKU]],Instruction!A:F,6,0)</f>
        <v>#N/A</v>
      </c>
      <c r="L100" s="9" t="e">
        <f>VLOOKUP(Table1[[#This Row],[ASIN]],'[1]2024'!$A:$AB,28,0)</f>
        <v>#N/A</v>
      </c>
      <c r="M100" s="22" t="e">
        <f>VLOOKUP(Table1[[#This Row],[SKU]],Data1!A:C,3,0)</f>
        <v>#N/A</v>
      </c>
      <c r="N100" s="1" t="e">
        <f>VLOOKUP(Table1[[#This Row],[Item '#]],Data2!A:D,4,0)</f>
        <v>#N/A</v>
      </c>
      <c r="O100" s="2" t="e">
        <f>VLOOKUP(Table1[[#This Row],[Item '#]],Data2!A:D,3,0)</f>
        <v>#N/A</v>
      </c>
      <c r="P100" s="1" t="e">
        <f>VLOOKUP(Table1[[#This Row],[Item '#]],[2]Sheet1!$B:$D,3,0)</f>
        <v>#N/A</v>
      </c>
      <c r="Q100" s="55" t="e">
        <f>[8]!Table1[[#This Row],[Current WH Inventory]]=VLOOKUP(Table1[[#This Row],[Item '#]],[2]Sheet1!$B:$D,3,0)</f>
        <v>#REF!</v>
      </c>
    </row>
    <row r="101" spans="1:17" x14ac:dyDescent="0.25">
      <c r="A101" s="48"/>
      <c r="B101" s="2"/>
      <c r="C101" s="2"/>
      <c r="D101" s="1" t="e">
        <f>VLOOKUP(Table1[[#This Row],[SKU]],Data1!A:B,2,0)</f>
        <v>#N/A</v>
      </c>
      <c r="E101" s="49" t="e">
        <f>Table1[[#This Row],[UoM]]*Table1[[#This Row],[Recommended Replenishment Qty]]</f>
        <v>#N/A</v>
      </c>
      <c r="F101" s="49" t="e">
        <f>Table1[[#This Row],[Total EA (Transfer to WH06)]]/Table1[[#This Row],[UoM]]</f>
        <v>#N/A</v>
      </c>
      <c r="G101" s="1" t="e">
        <f>Table1[[#This Row],[Total EA (Transfer to WH06)]]/Table1[[#This Row],[BOX]]</f>
        <v>#N/A</v>
      </c>
      <c r="H101" s="1" t="e">
        <f>Table1[[#This Row],[Total EA (Transfer to WH06)]]/Table1[[#This Row],[CASE]]</f>
        <v>#N/A</v>
      </c>
      <c r="I101" s="53" t="e">
        <f>Table1[[#This Row],[Sellable Unit/Set/box to ship]]/Table1[[#This Row],[Case to pull]]</f>
        <v>#N/A</v>
      </c>
      <c r="J101" s="7" t="str">
        <f t="shared" si="3"/>
        <v/>
      </c>
      <c r="K101" s="7" t="e">
        <f>VLOOKUP(Table1[[#This Row],[SKU]],Instruction!A:F,6,0)</f>
        <v>#N/A</v>
      </c>
      <c r="L101" s="9" t="e">
        <f>VLOOKUP(Table1[[#This Row],[ASIN]],'[1]2024'!$A:$AB,28,0)</f>
        <v>#N/A</v>
      </c>
      <c r="M101" s="49" t="e">
        <f>VLOOKUP(Table1[[#This Row],[SKU]],Data1!A:C,3,0)</f>
        <v>#N/A</v>
      </c>
      <c r="N101" s="1" t="e">
        <f>VLOOKUP(Table1[[#This Row],[Item '#]],Data2!A:D,4,0)</f>
        <v>#N/A</v>
      </c>
      <c r="O101" s="2" t="e">
        <f>VLOOKUP(Table1[[#This Row],[Item '#]],Data2!A:D,3,0)</f>
        <v>#N/A</v>
      </c>
      <c r="P101" s="1" t="e">
        <f>VLOOKUP(Table1[[#This Row],[Item '#]],[2]Sheet1!$B:$D,3,0)</f>
        <v>#N/A</v>
      </c>
      <c r="Q101" s="55" t="e">
        <f>[8]!Table1[[#This Row],[Current WH Inventory]]=VLOOKUP(Table1[[#This Row],[Item '#]],[2]Sheet1!$B:$D,3,0)</f>
        <v>#REF!</v>
      </c>
    </row>
    <row r="102" spans="1:17" x14ac:dyDescent="0.25">
      <c r="A102" s="48"/>
      <c r="B102" s="2"/>
      <c r="C102" s="2"/>
      <c r="D102" s="1" t="e">
        <f>VLOOKUP(Table1[[#This Row],[SKU]],Data1!A:B,2,0)</f>
        <v>#N/A</v>
      </c>
      <c r="E102" s="49" t="e">
        <f>Table1[[#This Row],[UoM]]*Table1[[#This Row],[Recommended Replenishment Qty]]</f>
        <v>#N/A</v>
      </c>
      <c r="F102" s="49" t="e">
        <f>Table1[[#This Row],[Total EA (Transfer to WH06)]]/Table1[[#This Row],[UoM]]</f>
        <v>#N/A</v>
      </c>
      <c r="G102" s="1" t="e">
        <f>Table1[[#This Row],[Total EA (Transfer to WH06)]]/Table1[[#This Row],[BOX]]</f>
        <v>#N/A</v>
      </c>
      <c r="H102" s="1" t="e">
        <f>Table1[[#This Row],[Total EA (Transfer to WH06)]]/Table1[[#This Row],[CASE]]</f>
        <v>#N/A</v>
      </c>
      <c r="I102" s="53" t="e">
        <f>Table1[[#This Row],[Sellable Unit/Set/box to ship]]/Table1[[#This Row],[Case to pull]]</f>
        <v>#N/A</v>
      </c>
      <c r="J102" s="7" t="str">
        <f t="shared" si="3"/>
        <v/>
      </c>
      <c r="K102" s="7" t="e">
        <f>VLOOKUP(Table1[[#This Row],[SKU]],Instruction!A:F,6,0)</f>
        <v>#N/A</v>
      </c>
      <c r="L102" s="9" t="e">
        <f>VLOOKUP(Table1[[#This Row],[ASIN]],'[1]2024'!$A:$AB,28,0)</f>
        <v>#N/A</v>
      </c>
      <c r="M102" s="49" t="e">
        <f>VLOOKUP(Table1[[#This Row],[SKU]],Data1!A:C,3,0)</f>
        <v>#N/A</v>
      </c>
      <c r="N102" s="1" t="e">
        <f>VLOOKUP(Table1[[#This Row],[Item '#]],Data2!A:D,4,0)</f>
        <v>#N/A</v>
      </c>
      <c r="O102" s="2" t="e">
        <f>VLOOKUP(Table1[[#This Row],[Item '#]],Data2!A:D,3,0)</f>
        <v>#N/A</v>
      </c>
      <c r="P102" s="1" t="e">
        <f>VLOOKUP(Table1[[#This Row],[Item '#]],[2]Sheet1!$B:$D,3,0)</f>
        <v>#N/A</v>
      </c>
      <c r="Q102" s="55" t="e">
        <f>[8]!Table1[[#This Row],[Current WH Inventory]]=VLOOKUP(Table1[[#This Row],[Item '#]],[2]Sheet1!$B:$D,3,0)</f>
        <v>#REF!</v>
      </c>
    </row>
    <row r="103" spans="1:17" x14ac:dyDescent="0.25">
      <c r="A103" s="19"/>
      <c r="B103" s="2"/>
      <c r="C103" s="2"/>
      <c r="D103" s="1" t="e">
        <f>VLOOKUP(Table1[[#This Row],[SKU]],Data1!A:B,2,0)</f>
        <v>#N/A</v>
      </c>
      <c r="E103" s="22" t="e">
        <f>Table1[[#This Row],[UoM]]*Table1[[#This Row],[Recommended Replenishment Qty]]</f>
        <v>#N/A</v>
      </c>
      <c r="F103" s="22" t="e">
        <f>Table1[[#This Row],[Total EA (Transfer to WH06)]]/Table1[[#This Row],[UoM]]</f>
        <v>#N/A</v>
      </c>
      <c r="G103" s="1" t="e">
        <f>Table1[[#This Row],[Total EA (Transfer to WH06)]]/Table1[[#This Row],[BOX]]</f>
        <v>#N/A</v>
      </c>
      <c r="H103" s="1" t="e">
        <f>Table1[[#This Row],[Total EA (Transfer to WH06)]]/Table1[[#This Row],[CASE]]</f>
        <v>#N/A</v>
      </c>
      <c r="I103" s="53" t="e">
        <f>Table1[[#This Row],[Sellable Unit/Set/box to ship]]/Table1[[#This Row],[Case to pull]]</f>
        <v>#N/A</v>
      </c>
      <c r="J103" s="7" t="str">
        <f t="shared" si="3"/>
        <v/>
      </c>
      <c r="K103" s="7" t="e">
        <f>VLOOKUP(Table1[[#This Row],[SKU]],Instruction!A:F,6,0)</f>
        <v>#N/A</v>
      </c>
      <c r="L103" s="9" t="e">
        <f>VLOOKUP(Table1[[#This Row],[ASIN]],'[1]2024'!$A:$AB,28,0)</f>
        <v>#N/A</v>
      </c>
      <c r="M103" s="22" t="e">
        <f>VLOOKUP(Table1[[#This Row],[SKU]],Data1!A:C,3,0)</f>
        <v>#N/A</v>
      </c>
      <c r="N103" s="1" t="e">
        <f>VLOOKUP(Table1[[#This Row],[Item '#]],Data2!A:D,4,0)</f>
        <v>#N/A</v>
      </c>
      <c r="O103" s="2" t="e">
        <f>VLOOKUP(Table1[[#This Row],[Item '#]],Data2!A:D,3,0)</f>
        <v>#N/A</v>
      </c>
      <c r="P103" s="1" t="e">
        <f>VLOOKUP(Table1[[#This Row],[Item '#]],[2]Sheet1!$B:$D,3,0)</f>
        <v>#N/A</v>
      </c>
      <c r="Q103" s="55" t="e">
        <f>[8]!Table1[[#This Row],[Current WH Inventory]]=VLOOKUP(Table1[[#This Row],[Item '#]],[2]Sheet1!$B:$D,3,0)</f>
        <v>#REF!</v>
      </c>
    </row>
    <row r="104" spans="1:17" x14ac:dyDescent="0.25">
      <c r="A104" s="19"/>
      <c r="B104" s="2"/>
      <c r="C104" s="2"/>
      <c r="D104" s="1" t="e">
        <f>VLOOKUP(Table1[[#This Row],[SKU]],Data1!A:B,2,0)</f>
        <v>#N/A</v>
      </c>
      <c r="E104" s="22" t="e">
        <f>Table1[[#This Row],[UoM]]*Table1[[#This Row],[Recommended Replenishment Qty]]</f>
        <v>#N/A</v>
      </c>
      <c r="F104" s="22" t="e">
        <f>Table1[[#This Row],[Total EA (Transfer to WH06)]]/Table1[[#This Row],[UoM]]</f>
        <v>#N/A</v>
      </c>
      <c r="G104" s="1" t="e">
        <f>Table1[[#This Row],[Total EA (Transfer to WH06)]]/Table1[[#This Row],[BOX]]</f>
        <v>#N/A</v>
      </c>
      <c r="H104" s="1" t="e">
        <f>Table1[[#This Row],[Total EA (Transfer to WH06)]]/Table1[[#This Row],[CASE]]</f>
        <v>#N/A</v>
      </c>
      <c r="I104" s="53" t="e">
        <f>Table1[[#This Row],[Sellable Unit/Set/box to ship]]/Table1[[#This Row],[Case to pull]]</f>
        <v>#N/A</v>
      </c>
      <c r="J104" s="7" t="str">
        <f t="shared" si="3"/>
        <v/>
      </c>
      <c r="K104" s="7" t="e">
        <f>VLOOKUP(Table1[[#This Row],[SKU]],Instruction!A:F,6,0)</f>
        <v>#N/A</v>
      </c>
      <c r="L104" s="9" t="e">
        <f>VLOOKUP(Table1[[#This Row],[ASIN]],'[1]2024'!$A:$AB,28,0)</f>
        <v>#N/A</v>
      </c>
      <c r="M104" s="22" t="e">
        <f>VLOOKUP(Table1[[#This Row],[SKU]],Data1!A:C,3,0)</f>
        <v>#N/A</v>
      </c>
      <c r="N104" s="1" t="e">
        <f>VLOOKUP(Table1[[#This Row],[Item '#]],Data2!A:D,4,0)</f>
        <v>#N/A</v>
      </c>
      <c r="O104" s="2" t="e">
        <f>VLOOKUP(Table1[[#This Row],[Item '#]],Data2!A:D,3,0)</f>
        <v>#N/A</v>
      </c>
      <c r="P104" s="1" t="e">
        <f>VLOOKUP(Table1[[#This Row],[Item '#]],[2]Sheet1!$B:$D,3,0)</f>
        <v>#N/A</v>
      </c>
      <c r="Q104" s="55" t="e">
        <f>[8]!Table1[[#This Row],[Current WH Inventory]]=VLOOKUP(Table1[[#This Row],[Item '#]],[2]Sheet1!$B:$D,3,0)</f>
        <v>#REF!</v>
      </c>
    </row>
    <row r="105" spans="1:17" x14ac:dyDescent="0.25">
      <c r="A105" s="19"/>
      <c r="B105" s="2"/>
      <c r="C105" s="2"/>
      <c r="D105" s="1" t="e">
        <f>VLOOKUP(Table1[[#This Row],[SKU]],Data1!A:B,2,0)</f>
        <v>#N/A</v>
      </c>
      <c r="E105" s="49" t="e">
        <f>Table1[[#This Row],[UoM]]*Table1[[#This Row],[Recommended Replenishment Qty]]</f>
        <v>#N/A</v>
      </c>
      <c r="F105" s="49" t="e">
        <f>Table1[[#This Row],[Total EA (Transfer to WH06)]]/Table1[[#This Row],[UoM]]</f>
        <v>#N/A</v>
      </c>
      <c r="G105" s="1" t="e">
        <f>Table1[[#This Row],[Total EA (Transfer to WH06)]]/Table1[[#This Row],[BOX]]</f>
        <v>#N/A</v>
      </c>
      <c r="H105" s="1" t="e">
        <f>Table1[[#This Row],[Total EA (Transfer to WH06)]]/Table1[[#This Row],[CASE]]</f>
        <v>#N/A</v>
      </c>
      <c r="I105" s="53" t="e">
        <f>Table1[[#This Row],[Sellable Unit/Set/box to ship]]/Table1[[#This Row],[Case to pull]]</f>
        <v>#N/A</v>
      </c>
      <c r="J105" s="7" t="str">
        <f t="shared" si="3"/>
        <v/>
      </c>
      <c r="K105" s="7" t="e">
        <f>VLOOKUP(Table1[[#This Row],[SKU]],Instruction!A:F,6,0)</f>
        <v>#N/A</v>
      </c>
      <c r="L105" s="9" t="e">
        <f>VLOOKUP(Table1[[#This Row],[ASIN]],'[1]2024'!$A:$AB,28,0)</f>
        <v>#N/A</v>
      </c>
      <c r="M105" s="49" t="e">
        <f>VLOOKUP(Table1[[#This Row],[SKU]],Data1!A:C,3,0)</f>
        <v>#N/A</v>
      </c>
      <c r="N105" s="1" t="e">
        <f>VLOOKUP(Table1[[#This Row],[Item '#]],Data2!A:D,4,0)</f>
        <v>#N/A</v>
      </c>
      <c r="O105" s="2" t="e">
        <f>VLOOKUP(Table1[[#This Row],[Item '#]],Data2!A:D,3,0)</f>
        <v>#N/A</v>
      </c>
      <c r="P105" s="1" t="e">
        <f>VLOOKUP(Table1[[#This Row],[Item '#]],[2]Sheet1!$B:$D,3,0)</f>
        <v>#N/A</v>
      </c>
      <c r="Q105" s="55" t="e">
        <f>[8]!Table1[[#This Row],[Current WH Inventory]]=VLOOKUP(Table1[[#This Row],[Item '#]],[2]Sheet1!$B:$D,3,0)</f>
        <v>#REF!</v>
      </c>
    </row>
    <row r="106" spans="1:17" x14ac:dyDescent="0.25">
      <c r="A106" s="2"/>
      <c r="B106" s="2"/>
      <c r="C106" s="2"/>
      <c r="D106" s="2"/>
      <c r="E106" s="2" t="e">
        <f>SUM(Table1[Total EA (Transfer to WH06)])</f>
        <v>#N/A</v>
      </c>
      <c r="F106" s="2" t="e">
        <f>SUM(Table1[Sellable Unit/Set/box to ship])</f>
        <v>#N/A</v>
      </c>
      <c r="G106" s="2" t="e">
        <f>SUM(Table1[Box to pull])</f>
        <v>#N/A</v>
      </c>
      <c r="H106" s="2" t="e">
        <f>SUM(Table1[Case to pull])</f>
        <v>#N/A</v>
      </c>
      <c r="I106" s="2"/>
      <c r="J106" s="7"/>
      <c r="K106" s="7"/>
      <c r="L106" s="9"/>
      <c r="M106" s="74"/>
      <c r="N106" s="2"/>
      <c r="O106" s="2"/>
      <c r="P106" s="2"/>
      <c r="Q106" s="3"/>
    </row>
  </sheetData>
  <conditionalFormatting sqref="A1:A1048576">
    <cfRule type="duplicateValues" dxfId="42" priority="2"/>
  </conditionalFormatting>
  <conditionalFormatting sqref="A2:A105">
    <cfRule type="duplicateValues" dxfId="41" priority="105"/>
  </conditionalFormatting>
  <conditionalFormatting sqref="C1:C1048576">
    <cfRule type="duplicateValues" dxfId="40" priority="1"/>
  </conditionalFormatting>
  <conditionalFormatting sqref="K1:K1048576">
    <cfRule type="containsText" dxfId="39" priority="3" operator="containsText" text="BX-">
      <formula>NOT(ISERROR(SEARCH("BX-",K1)))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4"/>
  <sheetViews>
    <sheetView zoomScale="130" zoomScaleNormal="130" workbookViewId="0">
      <selection activeCell="H3" sqref="H3"/>
    </sheetView>
  </sheetViews>
  <sheetFormatPr defaultRowHeight="15" x14ac:dyDescent="0.25"/>
  <cols>
    <col min="2" max="4" width="10" customWidth="1"/>
    <col min="6" max="6" width="23.7109375" customWidth="1"/>
  </cols>
  <sheetData>
    <row r="1" spans="2:8" x14ac:dyDescent="0.25">
      <c r="F1" s="52" t="s">
        <v>8729</v>
      </c>
      <c r="G1" t="s">
        <v>7107</v>
      </c>
      <c r="H1" t="s">
        <v>8730</v>
      </c>
    </row>
    <row r="2" spans="2:8" x14ac:dyDescent="0.25">
      <c r="B2" t="s">
        <v>8274</v>
      </c>
      <c r="C2" t="s">
        <v>9</v>
      </c>
      <c r="D2" t="s">
        <v>22</v>
      </c>
      <c r="F2" t="s">
        <v>2421</v>
      </c>
      <c r="G2">
        <v>10</v>
      </c>
      <c r="H2">
        <v>1</v>
      </c>
    </row>
    <row r="3" spans="2:8" x14ac:dyDescent="0.25">
      <c r="B3">
        <v>203</v>
      </c>
      <c r="C3">
        <v>1</v>
      </c>
    </row>
    <row r="4" spans="2:8" x14ac:dyDescent="0.25">
      <c r="B4">
        <v>534</v>
      </c>
      <c r="C4">
        <v>1</v>
      </c>
    </row>
    <row r="5" spans="2:8" x14ac:dyDescent="0.25">
      <c r="B5">
        <v>713</v>
      </c>
      <c r="C5">
        <v>1</v>
      </c>
    </row>
    <row r="6" spans="2:8" x14ac:dyDescent="0.25">
      <c r="B6">
        <v>2012</v>
      </c>
      <c r="C6">
        <v>1</v>
      </c>
    </row>
    <row r="7" spans="2:8" x14ac:dyDescent="0.25">
      <c r="B7">
        <v>2225</v>
      </c>
      <c r="C7">
        <v>1</v>
      </c>
    </row>
    <row r="8" spans="2:8" x14ac:dyDescent="0.25">
      <c r="B8">
        <v>609</v>
      </c>
      <c r="C8">
        <v>2</v>
      </c>
    </row>
    <row r="9" spans="2:8" x14ac:dyDescent="0.25">
      <c r="B9">
        <v>767</v>
      </c>
      <c r="C9">
        <v>2</v>
      </c>
    </row>
    <row r="10" spans="2:8" x14ac:dyDescent="0.25">
      <c r="B10">
        <v>1293</v>
      </c>
      <c r="C10">
        <v>2</v>
      </c>
    </row>
    <row r="11" spans="2:8" x14ac:dyDescent="0.25">
      <c r="B11">
        <v>2204</v>
      </c>
      <c r="C11">
        <v>2</v>
      </c>
    </row>
    <row r="12" spans="2:8" x14ac:dyDescent="0.25">
      <c r="B12">
        <v>2043</v>
      </c>
      <c r="C12">
        <v>3</v>
      </c>
    </row>
    <row r="13" spans="2:8" x14ac:dyDescent="0.25">
      <c r="B13">
        <v>5074</v>
      </c>
      <c r="C13">
        <v>3</v>
      </c>
    </row>
    <row r="14" spans="2:8" x14ac:dyDescent="0.25">
      <c r="B14" t="s">
        <v>3738</v>
      </c>
      <c r="C14">
        <v>4</v>
      </c>
    </row>
    <row r="15" spans="2:8" x14ac:dyDescent="0.25">
      <c r="B15">
        <v>837</v>
      </c>
      <c r="C15">
        <v>5</v>
      </c>
    </row>
    <row r="16" spans="2:8" x14ac:dyDescent="0.25">
      <c r="B16">
        <v>508</v>
      </c>
      <c r="D16">
        <v>1</v>
      </c>
    </row>
    <row r="17" spans="2:4" x14ac:dyDescent="0.25">
      <c r="B17">
        <v>530</v>
      </c>
      <c r="D17">
        <v>1</v>
      </c>
    </row>
    <row r="18" spans="2:4" x14ac:dyDescent="0.25">
      <c r="B18">
        <v>569</v>
      </c>
      <c r="D18">
        <v>1</v>
      </c>
    </row>
    <row r="19" spans="2:4" x14ac:dyDescent="0.25">
      <c r="B19">
        <v>1286</v>
      </c>
      <c r="D19">
        <v>1</v>
      </c>
    </row>
    <row r="20" spans="2:4" x14ac:dyDescent="0.25">
      <c r="B20">
        <v>2405</v>
      </c>
      <c r="D20">
        <v>1</v>
      </c>
    </row>
    <row r="21" spans="2:4" x14ac:dyDescent="0.25">
      <c r="B21">
        <v>4151</v>
      </c>
      <c r="D21">
        <v>1</v>
      </c>
    </row>
    <row r="22" spans="2:4" x14ac:dyDescent="0.25">
      <c r="B22">
        <v>5053</v>
      </c>
      <c r="D22">
        <v>1</v>
      </c>
    </row>
    <row r="23" spans="2:4" x14ac:dyDescent="0.25">
      <c r="B23">
        <v>5087</v>
      </c>
      <c r="D23">
        <v>1</v>
      </c>
    </row>
    <row r="24" spans="2:4" x14ac:dyDescent="0.25">
      <c r="B24">
        <v>5173</v>
      </c>
      <c r="D24">
        <v>1</v>
      </c>
    </row>
    <row r="25" spans="2:4" x14ac:dyDescent="0.25">
      <c r="B25">
        <v>6303</v>
      </c>
      <c r="D25">
        <v>1</v>
      </c>
    </row>
    <row r="26" spans="2:4" x14ac:dyDescent="0.25">
      <c r="B26">
        <v>533</v>
      </c>
      <c r="D26">
        <v>2</v>
      </c>
    </row>
    <row r="27" spans="2:4" x14ac:dyDescent="0.25">
      <c r="B27">
        <v>608</v>
      </c>
      <c r="D27">
        <v>2</v>
      </c>
    </row>
    <row r="28" spans="2:4" x14ac:dyDescent="0.25">
      <c r="B28">
        <v>812</v>
      </c>
      <c r="D28">
        <v>2</v>
      </c>
    </row>
    <row r="29" spans="2:4" x14ac:dyDescent="0.25">
      <c r="B29">
        <v>1753</v>
      </c>
      <c r="D29">
        <v>2</v>
      </c>
    </row>
    <row r="30" spans="2:4" x14ac:dyDescent="0.25">
      <c r="B30">
        <v>2044</v>
      </c>
      <c r="D30">
        <v>2</v>
      </c>
    </row>
    <row r="31" spans="2:4" x14ac:dyDescent="0.25">
      <c r="B31">
        <v>2227</v>
      </c>
      <c r="D31">
        <v>2</v>
      </c>
    </row>
    <row r="32" spans="2:4" x14ac:dyDescent="0.25">
      <c r="B32">
        <v>3107</v>
      </c>
      <c r="D32">
        <v>2</v>
      </c>
    </row>
    <row r="33" spans="2:4" x14ac:dyDescent="0.25">
      <c r="B33">
        <v>5414</v>
      </c>
      <c r="D33">
        <v>2</v>
      </c>
    </row>
    <row r="34" spans="2:4" x14ac:dyDescent="0.25">
      <c r="B34">
        <v>4577036</v>
      </c>
      <c r="D34">
        <v>2</v>
      </c>
    </row>
    <row r="35" spans="2:4" x14ac:dyDescent="0.25">
      <c r="B35">
        <v>4569945741</v>
      </c>
      <c r="D35">
        <v>2</v>
      </c>
    </row>
    <row r="36" spans="2:4" x14ac:dyDescent="0.25">
      <c r="B36">
        <v>465</v>
      </c>
      <c r="D36">
        <v>3</v>
      </c>
    </row>
    <row r="37" spans="2:4" x14ac:dyDescent="0.25">
      <c r="B37">
        <v>552</v>
      </c>
      <c r="D37">
        <v>3</v>
      </c>
    </row>
    <row r="38" spans="2:4" x14ac:dyDescent="0.25">
      <c r="B38">
        <v>1301</v>
      </c>
      <c r="D38">
        <v>3</v>
      </c>
    </row>
    <row r="39" spans="2:4" x14ac:dyDescent="0.25">
      <c r="B39">
        <v>3190</v>
      </c>
      <c r="D39">
        <v>3</v>
      </c>
    </row>
    <row r="40" spans="2:4" x14ac:dyDescent="0.25">
      <c r="B40">
        <v>4103</v>
      </c>
      <c r="D40">
        <v>3</v>
      </c>
    </row>
    <row r="41" spans="2:4" x14ac:dyDescent="0.25">
      <c r="B41">
        <v>5075</v>
      </c>
      <c r="D41">
        <v>3</v>
      </c>
    </row>
    <row r="42" spans="2:4" x14ac:dyDescent="0.25">
      <c r="B42">
        <v>5190</v>
      </c>
      <c r="D42">
        <v>3</v>
      </c>
    </row>
    <row r="43" spans="2:4" x14ac:dyDescent="0.25">
      <c r="B43">
        <v>835</v>
      </c>
      <c r="D43">
        <v>4</v>
      </c>
    </row>
    <row r="44" spans="2:4" x14ac:dyDescent="0.25">
      <c r="B44">
        <v>2028</v>
      </c>
      <c r="D44">
        <v>4</v>
      </c>
    </row>
    <row r="45" spans="2:4" x14ac:dyDescent="0.25">
      <c r="B45">
        <v>4102</v>
      </c>
      <c r="D45">
        <v>4</v>
      </c>
    </row>
    <row r="46" spans="2:4" x14ac:dyDescent="0.25">
      <c r="B46">
        <v>4122</v>
      </c>
      <c r="D46">
        <v>4</v>
      </c>
    </row>
    <row r="47" spans="2:4" x14ac:dyDescent="0.25">
      <c r="B47" t="s">
        <v>3479</v>
      </c>
      <c r="D47">
        <v>4</v>
      </c>
    </row>
    <row r="48" spans="2:4" x14ac:dyDescent="0.25">
      <c r="B48">
        <v>560</v>
      </c>
      <c r="D48">
        <v>5</v>
      </c>
    </row>
    <row r="49" spans="2:4" x14ac:dyDescent="0.25">
      <c r="B49">
        <v>609</v>
      </c>
      <c r="D49">
        <v>5</v>
      </c>
    </row>
    <row r="50" spans="2:4" x14ac:dyDescent="0.25">
      <c r="B50">
        <v>5027</v>
      </c>
      <c r="D50">
        <v>5</v>
      </c>
    </row>
    <row r="51" spans="2:4" x14ac:dyDescent="0.25">
      <c r="B51">
        <v>5043</v>
      </c>
      <c r="D51">
        <v>5</v>
      </c>
    </row>
    <row r="52" spans="2:4" x14ac:dyDescent="0.25">
      <c r="B52">
        <v>4576436</v>
      </c>
      <c r="D52">
        <v>5</v>
      </c>
    </row>
    <row r="53" spans="2:4" x14ac:dyDescent="0.25">
      <c r="B53" t="s">
        <v>1841</v>
      </c>
      <c r="D53">
        <v>5</v>
      </c>
    </row>
    <row r="54" spans="2:4" x14ac:dyDescent="0.25">
      <c r="B54">
        <v>532</v>
      </c>
      <c r="D54">
        <v>6</v>
      </c>
    </row>
    <row r="55" spans="2:4" x14ac:dyDescent="0.25">
      <c r="B55">
        <v>39200</v>
      </c>
      <c r="D55">
        <v>6</v>
      </c>
    </row>
    <row r="56" spans="2:4" x14ac:dyDescent="0.25">
      <c r="B56">
        <v>3451</v>
      </c>
      <c r="D56">
        <v>8</v>
      </c>
    </row>
    <row r="57" spans="2:4" x14ac:dyDescent="0.25">
      <c r="B57">
        <v>3191</v>
      </c>
      <c r="D57">
        <v>9</v>
      </c>
    </row>
    <row r="58" spans="2:4" x14ac:dyDescent="0.25">
      <c r="B58">
        <v>3467</v>
      </c>
      <c r="D58">
        <v>9</v>
      </c>
    </row>
    <row r="59" spans="2:4" x14ac:dyDescent="0.25">
      <c r="B59">
        <v>847</v>
      </c>
      <c r="D59">
        <v>10</v>
      </c>
    </row>
    <row r="60" spans="2:4" x14ac:dyDescent="0.25">
      <c r="B60">
        <v>5066</v>
      </c>
      <c r="D60">
        <v>10</v>
      </c>
    </row>
    <row r="61" spans="2:4" x14ac:dyDescent="0.25">
      <c r="B61">
        <v>41166</v>
      </c>
      <c r="D61">
        <v>10</v>
      </c>
    </row>
    <row r="62" spans="2:4" x14ac:dyDescent="0.25">
      <c r="B62">
        <v>3163</v>
      </c>
      <c r="D62">
        <v>12</v>
      </c>
    </row>
    <row r="63" spans="2:4" x14ac:dyDescent="0.25">
      <c r="B63">
        <v>3167</v>
      </c>
      <c r="D63">
        <v>17</v>
      </c>
    </row>
    <row r="64" spans="2:4" x14ac:dyDescent="0.25">
      <c r="B64">
        <v>582</v>
      </c>
      <c r="D64">
        <v>20</v>
      </c>
    </row>
  </sheetData>
  <conditionalFormatting sqref="B1:B1048576">
    <cfRule type="duplicateValues" dxfId="38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workbookViewId="0">
      <selection activeCell="M12" sqref="M12"/>
    </sheetView>
  </sheetViews>
  <sheetFormatPr defaultColWidth="8.85546875" defaultRowHeight="15" x14ac:dyDescent="0.25"/>
  <cols>
    <col min="1" max="1" width="11.28515625" customWidth="1"/>
  </cols>
  <sheetData>
    <row r="1" spans="1:17" x14ac:dyDescent="0.25">
      <c r="A1" t="s">
        <v>8234</v>
      </c>
      <c r="B1" t="s">
        <v>8609</v>
      </c>
    </row>
    <row r="2" spans="1:17" x14ac:dyDescent="0.25">
      <c r="A2" t="s">
        <v>7141</v>
      </c>
      <c r="B2" t="s">
        <v>8610</v>
      </c>
    </row>
    <row r="3" spans="1:17" x14ac:dyDescent="0.25">
      <c r="A3" t="s">
        <v>8235</v>
      </c>
      <c r="B3" t="s">
        <v>8528</v>
      </c>
    </row>
    <row r="4" spans="1:17" x14ac:dyDescent="0.25">
      <c r="A4" t="s">
        <v>8236</v>
      </c>
      <c r="B4" t="s">
        <v>8719</v>
      </c>
    </row>
    <row r="5" spans="1:17" x14ac:dyDescent="0.25">
      <c r="A5" t="s">
        <v>8237</v>
      </c>
      <c r="B5">
        <v>241</v>
      </c>
    </row>
    <row r="6" spans="1:17" x14ac:dyDescent="0.25">
      <c r="A6" t="s">
        <v>8238</v>
      </c>
      <c r="B6">
        <v>72</v>
      </c>
    </row>
    <row r="7" spans="1:17" x14ac:dyDescent="0.25">
      <c r="A7" t="s">
        <v>8239</v>
      </c>
      <c r="B7">
        <v>4352</v>
      </c>
    </row>
    <row r="9" spans="1:17" x14ac:dyDescent="0.25">
      <c r="A9" t="s">
        <v>8720</v>
      </c>
    </row>
    <row r="10" spans="1:17" x14ac:dyDescent="0.25">
      <c r="A10" t="s">
        <v>4</v>
      </c>
      <c r="B10" t="s">
        <v>8529</v>
      </c>
      <c r="C10" t="s">
        <v>6513</v>
      </c>
      <c r="D10" t="s">
        <v>6514</v>
      </c>
      <c r="E10" t="s">
        <v>8240</v>
      </c>
      <c r="F10" t="s">
        <v>8241</v>
      </c>
      <c r="G10" t="s">
        <v>8242</v>
      </c>
      <c r="H10" t="s">
        <v>8243</v>
      </c>
      <c r="I10" t="s">
        <v>8244</v>
      </c>
      <c r="J10" t="s">
        <v>8245</v>
      </c>
      <c r="K10" t="s">
        <v>8246</v>
      </c>
      <c r="L10" t="s">
        <v>8247</v>
      </c>
      <c r="M10" t="s">
        <v>8248</v>
      </c>
      <c r="N10" t="s">
        <v>8249</v>
      </c>
      <c r="O10" t="s">
        <v>8250</v>
      </c>
      <c r="P10" t="s">
        <v>8251</v>
      </c>
      <c r="Q10" t="s">
        <v>8252</v>
      </c>
    </row>
    <row r="11" spans="1:17" x14ac:dyDescent="0.25">
      <c r="A11" t="s">
        <v>8611</v>
      </c>
      <c r="B11" t="s">
        <v>8612</v>
      </c>
      <c r="C11" t="s">
        <v>8126</v>
      </c>
      <c r="D11" t="s">
        <v>8597</v>
      </c>
      <c r="E11" t="s">
        <v>8613</v>
      </c>
      <c r="F11" t="s">
        <v>7104</v>
      </c>
      <c r="G11" t="s">
        <v>8254</v>
      </c>
      <c r="H11" t="s">
        <v>8254</v>
      </c>
      <c r="I11" t="s">
        <v>8255</v>
      </c>
      <c r="J11">
        <v>16.399999999999999</v>
      </c>
      <c r="K11">
        <v>7</v>
      </c>
      <c r="L11">
        <v>12</v>
      </c>
      <c r="M11">
        <v>11</v>
      </c>
      <c r="N11">
        <v>3</v>
      </c>
      <c r="O11">
        <v>2</v>
      </c>
      <c r="P11">
        <v>6</v>
      </c>
      <c r="Q11" t="s">
        <v>8528</v>
      </c>
    </row>
    <row r="12" spans="1:17" x14ac:dyDescent="0.25">
      <c r="A12" t="s">
        <v>7010</v>
      </c>
      <c r="B12" t="s">
        <v>8614</v>
      </c>
      <c r="C12" t="s">
        <v>6872</v>
      </c>
      <c r="D12" t="s">
        <v>6872</v>
      </c>
      <c r="E12" t="s">
        <v>8531</v>
      </c>
      <c r="F12" t="s">
        <v>7104</v>
      </c>
      <c r="G12" t="s">
        <v>8254</v>
      </c>
      <c r="H12" t="s">
        <v>8253</v>
      </c>
      <c r="I12" t="s">
        <v>8255</v>
      </c>
      <c r="J12">
        <v>31.8</v>
      </c>
      <c r="K12">
        <v>15.5</v>
      </c>
      <c r="L12">
        <v>10</v>
      </c>
      <c r="M12">
        <v>8.5</v>
      </c>
      <c r="N12">
        <v>48</v>
      </c>
      <c r="O12">
        <v>1</v>
      </c>
      <c r="P12">
        <v>48</v>
      </c>
      <c r="Q12" t="s">
        <v>8528</v>
      </c>
    </row>
    <row r="13" spans="1:17" x14ac:dyDescent="0.25">
      <c r="A13" t="s">
        <v>8615</v>
      </c>
      <c r="B13" t="s">
        <v>8616</v>
      </c>
      <c r="C13" t="s">
        <v>8041</v>
      </c>
      <c r="D13" t="s">
        <v>8617</v>
      </c>
      <c r="E13" t="s">
        <v>8618</v>
      </c>
      <c r="F13" t="s">
        <v>7104</v>
      </c>
      <c r="G13" t="s">
        <v>8254</v>
      </c>
      <c r="H13" t="s">
        <v>8254</v>
      </c>
      <c r="I13" t="s">
        <v>8255</v>
      </c>
      <c r="J13">
        <v>37.6</v>
      </c>
      <c r="K13">
        <v>10</v>
      </c>
      <c r="L13">
        <v>15</v>
      </c>
      <c r="M13">
        <v>13</v>
      </c>
      <c r="N13">
        <v>6</v>
      </c>
      <c r="O13">
        <v>2</v>
      </c>
      <c r="P13">
        <v>12</v>
      </c>
      <c r="Q13" t="s">
        <v>8528</v>
      </c>
    </row>
    <row r="14" spans="1:17" x14ac:dyDescent="0.25">
      <c r="A14" t="s">
        <v>8641</v>
      </c>
      <c r="B14" t="s">
        <v>8642</v>
      </c>
      <c r="C14" t="s">
        <v>8643</v>
      </c>
      <c r="D14" t="s">
        <v>8644</v>
      </c>
      <c r="E14" t="s">
        <v>8495</v>
      </c>
      <c r="F14" t="s">
        <v>7104</v>
      </c>
      <c r="G14" t="s">
        <v>8254</v>
      </c>
      <c r="H14" t="s">
        <v>8254</v>
      </c>
      <c r="I14" t="s">
        <v>8255</v>
      </c>
      <c r="J14">
        <v>20</v>
      </c>
      <c r="K14">
        <v>8</v>
      </c>
      <c r="L14">
        <v>12</v>
      </c>
      <c r="M14">
        <v>11</v>
      </c>
      <c r="N14">
        <v>12</v>
      </c>
      <c r="O14">
        <v>1</v>
      </c>
      <c r="P14">
        <v>12</v>
      </c>
      <c r="Q14" t="s">
        <v>8528</v>
      </c>
    </row>
    <row r="15" spans="1:17" x14ac:dyDescent="0.25">
      <c r="A15" t="s">
        <v>6601</v>
      </c>
      <c r="B15" t="s">
        <v>8619</v>
      </c>
      <c r="C15" t="s">
        <v>6953</v>
      </c>
      <c r="D15" t="s">
        <v>6602</v>
      </c>
      <c r="E15" t="s">
        <v>8620</v>
      </c>
      <c r="F15" t="s">
        <v>7104</v>
      </c>
      <c r="G15" t="s">
        <v>8254</v>
      </c>
      <c r="H15" t="s">
        <v>8254</v>
      </c>
      <c r="I15" t="s">
        <v>8255</v>
      </c>
      <c r="J15">
        <v>8.64</v>
      </c>
      <c r="K15">
        <v>6</v>
      </c>
      <c r="L15">
        <v>13.25</v>
      </c>
      <c r="M15">
        <v>12.25</v>
      </c>
      <c r="N15">
        <v>1</v>
      </c>
      <c r="O15">
        <v>9</v>
      </c>
      <c r="P15">
        <v>9</v>
      </c>
      <c r="Q15" t="s">
        <v>8528</v>
      </c>
    </row>
    <row r="16" spans="1:17" x14ac:dyDescent="0.25">
      <c r="A16" t="s">
        <v>7039</v>
      </c>
      <c r="B16" t="s">
        <v>8553</v>
      </c>
      <c r="C16" t="s">
        <v>6866</v>
      </c>
      <c r="D16" t="s">
        <v>6866</v>
      </c>
      <c r="E16" t="s">
        <v>8536</v>
      </c>
      <c r="F16" t="s">
        <v>7104</v>
      </c>
      <c r="G16" t="s">
        <v>8254</v>
      </c>
      <c r="H16" t="s">
        <v>8253</v>
      </c>
      <c r="I16" t="s">
        <v>8255</v>
      </c>
      <c r="J16">
        <v>30.58</v>
      </c>
      <c r="K16">
        <v>12</v>
      </c>
      <c r="L16">
        <v>13.5</v>
      </c>
      <c r="M16">
        <v>13.25</v>
      </c>
      <c r="N16">
        <v>72</v>
      </c>
      <c r="O16">
        <v>4</v>
      </c>
      <c r="P16">
        <v>288</v>
      </c>
      <c r="Q16" t="s">
        <v>8528</v>
      </c>
    </row>
    <row r="17" spans="1:17" x14ac:dyDescent="0.25">
      <c r="A17" t="s">
        <v>6777</v>
      </c>
      <c r="B17" t="s">
        <v>8621</v>
      </c>
      <c r="C17" t="s">
        <v>6929</v>
      </c>
      <c r="D17" t="s">
        <v>6748</v>
      </c>
      <c r="E17" t="s">
        <v>8622</v>
      </c>
      <c r="F17" t="s">
        <v>7104</v>
      </c>
      <c r="G17" t="s">
        <v>8253</v>
      </c>
      <c r="H17" t="s">
        <v>8254</v>
      </c>
      <c r="I17" t="s">
        <v>8255</v>
      </c>
      <c r="J17">
        <v>28</v>
      </c>
      <c r="K17">
        <v>13</v>
      </c>
      <c r="L17">
        <v>19</v>
      </c>
      <c r="M17">
        <v>13</v>
      </c>
      <c r="N17">
        <v>10</v>
      </c>
      <c r="O17">
        <v>10</v>
      </c>
      <c r="P17">
        <v>100</v>
      </c>
      <c r="Q17" t="s">
        <v>8528</v>
      </c>
    </row>
    <row r="18" spans="1:17" x14ac:dyDescent="0.25">
      <c r="A18" t="s">
        <v>8623</v>
      </c>
      <c r="B18" t="s">
        <v>8624</v>
      </c>
      <c r="C18" t="s">
        <v>8149</v>
      </c>
      <c r="D18" t="s">
        <v>8599</v>
      </c>
      <c r="E18" t="s">
        <v>8576</v>
      </c>
      <c r="F18" t="s">
        <v>7104</v>
      </c>
      <c r="G18" t="s">
        <v>8254</v>
      </c>
      <c r="H18" t="s">
        <v>8254</v>
      </c>
      <c r="I18" t="s">
        <v>8255</v>
      </c>
      <c r="J18">
        <v>17.079999999999998</v>
      </c>
      <c r="K18">
        <v>5</v>
      </c>
      <c r="L18">
        <v>14</v>
      </c>
      <c r="M18">
        <v>8</v>
      </c>
      <c r="N18">
        <v>18</v>
      </c>
      <c r="O18">
        <v>3</v>
      </c>
      <c r="P18">
        <v>54</v>
      </c>
      <c r="Q18" t="s">
        <v>8528</v>
      </c>
    </row>
    <row r="19" spans="1:17" x14ac:dyDescent="0.25">
      <c r="A19" t="s">
        <v>8578</v>
      </c>
      <c r="B19" t="s">
        <v>8579</v>
      </c>
      <c r="C19" t="s">
        <v>8580</v>
      </c>
      <c r="D19" t="s">
        <v>8581</v>
      </c>
      <c r="E19" t="s">
        <v>8531</v>
      </c>
      <c r="F19" t="s">
        <v>7104</v>
      </c>
      <c r="G19" t="s">
        <v>8254</v>
      </c>
      <c r="H19" t="s">
        <v>8254</v>
      </c>
      <c r="I19" t="s">
        <v>8255</v>
      </c>
      <c r="J19">
        <v>19</v>
      </c>
      <c r="K19">
        <v>16</v>
      </c>
      <c r="L19">
        <v>15</v>
      </c>
      <c r="M19">
        <v>6</v>
      </c>
      <c r="N19">
        <v>16</v>
      </c>
      <c r="O19">
        <v>2</v>
      </c>
      <c r="P19">
        <v>32</v>
      </c>
      <c r="Q19" t="s">
        <v>8528</v>
      </c>
    </row>
    <row r="20" spans="1:17" x14ac:dyDescent="0.25">
      <c r="A20" t="s">
        <v>8548</v>
      </c>
      <c r="B20" t="s">
        <v>8549</v>
      </c>
      <c r="C20" t="s">
        <v>8550</v>
      </c>
      <c r="D20" t="s">
        <v>8551</v>
      </c>
      <c r="E20" t="s">
        <v>8552</v>
      </c>
      <c r="F20" t="s">
        <v>7104</v>
      </c>
      <c r="G20" t="s">
        <v>8253</v>
      </c>
      <c r="H20" t="s">
        <v>8254</v>
      </c>
      <c r="I20" t="s">
        <v>8255</v>
      </c>
      <c r="J20">
        <v>10.6</v>
      </c>
      <c r="K20">
        <v>4</v>
      </c>
      <c r="L20">
        <v>16</v>
      </c>
      <c r="M20">
        <v>11</v>
      </c>
      <c r="N20">
        <v>18</v>
      </c>
      <c r="O20">
        <v>2</v>
      </c>
      <c r="P20">
        <v>36</v>
      </c>
      <c r="Q20" t="s">
        <v>8528</v>
      </c>
    </row>
    <row r="21" spans="1:17" x14ac:dyDescent="0.25">
      <c r="A21" t="s">
        <v>7836</v>
      </c>
      <c r="B21" t="s">
        <v>8567</v>
      </c>
      <c r="C21" t="s">
        <v>7689</v>
      </c>
      <c r="D21" t="s">
        <v>7756</v>
      </c>
      <c r="E21" t="s">
        <v>8494</v>
      </c>
      <c r="F21" t="s">
        <v>7104</v>
      </c>
      <c r="G21" t="s">
        <v>8254</v>
      </c>
      <c r="H21" t="s">
        <v>8254</v>
      </c>
      <c r="I21" t="s">
        <v>8255</v>
      </c>
      <c r="J21">
        <v>22</v>
      </c>
      <c r="K21">
        <v>9.75</v>
      </c>
      <c r="L21">
        <v>12.75</v>
      </c>
      <c r="M21">
        <v>10</v>
      </c>
      <c r="N21">
        <v>24</v>
      </c>
      <c r="O21">
        <v>3</v>
      </c>
      <c r="P21">
        <v>72</v>
      </c>
      <c r="Q21" t="s">
        <v>8528</v>
      </c>
    </row>
    <row r="22" spans="1:17" x14ac:dyDescent="0.25">
      <c r="A22" t="s">
        <v>7794</v>
      </c>
      <c r="B22" t="s">
        <v>8572</v>
      </c>
      <c r="C22" t="s">
        <v>7350</v>
      </c>
      <c r="D22" t="s">
        <v>7350</v>
      </c>
      <c r="E22" t="s">
        <v>8531</v>
      </c>
      <c r="F22" t="s">
        <v>7104</v>
      </c>
      <c r="G22" t="s">
        <v>8254</v>
      </c>
      <c r="H22" t="s">
        <v>8253</v>
      </c>
      <c r="I22" t="s">
        <v>8255</v>
      </c>
      <c r="J22">
        <v>15</v>
      </c>
      <c r="K22">
        <v>8</v>
      </c>
      <c r="L22">
        <v>6</v>
      </c>
      <c r="M22">
        <v>4</v>
      </c>
      <c r="N22">
        <v>24</v>
      </c>
      <c r="O22">
        <v>1</v>
      </c>
      <c r="P22">
        <v>24</v>
      </c>
      <c r="Q22" t="s">
        <v>8528</v>
      </c>
    </row>
    <row r="23" spans="1:17" x14ac:dyDescent="0.25">
      <c r="A23" t="s">
        <v>6605</v>
      </c>
      <c r="B23" t="s">
        <v>8558</v>
      </c>
      <c r="C23" t="s">
        <v>6770</v>
      </c>
      <c r="D23" t="s">
        <v>6770</v>
      </c>
      <c r="E23" t="s">
        <v>8531</v>
      </c>
      <c r="F23" t="s">
        <v>7104</v>
      </c>
      <c r="G23" t="s">
        <v>8254</v>
      </c>
      <c r="H23" t="s">
        <v>8254</v>
      </c>
      <c r="I23" t="s">
        <v>8479</v>
      </c>
      <c r="J23">
        <v>35</v>
      </c>
      <c r="K23">
        <v>17</v>
      </c>
      <c r="L23">
        <v>12</v>
      </c>
      <c r="M23">
        <v>15</v>
      </c>
      <c r="N23">
        <v>72</v>
      </c>
      <c r="O23">
        <v>5</v>
      </c>
      <c r="P23">
        <v>360</v>
      </c>
      <c r="Q23" t="s">
        <v>8528</v>
      </c>
    </row>
    <row r="24" spans="1:17" x14ac:dyDescent="0.25">
      <c r="A24" t="s">
        <v>6632</v>
      </c>
      <c r="B24" t="s">
        <v>8562</v>
      </c>
      <c r="C24" t="s">
        <v>6901</v>
      </c>
      <c r="D24" t="s">
        <v>6633</v>
      </c>
      <c r="E24" t="s">
        <v>8531</v>
      </c>
      <c r="F24" t="s">
        <v>7104</v>
      </c>
      <c r="G24" t="s">
        <v>8254</v>
      </c>
      <c r="H24" t="s">
        <v>8254</v>
      </c>
      <c r="I24" t="s">
        <v>8255</v>
      </c>
      <c r="J24">
        <v>10</v>
      </c>
      <c r="K24">
        <v>13.5</v>
      </c>
      <c r="L24">
        <v>6</v>
      </c>
      <c r="M24">
        <v>12</v>
      </c>
      <c r="N24">
        <v>12</v>
      </c>
      <c r="O24">
        <v>4</v>
      </c>
      <c r="P24">
        <v>48</v>
      </c>
      <c r="Q24" t="s">
        <v>8528</v>
      </c>
    </row>
    <row r="25" spans="1:17" x14ac:dyDescent="0.25">
      <c r="A25" t="s">
        <v>6681</v>
      </c>
      <c r="B25" t="s">
        <v>8625</v>
      </c>
      <c r="C25" t="s">
        <v>6910</v>
      </c>
      <c r="D25" t="s">
        <v>6722</v>
      </c>
      <c r="E25" t="s">
        <v>8496</v>
      </c>
      <c r="F25" t="s">
        <v>7104</v>
      </c>
      <c r="G25" t="s">
        <v>8253</v>
      </c>
      <c r="H25" t="s">
        <v>8254</v>
      </c>
      <c r="I25" t="s">
        <v>8255</v>
      </c>
      <c r="J25">
        <v>18.5</v>
      </c>
      <c r="K25">
        <v>2.5</v>
      </c>
      <c r="L25">
        <v>22</v>
      </c>
      <c r="M25">
        <v>14</v>
      </c>
      <c r="N25">
        <v>48</v>
      </c>
      <c r="O25">
        <v>1</v>
      </c>
      <c r="P25">
        <v>48</v>
      </c>
      <c r="Q25" t="s">
        <v>8528</v>
      </c>
    </row>
    <row r="26" spans="1:17" x14ac:dyDescent="0.25">
      <c r="A26" t="s">
        <v>8702</v>
      </c>
      <c r="B26" t="s">
        <v>8703</v>
      </c>
      <c r="C26" t="s">
        <v>8704</v>
      </c>
      <c r="D26" t="s">
        <v>8705</v>
      </c>
      <c r="E26" t="s">
        <v>8495</v>
      </c>
      <c r="F26" t="s">
        <v>7104</v>
      </c>
      <c r="G26" t="s">
        <v>8254</v>
      </c>
      <c r="H26" t="s">
        <v>8254</v>
      </c>
      <c r="I26" t="s">
        <v>8255</v>
      </c>
      <c r="J26">
        <v>20</v>
      </c>
      <c r="K26">
        <v>11</v>
      </c>
      <c r="L26">
        <v>12</v>
      </c>
      <c r="M26">
        <v>8</v>
      </c>
      <c r="N26">
        <v>12</v>
      </c>
      <c r="O26">
        <v>1</v>
      </c>
      <c r="P26">
        <v>12</v>
      </c>
      <c r="Q26" t="s">
        <v>8528</v>
      </c>
    </row>
    <row r="27" spans="1:17" x14ac:dyDescent="0.25">
      <c r="A27" t="s">
        <v>7006</v>
      </c>
      <c r="B27" t="s">
        <v>8626</v>
      </c>
      <c r="C27" t="s">
        <v>7659</v>
      </c>
      <c r="D27" t="s">
        <v>7659</v>
      </c>
      <c r="E27" t="s">
        <v>8496</v>
      </c>
      <c r="F27" t="s">
        <v>7104</v>
      </c>
      <c r="G27" t="s">
        <v>8253</v>
      </c>
      <c r="H27" t="s">
        <v>8253</v>
      </c>
      <c r="I27" t="s">
        <v>8255</v>
      </c>
      <c r="J27">
        <v>16.96</v>
      </c>
      <c r="K27">
        <v>6.9</v>
      </c>
      <c r="L27">
        <v>12.5</v>
      </c>
      <c r="M27">
        <v>9.8000000000000007</v>
      </c>
      <c r="N27">
        <v>48</v>
      </c>
      <c r="O27">
        <v>2</v>
      </c>
      <c r="P27">
        <v>96</v>
      </c>
      <c r="Q27" t="s">
        <v>8528</v>
      </c>
    </row>
    <row r="28" spans="1:17" x14ac:dyDescent="0.25">
      <c r="A28" t="s">
        <v>8627</v>
      </c>
      <c r="B28" t="s">
        <v>8628</v>
      </c>
      <c r="C28" t="s">
        <v>8125</v>
      </c>
      <c r="D28" t="s">
        <v>8587</v>
      </c>
      <c r="E28" t="s">
        <v>8531</v>
      </c>
      <c r="F28" t="s">
        <v>7104</v>
      </c>
      <c r="G28" t="s">
        <v>8254</v>
      </c>
      <c r="H28" t="s">
        <v>8254</v>
      </c>
      <c r="I28" t="s">
        <v>8255</v>
      </c>
      <c r="J28">
        <v>15.1</v>
      </c>
      <c r="K28">
        <v>11.65</v>
      </c>
      <c r="L28">
        <v>12.71</v>
      </c>
      <c r="M28">
        <v>7.63</v>
      </c>
      <c r="N28">
        <v>3</v>
      </c>
      <c r="O28">
        <v>6</v>
      </c>
      <c r="P28">
        <v>18</v>
      </c>
      <c r="Q28" t="s">
        <v>8528</v>
      </c>
    </row>
    <row r="29" spans="1:17" x14ac:dyDescent="0.25">
      <c r="A29" t="s">
        <v>6610</v>
      </c>
      <c r="B29" t="s">
        <v>8629</v>
      </c>
      <c r="C29" t="s">
        <v>6894</v>
      </c>
      <c r="D29" t="s">
        <v>6611</v>
      </c>
      <c r="E29" t="s">
        <v>8531</v>
      </c>
      <c r="F29" t="s">
        <v>7104</v>
      </c>
      <c r="G29" t="s">
        <v>8254</v>
      </c>
      <c r="H29" t="s">
        <v>8254</v>
      </c>
      <c r="I29" t="s">
        <v>8255</v>
      </c>
      <c r="J29">
        <v>7.8</v>
      </c>
      <c r="K29">
        <v>13</v>
      </c>
      <c r="L29">
        <v>5</v>
      </c>
      <c r="M29">
        <v>18</v>
      </c>
      <c r="N29">
        <v>12</v>
      </c>
      <c r="O29">
        <v>3</v>
      </c>
      <c r="P29">
        <v>36</v>
      </c>
      <c r="Q29" t="s">
        <v>8528</v>
      </c>
    </row>
    <row r="30" spans="1:17" x14ac:dyDescent="0.25">
      <c r="A30" t="s">
        <v>7025</v>
      </c>
      <c r="B30" t="s">
        <v>8533</v>
      </c>
      <c r="C30" t="s">
        <v>7177</v>
      </c>
      <c r="D30" t="s">
        <v>7177</v>
      </c>
      <c r="E30" t="s">
        <v>8534</v>
      </c>
      <c r="F30" t="s">
        <v>7104</v>
      </c>
      <c r="G30" t="s">
        <v>8253</v>
      </c>
      <c r="H30" t="s">
        <v>8253</v>
      </c>
      <c r="I30" t="s">
        <v>8255</v>
      </c>
      <c r="J30">
        <v>16.84</v>
      </c>
      <c r="K30">
        <v>5.25</v>
      </c>
      <c r="L30">
        <v>14.75</v>
      </c>
      <c r="M30">
        <v>8.75</v>
      </c>
      <c r="N30">
        <v>72</v>
      </c>
      <c r="O30">
        <v>2</v>
      </c>
      <c r="P30">
        <v>144</v>
      </c>
      <c r="Q30" t="s">
        <v>8528</v>
      </c>
    </row>
    <row r="31" spans="1:17" x14ac:dyDescent="0.25">
      <c r="A31" t="s">
        <v>8508</v>
      </c>
      <c r="B31" t="s">
        <v>8630</v>
      </c>
      <c r="C31" t="s">
        <v>7079</v>
      </c>
      <c r="D31" t="s">
        <v>7121</v>
      </c>
      <c r="E31" t="s">
        <v>8536</v>
      </c>
      <c r="F31" t="s">
        <v>7104</v>
      </c>
      <c r="G31" t="s">
        <v>8254</v>
      </c>
      <c r="H31" t="s">
        <v>8254</v>
      </c>
      <c r="I31" t="s">
        <v>8255</v>
      </c>
      <c r="J31">
        <v>24.52</v>
      </c>
      <c r="K31">
        <v>7</v>
      </c>
      <c r="L31">
        <v>15</v>
      </c>
      <c r="M31">
        <v>9.75</v>
      </c>
      <c r="N31">
        <v>72</v>
      </c>
      <c r="O31">
        <v>2</v>
      </c>
      <c r="P31">
        <v>144</v>
      </c>
      <c r="Q31" t="s">
        <v>8528</v>
      </c>
    </row>
    <row r="32" spans="1:17" x14ac:dyDescent="0.25">
      <c r="A32" t="s">
        <v>8631</v>
      </c>
      <c r="B32" t="s">
        <v>8632</v>
      </c>
      <c r="C32" t="s">
        <v>8633</v>
      </c>
      <c r="D32" t="s">
        <v>8634</v>
      </c>
      <c r="E32" t="s">
        <v>8552</v>
      </c>
      <c r="F32" t="s">
        <v>7104</v>
      </c>
      <c r="G32" t="s">
        <v>8253</v>
      </c>
      <c r="H32" t="s">
        <v>8254</v>
      </c>
      <c r="I32" t="s">
        <v>8255</v>
      </c>
      <c r="J32">
        <v>12.02</v>
      </c>
      <c r="K32">
        <v>4</v>
      </c>
      <c r="L32">
        <v>13</v>
      </c>
      <c r="M32">
        <v>10</v>
      </c>
      <c r="N32">
        <v>18</v>
      </c>
      <c r="O32">
        <v>3</v>
      </c>
      <c r="P32">
        <v>54</v>
      </c>
      <c r="Q32" t="s">
        <v>8528</v>
      </c>
    </row>
    <row r="33" spans="1:17" x14ac:dyDescent="0.25">
      <c r="A33" t="s">
        <v>8583</v>
      </c>
      <c r="B33" t="s">
        <v>8584</v>
      </c>
      <c r="C33" t="s">
        <v>8148</v>
      </c>
      <c r="D33" t="s">
        <v>8585</v>
      </c>
      <c r="E33" t="s">
        <v>8559</v>
      </c>
      <c r="F33" t="s">
        <v>7104</v>
      </c>
      <c r="G33" t="s">
        <v>8254</v>
      </c>
      <c r="H33" t="s">
        <v>8254</v>
      </c>
      <c r="I33" t="s">
        <v>8255</v>
      </c>
      <c r="J33">
        <v>5.46</v>
      </c>
      <c r="K33">
        <v>4</v>
      </c>
      <c r="L33">
        <v>8</v>
      </c>
      <c r="M33">
        <v>4</v>
      </c>
      <c r="N33">
        <v>12</v>
      </c>
      <c r="O33">
        <v>2</v>
      </c>
      <c r="P33">
        <v>24</v>
      </c>
      <c r="Q33" t="s">
        <v>8528</v>
      </c>
    </row>
    <row r="34" spans="1:17" x14ac:dyDescent="0.25">
      <c r="A34" t="s">
        <v>7180</v>
      </c>
      <c r="B34" t="s">
        <v>8541</v>
      </c>
      <c r="C34" t="s">
        <v>7181</v>
      </c>
      <c r="D34" t="s">
        <v>7182</v>
      </c>
      <c r="E34" t="s">
        <v>8531</v>
      </c>
      <c r="F34" t="s">
        <v>7104</v>
      </c>
      <c r="G34" t="s">
        <v>8254</v>
      </c>
      <c r="H34" t="s">
        <v>8254</v>
      </c>
      <c r="I34" t="s">
        <v>8255</v>
      </c>
      <c r="J34">
        <v>4.8</v>
      </c>
      <c r="K34">
        <v>12.5</v>
      </c>
      <c r="L34">
        <v>9</v>
      </c>
      <c r="M34">
        <v>3</v>
      </c>
      <c r="N34">
        <v>24</v>
      </c>
      <c r="O34">
        <v>1</v>
      </c>
      <c r="P34">
        <v>24</v>
      </c>
      <c r="Q34" t="s">
        <v>8528</v>
      </c>
    </row>
    <row r="35" spans="1:17" x14ac:dyDescent="0.25">
      <c r="A35" t="s">
        <v>8546</v>
      </c>
      <c r="B35" t="s">
        <v>8547</v>
      </c>
      <c r="C35" t="s">
        <v>7997</v>
      </c>
      <c r="D35" t="s">
        <v>7997</v>
      </c>
      <c r="E35" t="s">
        <v>8530</v>
      </c>
      <c r="F35" t="s">
        <v>7104</v>
      </c>
      <c r="G35" t="s">
        <v>8254</v>
      </c>
      <c r="H35" t="s">
        <v>8254</v>
      </c>
      <c r="I35" t="s">
        <v>8479</v>
      </c>
      <c r="J35">
        <v>11.28</v>
      </c>
      <c r="K35">
        <v>12</v>
      </c>
      <c r="L35">
        <v>13</v>
      </c>
      <c r="M35">
        <v>13</v>
      </c>
      <c r="N35">
        <v>48</v>
      </c>
      <c r="O35">
        <v>2</v>
      </c>
      <c r="P35">
        <v>96</v>
      </c>
      <c r="Q35" t="s">
        <v>8528</v>
      </c>
    </row>
    <row r="36" spans="1:17" x14ac:dyDescent="0.25">
      <c r="A36" t="s">
        <v>6827</v>
      </c>
      <c r="B36" t="s">
        <v>8639</v>
      </c>
      <c r="C36" t="s">
        <v>6913</v>
      </c>
      <c r="D36" t="s">
        <v>6706</v>
      </c>
      <c r="E36" t="s">
        <v>8582</v>
      </c>
      <c r="F36" t="s">
        <v>7104</v>
      </c>
      <c r="G36" t="s">
        <v>8254</v>
      </c>
      <c r="H36" t="s">
        <v>8254</v>
      </c>
      <c r="I36" t="s">
        <v>8255</v>
      </c>
      <c r="J36">
        <v>6.28</v>
      </c>
      <c r="K36">
        <v>6.5</v>
      </c>
      <c r="L36">
        <v>12.75</v>
      </c>
      <c r="M36">
        <v>8.25</v>
      </c>
      <c r="N36">
        <v>12</v>
      </c>
      <c r="O36">
        <v>1</v>
      </c>
      <c r="P36">
        <v>12</v>
      </c>
      <c r="Q36" t="s">
        <v>8528</v>
      </c>
    </row>
    <row r="37" spans="1:17" x14ac:dyDescent="0.25">
      <c r="A37" t="s">
        <v>7882</v>
      </c>
      <c r="B37" t="s">
        <v>8560</v>
      </c>
      <c r="C37" t="s">
        <v>7345</v>
      </c>
      <c r="D37" t="s">
        <v>7346</v>
      </c>
      <c r="E37" t="s">
        <v>8561</v>
      </c>
      <c r="F37" t="s">
        <v>7104</v>
      </c>
      <c r="G37" t="s">
        <v>8254</v>
      </c>
      <c r="H37" t="s">
        <v>8254</v>
      </c>
      <c r="I37" t="s">
        <v>8255</v>
      </c>
      <c r="J37">
        <v>3.86</v>
      </c>
      <c r="K37">
        <v>8</v>
      </c>
      <c r="L37">
        <v>20</v>
      </c>
      <c r="M37">
        <v>8</v>
      </c>
      <c r="N37">
        <v>6</v>
      </c>
      <c r="O37">
        <v>2</v>
      </c>
      <c r="P37">
        <v>12</v>
      </c>
      <c r="Q37" t="s">
        <v>8528</v>
      </c>
    </row>
    <row r="38" spans="1:17" x14ac:dyDescent="0.25">
      <c r="A38" t="s">
        <v>8543</v>
      </c>
      <c r="B38" t="s">
        <v>8544</v>
      </c>
      <c r="C38" t="s">
        <v>8070</v>
      </c>
      <c r="D38" t="s">
        <v>8545</v>
      </c>
      <c r="E38" t="s">
        <v>8537</v>
      </c>
      <c r="F38" t="s">
        <v>7104</v>
      </c>
      <c r="G38" t="s">
        <v>8253</v>
      </c>
      <c r="H38" t="s">
        <v>8254</v>
      </c>
      <c r="I38" t="s">
        <v>8255</v>
      </c>
      <c r="J38">
        <v>12.04</v>
      </c>
      <c r="K38">
        <v>7</v>
      </c>
      <c r="L38">
        <v>11</v>
      </c>
      <c r="M38">
        <v>9</v>
      </c>
      <c r="N38">
        <v>8</v>
      </c>
      <c r="O38">
        <v>5</v>
      </c>
      <c r="P38">
        <v>40</v>
      </c>
      <c r="Q38" t="s">
        <v>8528</v>
      </c>
    </row>
    <row r="39" spans="1:17" x14ac:dyDescent="0.25">
      <c r="A39" t="s">
        <v>8640</v>
      </c>
      <c r="B39" t="s">
        <v>8569</v>
      </c>
      <c r="C39" t="s">
        <v>8017</v>
      </c>
      <c r="D39" t="s">
        <v>8598</v>
      </c>
      <c r="E39" t="s">
        <v>8559</v>
      </c>
      <c r="F39" t="s">
        <v>7104</v>
      </c>
      <c r="G39" t="s">
        <v>8254</v>
      </c>
      <c r="H39" t="s">
        <v>8254</v>
      </c>
      <c r="I39" t="s">
        <v>8255</v>
      </c>
      <c r="J39">
        <v>4.68</v>
      </c>
      <c r="K39">
        <v>5</v>
      </c>
      <c r="L39">
        <v>8</v>
      </c>
      <c r="M39">
        <v>8</v>
      </c>
      <c r="N39">
        <v>12</v>
      </c>
      <c r="O39">
        <v>2</v>
      </c>
      <c r="P39">
        <v>24</v>
      </c>
      <c r="Q39" t="s">
        <v>8528</v>
      </c>
    </row>
    <row r="40" spans="1:17" x14ac:dyDescent="0.25">
      <c r="A40" t="s">
        <v>8635</v>
      </c>
      <c r="B40" t="s">
        <v>8636</v>
      </c>
      <c r="C40" t="s">
        <v>8637</v>
      </c>
      <c r="D40" t="s">
        <v>8638</v>
      </c>
      <c r="E40" t="s">
        <v>8495</v>
      </c>
      <c r="F40" t="s">
        <v>7104</v>
      </c>
      <c r="G40" t="s">
        <v>8254</v>
      </c>
      <c r="H40" t="s">
        <v>8254</v>
      </c>
      <c r="I40" t="s">
        <v>8255</v>
      </c>
      <c r="J40">
        <v>20</v>
      </c>
      <c r="K40">
        <v>8</v>
      </c>
      <c r="L40">
        <v>12</v>
      </c>
      <c r="M40">
        <v>11</v>
      </c>
      <c r="N40">
        <v>12</v>
      </c>
      <c r="O40">
        <v>1</v>
      </c>
      <c r="P40">
        <v>12</v>
      </c>
      <c r="Q40" t="s">
        <v>8528</v>
      </c>
    </row>
    <row r="41" spans="1:17" x14ac:dyDescent="0.25">
      <c r="A41" t="s">
        <v>7095</v>
      </c>
      <c r="B41" t="s">
        <v>6062</v>
      </c>
      <c r="C41" t="s">
        <v>7377</v>
      </c>
      <c r="D41" t="s">
        <v>7377</v>
      </c>
      <c r="E41" t="s">
        <v>8531</v>
      </c>
      <c r="F41" t="s">
        <v>7104</v>
      </c>
      <c r="G41" t="s">
        <v>8253</v>
      </c>
      <c r="H41" t="s">
        <v>8253</v>
      </c>
      <c r="I41" t="s">
        <v>8255</v>
      </c>
      <c r="J41">
        <v>23</v>
      </c>
      <c r="K41">
        <v>16</v>
      </c>
      <c r="L41">
        <v>13</v>
      </c>
      <c r="M41">
        <v>10</v>
      </c>
      <c r="N41">
        <v>36</v>
      </c>
      <c r="O41">
        <v>1</v>
      </c>
      <c r="P41">
        <v>36</v>
      </c>
      <c r="Q41" t="s">
        <v>8528</v>
      </c>
    </row>
    <row r="42" spans="1:17" x14ac:dyDescent="0.25">
      <c r="A42" t="s">
        <v>8645</v>
      </c>
      <c r="B42" t="s">
        <v>8646</v>
      </c>
      <c r="C42" t="s">
        <v>7986</v>
      </c>
      <c r="D42" t="s">
        <v>8647</v>
      </c>
      <c r="E42" t="s">
        <v>8648</v>
      </c>
      <c r="F42" t="s">
        <v>7104</v>
      </c>
      <c r="G42" t="s">
        <v>8254</v>
      </c>
      <c r="H42" t="s">
        <v>8254</v>
      </c>
      <c r="I42" t="s">
        <v>8255</v>
      </c>
      <c r="J42">
        <v>18.059999999999999</v>
      </c>
      <c r="K42">
        <v>8</v>
      </c>
      <c r="L42">
        <v>16</v>
      </c>
      <c r="M42">
        <v>16</v>
      </c>
      <c r="N42">
        <v>3</v>
      </c>
      <c r="O42">
        <v>3</v>
      </c>
      <c r="P42">
        <v>9</v>
      </c>
      <c r="Q42" t="s">
        <v>8528</v>
      </c>
    </row>
    <row r="43" spans="1:17" x14ac:dyDescent="0.25">
      <c r="A43" t="s">
        <v>8511</v>
      </c>
      <c r="B43" t="s">
        <v>8721</v>
      </c>
      <c r="C43" t="s">
        <v>7654</v>
      </c>
      <c r="D43" t="s">
        <v>7654</v>
      </c>
      <c r="E43" t="s">
        <v>8531</v>
      </c>
      <c r="F43" t="s">
        <v>7104</v>
      </c>
      <c r="G43" t="s">
        <v>8254</v>
      </c>
      <c r="H43" t="s">
        <v>8253</v>
      </c>
      <c r="I43" t="s">
        <v>8255</v>
      </c>
      <c r="J43">
        <v>9.92</v>
      </c>
      <c r="K43">
        <v>14.01</v>
      </c>
      <c r="L43">
        <v>8.74</v>
      </c>
      <c r="M43">
        <v>7.95</v>
      </c>
      <c r="N43">
        <v>24</v>
      </c>
      <c r="O43">
        <v>10</v>
      </c>
      <c r="P43">
        <v>240</v>
      </c>
      <c r="Q43" t="s">
        <v>8528</v>
      </c>
    </row>
    <row r="44" spans="1:17" x14ac:dyDescent="0.25">
      <c r="A44" t="s">
        <v>8649</v>
      </c>
      <c r="B44" t="s">
        <v>8650</v>
      </c>
      <c r="C44" t="s">
        <v>8501</v>
      </c>
      <c r="D44" t="s">
        <v>8505</v>
      </c>
      <c r="E44" t="s">
        <v>8620</v>
      </c>
      <c r="F44" t="s">
        <v>7104</v>
      </c>
      <c r="G44" t="s">
        <v>8253</v>
      </c>
      <c r="H44" t="s">
        <v>8254</v>
      </c>
      <c r="I44" t="s">
        <v>8255</v>
      </c>
      <c r="J44">
        <v>4.3</v>
      </c>
      <c r="K44">
        <v>3</v>
      </c>
      <c r="L44">
        <v>10</v>
      </c>
      <c r="M44">
        <v>8</v>
      </c>
      <c r="N44">
        <v>1</v>
      </c>
      <c r="O44">
        <v>6</v>
      </c>
      <c r="P44">
        <v>6</v>
      </c>
      <c r="Q44" t="s">
        <v>8528</v>
      </c>
    </row>
    <row r="45" spans="1:17" x14ac:dyDescent="0.25">
      <c r="A45" t="s">
        <v>7847</v>
      </c>
      <c r="B45" t="s">
        <v>8651</v>
      </c>
      <c r="C45" t="s">
        <v>7245</v>
      </c>
      <c r="D45" t="s">
        <v>7246</v>
      </c>
      <c r="E45" t="s">
        <v>8531</v>
      </c>
      <c r="F45" t="s">
        <v>7104</v>
      </c>
      <c r="G45" t="s">
        <v>8254</v>
      </c>
      <c r="H45" t="s">
        <v>8254</v>
      </c>
      <c r="I45" t="s">
        <v>8255</v>
      </c>
      <c r="J45">
        <v>5.0199999999999996</v>
      </c>
      <c r="K45">
        <v>10.76</v>
      </c>
      <c r="L45">
        <v>7.09</v>
      </c>
      <c r="M45">
        <v>3.9</v>
      </c>
      <c r="N45">
        <v>24</v>
      </c>
      <c r="O45">
        <v>1</v>
      </c>
      <c r="P45">
        <v>24</v>
      </c>
      <c r="Q45" t="s">
        <v>8528</v>
      </c>
    </row>
    <row r="46" spans="1:17" x14ac:dyDescent="0.25">
      <c r="A46" t="s">
        <v>8652</v>
      </c>
      <c r="B46" t="s">
        <v>8653</v>
      </c>
      <c r="C46" t="s">
        <v>8006</v>
      </c>
      <c r="D46" t="s">
        <v>8654</v>
      </c>
      <c r="E46" t="s">
        <v>8531</v>
      </c>
      <c r="F46" t="s">
        <v>7104</v>
      </c>
      <c r="G46" t="s">
        <v>8254</v>
      </c>
      <c r="H46" t="s">
        <v>8254</v>
      </c>
      <c r="I46" t="s">
        <v>8255</v>
      </c>
      <c r="J46">
        <v>10.029999999999999</v>
      </c>
      <c r="K46">
        <v>13.03</v>
      </c>
      <c r="L46">
        <v>17.79</v>
      </c>
      <c r="M46">
        <v>7.04</v>
      </c>
      <c r="N46">
        <v>24</v>
      </c>
      <c r="O46">
        <v>1</v>
      </c>
      <c r="P46">
        <v>24</v>
      </c>
      <c r="Q46" t="s">
        <v>8528</v>
      </c>
    </row>
    <row r="47" spans="1:17" x14ac:dyDescent="0.25">
      <c r="A47" t="s">
        <v>7896</v>
      </c>
      <c r="B47" t="s">
        <v>8655</v>
      </c>
      <c r="C47" t="s">
        <v>7167</v>
      </c>
      <c r="D47" t="s">
        <v>7168</v>
      </c>
      <c r="E47" t="s">
        <v>8656</v>
      </c>
      <c r="F47" t="s">
        <v>7104</v>
      </c>
      <c r="G47" t="s">
        <v>8254</v>
      </c>
      <c r="H47" t="s">
        <v>8254</v>
      </c>
      <c r="I47" t="s">
        <v>8255</v>
      </c>
      <c r="J47">
        <v>1.36</v>
      </c>
      <c r="K47">
        <v>0.25</v>
      </c>
      <c r="L47">
        <v>12</v>
      </c>
      <c r="M47">
        <v>9</v>
      </c>
      <c r="N47">
        <v>6</v>
      </c>
      <c r="O47">
        <v>4</v>
      </c>
      <c r="P47">
        <v>24</v>
      </c>
      <c r="Q47" t="s">
        <v>8528</v>
      </c>
    </row>
    <row r="48" spans="1:17" x14ac:dyDescent="0.25">
      <c r="A48" t="s">
        <v>8657</v>
      </c>
      <c r="B48" t="s">
        <v>8658</v>
      </c>
      <c r="C48" t="s">
        <v>6869</v>
      </c>
      <c r="D48" t="s">
        <v>8659</v>
      </c>
      <c r="E48" t="s">
        <v>8530</v>
      </c>
      <c r="F48" t="s">
        <v>7104</v>
      </c>
      <c r="G48" t="s">
        <v>8254</v>
      </c>
      <c r="H48" t="s">
        <v>8254</v>
      </c>
      <c r="I48" t="s">
        <v>8255</v>
      </c>
      <c r="J48">
        <v>11.16</v>
      </c>
      <c r="K48">
        <v>3</v>
      </c>
      <c r="L48">
        <v>14</v>
      </c>
      <c r="M48">
        <v>11</v>
      </c>
      <c r="N48">
        <v>48</v>
      </c>
      <c r="O48">
        <v>5</v>
      </c>
      <c r="P48">
        <v>240</v>
      </c>
      <c r="Q48" t="s">
        <v>8528</v>
      </c>
    </row>
    <row r="49" spans="1:17" x14ac:dyDescent="0.25">
      <c r="A49" t="s">
        <v>8568</v>
      </c>
      <c r="B49" t="s">
        <v>8569</v>
      </c>
      <c r="C49" t="s">
        <v>7433</v>
      </c>
      <c r="D49" t="s">
        <v>8570</v>
      </c>
      <c r="E49" t="s">
        <v>8531</v>
      </c>
      <c r="F49" t="s">
        <v>7104</v>
      </c>
      <c r="G49" t="s">
        <v>8253</v>
      </c>
      <c r="H49" t="s">
        <v>8254</v>
      </c>
      <c r="I49" t="s">
        <v>8255</v>
      </c>
      <c r="J49">
        <v>5</v>
      </c>
      <c r="K49">
        <v>9</v>
      </c>
      <c r="L49">
        <v>9</v>
      </c>
      <c r="M49">
        <v>6</v>
      </c>
      <c r="N49">
        <v>24</v>
      </c>
      <c r="O49">
        <v>1</v>
      </c>
      <c r="P49">
        <v>24</v>
      </c>
      <c r="Q49" t="s">
        <v>8528</v>
      </c>
    </row>
    <row r="50" spans="1:17" x14ac:dyDescent="0.25">
      <c r="A50" t="s">
        <v>6791</v>
      </c>
      <c r="B50" t="s">
        <v>8540</v>
      </c>
      <c r="C50" t="s">
        <v>6914</v>
      </c>
      <c r="D50" t="s">
        <v>6754</v>
      </c>
      <c r="E50" t="s">
        <v>8531</v>
      </c>
      <c r="F50" t="s">
        <v>7104</v>
      </c>
      <c r="G50" t="s">
        <v>8253</v>
      </c>
      <c r="H50" t="s">
        <v>8254</v>
      </c>
      <c r="I50" t="s">
        <v>8255</v>
      </c>
      <c r="J50">
        <v>37.4</v>
      </c>
      <c r="K50">
        <v>12</v>
      </c>
      <c r="L50">
        <v>15</v>
      </c>
      <c r="M50">
        <v>14</v>
      </c>
      <c r="N50">
        <v>24</v>
      </c>
      <c r="O50">
        <v>1</v>
      </c>
      <c r="P50">
        <v>24</v>
      </c>
      <c r="Q50" t="s">
        <v>8528</v>
      </c>
    </row>
    <row r="51" spans="1:17" x14ac:dyDescent="0.25">
      <c r="A51" t="s">
        <v>8660</v>
      </c>
      <c r="B51" t="s">
        <v>8577</v>
      </c>
      <c r="C51" t="s">
        <v>6886</v>
      </c>
      <c r="D51" t="s">
        <v>6886</v>
      </c>
      <c r="E51" t="s">
        <v>8536</v>
      </c>
      <c r="F51" t="s">
        <v>7104</v>
      </c>
      <c r="G51" t="s">
        <v>8254</v>
      </c>
      <c r="H51" t="s">
        <v>8253</v>
      </c>
      <c r="I51" t="s">
        <v>8255</v>
      </c>
      <c r="J51">
        <v>15.2</v>
      </c>
      <c r="K51">
        <v>6</v>
      </c>
      <c r="L51">
        <v>20</v>
      </c>
      <c r="M51">
        <v>7</v>
      </c>
      <c r="N51">
        <v>72</v>
      </c>
      <c r="O51">
        <v>2</v>
      </c>
      <c r="P51">
        <v>144</v>
      </c>
      <c r="Q51" t="s">
        <v>8528</v>
      </c>
    </row>
    <row r="52" spans="1:17" x14ac:dyDescent="0.25">
      <c r="A52" t="s">
        <v>7780</v>
      </c>
      <c r="B52" t="s">
        <v>8665</v>
      </c>
      <c r="C52" t="s">
        <v>7282</v>
      </c>
      <c r="D52" t="s">
        <v>7282</v>
      </c>
      <c r="E52" t="s">
        <v>8530</v>
      </c>
      <c r="F52" t="s">
        <v>7104</v>
      </c>
      <c r="G52" t="s">
        <v>8254</v>
      </c>
      <c r="H52" t="s">
        <v>8253</v>
      </c>
      <c r="I52" t="s">
        <v>8255</v>
      </c>
      <c r="J52">
        <v>19.399999999999999</v>
      </c>
      <c r="K52">
        <v>6.5</v>
      </c>
      <c r="L52">
        <v>16.5</v>
      </c>
      <c r="M52">
        <v>11.5</v>
      </c>
      <c r="N52">
        <v>48</v>
      </c>
      <c r="O52">
        <v>2</v>
      </c>
      <c r="P52">
        <v>96</v>
      </c>
      <c r="Q52" t="s">
        <v>8528</v>
      </c>
    </row>
    <row r="53" spans="1:17" x14ac:dyDescent="0.25">
      <c r="A53" t="s">
        <v>8722</v>
      </c>
      <c r="B53" t="s">
        <v>8723</v>
      </c>
      <c r="C53" t="s">
        <v>8717</v>
      </c>
      <c r="D53" t="s">
        <v>8718</v>
      </c>
      <c r="E53" t="s">
        <v>8724</v>
      </c>
      <c r="F53" t="s">
        <v>7104</v>
      </c>
      <c r="G53" t="s">
        <v>8253</v>
      </c>
      <c r="H53" t="s">
        <v>8254</v>
      </c>
      <c r="I53" t="s">
        <v>8255</v>
      </c>
      <c r="J53">
        <v>3.96</v>
      </c>
      <c r="K53">
        <v>8</v>
      </c>
      <c r="L53">
        <v>17</v>
      </c>
      <c r="M53">
        <v>10</v>
      </c>
      <c r="N53">
        <v>6</v>
      </c>
      <c r="O53">
        <v>4</v>
      </c>
      <c r="P53">
        <v>24</v>
      </c>
      <c r="Q53" t="s">
        <v>8528</v>
      </c>
    </row>
    <row r="54" spans="1:17" x14ac:dyDescent="0.25">
      <c r="A54" t="s">
        <v>7316</v>
      </c>
      <c r="B54" t="s">
        <v>8666</v>
      </c>
      <c r="C54" t="s">
        <v>7317</v>
      </c>
      <c r="D54" t="s">
        <v>7318</v>
      </c>
      <c r="E54" t="s">
        <v>8667</v>
      </c>
      <c r="F54" t="s">
        <v>7104</v>
      </c>
      <c r="G54" t="s">
        <v>8254</v>
      </c>
      <c r="H54" t="s">
        <v>8254</v>
      </c>
      <c r="I54" t="s">
        <v>8255</v>
      </c>
      <c r="J54">
        <v>11.96</v>
      </c>
      <c r="K54">
        <v>7.25</v>
      </c>
      <c r="L54">
        <v>11</v>
      </c>
      <c r="M54">
        <v>9.75</v>
      </c>
      <c r="N54">
        <v>4</v>
      </c>
      <c r="O54">
        <v>8</v>
      </c>
      <c r="P54">
        <v>32</v>
      </c>
      <c r="Q54" t="s">
        <v>8528</v>
      </c>
    </row>
    <row r="55" spans="1:17" x14ac:dyDescent="0.25">
      <c r="A55" t="s">
        <v>8668</v>
      </c>
      <c r="B55" t="s">
        <v>8669</v>
      </c>
      <c r="C55" t="s">
        <v>7429</v>
      </c>
      <c r="D55" t="s">
        <v>7429</v>
      </c>
      <c r="E55" t="s">
        <v>8536</v>
      </c>
      <c r="F55" t="s">
        <v>7104</v>
      </c>
      <c r="G55" t="s">
        <v>8254</v>
      </c>
      <c r="H55" t="s">
        <v>8253</v>
      </c>
      <c r="I55" t="s">
        <v>8255</v>
      </c>
      <c r="J55">
        <v>26</v>
      </c>
      <c r="K55">
        <v>10</v>
      </c>
      <c r="L55">
        <v>15</v>
      </c>
      <c r="M55">
        <v>15</v>
      </c>
      <c r="N55">
        <v>72</v>
      </c>
      <c r="O55">
        <v>2</v>
      </c>
      <c r="P55">
        <v>144</v>
      </c>
      <c r="Q55" t="s">
        <v>8528</v>
      </c>
    </row>
    <row r="56" spans="1:17" x14ac:dyDescent="0.25">
      <c r="A56" t="s">
        <v>8670</v>
      </c>
      <c r="B56" t="s">
        <v>8671</v>
      </c>
      <c r="C56" t="s">
        <v>8161</v>
      </c>
      <c r="D56" t="s">
        <v>8672</v>
      </c>
      <c r="E56" t="s">
        <v>8559</v>
      </c>
      <c r="F56" t="s">
        <v>7104</v>
      </c>
      <c r="G56" t="s">
        <v>8254</v>
      </c>
      <c r="H56" t="s">
        <v>8254</v>
      </c>
      <c r="I56" t="s">
        <v>8255</v>
      </c>
      <c r="J56">
        <v>3.9</v>
      </c>
      <c r="K56">
        <v>5</v>
      </c>
      <c r="L56">
        <v>7</v>
      </c>
      <c r="M56">
        <v>7</v>
      </c>
      <c r="N56">
        <v>12</v>
      </c>
      <c r="O56">
        <v>2</v>
      </c>
      <c r="P56">
        <v>24</v>
      </c>
      <c r="Q56" t="s">
        <v>8528</v>
      </c>
    </row>
    <row r="57" spans="1:17" x14ac:dyDescent="0.25">
      <c r="A57" t="s">
        <v>8673</v>
      </c>
      <c r="B57" t="s">
        <v>8674</v>
      </c>
      <c r="C57" t="s">
        <v>8675</v>
      </c>
      <c r="D57" t="s">
        <v>8676</v>
      </c>
      <c r="E57" t="s">
        <v>8535</v>
      </c>
      <c r="F57" t="s">
        <v>7104</v>
      </c>
      <c r="G57" t="s">
        <v>8253</v>
      </c>
      <c r="H57" t="s">
        <v>8254</v>
      </c>
      <c r="I57" t="s">
        <v>8255</v>
      </c>
      <c r="J57">
        <v>11</v>
      </c>
      <c r="K57">
        <v>4</v>
      </c>
      <c r="L57">
        <v>16</v>
      </c>
      <c r="M57">
        <v>11</v>
      </c>
      <c r="N57">
        <v>36</v>
      </c>
      <c r="O57">
        <v>2</v>
      </c>
      <c r="P57">
        <v>72</v>
      </c>
      <c r="Q57" t="s">
        <v>8528</v>
      </c>
    </row>
    <row r="58" spans="1:17" x14ac:dyDescent="0.25">
      <c r="A58" t="s">
        <v>6993</v>
      </c>
      <c r="B58" t="s">
        <v>8538</v>
      </c>
      <c r="C58" t="s">
        <v>6860</v>
      </c>
      <c r="D58" t="s">
        <v>6860</v>
      </c>
      <c r="E58" t="s">
        <v>8531</v>
      </c>
      <c r="F58" t="s">
        <v>7104</v>
      </c>
      <c r="G58" t="s">
        <v>8253</v>
      </c>
      <c r="H58" t="s">
        <v>8253</v>
      </c>
      <c r="I58" t="s">
        <v>8255</v>
      </c>
      <c r="J58">
        <v>6.4</v>
      </c>
      <c r="K58">
        <v>8</v>
      </c>
      <c r="L58">
        <v>6.5</v>
      </c>
      <c r="M58">
        <v>12.8</v>
      </c>
      <c r="N58">
        <v>24</v>
      </c>
      <c r="O58">
        <v>1</v>
      </c>
      <c r="P58">
        <v>24</v>
      </c>
      <c r="Q58" t="s">
        <v>8528</v>
      </c>
    </row>
    <row r="59" spans="1:17" x14ac:dyDescent="0.25">
      <c r="A59" t="s">
        <v>6823</v>
      </c>
      <c r="B59" t="s">
        <v>8677</v>
      </c>
      <c r="C59" t="s">
        <v>6945</v>
      </c>
      <c r="D59" t="s">
        <v>6745</v>
      </c>
      <c r="E59" t="s">
        <v>8678</v>
      </c>
      <c r="F59" t="s">
        <v>7104</v>
      </c>
      <c r="G59" t="s">
        <v>8254</v>
      </c>
      <c r="H59" t="s">
        <v>8254</v>
      </c>
      <c r="I59" t="s">
        <v>8255</v>
      </c>
      <c r="J59">
        <v>15.82</v>
      </c>
      <c r="K59">
        <v>7.25</v>
      </c>
      <c r="L59">
        <v>11</v>
      </c>
      <c r="M59">
        <v>8.5</v>
      </c>
      <c r="N59">
        <v>4</v>
      </c>
      <c r="O59">
        <v>20</v>
      </c>
      <c r="P59">
        <v>80</v>
      </c>
      <c r="Q59" t="s">
        <v>8528</v>
      </c>
    </row>
    <row r="60" spans="1:17" x14ac:dyDescent="0.25">
      <c r="A60" t="s">
        <v>7067</v>
      </c>
      <c r="B60" t="s">
        <v>8679</v>
      </c>
      <c r="C60" t="s">
        <v>6909</v>
      </c>
      <c r="D60" t="s">
        <v>6909</v>
      </c>
      <c r="E60" t="s">
        <v>8531</v>
      </c>
      <c r="F60" t="s">
        <v>7104</v>
      </c>
      <c r="G60" t="s">
        <v>8254</v>
      </c>
      <c r="H60" t="s">
        <v>8253</v>
      </c>
      <c r="I60" t="s">
        <v>8255</v>
      </c>
      <c r="J60">
        <v>26</v>
      </c>
      <c r="K60">
        <v>17</v>
      </c>
      <c r="L60">
        <v>13</v>
      </c>
      <c r="M60">
        <v>10</v>
      </c>
      <c r="N60">
        <v>48</v>
      </c>
      <c r="O60">
        <v>3</v>
      </c>
      <c r="P60">
        <v>144</v>
      </c>
      <c r="Q60" t="s">
        <v>8528</v>
      </c>
    </row>
    <row r="61" spans="1:17" x14ac:dyDescent="0.25">
      <c r="A61" t="s">
        <v>7092</v>
      </c>
      <c r="B61" t="s">
        <v>8680</v>
      </c>
      <c r="C61" t="s">
        <v>7660</v>
      </c>
      <c r="D61" t="s">
        <v>7660</v>
      </c>
      <c r="E61" t="s">
        <v>8532</v>
      </c>
      <c r="F61" t="s">
        <v>7104</v>
      </c>
      <c r="G61" t="s">
        <v>8254</v>
      </c>
      <c r="H61" t="s">
        <v>8253</v>
      </c>
      <c r="I61" t="s">
        <v>8255</v>
      </c>
      <c r="J61">
        <v>4.58</v>
      </c>
      <c r="K61">
        <v>4.5</v>
      </c>
      <c r="L61">
        <v>8.5</v>
      </c>
      <c r="M61">
        <v>6.25</v>
      </c>
      <c r="N61">
        <v>24</v>
      </c>
      <c r="O61">
        <v>3</v>
      </c>
      <c r="P61">
        <v>72</v>
      </c>
      <c r="Q61" t="s">
        <v>8528</v>
      </c>
    </row>
    <row r="62" spans="1:17" x14ac:dyDescent="0.25">
      <c r="A62" t="s">
        <v>8681</v>
      </c>
      <c r="B62" t="s">
        <v>8682</v>
      </c>
      <c r="C62" t="s">
        <v>8683</v>
      </c>
      <c r="D62" t="s">
        <v>8684</v>
      </c>
      <c r="E62" t="s">
        <v>8552</v>
      </c>
      <c r="F62" t="s">
        <v>7104</v>
      </c>
      <c r="G62" t="s">
        <v>8253</v>
      </c>
      <c r="H62" t="s">
        <v>8254</v>
      </c>
      <c r="I62" t="s">
        <v>8255</v>
      </c>
      <c r="J62">
        <v>10.64</v>
      </c>
      <c r="K62">
        <v>4</v>
      </c>
      <c r="L62">
        <v>16</v>
      </c>
      <c r="M62">
        <v>11</v>
      </c>
      <c r="N62">
        <v>18</v>
      </c>
      <c r="O62">
        <v>5</v>
      </c>
      <c r="P62">
        <v>90</v>
      </c>
      <c r="Q62" t="s">
        <v>8528</v>
      </c>
    </row>
    <row r="63" spans="1:17" x14ac:dyDescent="0.25">
      <c r="A63" t="s">
        <v>6813</v>
      </c>
      <c r="B63" t="s">
        <v>8685</v>
      </c>
      <c r="C63" t="s">
        <v>7697</v>
      </c>
      <c r="D63" t="s">
        <v>7736</v>
      </c>
      <c r="E63" t="s">
        <v>8571</v>
      </c>
      <c r="F63" t="s">
        <v>7104</v>
      </c>
      <c r="G63" t="s">
        <v>8254</v>
      </c>
      <c r="H63" t="s">
        <v>8254</v>
      </c>
      <c r="I63" t="s">
        <v>8255</v>
      </c>
      <c r="J63">
        <v>5</v>
      </c>
      <c r="K63">
        <v>10.75</v>
      </c>
      <c r="L63">
        <v>16.5</v>
      </c>
      <c r="M63">
        <v>13.5</v>
      </c>
      <c r="N63">
        <v>6</v>
      </c>
      <c r="O63">
        <v>10</v>
      </c>
      <c r="P63">
        <v>60</v>
      </c>
      <c r="Q63" t="s">
        <v>8528</v>
      </c>
    </row>
    <row r="64" spans="1:17" x14ac:dyDescent="0.25">
      <c r="A64" t="s">
        <v>7126</v>
      </c>
      <c r="B64" t="s">
        <v>8539</v>
      </c>
      <c r="C64" t="s">
        <v>6868</v>
      </c>
      <c r="D64" t="s">
        <v>6868</v>
      </c>
      <c r="E64" t="s">
        <v>8531</v>
      </c>
      <c r="F64" t="s">
        <v>7104</v>
      </c>
      <c r="G64" t="s">
        <v>8254</v>
      </c>
      <c r="H64" t="s">
        <v>8253</v>
      </c>
      <c r="I64" t="s">
        <v>8255</v>
      </c>
      <c r="J64">
        <v>48</v>
      </c>
      <c r="K64">
        <v>12.5</v>
      </c>
      <c r="L64">
        <v>9</v>
      </c>
      <c r="M64">
        <v>18</v>
      </c>
      <c r="N64">
        <v>9</v>
      </c>
      <c r="O64">
        <v>10</v>
      </c>
      <c r="P64">
        <v>90</v>
      </c>
      <c r="Q64" t="s">
        <v>8528</v>
      </c>
    </row>
    <row r="65" spans="1:17" x14ac:dyDescent="0.25">
      <c r="A65" t="s">
        <v>7821</v>
      </c>
      <c r="B65" t="s">
        <v>8686</v>
      </c>
      <c r="C65" t="s">
        <v>7274</v>
      </c>
      <c r="D65" t="s">
        <v>7275</v>
      </c>
      <c r="E65" t="s">
        <v>8687</v>
      </c>
      <c r="F65" t="s">
        <v>7104</v>
      </c>
      <c r="G65" t="s">
        <v>8254</v>
      </c>
      <c r="H65" t="s">
        <v>8254</v>
      </c>
      <c r="I65" t="s">
        <v>8255</v>
      </c>
      <c r="J65">
        <v>8.6999999999999993</v>
      </c>
      <c r="K65">
        <v>5</v>
      </c>
      <c r="L65">
        <v>13</v>
      </c>
      <c r="M65">
        <v>12</v>
      </c>
      <c r="N65">
        <v>3</v>
      </c>
      <c r="O65">
        <v>4</v>
      </c>
      <c r="P65">
        <v>12</v>
      </c>
      <c r="Q65" t="s">
        <v>8528</v>
      </c>
    </row>
    <row r="66" spans="1:17" x14ac:dyDescent="0.25">
      <c r="A66" t="s">
        <v>8688</v>
      </c>
      <c r="B66" t="s">
        <v>8689</v>
      </c>
      <c r="C66" t="s">
        <v>8153</v>
      </c>
      <c r="D66" t="s">
        <v>8690</v>
      </c>
      <c r="E66" t="s">
        <v>8691</v>
      </c>
      <c r="F66" t="s">
        <v>7104</v>
      </c>
      <c r="G66" t="s">
        <v>8254</v>
      </c>
      <c r="H66" t="s">
        <v>8254</v>
      </c>
      <c r="I66" t="s">
        <v>8255</v>
      </c>
      <c r="J66">
        <v>15.66</v>
      </c>
      <c r="K66">
        <v>9</v>
      </c>
      <c r="L66">
        <v>16</v>
      </c>
      <c r="M66">
        <v>14</v>
      </c>
      <c r="N66">
        <v>6</v>
      </c>
      <c r="O66">
        <v>1</v>
      </c>
      <c r="P66">
        <v>6</v>
      </c>
      <c r="Q66" t="s">
        <v>8528</v>
      </c>
    </row>
    <row r="67" spans="1:17" x14ac:dyDescent="0.25">
      <c r="A67" t="s">
        <v>8692</v>
      </c>
      <c r="B67" t="s">
        <v>8693</v>
      </c>
      <c r="C67" t="s">
        <v>7985</v>
      </c>
      <c r="D67" t="s">
        <v>7985</v>
      </c>
      <c r="E67" t="s">
        <v>8559</v>
      </c>
      <c r="F67" t="s">
        <v>7104</v>
      </c>
      <c r="G67" t="s">
        <v>8254</v>
      </c>
      <c r="H67" t="s">
        <v>8253</v>
      </c>
      <c r="I67" t="s">
        <v>8255</v>
      </c>
      <c r="J67">
        <v>3.42</v>
      </c>
      <c r="K67">
        <v>5</v>
      </c>
      <c r="L67">
        <v>8</v>
      </c>
      <c r="M67">
        <v>7</v>
      </c>
      <c r="N67">
        <v>12</v>
      </c>
      <c r="O67">
        <v>2</v>
      </c>
      <c r="P67">
        <v>24</v>
      </c>
      <c r="Q67" t="s">
        <v>8528</v>
      </c>
    </row>
    <row r="68" spans="1:17" x14ac:dyDescent="0.25">
      <c r="A68" t="s">
        <v>8694</v>
      </c>
      <c r="B68" t="s">
        <v>8695</v>
      </c>
      <c r="C68" t="s">
        <v>8102</v>
      </c>
      <c r="D68" t="s">
        <v>8696</v>
      </c>
      <c r="E68" t="s">
        <v>8531</v>
      </c>
      <c r="F68" t="s">
        <v>7104</v>
      </c>
      <c r="G68" t="s">
        <v>8254</v>
      </c>
      <c r="H68" t="s">
        <v>8254</v>
      </c>
      <c r="I68" t="s">
        <v>8255</v>
      </c>
      <c r="J68">
        <v>30.75</v>
      </c>
      <c r="K68">
        <v>19.29</v>
      </c>
      <c r="L68">
        <v>15.55</v>
      </c>
      <c r="M68">
        <v>11.85</v>
      </c>
      <c r="N68">
        <v>3</v>
      </c>
      <c r="O68">
        <v>3</v>
      </c>
      <c r="P68">
        <v>9</v>
      </c>
      <c r="Q68" t="s">
        <v>8528</v>
      </c>
    </row>
    <row r="69" spans="1:17" x14ac:dyDescent="0.25">
      <c r="A69" t="s">
        <v>8563</v>
      </c>
      <c r="B69" t="s">
        <v>8564</v>
      </c>
      <c r="C69" t="s">
        <v>7578</v>
      </c>
      <c r="D69" t="s">
        <v>8565</v>
      </c>
      <c r="E69" t="s">
        <v>8566</v>
      </c>
      <c r="F69" t="s">
        <v>7104</v>
      </c>
      <c r="G69" t="s">
        <v>8254</v>
      </c>
      <c r="H69" t="s">
        <v>8254</v>
      </c>
      <c r="I69" t="s">
        <v>8255</v>
      </c>
      <c r="J69">
        <v>12.4</v>
      </c>
      <c r="K69">
        <v>12</v>
      </c>
      <c r="L69">
        <v>16</v>
      </c>
      <c r="M69">
        <v>8</v>
      </c>
      <c r="N69">
        <v>48</v>
      </c>
      <c r="O69">
        <v>1</v>
      </c>
      <c r="P69">
        <v>48</v>
      </c>
      <c r="Q69" t="s">
        <v>8528</v>
      </c>
    </row>
    <row r="70" spans="1:17" x14ac:dyDescent="0.25">
      <c r="A70" t="s">
        <v>8697</v>
      </c>
      <c r="B70" t="s">
        <v>8698</v>
      </c>
      <c r="C70" t="s">
        <v>6871</v>
      </c>
      <c r="D70" t="s">
        <v>8588</v>
      </c>
      <c r="E70" t="s">
        <v>8699</v>
      </c>
      <c r="F70" t="s">
        <v>7104</v>
      </c>
      <c r="G70" t="s">
        <v>8253</v>
      </c>
      <c r="H70" t="s">
        <v>8254</v>
      </c>
      <c r="I70" t="s">
        <v>8255</v>
      </c>
      <c r="J70">
        <v>35</v>
      </c>
      <c r="K70">
        <v>8</v>
      </c>
      <c r="L70">
        <v>15</v>
      </c>
      <c r="M70">
        <v>10</v>
      </c>
      <c r="N70">
        <v>48</v>
      </c>
      <c r="O70">
        <v>1</v>
      </c>
      <c r="P70">
        <v>48</v>
      </c>
      <c r="Q70" t="s">
        <v>8528</v>
      </c>
    </row>
    <row r="71" spans="1:17" x14ac:dyDescent="0.25">
      <c r="A71" t="s">
        <v>6599</v>
      </c>
      <c r="B71" t="s">
        <v>8700</v>
      </c>
      <c r="C71" t="s">
        <v>6892</v>
      </c>
      <c r="D71" t="s">
        <v>6600</v>
      </c>
      <c r="E71" t="s">
        <v>8531</v>
      </c>
      <c r="F71" t="s">
        <v>7104</v>
      </c>
      <c r="G71" t="s">
        <v>8254</v>
      </c>
      <c r="H71" t="s">
        <v>8254</v>
      </c>
      <c r="I71" t="s">
        <v>8255</v>
      </c>
      <c r="J71">
        <v>8.1999999999999993</v>
      </c>
      <c r="K71">
        <v>13</v>
      </c>
      <c r="L71">
        <v>5.3</v>
      </c>
      <c r="M71">
        <v>12</v>
      </c>
      <c r="N71">
        <v>12</v>
      </c>
      <c r="O71">
        <v>3</v>
      </c>
      <c r="P71">
        <v>36</v>
      </c>
      <c r="Q71" t="s">
        <v>8528</v>
      </c>
    </row>
    <row r="72" spans="1:17" x14ac:dyDescent="0.25">
      <c r="A72" t="s">
        <v>8555</v>
      </c>
      <c r="B72" t="s">
        <v>8556</v>
      </c>
      <c r="C72" t="s">
        <v>8013</v>
      </c>
      <c r="D72" t="s">
        <v>8557</v>
      </c>
      <c r="E72" t="s">
        <v>8554</v>
      </c>
      <c r="F72" t="s">
        <v>7104</v>
      </c>
      <c r="G72" t="s">
        <v>8254</v>
      </c>
      <c r="H72" t="s">
        <v>8254</v>
      </c>
      <c r="I72" t="s">
        <v>8255</v>
      </c>
      <c r="J72">
        <v>26.2</v>
      </c>
      <c r="K72">
        <v>10</v>
      </c>
      <c r="L72">
        <v>15</v>
      </c>
      <c r="M72">
        <v>15</v>
      </c>
      <c r="N72">
        <v>36</v>
      </c>
      <c r="O72">
        <v>2</v>
      </c>
      <c r="P72">
        <v>72</v>
      </c>
      <c r="Q72" t="s">
        <v>8528</v>
      </c>
    </row>
    <row r="73" spans="1:17" x14ac:dyDescent="0.25">
      <c r="A73" t="s">
        <v>6799</v>
      </c>
      <c r="B73" t="s">
        <v>8701</v>
      </c>
      <c r="C73" t="s">
        <v>6919</v>
      </c>
      <c r="D73" t="s">
        <v>6800</v>
      </c>
      <c r="E73" t="s">
        <v>8534</v>
      </c>
      <c r="F73" t="s">
        <v>7104</v>
      </c>
      <c r="G73" t="s">
        <v>8254</v>
      </c>
      <c r="H73" t="s">
        <v>8254</v>
      </c>
      <c r="I73" t="s">
        <v>8255</v>
      </c>
      <c r="J73">
        <v>41.52</v>
      </c>
      <c r="K73">
        <v>10.5</v>
      </c>
      <c r="L73">
        <v>18.5</v>
      </c>
      <c r="M73">
        <v>12.5</v>
      </c>
      <c r="N73">
        <v>72</v>
      </c>
      <c r="O73">
        <v>3</v>
      </c>
      <c r="P73">
        <v>216</v>
      </c>
      <c r="Q73" t="s">
        <v>8528</v>
      </c>
    </row>
    <row r="74" spans="1:17" x14ac:dyDescent="0.25">
      <c r="A74" t="s">
        <v>7786</v>
      </c>
      <c r="B74" t="s">
        <v>8542</v>
      </c>
      <c r="C74" t="s">
        <v>7644</v>
      </c>
      <c r="D74" t="s">
        <v>7644</v>
      </c>
      <c r="E74" t="s">
        <v>8531</v>
      </c>
      <c r="F74" t="s">
        <v>7104</v>
      </c>
      <c r="G74" t="s">
        <v>8254</v>
      </c>
      <c r="H74" t="s">
        <v>8253</v>
      </c>
      <c r="I74" t="s">
        <v>8255</v>
      </c>
      <c r="J74">
        <v>9.6999999999999993</v>
      </c>
      <c r="K74">
        <v>11</v>
      </c>
      <c r="L74">
        <v>7</v>
      </c>
      <c r="M74">
        <v>11.5</v>
      </c>
      <c r="N74">
        <v>24</v>
      </c>
      <c r="O74">
        <v>1</v>
      </c>
      <c r="P74">
        <v>24</v>
      </c>
      <c r="Q74" t="s">
        <v>8528</v>
      </c>
    </row>
    <row r="75" spans="1:17" x14ac:dyDescent="0.25">
      <c r="A75" t="s">
        <v>8574</v>
      </c>
      <c r="B75" t="s">
        <v>8575</v>
      </c>
      <c r="C75" t="s">
        <v>8258</v>
      </c>
      <c r="D75" t="s">
        <v>8259</v>
      </c>
      <c r="E75" t="s">
        <v>8531</v>
      </c>
      <c r="F75" t="s">
        <v>7104</v>
      </c>
      <c r="G75" t="s">
        <v>8254</v>
      </c>
      <c r="H75" t="s">
        <v>8254</v>
      </c>
      <c r="I75" t="s">
        <v>8255</v>
      </c>
      <c r="J75">
        <v>10.82</v>
      </c>
      <c r="K75">
        <v>18.05</v>
      </c>
      <c r="L75">
        <v>14.46</v>
      </c>
      <c r="M75">
        <v>5</v>
      </c>
      <c r="N75">
        <v>18</v>
      </c>
      <c r="O75">
        <v>2</v>
      </c>
      <c r="P75">
        <v>36</v>
      </c>
      <c r="Q75" t="s">
        <v>8528</v>
      </c>
    </row>
    <row r="76" spans="1:17" x14ac:dyDescent="0.25">
      <c r="A76" t="s">
        <v>8706</v>
      </c>
      <c r="B76" t="s">
        <v>8707</v>
      </c>
      <c r="C76" t="s">
        <v>8090</v>
      </c>
      <c r="D76" t="s">
        <v>8708</v>
      </c>
      <c r="E76" t="s">
        <v>8495</v>
      </c>
      <c r="F76" t="s">
        <v>7104</v>
      </c>
      <c r="G76" t="s">
        <v>8254</v>
      </c>
      <c r="H76" t="s">
        <v>8254</v>
      </c>
      <c r="I76" t="s">
        <v>8255</v>
      </c>
      <c r="J76">
        <v>14</v>
      </c>
      <c r="K76">
        <v>9</v>
      </c>
      <c r="L76">
        <v>16</v>
      </c>
      <c r="M76">
        <v>12</v>
      </c>
      <c r="N76">
        <v>12</v>
      </c>
      <c r="O76">
        <v>1</v>
      </c>
      <c r="P76">
        <v>12</v>
      </c>
      <c r="Q76" t="s">
        <v>8528</v>
      </c>
    </row>
    <row r="77" spans="1:17" x14ac:dyDescent="0.25">
      <c r="A77" t="s">
        <v>7031</v>
      </c>
      <c r="B77" t="s">
        <v>8709</v>
      </c>
      <c r="C77" t="s">
        <v>7159</v>
      </c>
      <c r="D77" t="s">
        <v>7160</v>
      </c>
      <c r="E77" t="s">
        <v>8497</v>
      </c>
      <c r="F77" t="s">
        <v>7104</v>
      </c>
      <c r="G77" t="s">
        <v>8254</v>
      </c>
      <c r="H77" t="s">
        <v>8254</v>
      </c>
      <c r="I77" t="s">
        <v>8255</v>
      </c>
      <c r="J77">
        <v>2.76</v>
      </c>
      <c r="K77">
        <v>3.8</v>
      </c>
      <c r="L77">
        <v>7.8</v>
      </c>
      <c r="M77">
        <v>5.9</v>
      </c>
      <c r="N77">
        <v>24</v>
      </c>
      <c r="O77">
        <v>1</v>
      </c>
      <c r="P77">
        <v>24</v>
      </c>
      <c r="Q77" t="s">
        <v>8528</v>
      </c>
    </row>
    <row r="78" spans="1:17" x14ac:dyDescent="0.25">
      <c r="A78" t="s">
        <v>8661</v>
      </c>
      <c r="B78" t="s">
        <v>8662</v>
      </c>
      <c r="C78" t="s">
        <v>8663</v>
      </c>
      <c r="D78" t="s">
        <v>8664</v>
      </c>
      <c r="E78" t="s">
        <v>8495</v>
      </c>
      <c r="F78" t="s">
        <v>7104</v>
      </c>
      <c r="G78" t="s">
        <v>8254</v>
      </c>
      <c r="H78" t="s">
        <v>8254</v>
      </c>
      <c r="I78" t="s">
        <v>8255</v>
      </c>
      <c r="J78">
        <v>20</v>
      </c>
      <c r="K78">
        <v>8</v>
      </c>
      <c r="L78">
        <v>12</v>
      </c>
      <c r="M78">
        <v>11</v>
      </c>
      <c r="N78">
        <v>12</v>
      </c>
      <c r="O78">
        <v>1</v>
      </c>
      <c r="P78">
        <v>12</v>
      </c>
      <c r="Q78" t="s">
        <v>8528</v>
      </c>
    </row>
    <row r="79" spans="1:17" x14ac:dyDescent="0.25">
      <c r="A79" t="s">
        <v>6597</v>
      </c>
      <c r="B79" t="s">
        <v>8710</v>
      </c>
      <c r="C79" t="s">
        <v>6969</v>
      </c>
      <c r="D79" t="s">
        <v>6598</v>
      </c>
      <c r="E79" t="s">
        <v>8620</v>
      </c>
      <c r="F79" t="s">
        <v>7104</v>
      </c>
      <c r="G79" t="s">
        <v>8254</v>
      </c>
      <c r="H79" t="s">
        <v>8254</v>
      </c>
      <c r="I79" t="s">
        <v>8255</v>
      </c>
      <c r="J79">
        <v>7.26</v>
      </c>
      <c r="K79">
        <v>6.5</v>
      </c>
      <c r="L79">
        <v>12.5</v>
      </c>
      <c r="M79">
        <v>11.5</v>
      </c>
      <c r="N79">
        <v>1</v>
      </c>
      <c r="O79">
        <v>12</v>
      </c>
      <c r="P79">
        <v>12</v>
      </c>
      <c r="Q79" t="s">
        <v>8528</v>
      </c>
    </row>
    <row r="80" spans="1:17" x14ac:dyDescent="0.25">
      <c r="A80" t="s">
        <v>8711</v>
      </c>
      <c r="B80" t="s">
        <v>8712</v>
      </c>
      <c r="C80" t="s">
        <v>8170</v>
      </c>
      <c r="D80" t="s">
        <v>8170</v>
      </c>
      <c r="E80" t="s">
        <v>8713</v>
      </c>
      <c r="F80" t="s">
        <v>7104</v>
      </c>
      <c r="G80" t="s">
        <v>8254</v>
      </c>
      <c r="H80" t="s">
        <v>8253</v>
      </c>
      <c r="I80" t="s">
        <v>8255</v>
      </c>
      <c r="J80">
        <v>5.6</v>
      </c>
      <c r="K80">
        <v>8</v>
      </c>
      <c r="L80">
        <v>14</v>
      </c>
      <c r="M80">
        <v>9</v>
      </c>
      <c r="N80">
        <v>1</v>
      </c>
      <c r="O80">
        <v>5</v>
      </c>
      <c r="P80">
        <v>5</v>
      </c>
      <c r="Q80" t="s">
        <v>8528</v>
      </c>
    </row>
    <row r="81" spans="1:17" x14ac:dyDescent="0.25">
      <c r="A81" t="s">
        <v>8714</v>
      </c>
      <c r="B81" t="s">
        <v>8715</v>
      </c>
      <c r="C81" t="s">
        <v>7983</v>
      </c>
      <c r="D81" t="s">
        <v>8596</v>
      </c>
      <c r="E81" t="s">
        <v>8531</v>
      </c>
      <c r="F81" t="s">
        <v>7104</v>
      </c>
      <c r="G81" t="s">
        <v>8254</v>
      </c>
      <c r="H81" t="s">
        <v>8254</v>
      </c>
      <c r="I81" t="s">
        <v>8255</v>
      </c>
      <c r="J81">
        <v>49.999899751999997</v>
      </c>
      <c r="K81">
        <v>11.000005939999999</v>
      </c>
      <c r="L81">
        <v>23.000012420000001</v>
      </c>
      <c r="M81">
        <v>20.000010799999998</v>
      </c>
      <c r="N81">
        <v>72</v>
      </c>
      <c r="O81">
        <v>1</v>
      </c>
      <c r="P81">
        <v>72</v>
      </c>
      <c r="Q81" t="s">
        <v>8528</v>
      </c>
    </row>
    <row r="82" spans="1:17" x14ac:dyDescent="0.25">
      <c r="A82" t="s">
        <v>6796</v>
      </c>
      <c r="B82" t="s">
        <v>8573</v>
      </c>
      <c r="C82" t="s">
        <v>6948</v>
      </c>
      <c r="D82" t="s">
        <v>6797</v>
      </c>
      <c r="E82" t="s">
        <v>8531</v>
      </c>
      <c r="F82" t="s">
        <v>7104</v>
      </c>
      <c r="G82" t="s">
        <v>8254</v>
      </c>
      <c r="H82" t="s">
        <v>8254</v>
      </c>
      <c r="I82" t="s">
        <v>8255</v>
      </c>
      <c r="J82">
        <v>30</v>
      </c>
      <c r="K82">
        <v>12</v>
      </c>
      <c r="L82">
        <v>13</v>
      </c>
      <c r="M82">
        <v>16</v>
      </c>
      <c r="N82">
        <v>8</v>
      </c>
      <c r="O82">
        <v>5</v>
      </c>
      <c r="P82">
        <v>40</v>
      </c>
      <c r="Q82" t="s">
        <v>8528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0.28515625" customWidth="1"/>
    <col min="2" max="3" width="10.7109375" customWidth="1"/>
    <col min="4" max="4" width="18.5703125" customWidth="1"/>
  </cols>
  <sheetData>
    <row r="1" spans="1:3" s="18" customFormat="1" x14ac:dyDescent="0.25">
      <c r="A1" s="18" t="s">
        <v>4</v>
      </c>
      <c r="B1" s="18" t="s">
        <v>7329</v>
      </c>
      <c r="C1" s="18" t="s">
        <v>8742</v>
      </c>
    </row>
    <row r="2" spans="1:3" x14ac:dyDescent="0.25">
      <c r="A2" t="s">
        <v>2422</v>
      </c>
      <c r="B2">
        <v>5027</v>
      </c>
      <c r="C2">
        <v>480</v>
      </c>
    </row>
    <row r="3" spans="1:3" x14ac:dyDescent="0.25">
      <c r="A3" t="s">
        <v>2859</v>
      </c>
      <c r="B3">
        <v>560</v>
      </c>
      <c r="C3">
        <f>263-96</f>
        <v>167</v>
      </c>
    </row>
    <row r="4" spans="1:3" x14ac:dyDescent="0.25">
      <c r="A4" t="s">
        <v>1354</v>
      </c>
      <c r="B4">
        <v>3001</v>
      </c>
      <c r="C4">
        <v>24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5.85546875" customWidth="1"/>
    <col min="6" max="6" width="14.5703125" customWidth="1"/>
    <col min="7" max="8" width="12.7109375" customWidth="1"/>
    <col min="9" max="9" width="12.28515625" customWidth="1"/>
    <col min="10" max="10" width="54.28515625" customWidth="1"/>
    <col min="11" max="11" width="11.28515625" style="8" customWidth="1"/>
    <col min="12" max="12" width="8.5703125" style="10" customWidth="1"/>
    <col min="13" max="13" width="10.140625" style="10" customWidth="1"/>
    <col min="14" max="14" width="9.85546875" customWidth="1"/>
    <col min="15" max="15" width="14.5703125" customWidth="1"/>
    <col min="16" max="16" width="13.28515625" customWidth="1"/>
    <col min="17" max="18" width="19" customWidth="1"/>
    <col min="19" max="19" width="14" customWidth="1"/>
  </cols>
  <sheetData>
    <row r="1" spans="1:16" ht="46.5" customHeight="1" x14ac:dyDescent="0.25">
      <c r="A1" s="26" t="s">
        <v>4</v>
      </c>
      <c r="B1" s="26" t="s">
        <v>6513</v>
      </c>
      <c r="C1" s="26" t="s">
        <v>6514</v>
      </c>
      <c r="D1" s="26" t="s">
        <v>7329</v>
      </c>
      <c r="E1" s="25" t="s">
        <v>6519</v>
      </c>
      <c r="F1" s="25" t="s">
        <v>11</v>
      </c>
      <c r="G1" t="s">
        <v>7443</v>
      </c>
      <c r="H1" s="8" t="s">
        <v>7444</v>
      </c>
      <c r="I1" s="8" t="s">
        <v>6765</v>
      </c>
      <c r="J1" t="s">
        <v>6855</v>
      </c>
      <c r="K1" t="s">
        <v>7103</v>
      </c>
      <c r="L1" s="27" t="s">
        <v>6520</v>
      </c>
      <c r="M1" s="28" t="s">
        <v>7485</v>
      </c>
      <c r="N1" s="28" t="s">
        <v>7486</v>
      </c>
      <c r="O1" s="27" t="s">
        <v>6512</v>
      </c>
      <c r="P1" s="27" t="s">
        <v>6528</v>
      </c>
    </row>
    <row r="2" spans="1:16" x14ac:dyDescent="0.25">
      <c r="A2" t="s">
        <v>7478</v>
      </c>
      <c r="B2" t="s">
        <v>7450</v>
      </c>
      <c r="C2" t="s">
        <v>7451</v>
      </c>
      <c r="D2">
        <f>VLOOKUP(A2,Data1!A:B,2,0)</f>
        <v>4403</v>
      </c>
      <c r="E2" s="23">
        <f t="shared" ref="E2:E19" si="0">L2*O2</f>
        <v>12</v>
      </c>
      <c r="F2" s="23">
        <f t="shared" ref="F2:F19" si="1">O2</f>
        <v>2</v>
      </c>
      <c r="G2" s="23">
        <v>2</v>
      </c>
      <c r="H2" s="23"/>
      <c r="I2" s="8" t="s">
        <v>7319</v>
      </c>
      <c r="J2" t="e">
        <f>VLOOKUP(A2,Instruction!A:F,7,0)</f>
        <v>#REF!</v>
      </c>
      <c r="K2"/>
      <c r="L2" s="23">
        <f>VLOOKUP(A2,Data1!A:C,3,0)</f>
        <v>6</v>
      </c>
      <c r="M2" s="23"/>
      <c r="N2" s="23"/>
      <c r="O2" s="23">
        <v>2</v>
      </c>
      <c r="P2" s="23">
        <f>VLOOKUP(D2,[3]Sheet1!$B:$D,3,0)</f>
        <v>10343</v>
      </c>
    </row>
    <row r="3" spans="1:16" x14ac:dyDescent="0.25">
      <c r="A3" t="s">
        <v>2254</v>
      </c>
      <c r="B3" t="s">
        <v>7445</v>
      </c>
      <c r="C3" t="s">
        <v>7446</v>
      </c>
      <c r="D3">
        <f>VLOOKUP(A3,Data1!A:B,2,0)</f>
        <v>4400</v>
      </c>
      <c r="E3" s="23">
        <f t="shared" si="0"/>
        <v>8</v>
      </c>
      <c r="F3" s="23">
        <f t="shared" si="1"/>
        <v>4</v>
      </c>
      <c r="G3" s="23">
        <v>4</v>
      </c>
      <c r="H3" s="23"/>
      <c r="I3" s="8" t="s">
        <v>7319</v>
      </c>
      <c r="J3" t="e">
        <f>VLOOKUP(A3,Instruction!A:F,7,0)</f>
        <v>#REF!</v>
      </c>
      <c r="K3"/>
      <c r="L3" s="23">
        <f>VLOOKUP(A3,Data1!A:C,3,0)</f>
        <v>2</v>
      </c>
      <c r="M3" s="23"/>
      <c r="N3" s="23"/>
      <c r="O3" s="23">
        <v>4</v>
      </c>
      <c r="P3" s="23">
        <f>VLOOKUP(D3,[3]Sheet1!$B:$D,3,0)</f>
        <v>28720</v>
      </c>
    </row>
    <row r="4" spans="1:16" x14ac:dyDescent="0.25">
      <c r="A4" t="s">
        <v>7477</v>
      </c>
      <c r="B4" t="s">
        <v>7447</v>
      </c>
      <c r="C4" t="s">
        <v>7448</v>
      </c>
      <c r="D4">
        <f>VLOOKUP(A4,Data1!A:B,2,0)</f>
        <v>17036</v>
      </c>
      <c r="E4" s="23">
        <f t="shared" si="0"/>
        <v>6</v>
      </c>
      <c r="F4" s="23">
        <f t="shared" si="1"/>
        <v>6</v>
      </c>
      <c r="G4" s="23">
        <v>6</v>
      </c>
      <c r="H4" s="23"/>
      <c r="I4" s="8" t="s">
        <v>7319</v>
      </c>
      <c r="J4" t="e">
        <f>VLOOKUP(A4,Instruction!A:F,7,0)</f>
        <v>#REF!</v>
      </c>
      <c r="K4"/>
      <c r="L4" s="23">
        <f>VLOOKUP(A4,Data1!A:C,3,0)</f>
        <v>1</v>
      </c>
      <c r="M4" s="23"/>
      <c r="N4" s="23"/>
      <c r="O4" s="23">
        <v>6</v>
      </c>
      <c r="P4" s="23">
        <f>VLOOKUP(D4,[3]Sheet1!$B:$D,3,0)</f>
        <v>19554</v>
      </c>
    </row>
    <row r="5" spans="1:16" x14ac:dyDescent="0.25">
      <c r="A5" t="s">
        <v>7479</v>
      </c>
      <c r="B5" t="s">
        <v>7454</v>
      </c>
      <c r="C5" t="s">
        <v>7455</v>
      </c>
      <c r="D5">
        <f>VLOOKUP(A5,Data1!A:B,2,0)</f>
        <v>709</v>
      </c>
      <c r="E5" s="23">
        <f t="shared" si="0"/>
        <v>6</v>
      </c>
      <c r="F5" s="23">
        <f t="shared" si="1"/>
        <v>6</v>
      </c>
      <c r="G5" s="23">
        <v>6</v>
      </c>
      <c r="H5" s="23"/>
      <c r="I5" s="8" t="s">
        <v>7319</v>
      </c>
      <c r="J5" t="e">
        <f>VLOOKUP(A5,Instruction!A:F,7,0)</f>
        <v>#REF!</v>
      </c>
      <c r="K5"/>
      <c r="L5" s="23">
        <f>VLOOKUP(A5,Data1!A:C,3,0)</f>
        <v>1</v>
      </c>
      <c r="M5" s="23"/>
      <c r="N5" s="23"/>
      <c r="O5" s="23">
        <v>6</v>
      </c>
      <c r="P5" s="23">
        <f>VLOOKUP(D5,[3]Sheet1!$B:$D,3,0)</f>
        <v>2396</v>
      </c>
    </row>
    <row r="6" spans="1:16" x14ac:dyDescent="0.25">
      <c r="A6" t="s">
        <v>7481</v>
      </c>
      <c r="B6" t="s">
        <v>7457</v>
      </c>
      <c r="C6" t="s">
        <v>7458</v>
      </c>
      <c r="D6">
        <f>VLOOKUP(A6,Data1!A:B,2,0)</f>
        <v>17035</v>
      </c>
      <c r="E6" s="23">
        <f t="shared" si="0"/>
        <v>6</v>
      </c>
      <c r="F6" s="23">
        <f t="shared" si="1"/>
        <v>6</v>
      </c>
      <c r="G6" s="23">
        <v>6</v>
      </c>
      <c r="H6" s="23"/>
      <c r="I6" s="8" t="s">
        <v>7319</v>
      </c>
      <c r="J6" t="e">
        <f>VLOOKUP(A6,Instruction!A:F,7,0)</f>
        <v>#REF!</v>
      </c>
      <c r="K6"/>
      <c r="L6" s="23">
        <f>VLOOKUP(A6,Data1!A:C,3,0)</f>
        <v>1</v>
      </c>
      <c r="M6" s="23"/>
      <c r="N6" s="23"/>
      <c r="O6" s="23">
        <v>6</v>
      </c>
      <c r="P6" s="23">
        <f>VLOOKUP(D6,[3]Sheet1!$B:$D,3,0)</f>
        <v>33166</v>
      </c>
    </row>
    <row r="7" spans="1:16" x14ac:dyDescent="0.25">
      <c r="A7" t="s">
        <v>3419</v>
      </c>
      <c r="B7" t="s">
        <v>7461</v>
      </c>
      <c r="C7" t="s">
        <v>7462</v>
      </c>
      <c r="D7">
        <f>VLOOKUP(A7,Data1!A:B,2,0)</f>
        <v>914</v>
      </c>
      <c r="E7" s="23">
        <f t="shared" si="0"/>
        <v>4</v>
      </c>
      <c r="F7" s="23">
        <f t="shared" si="1"/>
        <v>4</v>
      </c>
      <c r="G7" s="23"/>
      <c r="H7" s="23">
        <v>4</v>
      </c>
      <c r="I7" s="8" t="s">
        <v>7319</v>
      </c>
      <c r="J7" t="e">
        <f>VLOOKUP(A7,Instruction!A:F,7,0)</f>
        <v>#REF!</v>
      </c>
      <c r="K7"/>
      <c r="L7" s="23">
        <f>VLOOKUP(A7,Data1!A:C,3,0)</f>
        <v>1</v>
      </c>
      <c r="M7" s="23"/>
      <c r="N7" s="23"/>
      <c r="O7" s="23">
        <v>4</v>
      </c>
      <c r="P7" s="23">
        <f>VLOOKUP(D7,[3]Sheet1!$B:$D,3,0)</f>
        <v>32063</v>
      </c>
    </row>
    <row r="8" spans="1:16" x14ac:dyDescent="0.25">
      <c r="A8" t="s">
        <v>3401</v>
      </c>
      <c r="B8" t="s">
        <v>7463</v>
      </c>
      <c r="C8" t="s">
        <v>7464</v>
      </c>
      <c r="D8">
        <f>VLOOKUP(A8,Data1!A:B,2,0)</f>
        <v>905</v>
      </c>
      <c r="E8" s="23">
        <f t="shared" si="0"/>
        <v>4</v>
      </c>
      <c r="F8" s="23">
        <f t="shared" si="1"/>
        <v>4</v>
      </c>
      <c r="G8" s="23"/>
      <c r="H8" s="23">
        <v>4</v>
      </c>
      <c r="I8" s="8" t="s">
        <v>7319</v>
      </c>
      <c r="J8" t="e">
        <f>VLOOKUP(A8,Instruction!A:F,7,0)</f>
        <v>#REF!</v>
      </c>
      <c r="K8"/>
      <c r="L8" s="23">
        <f>VLOOKUP(A8,Data1!A:C,3,0)</f>
        <v>1</v>
      </c>
      <c r="M8" s="23"/>
      <c r="N8" s="23"/>
      <c r="O8" s="23">
        <v>4</v>
      </c>
      <c r="P8" s="23">
        <f>VLOOKUP(D8,[3]Sheet1!$B:$D,3,0)</f>
        <v>86003</v>
      </c>
    </row>
    <row r="9" spans="1:16" x14ac:dyDescent="0.25">
      <c r="A9" t="s">
        <v>7482</v>
      </c>
      <c r="B9" t="s">
        <v>7465</v>
      </c>
      <c r="C9" t="s">
        <v>7466</v>
      </c>
      <c r="D9">
        <f>VLOOKUP(A9,Data1!A:B,2,0)</f>
        <v>1215</v>
      </c>
      <c r="E9" s="23">
        <f t="shared" si="0"/>
        <v>6</v>
      </c>
      <c r="F9" s="23">
        <f t="shared" si="1"/>
        <v>6</v>
      </c>
      <c r="G9" s="23"/>
      <c r="H9" s="23">
        <v>6</v>
      </c>
      <c r="I9" s="8" t="s">
        <v>7319</v>
      </c>
      <c r="J9" t="e">
        <f>VLOOKUP(A9,Instruction!A:F,7,0)</f>
        <v>#REF!</v>
      </c>
      <c r="K9"/>
      <c r="L9" s="23">
        <f>VLOOKUP(A9,Data1!A:C,3,0)</f>
        <v>1</v>
      </c>
      <c r="M9" s="23"/>
      <c r="N9" s="23"/>
      <c r="O9" s="23">
        <v>6</v>
      </c>
      <c r="P9" s="23">
        <f>VLOOKUP(D9,[3]Sheet1!$B:$D,3,0)</f>
        <v>10438</v>
      </c>
    </row>
    <row r="10" spans="1:16" x14ac:dyDescent="0.25">
      <c r="A10" t="s">
        <v>207</v>
      </c>
      <c r="B10" t="s">
        <v>7459</v>
      </c>
      <c r="C10" t="s">
        <v>7460</v>
      </c>
      <c r="D10">
        <f>VLOOKUP(A10,Data1!A:B,2,0)</f>
        <v>1227</v>
      </c>
      <c r="E10" s="23">
        <f t="shared" si="0"/>
        <v>6</v>
      </c>
      <c r="F10" s="23">
        <f t="shared" si="1"/>
        <v>6</v>
      </c>
      <c r="G10" s="23"/>
      <c r="H10" s="23">
        <v>6</v>
      </c>
      <c r="I10" s="8" t="s">
        <v>7319</v>
      </c>
      <c r="J10" t="e">
        <f>VLOOKUP(A10,Instruction!A:F,7,0)</f>
        <v>#REF!</v>
      </c>
      <c r="K10"/>
      <c r="L10" s="23">
        <f>VLOOKUP(A10,Data1!A:C,3,0)</f>
        <v>1</v>
      </c>
      <c r="M10" s="23"/>
      <c r="N10" s="23"/>
      <c r="O10" s="23">
        <v>6</v>
      </c>
      <c r="P10" s="23">
        <f>VLOOKUP(D10,[3]Sheet1!$B:$D,3,0)</f>
        <v>4391</v>
      </c>
    </row>
    <row r="11" spans="1:16" x14ac:dyDescent="0.25">
      <c r="A11" t="s">
        <v>3551</v>
      </c>
      <c r="B11" t="s">
        <v>7468</v>
      </c>
      <c r="C11" t="s">
        <v>7469</v>
      </c>
      <c r="D11">
        <f>VLOOKUP(A11,Data1!A:B,2,0)</f>
        <v>992</v>
      </c>
      <c r="E11" s="23">
        <f t="shared" si="0"/>
        <v>4</v>
      </c>
      <c r="F11" s="23">
        <f t="shared" si="1"/>
        <v>4</v>
      </c>
      <c r="G11" s="23"/>
      <c r="H11" s="23">
        <v>4</v>
      </c>
      <c r="I11" s="8" t="s">
        <v>7319</v>
      </c>
      <c r="J11" t="e">
        <f>VLOOKUP(A11,Instruction!A:F,7,0)</f>
        <v>#REF!</v>
      </c>
      <c r="K11"/>
      <c r="L11" s="23">
        <f>VLOOKUP(A11,Data1!A:C,3,0)</f>
        <v>1</v>
      </c>
      <c r="M11" s="23"/>
      <c r="N11" s="23"/>
      <c r="O11" s="23">
        <v>4</v>
      </c>
      <c r="P11" s="23">
        <f>VLOOKUP(D11,[3]Sheet1!$B:$D,3,0)</f>
        <v>3003</v>
      </c>
    </row>
    <row r="12" spans="1:16" x14ac:dyDescent="0.25">
      <c r="A12" t="s">
        <v>2990</v>
      </c>
      <c r="B12" t="s">
        <v>7449</v>
      </c>
      <c r="C12" t="s">
        <v>7449</v>
      </c>
      <c r="D12">
        <f>VLOOKUP(A12,Data1!A:B,2,0)</f>
        <v>6041</v>
      </c>
      <c r="E12" s="23">
        <f t="shared" si="0"/>
        <v>4</v>
      </c>
      <c r="F12" s="23">
        <f t="shared" si="1"/>
        <v>4</v>
      </c>
      <c r="G12" s="23">
        <v>4</v>
      </c>
      <c r="H12" s="23"/>
      <c r="I12" s="8"/>
      <c r="J12" t="e">
        <f>VLOOKUP(A12,Instruction!A:F,7,0)</f>
        <v>#REF!</v>
      </c>
      <c r="K12"/>
      <c r="L12" s="23">
        <f>VLOOKUP(A12,Data1!A:C,3,0)</f>
        <v>1</v>
      </c>
      <c r="M12" s="23"/>
      <c r="N12" s="23"/>
      <c r="O12" s="23">
        <v>4</v>
      </c>
      <c r="P12" s="23">
        <f>VLOOKUP(D12,[3]Sheet1!$B:$D,3,0)</f>
        <v>4235</v>
      </c>
    </row>
    <row r="13" spans="1:16" x14ac:dyDescent="0.25">
      <c r="A13" t="s">
        <v>4005</v>
      </c>
      <c r="B13" t="s">
        <v>7452</v>
      </c>
      <c r="C13" t="s">
        <v>7452</v>
      </c>
      <c r="D13">
        <f>VLOOKUP(A13,Data1!A:B,2,0)</f>
        <v>2561</v>
      </c>
      <c r="E13" s="23">
        <f t="shared" si="0"/>
        <v>6</v>
      </c>
      <c r="F13" s="23">
        <f t="shared" si="1"/>
        <v>6</v>
      </c>
      <c r="G13" s="23">
        <v>6</v>
      </c>
      <c r="H13" s="23"/>
      <c r="I13" s="8"/>
      <c r="J13" t="e">
        <f>VLOOKUP(A13,Instruction!A:F,7,0)</f>
        <v>#REF!</v>
      </c>
      <c r="K13"/>
      <c r="L13" s="23">
        <f>VLOOKUP(A13,Data1!A:C,3,0)</f>
        <v>1</v>
      </c>
      <c r="M13" s="23"/>
      <c r="N13" s="23"/>
      <c r="O13" s="23">
        <v>6</v>
      </c>
      <c r="P13" s="23">
        <f>VLOOKUP(D13,[3]Sheet1!$B:$D,3,0)</f>
        <v>30774</v>
      </c>
    </row>
    <row r="14" spans="1:16" x14ac:dyDescent="0.25">
      <c r="A14" t="s">
        <v>3237</v>
      </c>
      <c r="B14" t="s">
        <v>7453</v>
      </c>
      <c r="C14" t="s">
        <v>7453</v>
      </c>
      <c r="D14">
        <f>VLOOKUP(A14,Data1!A:B,2,0)</f>
        <v>768</v>
      </c>
      <c r="E14" s="23">
        <f t="shared" si="0"/>
        <v>4</v>
      </c>
      <c r="F14" s="23">
        <f t="shared" si="1"/>
        <v>4</v>
      </c>
      <c r="G14" s="23">
        <v>4</v>
      </c>
      <c r="H14" s="23"/>
      <c r="I14" s="8"/>
      <c r="J14" t="e">
        <f>VLOOKUP(A14,Instruction!A:F,7,0)</f>
        <v>#REF!</v>
      </c>
      <c r="K14"/>
      <c r="L14" s="23">
        <f>VLOOKUP(A14,Data1!A:C,3,0)</f>
        <v>1</v>
      </c>
      <c r="M14" s="23"/>
      <c r="N14" s="23"/>
      <c r="O14" s="23">
        <v>4</v>
      </c>
      <c r="P14" s="23">
        <f>VLOOKUP(D14,[3]Sheet1!$B:$D,3,0)</f>
        <v>22194</v>
      </c>
    </row>
    <row r="15" spans="1:16" x14ac:dyDescent="0.25">
      <c r="A15" t="s">
        <v>7480</v>
      </c>
      <c r="B15" t="s">
        <v>7456</v>
      </c>
      <c r="C15" t="s">
        <v>7456</v>
      </c>
      <c r="D15">
        <f>VLOOKUP(A15,Data1!A:B,2,0)</f>
        <v>1277</v>
      </c>
      <c r="E15" s="23">
        <f t="shared" si="0"/>
        <v>6</v>
      </c>
      <c r="F15" s="23">
        <f t="shared" si="1"/>
        <v>6</v>
      </c>
      <c r="G15" s="23">
        <v>6</v>
      </c>
      <c r="H15" s="23"/>
      <c r="I15" s="8"/>
      <c r="J15" t="e">
        <f>VLOOKUP(A15,Instruction!A:F,7,0)</f>
        <v>#REF!</v>
      </c>
      <c r="K15"/>
      <c r="L15" s="23">
        <f>VLOOKUP(A15,Data1!A:C,3,0)</f>
        <v>1</v>
      </c>
      <c r="M15" s="23"/>
      <c r="N15" s="23"/>
      <c r="O15" s="23">
        <v>6</v>
      </c>
      <c r="P15" s="23">
        <f>VLOOKUP(D15,[3]Sheet1!$B:$D,3,0)</f>
        <v>10417</v>
      </c>
    </row>
    <row r="16" spans="1:16" x14ac:dyDescent="0.25">
      <c r="A16" t="s">
        <v>169</v>
      </c>
      <c r="B16" t="s">
        <v>7467</v>
      </c>
      <c r="C16" t="s">
        <v>7467</v>
      </c>
      <c r="D16">
        <f>VLOOKUP(A16,Data1!A:B,2,0)</f>
        <v>120</v>
      </c>
      <c r="E16" s="23">
        <f t="shared" si="0"/>
        <v>6</v>
      </c>
      <c r="F16" s="23">
        <f t="shared" si="1"/>
        <v>6</v>
      </c>
      <c r="G16" s="23"/>
      <c r="H16" s="23">
        <v>6</v>
      </c>
      <c r="I16" s="8"/>
      <c r="J16" t="e">
        <f>VLOOKUP(A16,Instruction!A:F,7,0)</f>
        <v>#REF!</v>
      </c>
      <c r="K16"/>
      <c r="L16" s="23">
        <f>VLOOKUP(A16,Data1!A:C,3,0)</f>
        <v>1</v>
      </c>
      <c r="M16" s="23"/>
      <c r="N16" s="23"/>
      <c r="O16" s="23">
        <v>6</v>
      </c>
      <c r="P16" s="23">
        <f>VLOOKUP(D16,[3]Sheet1!$B:$D,3,0)</f>
        <v>22529</v>
      </c>
    </row>
    <row r="17" spans="1:16" x14ac:dyDescent="0.25">
      <c r="A17" t="s">
        <v>7483</v>
      </c>
      <c r="B17" t="s">
        <v>7470</v>
      </c>
      <c r="C17" t="s">
        <v>7470</v>
      </c>
      <c r="D17">
        <f>VLOOKUP(A17,Data1!A:B,2,0)</f>
        <v>3301</v>
      </c>
      <c r="E17" s="23">
        <f t="shared" si="0"/>
        <v>4</v>
      </c>
      <c r="F17" s="23">
        <f t="shared" si="1"/>
        <v>4</v>
      </c>
      <c r="G17" s="23"/>
      <c r="H17" s="23">
        <v>4</v>
      </c>
      <c r="I17" s="8"/>
      <c r="J17" t="e">
        <f>VLOOKUP(A17,Instruction!A:F,7,0)</f>
        <v>#REF!</v>
      </c>
      <c r="K17"/>
      <c r="L17" s="23">
        <f>VLOOKUP(A17,Data1!A:C,3,0)</f>
        <v>1</v>
      </c>
      <c r="M17" s="23"/>
      <c r="N17" s="23"/>
      <c r="O17" s="23">
        <v>4</v>
      </c>
      <c r="P17" s="23">
        <f>VLOOKUP(D17,[3]Sheet1!$B:$D,3,0)</f>
        <v>281</v>
      </c>
    </row>
    <row r="18" spans="1:16" x14ac:dyDescent="0.25">
      <c r="A18" t="s">
        <v>3135</v>
      </c>
      <c r="B18" t="s">
        <v>7471</v>
      </c>
      <c r="C18" t="s">
        <v>7471</v>
      </c>
      <c r="D18">
        <f>VLOOKUP(A18,Data1!A:B,2,0)</f>
        <v>715</v>
      </c>
      <c r="E18" s="23">
        <f t="shared" si="0"/>
        <v>3</v>
      </c>
      <c r="F18" s="23">
        <f t="shared" si="1"/>
        <v>3</v>
      </c>
      <c r="G18" s="23"/>
      <c r="H18" s="23">
        <v>3</v>
      </c>
      <c r="I18" s="8"/>
      <c r="J18" t="e">
        <f>VLOOKUP(A18,Instruction!A:F,7,0)</f>
        <v>#REF!</v>
      </c>
      <c r="K18"/>
      <c r="L18" s="23">
        <f>VLOOKUP(A18,Data1!A:C,3,0)</f>
        <v>1</v>
      </c>
      <c r="M18" s="23"/>
      <c r="N18" s="23"/>
      <c r="O18" s="23">
        <v>3</v>
      </c>
      <c r="P18" s="23">
        <f>VLOOKUP(D18,[3]Sheet1!$B:$D,3,0)</f>
        <v>1789</v>
      </c>
    </row>
    <row r="19" spans="1:16" x14ac:dyDescent="0.25">
      <c r="A19" t="s">
        <v>7484</v>
      </c>
      <c r="B19" t="s">
        <v>7472</v>
      </c>
      <c r="C19" t="s">
        <v>7472</v>
      </c>
      <c r="D19">
        <f>VLOOKUP(A19,Data1!A:B,2,0)</f>
        <v>3300</v>
      </c>
      <c r="E19" s="23">
        <f t="shared" si="0"/>
        <v>4</v>
      </c>
      <c r="F19" s="23">
        <f t="shared" si="1"/>
        <v>4</v>
      </c>
      <c r="G19" s="23"/>
      <c r="H19" s="23">
        <v>4</v>
      </c>
      <c r="I19" s="8"/>
      <c r="J19" t="e">
        <f>VLOOKUP(A19,Instruction!A:F,7,0)</f>
        <v>#REF!</v>
      </c>
      <c r="K19"/>
      <c r="L19" s="23">
        <f>VLOOKUP(A19,Data1!A:C,3,0)</f>
        <v>1</v>
      </c>
      <c r="M19" s="23"/>
      <c r="N19" s="23"/>
      <c r="O19" s="23">
        <v>4</v>
      </c>
      <c r="P19" s="23">
        <f>VLOOKUP(D19,[3]Sheet1!$B:$D,3,0)</f>
        <v>832</v>
      </c>
    </row>
    <row r="20" spans="1:16" x14ac:dyDescent="0.25">
      <c r="E20" s="23"/>
      <c r="F20" s="23"/>
      <c r="G20" s="23"/>
      <c r="H20" s="23"/>
      <c r="L20" s="24"/>
      <c r="M20" s="24"/>
      <c r="N20" s="23"/>
      <c r="O20" s="23"/>
      <c r="P20" s="23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90" customWidth="1"/>
    <col min="12" max="12" width="28.5703125" customWidth="1"/>
    <col min="13" max="13" width="15.28515625" style="8" customWidth="1"/>
    <col min="14" max="14" width="8.5703125" style="10" customWidth="1"/>
    <col min="15" max="15" width="10.140625" style="10" customWidth="1"/>
    <col min="16" max="16" width="9.85546875" customWidth="1"/>
    <col min="17" max="17" width="14.7109375" customWidth="1"/>
    <col min="18" max="18" width="10.7109375" customWidth="1"/>
    <col min="19" max="20" width="19" customWidth="1"/>
    <col min="21" max="21" width="14" customWidth="1"/>
  </cols>
  <sheetData>
    <row r="1" spans="1:18" ht="44.25" customHeight="1" x14ac:dyDescent="0.25">
      <c r="A1" s="11" t="s">
        <v>4</v>
      </c>
      <c r="B1" s="11" t="s">
        <v>6513</v>
      </c>
      <c r="C1" s="11" t="s">
        <v>6514</v>
      </c>
      <c r="D1" s="11" t="s">
        <v>3</v>
      </c>
      <c r="E1" s="13" t="s">
        <v>6519</v>
      </c>
      <c r="F1" s="13" t="s">
        <v>11</v>
      </c>
      <c r="G1" s="13" t="s">
        <v>1</v>
      </c>
      <c r="H1" s="13" t="s">
        <v>2</v>
      </c>
      <c r="I1" s="33" t="s">
        <v>8188</v>
      </c>
      <c r="J1" s="12" t="s">
        <v>6765</v>
      </c>
      <c r="K1" s="12" t="s">
        <v>6855</v>
      </c>
      <c r="L1" s="36" t="s">
        <v>8193</v>
      </c>
      <c r="M1" s="13" t="s">
        <v>7103</v>
      </c>
      <c r="N1" s="14" t="s">
        <v>6520</v>
      </c>
      <c r="O1" s="15" t="s">
        <v>9</v>
      </c>
      <c r="P1" s="15" t="s">
        <v>22</v>
      </c>
      <c r="Q1" s="16" t="s">
        <v>6512</v>
      </c>
      <c r="R1" s="16" t="s">
        <v>6528</v>
      </c>
    </row>
    <row r="2" spans="1:18" s="25" customFormat="1" ht="47.25" customHeight="1" x14ac:dyDescent="0.25">
      <c r="A2" s="40" t="s">
        <v>2221</v>
      </c>
      <c r="B2" s="2" t="s">
        <v>6908</v>
      </c>
      <c r="C2" s="2" t="s">
        <v>6655</v>
      </c>
      <c r="D2" s="1">
        <f>VLOOKUP(Table13[[#This Row],[SKU]],Data1!A:B,2,0)</f>
        <v>4147</v>
      </c>
      <c r="E2" s="41">
        <f>Table13[[#This Row],[UoM]]*Table13[[#This Row],[Recommended Replenishment Qty]]</f>
        <v>156</v>
      </c>
      <c r="F2" s="41">
        <f>Table13[[#This Row],[Total EA (Transfer to WH06)]]/Table13[[#This Row],[UoM]]</f>
        <v>156</v>
      </c>
      <c r="G2" s="1"/>
      <c r="H2" s="41">
        <f>Table13[[#This Row],[Total EA (Transfer to WH06)]]/Table13[[#This Row],[CASE]]</f>
        <v>13</v>
      </c>
      <c r="I2" s="42">
        <f>Table13[[#This Row],[Sellable Unit/Set/box to ship]]/Table13[[#This Row],[Case to pull]]</f>
        <v>12</v>
      </c>
      <c r="J2" s="7" t="str">
        <f t="shared" ref="J2:J63" si="0">IF(ISNUMBER(SEARCH("FNSKU",K2)),"Labeling","")</f>
        <v>Labeling</v>
      </c>
      <c r="K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" s="9">
        <f>VLOOKUP(Table13[[#This Row],[SKU]],Instruction!A:G,7,0)</f>
        <v>0</v>
      </c>
      <c r="M2" s="9" t="str">
        <f>VLOOKUP(Table13[[#This Row],[ASIN]],'[1]2024'!$A:$AB,28,0)</f>
        <v>No Supplies</v>
      </c>
      <c r="N2" s="41">
        <f>VLOOKUP(Table13[[#This Row],[SKU]],Data1!A:C,3,0)</f>
        <v>1</v>
      </c>
      <c r="O2" s="29">
        <f>VLOOKUP(Table13[[#This Row],[Item '#]],Data2!A:D,4,0)</f>
        <v>0</v>
      </c>
      <c r="P2" s="2">
        <f>VLOOKUP(Table13[[#This Row],[Item '#]],Data2!A:D,3,0)</f>
        <v>12</v>
      </c>
      <c r="Q2" s="1">
        <v>156</v>
      </c>
      <c r="R2" s="2">
        <f>VLOOKUP(Table13[[#This Row],[Item '#]],[2]Sheet1!$B:$D,3,0)</f>
        <v>5414</v>
      </c>
    </row>
    <row r="3" spans="1:18" ht="30" x14ac:dyDescent="0.25">
      <c r="A3" s="40" t="s">
        <v>7152</v>
      </c>
      <c r="B3" s="2" t="s">
        <v>6862</v>
      </c>
      <c r="C3" s="2" t="s">
        <v>6862</v>
      </c>
      <c r="D3" s="1">
        <f>VLOOKUP(Table13[[#This Row],[SKU]],Data1!A:B,2,0)</f>
        <v>2306</v>
      </c>
      <c r="E3" s="41">
        <f>Table13[[#This Row],[UoM]]*Table13[[#This Row],[Recommended Replenishment Qty]]</f>
        <v>1440</v>
      </c>
      <c r="F3" s="41">
        <f>Table13[[#This Row],[Total EA (Transfer to WH06)]]/Table13[[#This Row],[UoM]]</f>
        <v>1440</v>
      </c>
      <c r="G3" s="1"/>
      <c r="H3" s="41">
        <f>Table13[[#This Row],[Total EA (Transfer to WH06)]]/Table13[[#This Row],[CASE]]</f>
        <v>10</v>
      </c>
      <c r="I3" s="42">
        <f>Table13[[#This Row],[Sellable Unit/Set/box to ship]]/Table13[[#This Row],[Case to pull]]</f>
        <v>144</v>
      </c>
      <c r="J3" s="7" t="str">
        <f t="shared" si="0"/>
        <v/>
      </c>
      <c r="K3" s="9" t="str">
        <f>VLOOKUP(Table13[[#This Row],[SKU]],Instruction!A:F,6,0)</f>
        <v xml:space="preserve">Cover inner box barcode. Apply outer case label accordingly to match item# (Cover barcodes on the case) </v>
      </c>
      <c r="L3" s="9">
        <f>VLOOKUP(Table13[[#This Row],[SKU]],Instruction!A:G,7,0)</f>
        <v>0</v>
      </c>
      <c r="M3" s="9" t="str">
        <f>VLOOKUP(Table13[[#This Row],[ASIN]],'[1]2024'!$A:$AB,28,0)</f>
        <v>No Supplies</v>
      </c>
      <c r="N3" s="41">
        <f>VLOOKUP(Table13[[#This Row],[SKU]],Data1!A:C,3,0)</f>
        <v>1</v>
      </c>
      <c r="O3" s="29">
        <f>VLOOKUP(Table13[[#This Row],[Item '#]],Data2!A:D,4,0)</f>
        <v>24</v>
      </c>
      <c r="P3" s="2">
        <f>VLOOKUP(Table13[[#This Row],[Item '#]],Data2!A:D,3,0)</f>
        <v>144</v>
      </c>
      <c r="Q3" s="1">
        <v>1440</v>
      </c>
      <c r="R3" s="2">
        <f>VLOOKUP(Table13[[#This Row],[Item '#]],[2]Sheet1!$B:$D,3,0)</f>
        <v>10915</v>
      </c>
    </row>
    <row r="4" spans="1:18" ht="30" x14ac:dyDescent="0.25">
      <c r="A4" s="40" t="s">
        <v>3922</v>
      </c>
      <c r="B4" s="2" t="s">
        <v>6882</v>
      </c>
      <c r="C4" s="2" t="s">
        <v>6882</v>
      </c>
      <c r="D4" s="1">
        <f>VLOOKUP(Table13[[#This Row],[SKU]],Data1!A:B,2,0)</f>
        <v>6810</v>
      </c>
      <c r="E4" s="41">
        <f>Table13[[#This Row],[UoM]]*Table13[[#This Row],[Recommended Replenishment Qty]]</f>
        <v>144</v>
      </c>
      <c r="F4" s="41">
        <f>Table13[[#This Row],[Total EA (Transfer to WH06)]]/Table13[[#This Row],[UoM]]</f>
        <v>144</v>
      </c>
      <c r="G4" s="1"/>
      <c r="H4" s="41">
        <f>Table13[[#This Row],[Total EA (Transfer to WH06)]]/Table13[[#This Row],[CASE]]</f>
        <v>1</v>
      </c>
      <c r="I4" s="42">
        <f>Table13[[#This Row],[Sellable Unit/Set/box to ship]]/Table13[[#This Row],[Case to pull]]</f>
        <v>144</v>
      </c>
      <c r="J4" s="7" t="str">
        <f t="shared" si="0"/>
        <v/>
      </c>
      <c r="K4" s="9" t="str">
        <f>VLOOKUP(Table13[[#This Row],[SKU]],Instruction!A:F,6,0)</f>
        <v xml:space="preserve">Apply outer box/case label accordingly to match item# (Cover all existing barcodes on the box/case) </v>
      </c>
      <c r="L4" s="9">
        <f>VLOOKUP(Table13[[#This Row],[SKU]],Instruction!A:G,7,0)</f>
        <v>0</v>
      </c>
      <c r="M4" s="9" t="str">
        <f>VLOOKUP(Table13[[#This Row],[ASIN]],'[1]2024'!$A:$AB,28,0)</f>
        <v>No Supplies</v>
      </c>
      <c r="N4" s="41">
        <f>VLOOKUP(Table13[[#This Row],[SKU]],Data1!A:C,3,0)</f>
        <v>1</v>
      </c>
      <c r="O4" s="29">
        <f>VLOOKUP(Table13[[#This Row],[Item '#]],Data2!A:D,4,0)</f>
        <v>24</v>
      </c>
      <c r="P4" s="2">
        <f>VLOOKUP(Table13[[#This Row],[Item '#]],Data2!A:D,3,0)</f>
        <v>144</v>
      </c>
      <c r="Q4" s="1">
        <v>144</v>
      </c>
      <c r="R4" s="2">
        <f>VLOOKUP(Table13[[#This Row],[Item '#]],[2]Sheet1!$B:$D,3,0)</f>
        <v>21300</v>
      </c>
    </row>
    <row r="5" spans="1:18" ht="30" x14ac:dyDescent="0.25">
      <c r="A5" s="19" t="s">
        <v>8716</v>
      </c>
      <c r="B5" s="2" t="s">
        <v>6869</v>
      </c>
      <c r="C5" s="2" t="s">
        <v>8659</v>
      </c>
      <c r="D5" s="1">
        <f>VLOOKUP(Table13[[#This Row],[SKU]],Data1!A:B,2,0)</f>
        <v>5027</v>
      </c>
      <c r="E5" s="32">
        <f>Table13[[#This Row],[UoM]]*Table13[[#This Row],[Recommended Replenishment Qty]]</f>
        <v>480</v>
      </c>
      <c r="F5" s="32">
        <f>Table13[[#This Row],[Total EA (Transfer to WH06)]]/Table13[[#This Row],[UoM]]</f>
        <v>480</v>
      </c>
      <c r="G5" s="1"/>
      <c r="H5" s="41">
        <f>Table13[[#This Row],[Total EA (Transfer to WH06)]]/Table13[[#This Row],[CASE]]</f>
        <v>10</v>
      </c>
      <c r="I5" s="42">
        <f>Table13[[#This Row],[Sellable Unit/Set/box to ship]]/Table13[[#This Row],[Case to pull]]</f>
        <v>48</v>
      </c>
      <c r="J5" s="7" t="str">
        <f t="shared" si="0"/>
        <v>Labeling</v>
      </c>
      <c r="K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5" s="9">
        <f>VLOOKUP(Table13[[#This Row],[SKU]],Instruction!A:G,7,0)</f>
        <v>0</v>
      </c>
      <c r="M5" s="9" t="str">
        <f>VLOOKUP(Table13[[#This Row],[ASIN]],'[1]2024'!$A:$AB,28,0)</f>
        <v>No Supplies</v>
      </c>
      <c r="N5" s="41">
        <f>VLOOKUP(Table13[[#This Row],[SKU]],Data1!A:C,3,0)</f>
        <v>1</v>
      </c>
      <c r="O5" s="29">
        <f>VLOOKUP(Table13[[#This Row],[Item '#]],Data2!A:D,4,0)</f>
        <v>0</v>
      </c>
      <c r="P5" s="2">
        <f>VLOOKUP(Table13[[#This Row],[Item '#]],Data2!A:D,3,0)</f>
        <v>48</v>
      </c>
      <c r="Q5" s="1">
        <v>480</v>
      </c>
      <c r="R5" s="2">
        <f>VLOOKUP(Table13[[#This Row],[Item '#]],[2]Sheet1!$B:$D,3,0)</f>
        <v>4665</v>
      </c>
    </row>
    <row r="6" spans="1:18" ht="30" x14ac:dyDescent="0.25">
      <c r="A6" s="40" t="s">
        <v>29</v>
      </c>
      <c r="B6" s="2" t="s">
        <v>7650</v>
      </c>
      <c r="C6" s="2" t="s">
        <v>7650</v>
      </c>
      <c r="D6" s="1">
        <f>VLOOKUP(Table13[[#This Row],[SKU]],Data1!A:B,2,0)</f>
        <v>2205</v>
      </c>
      <c r="E6" s="41">
        <f>Table13[[#This Row],[UoM]]*Table13[[#This Row],[Recommended Replenishment Qty]]</f>
        <v>216</v>
      </c>
      <c r="F6" s="41">
        <f>Table13[[#This Row],[Total EA (Transfer to WH06)]]/Table13[[#This Row],[UoM]]</f>
        <v>216</v>
      </c>
      <c r="G6" s="1"/>
      <c r="H6" s="41">
        <f>Table13[[#This Row],[Total EA (Transfer to WH06)]]/Table13[[#This Row],[CASE]]</f>
        <v>3</v>
      </c>
      <c r="I6" s="42">
        <f>Table13[[#This Row],[Sellable Unit/Set/box to ship]]/Table13[[#This Row],[Case to pull]]</f>
        <v>72</v>
      </c>
      <c r="J6" s="7" t="str">
        <f t="shared" si="0"/>
        <v/>
      </c>
      <c r="K6" s="9" t="str">
        <f>VLOOKUP(Table13[[#This Row],[SKU]],Instruction!A:F,6,0)</f>
        <v xml:space="preserve">Apply outer box/case label accordingly to match item# (Cover all existing barcodes on the box/case) </v>
      </c>
      <c r="L6" s="9">
        <f>VLOOKUP(Table13[[#This Row],[SKU]],Instruction!A:G,7,0)</f>
        <v>0</v>
      </c>
      <c r="M6" s="9" t="str">
        <f>VLOOKUP(Table13[[#This Row],[ASIN]],'[1]2024'!$A:$AB,28,0)</f>
        <v>No Supplies</v>
      </c>
      <c r="N6" s="41">
        <f>VLOOKUP(Table13[[#This Row],[SKU]],Data1!A:C,3,0)</f>
        <v>1</v>
      </c>
      <c r="O6" s="29">
        <f>VLOOKUP(Table13[[#This Row],[Item '#]],Data2!A:D,4,0)</f>
        <v>24</v>
      </c>
      <c r="P6" s="2">
        <f>VLOOKUP(Table13[[#This Row],[Item '#]],Data2!A:D,3,0)</f>
        <v>72</v>
      </c>
      <c r="Q6" s="1">
        <v>216</v>
      </c>
      <c r="R6" s="2">
        <f>VLOOKUP(Table13[[#This Row],[Item '#]],[2]Sheet1!$B:$D,3,0)</f>
        <v>15609</v>
      </c>
    </row>
    <row r="7" spans="1:18" ht="30" x14ac:dyDescent="0.25">
      <c r="A7" s="34" t="s">
        <v>2158</v>
      </c>
      <c r="B7" s="2" t="s">
        <v>6896</v>
      </c>
      <c r="C7" s="2" t="s">
        <v>6617</v>
      </c>
      <c r="D7" s="1">
        <f>VLOOKUP(Table13[[#This Row],[SKU]],Data1!A:B,2,0)</f>
        <v>4105</v>
      </c>
      <c r="E7" s="35">
        <f>Table13[[#This Row],[UoM]]*Table13[[#This Row],[Recommended Replenishment Qty]]</f>
        <v>396</v>
      </c>
      <c r="F7" s="35">
        <f>Table13[[#This Row],[Total EA (Transfer to WH06)]]/Table13[[#This Row],[UoM]]</f>
        <v>396</v>
      </c>
      <c r="G7" s="1"/>
      <c r="H7" s="41">
        <f>Table13[[#This Row],[Total EA (Transfer to WH06)]]/Table13[[#This Row],[CASE]]</f>
        <v>33</v>
      </c>
      <c r="I7" s="42">
        <f>Table13[[#This Row],[Sellable Unit/Set/box to ship]]/Table13[[#This Row],[Case to pull]]</f>
        <v>12</v>
      </c>
      <c r="J7" s="7" t="str">
        <f t="shared" si="0"/>
        <v>Labeling</v>
      </c>
      <c r="K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" s="9">
        <f>VLOOKUP(Table13[[#This Row],[SKU]],Instruction!A:G,7,0)</f>
        <v>0</v>
      </c>
      <c r="M7" s="9" t="str">
        <f>VLOOKUP(Table13[[#This Row],[ASIN]],'[1]2024'!$A:$AB,28,0)</f>
        <v>No Supplies</v>
      </c>
      <c r="N7" s="41">
        <f>VLOOKUP(Table13[[#This Row],[SKU]],Data1!A:C,3,0)</f>
        <v>1</v>
      </c>
      <c r="O7" s="29">
        <f>VLOOKUP(Table13[[#This Row],[Item '#]],Data2!A:D,4,0)</f>
        <v>0</v>
      </c>
      <c r="P7" s="2">
        <f>VLOOKUP(Table13[[#This Row],[Item '#]],Data2!A:D,3,0)</f>
        <v>12</v>
      </c>
      <c r="Q7" s="1">
        <v>396</v>
      </c>
      <c r="R7" s="2">
        <f>VLOOKUP(Table13[[#This Row],[Item '#]],[2]Sheet1!$B:$D,3,0)</f>
        <v>5443</v>
      </c>
    </row>
    <row r="8" spans="1:18" ht="30" x14ac:dyDescent="0.25">
      <c r="A8" s="40" t="s">
        <v>850</v>
      </c>
      <c r="B8" s="2" t="s">
        <v>7651</v>
      </c>
      <c r="C8" s="2" t="s">
        <v>7651</v>
      </c>
      <c r="D8" s="1">
        <f>VLOOKUP(Table13[[#This Row],[SKU]],Data1!A:B,2,0)</f>
        <v>2007</v>
      </c>
      <c r="E8" s="41">
        <f>Table13[[#This Row],[UoM]]*Table13[[#This Row],[Recommended Replenishment Qty]]</f>
        <v>72</v>
      </c>
      <c r="F8" s="41">
        <f>Table13[[#This Row],[Total EA (Transfer to WH06)]]/Table13[[#This Row],[UoM]]</f>
        <v>72</v>
      </c>
      <c r="G8" s="1">
        <f>Table13[[#This Row],[Total EA (Transfer to WH06)]]/Table13[[#This Row],[BOX]]</f>
        <v>3</v>
      </c>
      <c r="H8" s="41"/>
      <c r="I8" s="42">
        <f>Table13[[#This Row],[Sellable Unit/Set/box to ship]]/Table13[[#This Row],[Box to pull]]</f>
        <v>24</v>
      </c>
      <c r="J8" s="7" t="str">
        <f t="shared" si="0"/>
        <v/>
      </c>
      <c r="K8" s="9" t="str">
        <f>VLOOKUP(Table13[[#This Row],[SKU]],Instruction!A:F,6,0)</f>
        <v xml:space="preserve">Apply outer box/case label accordingly to match item# (Cover all existing barcodes on the box/case) </v>
      </c>
      <c r="L8" s="9">
        <f>VLOOKUP(Table13[[#This Row],[SKU]],Instruction!A:G,7,0)</f>
        <v>0</v>
      </c>
      <c r="M8" s="9" t="str">
        <f>VLOOKUP(Table13[[#This Row],[ASIN]],'[1]2024'!$A:$AB,28,0)</f>
        <v>No Supplies</v>
      </c>
      <c r="N8" s="41">
        <f>VLOOKUP(Table13[[#This Row],[SKU]],Data1!A:C,3,0)</f>
        <v>1</v>
      </c>
      <c r="O8" s="29">
        <f>VLOOKUP(Table13[[#This Row],[Item '#]],Data2!A:D,4,0)</f>
        <v>24</v>
      </c>
      <c r="P8" s="2">
        <f>VLOOKUP(Table13[[#This Row],[Item '#]],Data2!A:D,3,0)</f>
        <v>144</v>
      </c>
      <c r="Q8" s="1">
        <v>72</v>
      </c>
      <c r="R8" s="2">
        <f>VLOOKUP(Table13[[#This Row],[Item '#]],[2]Sheet1!$B:$D,3,0)</f>
        <v>6536</v>
      </c>
    </row>
    <row r="9" spans="1:18" ht="30" x14ac:dyDescent="0.25">
      <c r="A9" s="40" t="s">
        <v>1396</v>
      </c>
      <c r="B9" s="2" t="s">
        <v>7649</v>
      </c>
      <c r="C9" s="2" t="s">
        <v>7649</v>
      </c>
      <c r="D9" s="1">
        <f>VLOOKUP(Table13[[#This Row],[SKU]],Data1!A:B,2,0)</f>
        <v>306</v>
      </c>
      <c r="E9" s="41">
        <f>Table13[[#This Row],[UoM]]*Table13[[#This Row],[Recommended Replenishment Qty]]</f>
        <v>720</v>
      </c>
      <c r="F9" s="41">
        <f>Table13[[#This Row],[Total EA (Transfer to WH06)]]/Table13[[#This Row],[UoM]]</f>
        <v>720</v>
      </c>
      <c r="G9" s="1"/>
      <c r="H9" s="41">
        <f>Table13[[#This Row],[Total EA (Transfer to WH06)]]/Table13[[#This Row],[CASE]]</f>
        <v>5</v>
      </c>
      <c r="I9" s="42">
        <f>Table13[[#This Row],[Sellable Unit/Set/box to ship]]/Table13[[#This Row],[Case to pull]]</f>
        <v>144</v>
      </c>
      <c r="J9" s="7" t="str">
        <f t="shared" si="0"/>
        <v/>
      </c>
      <c r="K9" s="9" t="str">
        <f>VLOOKUP(Table13[[#This Row],[SKU]],Instruction!A:F,6,0)</f>
        <v xml:space="preserve">Apply outer box/case label accordingly to match item# (Cover all existing barcodes on box and case) </v>
      </c>
      <c r="L9" s="9">
        <f>VLOOKUP(Table13[[#This Row],[SKU]],Instruction!A:G,7,0)</f>
        <v>0</v>
      </c>
      <c r="M9" s="9" t="str">
        <f>VLOOKUP(Table13[[#This Row],[ASIN]],'[1]2024'!$A:$AB,28,0)</f>
        <v>No Supplies</v>
      </c>
      <c r="N9" s="41">
        <f>VLOOKUP(Table13[[#This Row],[SKU]],Data1!A:C,3,0)</f>
        <v>1</v>
      </c>
      <c r="O9" s="29">
        <f>VLOOKUP(Table13[[#This Row],[Item '#]],Data2!A:D,4,0)</f>
        <v>24</v>
      </c>
      <c r="P9" s="2">
        <f>VLOOKUP(Table13[[#This Row],[Item '#]],Data2!A:D,3,0)</f>
        <v>144</v>
      </c>
      <c r="Q9" s="1">
        <v>720</v>
      </c>
      <c r="R9" s="2">
        <f>VLOOKUP(Table13[[#This Row],[Item '#]],[2]Sheet1!$B:$D,3,0)</f>
        <v>30413</v>
      </c>
    </row>
    <row r="10" spans="1:18" ht="30" x14ac:dyDescent="0.25">
      <c r="A10" s="40" t="s">
        <v>3129</v>
      </c>
      <c r="B10" s="2" t="s">
        <v>7159</v>
      </c>
      <c r="C10" s="2" t="s">
        <v>7160</v>
      </c>
      <c r="D10" s="1">
        <f>VLOOKUP(Table13[[#This Row],[SKU]],Data1!A:B,2,0)</f>
        <v>713</v>
      </c>
      <c r="E10" s="41">
        <f>Table13[[#This Row],[UoM]]*Table13[[#This Row],[Recommended Replenishment Qty]]</f>
        <v>72</v>
      </c>
      <c r="F10" s="41">
        <f>Table13[[#This Row],[Total EA (Transfer to WH06)]]/Table13[[#This Row],[UoM]]</f>
        <v>72</v>
      </c>
      <c r="G10" s="1">
        <f>Table13[[#This Row],[Total EA (Transfer to WH06)]]/Table13[[#This Row],[BOX]]</f>
        <v>3</v>
      </c>
      <c r="H10" s="41"/>
      <c r="I10" s="42">
        <f>Table13[[#This Row],[Sellable Unit/Set/box to ship]]/Table13[[#This Row],[Box to pull]]</f>
        <v>24</v>
      </c>
      <c r="J10" s="7" t="str">
        <f t="shared" si="0"/>
        <v>Labeling</v>
      </c>
      <c r="K10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" s="9">
        <f>VLOOKUP(Table13[[#This Row],[SKU]],Instruction!A:G,7,0)</f>
        <v>0</v>
      </c>
      <c r="M10" s="9" t="str">
        <f>VLOOKUP(Table13[[#This Row],[ASIN]],'[1]2024'!$A:$AB,28,0)</f>
        <v>No Supplies</v>
      </c>
      <c r="N10" s="41">
        <f>VLOOKUP(Table13[[#This Row],[SKU]],Data1!A:C,3,0)</f>
        <v>1</v>
      </c>
      <c r="O10" s="29">
        <f>VLOOKUP(Table13[[#This Row],[Item '#]],Data2!A:D,4,0)</f>
        <v>24</v>
      </c>
      <c r="P10" s="2">
        <f>VLOOKUP(Table13[[#This Row],[Item '#]],Data2!A:D,3,0)</f>
        <v>144</v>
      </c>
      <c r="Q10" s="1">
        <v>72</v>
      </c>
      <c r="R10" s="2">
        <f>VLOOKUP(Table13[[#This Row],[Item '#]],[2]Sheet1!$B:$D,3,0)</f>
        <v>21954</v>
      </c>
    </row>
    <row r="11" spans="1:18" ht="30" x14ac:dyDescent="0.25">
      <c r="A11" s="59" t="s">
        <v>2392</v>
      </c>
      <c r="B11" s="2" t="s">
        <v>7374</v>
      </c>
      <c r="C11" s="2" t="s">
        <v>7374</v>
      </c>
      <c r="D11" s="1">
        <f>VLOOKUP(Table13[[#This Row],[SKU]],Data1!A:B,2,0)</f>
        <v>5012</v>
      </c>
      <c r="E11" s="60">
        <f>Table13[[#This Row],[UoM]]*Table13[[#This Row],[Recommended Replenishment Qty]]</f>
        <v>250</v>
      </c>
      <c r="F11" s="60">
        <f>Table13[[#This Row],[Total EA (Transfer to WH06)]]/Table13[[#This Row],[UoM]]</f>
        <v>250</v>
      </c>
      <c r="G11" s="1"/>
      <c r="H11" s="41">
        <f>Table13[[#This Row],[Total EA (Transfer to WH06)]]/Table13[[#This Row],[CASE]]</f>
        <v>5</v>
      </c>
      <c r="I11" s="61">
        <f>Table13[[#This Row],[Sellable Unit/Set/box to ship]]/Table13[[#This Row],[Case to pull]]</f>
        <v>50</v>
      </c>
      <c r="J11" s="7" t="str">
        <f t="shared" si="0"/>
        <v/>
      </c>
      <c r="K11" s="9" t="str">
        <f>VLOOKUP(Table13[[#This Row],[SKU]],Instruction!A:F,6,0)</f>
        <v xml:space="preserve">Apply outer box/case label accordingly to match item# (Cover all existing barcodes on the box/case) </v>
      </c>
      <c r="L11" s="9">
        <f>VLOOKUP(Table13[[#This Row],[SKU]],Instruction!A:G,7,0)</f>
        <v>0</v>
      </c>
      <c r="M11" s="9" t="str">
        <f>VLOOKUP(Table13[[#This Row],[ASIN]],'[1]2024'!$A:$AB,28,0)</f>
        <v>No Supplies</v>
      </c>
      <c r="N11" s="41">
        <f>VLOOKUP(Table13[[#This Row],[SKU]],Data1!A:C,3,0)</f>
        <v>1</v>
      </c>
      <c r="O11" s="29">
        <f>VLOOKUP(Table13[[#This Row],[Item '#]],Data2!A:D,4,0)</f>
        <v>0</v>
      </c>
      <c r="P11" s="2">
        <f>VLOOKUP(Table13[[#This Row],[Item '#]],Data2!A:D,3,0)</f>
        <v>50</v>
      </c>
      <c r="Q11" s="1">
        <v>250</v>
      </c>
      <c r="R11" s="2">
        <f>VLOOKUP(Table13[[#This Row],[Item '#]],[2]Sheet1!$B:$D,3,0)</f>
        <v>12082</v>
      </c>
    </row>
    <row r="12" spans="1:18" ht="30" x14ac:dyDescent="0.25">
      <c r="A12" s="59" t="s">
        <v>21</v>
      </c>
      <c r="B12" s="2" t="s">
        <v>6888</v>
      </c>
      <c r="C12" s="2" t="s">
        <v>6584</v>
      </c>
      <c r="D12" s="1">
        <f>VLOOKUP(Table13[[#This Row],[SKU]],Data1!A:B,2,0)</f>
        <v>3107</v>
      </c>
      <c r="E12" s="60">
        <f>Table13[[#This Row],[UoM]]*Table13[[#This Row],[Recommended Replenishment Qty]]</f>
        <v>1008</v>
      </c>
      <c r="F12" s="60">
        <f>Table13[[#This Row],[Total EA (Transfer to WH06)]]/Table13[[#This Row],[UoM]]</f>
        <v>1008</v>
      </c>
      <c r="G12" s="1"/>
      <c r="H12" s="41">
        <f>Table13[[#This Row],[Total EA (Transfer to WH06)]]/Table13[[#This Row],[CASE]]</f>
        <v>7</v>
      </c>
      <c r="I12" s="61">
        <f>Table13[[#This Row],[Sellable Unit/Set/box to ship]]/Table13[[#This Row],[Case to pull]]</f>
        <v>144</v>
      </c>
      <c r="J12" s="7" t="str">
        <f t="shared" si="0"/>
        <v>Labeling</v>
      </c>
      <c r="K1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" s="9">
        <f>VLOOKUP(Table13[[#This Row],[SKU]],Instruction!A:G,7,0)</f>
        <v>0</v>
      </c>
      <c r="M12" s="9" t="str">
        <f>VLOOKUP(Table13[[#This Row],[ASIN]],'[1]2024'!$A:$AB,28,0)</f>
        <v>No Supplies</v>
      </c>
      <c r="N12" s="41">
        <f>VLOOKUP(Table13[[#This Row],[SKU]],Data1!A:C,3,0)</f>
        <v>1</v>
      </c>
      <c r="O12" s="29">
        <f>VLOOKUP(Table13[[#This Row],[Item '#]],Data2!A:D,4,0)</f>
        <v>24</v>
      </c>
      <c r="P12" s="2">
        <f>VLOOKUP(Table13[[#This Row],[Item '#]],Data2!A:D,3,0)</f>
        <v>144</v>
      </c>
      <c r="Q12" s="1">
        <v>1008</v>
      </c>
      <c r="R12" s="2">
        <f>VLOOKUP(Table13[[#This Row],[Item '#]],[2]Sheet1!$B:$D,3,0)</f>
        <v>27669</v>
      </c>
    </row>
    <row r="13" spans="1:18" ht="30" x14ac:dyDescent="0.25">
      <c r="A13" s="59" t="s">
        <v>13</v>
      </c>
      <c r="B13" s="2" t="s">
        <v>7646</v>
      </c>
      <c r="C13" s="2" t="s">
        <v>7646</v>
      </c>
      <c r="D13" s="1">
        <f>VLOOKUP(Table13[[#This Row],[SKU]],Data1!A:B,2,0)</f>
        <v>716</v>
      </c>
      <c r="E13" s="60">
        <f>Table13[[#This Row],[UoM]]*Table13[[#This Row],[Recommended Replenishment Qty]]</f>
        <v>288</v>
      </c>
      <c r="F13" s="60">
        <f>Table13[[#This Row],[Total EA (Transfer to WH06)]]/Table13[[#This Row],[UoM]]</f>
        <v>288</v>
      </c>
      <c r="G13" s="1"/>
      <c r="H13" s="41">
        <f>Table13[[#This Row],[Total EA (Transfer to WH06)]]/Table13[[#This Row],[CASE]]</f>
        <v>2</v>
      </c>
      <c r="I13" s="61">
        <f>Table13[[#This Row],[Sellable Unit/Set/box to ship]]/Table13[[#This Row],[Case to pull]]</f>
        <v>144</v>
      </c>
      <c r="J13" s="7" t="str">
        <f t="shared" si="0"/>
        <v>Labeling</v>
      </c>
      <c r="K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" s="9">
        <f>VLOOKUP(Table13[[#This Row],[SKU]],Instruction!A:G,7,0)</f>
        <v>0</v>
      </c>
      <c r="M13" s="9" t="str">
        <f>VLOOKUP(Table13[[#This Row],[ASIN]],'[1]2024'!$A:$AB,28,0)</f>
        <v>No Supplies</v>
      </c>
      <c r="N13" s="41">
        <f>VLOOKUP(Table13[[#This Row],[SKU]],Data1!A:C,3,0)</f>
        <v>1</v>
      </c>
      <c r="O13" s="29">
        <f>VLOOKUP(Table13[[#This Row],[Item '#]],Data2!A:D,4,0)</f>
        <v>24</v>
      </c>
      <c r="P13" s="2">
        <f>VLOOKUP(Table13[[#This Row],[Item '#]],Data2!A:D,3,0)</f>
        <v>144</v>
      </c>
      <c r="Q13" s="1">
        <v>288</v>
      </c>
      <c r="R13" s="2">
        <f>VLOOKUP(Table13[[#This Row],[Item '#]],[2]Sheet1!$B:$D,3,0)</f>
        <v>58281</v>
      </c>
    </row>
    <row r="14" spans="1:18" ht="30" x14ac:dyDescent="0.25">
      <c r="A14" s="59" t="s">
        <v>16</v>
      </c>
      <c r="B14" s="2" t="s">
        <v>6902</v>
      </c>
      <c r="C14" s="2" t="s">
        <v>6635</v>
      </c>
      <c r="D14" s="1">
        <f>VLOOKUP(Table13[[#This Row],[SKU]],Data1!A:B,2,0)</f>
        <v>4126</v>
      </c>
      <c r="E14" s="60">
        <f>Table13[[#This Row],[UoM]]*Table13[[#This Row],[Recommended Replenishment Qty]]</f>
        <v>372</v>
      </c>
      <c r="F14" s="60">
        <f>Table13[[#This Row],[Total EA (Transfer to WH06)]]/Table13[[#This Row],[UoM]]</f>
        <v>372</v>
      </c>
      <c r="G14" s="1"/>
      <c r="H14" s="41">
        <f>Table13[[#This Row],[Total EA (Transfer to WH06)]]/Table13[[#This Row],[CASE]]</f>
        <v>31</v>
      </c>
      <c r="I14" s="61">
        <f>Table13[[#This Row],[Sellable Unit/Set/box to ship]]/Table13[[#This Row],[Case to pull]]</f>
        <v>12</v>
      </c>
      <c r="J14" s="7" t="str">
        <f t="shared" si="0"/>
        <v>Labeling</v>
      </c>
      <c r="K1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4" s="9">
        <f>VLOOKUP(Table13[[#This Row],[SKU]],Instruction!A:G,7,0)</f>
        <v>0</v>
      </c>
      <c r="M14" s="9" t="str">
        <f>VLOOKUP(Table13[[#This Row],[ASIN]],'[1]2024'!$A:$AB,28,0)</f>
        <v>No Supplies</v>
      </c>
      <c r="N14" s="41">
        <f>VLOOKUP(Table13[[#This Row],[SKU]],Data1!A:C,3,0)</f>
        <v>1</v>
      </c>
      <c r="O14" s="29">
        <f>VLOOKUP(Table13[[#This Row],[Item '#]],Data2!A:D,4,0)</f>
        <v>0</v>
      </c>
      <c r="P14" s="2">
        <f>VLOOKUP(Table13[[#This Row],[Item '#]],Data2!A:D,3,0)</f>
        <v>12</v>
      </c>
      <c r="Q14" s="1">
        <v>372</v>
      </c>
      <c r="R14" s="2">
        <f>VLOOKUP(Table13[[#This Row],[Item '#]],[2]Sheet1!$B:$D,3,0)</f>
        <v>10832</v>
      </c>
    </row>
    <row r="15" spans="1:18" ht="30" x14ac:dyDescent="0.25">
      <c r="A15" s="59" t="s">
        <v>2200</v>
      </c>
      <c r="B15" s="2" t="s">
        <v>7187</v>
      </c>
      <c r="C15" s="2" t="s">
        <v>7188</v>
      </c>
      <c r="D15" s="1">
        <f>VLOOKUP(Table13[[#This Row],[SKU]],Data1!A:B,2,0)</f>
        <v>4140</v>
      </c>
      <c r="E15" s="60">
        <f>Table13[[#This Row],[UoM]]*Table13[[#This Row],[Recommended Replenishment Qty]]</f>
        <v>96</v>
      </c>
      <c r="F15" s="60">
        <f>Table13[[#This Row],[Total EA (Transfer to WH06)]]/Table13[[#This Row],[UoM]]</f>
        <v>96</v>
      </c>
      <c r="G15" s="1"/>
      <c r="H15" s="41">
        <f>Table13[[#This Row],[Total EA (Transfer to WH06)]]/Table13[[#This Row],[CASE]]</f>
        <v>8</v>
      </c>
      <c r="I15" s="61">
        <f>Table13[[#This Row],[Sellable Unit/Set/box to ship]]/Table13[[#This Row],[Case to pull]]</f>
        <v>12</v>
      </c>
      <c r="J15" s="7" t="str">
        <f t="shared" si="0"/>
        <v>Labeling</v>
      </c>
      <c r="K1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5" s="9">
        <f>VLOOKUP(Table13[[#This Row],[SKU]],Instruction!A:G,7,0)</f>
        <v>0</v>
      </c>
      <c r="M15" s="9" t="str">
        <f>VLOOKUP(Table13[[#This Row],[ASIN]],'[1]2024'!$A:$AB,28,0)</f>
        <v>No Supplies</v>
      </c>
      <c r="N15" s="41">
        <f>VLOOKUP(Table13[[#This Row],[SKU]],Data1!A:C,3,0)</f>
        <v>1</v>
      </c>
      <c r="O15" s="29">
        <f>VLOOKUP(Table13[[#This Row],[Item '#]],Data2!A:D,4,0)</f>
        <v>0</v>
      </c>
      <c r="P15" s="2">
        <f>VLOOKUP(Table13[[#This Row],[Item '#]],Data2!A:D,3,0)</f>
        <v>12</v>
      </c>
      <c r="Q15" s="1">
        <v>96</v>
      </c>
      <c r="R15" s="2">
        <f>VLOOKUP(Table13[[#This Row],[Item '#]],[2]Sheet1!$B:$D,3,0)</f>
        <v>1130</v>
      </c>
    </row>
    <row r="16" spans="1:18" ht="30" x14ac:dyDescent="0.25">
      <c r="A16" s="59" t="s">
        <v>2526</v>
      </c>
      <c r="B16" s="2" t="s">
        <v>7399</v>
      </c>
      <c r="C16" s="2" t="s">
        <v>7399</v>
      </c>
      <c r="D16" s="1">
        <f>VLOOKUP(Table13[[#This Row],[SKU]],Data1!A:B,2,0)</f>
        <v>5076</v>
      </c>
      <c r="E16" s="60">
        <f>Table13[[#This Row],[UoM]]*Table13[[#This Row],[Recommended Replenishment Qty]]</f>
        <v>144</v>
      </c>
      <c r="F16" s="60">
        <f>Table13[[#This Row],[Total EA (Transfer to WH06)]]/Table13[[#This Row],[UoM]]</f>
        <v>144</v>
      </c>
      <c r="G16" s="1"/>
      <c r="H16" s="41">
        <f>Table13[[#This Row],[Total EA (Transfer to WH06)]]/Table13[[#This Row],[CASE]]</f>
        <v>2</v>
      </c>
      <c r="I16" s="61">
        <f>Table13[[#This Row],[Sellable Unit/Set/box to ship]]/Table13[[#This Row],[Case to pull]]</f>
        <v>72</v>
      </c>
      <c r="J16" s="7" t="str">
        <f t="shared" si="0"/>
        <v/>
      </c>
      <c r="K16" s="9" t="str">
        <f>VLOOKUP(Table13[[#This Row],[SKU]],Instruction!A:F,6,0)</f>
        <v xml:space="preserve">Apply outer box/case label accordingly to match item# (Cover all existing barcodes on the box/case) </v>
      </c>
      <c r="L16" s="9">
        <f>VLOOKUP(Table13[[#This Row],[SKU]],Instruction!A:G,7,0)</f>
        <v>0</v>
      </c>
      <c r="M16" s="9" t="str">
        <f>VLOOKUP(Table13[[#This Row],[ASIN]],'[1]2024'!$A:$AB,28,0)</f>
        <v>No Supplies</v>
      </c>
      <c r="N16" s="41">
        <f>VLOOKUP(Table13[[#This Row],[SKU]],Data1!A:C,3,0)</f>
        <v>1</v>
      </c>
      <c r="O16" s="29">
        <f>VLOOKUP(Table13[[#This Row],[Item '#]],Data2!A:D,4,0)</f>
        <v>24</v>
      </c>
      <c r="P16" s="2">
        <f>VLOOKUP(Table13[[#This Row],[Item '#]],Data2!A:D,3,0)</f>
        <v>72</v>
      </c>
      <c r="Q16" s="1">
        <v>144</v>
      </c>
      <c r="R16" s="2">
        <f>VLOOKUP(Table13[[#This Row],[Item '#]],[2]Sheet1!$B:$D,3,0)</f>
        <v>58377</v>
      </c>
    </row>
    <row r="17" spans="1:18" ht="30" x14ac:dyDescent="0.25">
      <c r="A17" s="59" t="s">
        <v>1115</v>
      </c>
      <c r="B17" s="2" t="s">
        <v>8029</v>
      </c>
      <c r="C17" s="2" t="s">
        <v>8493</v>
      </c>
      <c r="D17" s="1">
        <f>VLOOKUP(Table13[[#This Row],[SKU]],Data1!A:B,2,0)</f>
        <v>2232</v>
      </c>
      <c r="E17" s="60">
        <f>Table13[[#This Row],[UoM]]*Table13[[#This Row],[Recommended Replenishment Qty]]</f>
        <v>144</v>
      </c>
      <c r="F17" s="60">
        <f>Table13[[#This Row],[Total EA (Transfer to WH06)]]/Table13[[#This Row],[UoM]]</f>
        <v>144</v>
      </c>
      <c r="G17" s="1"/>
      <c r="H17" s="41">
        <f>Table13[[#This Row],[Total EA (Transfer to WH06)]]/Table13[[#This Row],[CASE]]</f>
        <v>2</v>
      </c>
      <c r="I17" s="61">
        <f>Table13[[#This Row],[Sellable Unit/Set/box to ship]]/Table13[[#This Row],[Case to pull]]</f>
        <v>72</v>
      </c>
      <c r="J17" s="7" t="str">
        <f t="shared" si="0"/>
        <v>Labeling</v>
      </c>
      <c r="K1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7" s="9">
        <f>VLOOKUP(Table13[[#This Row],[SKU]],Instruction!A:G,7,0)</f>
        <v>0</v>
      </c>
      <c r="M17" s="9" t="str">
        <f>VLOOKUP(Table13[[#This Row],[ASIN]],'[1]2024'!$A:$AB,28,0)</f>
        <v>No Supplies</v>
      </c>
      <c r="N17" s="41">
        <f>VLOOKUP(Table13[[#This Row],[SKU]],Data1!A:C,3,0)</f>
        <v>1</v>
      </c>
      <c r="O17" s="29">
        <f>VLOOKUP(Table13[[#This Row],[Item '#]],Data2!A:D,4,0)</f>
        <v>24</v>
      </c>
      <c r="P17" s="2">
        <f>VLOOKUP(Table13[[#This Row],[Item '#]],Data2!A:D,3,0)</f>
        <v>72</v>
      </c>
      <c r="Q17" s="1">
        <v>144</v>
      </c>
      <c r="R17" s="2">
        <f>VLOOKUP(Table13[[#This Row],[Item '#]],[2]Sheet1!$B:$D,3,0)</f>
        <v>18189</v>
      </c>
    </row>
    <row r="18" spans="1:18" ht="30" x14ac:dyDescent="0.25">
      <c r="A18" s="59" t="s">
        <v>1510</v>
      </c>
      <c r="B18" s="2" t="s">
        <v>7392</v>
      </c>
      <c r="C18" s="2" t="s">
        <v>7393</v>
      </c>
      <c r="D18" s="1">
        <f>VLOOKUP(Table13[[#This Row],[SKU]],Data1!A:B,2,0)</f>
        <v>3142</v>
      </c>
      <c r="E18" s="60">
        <f>Table13[[#This Row],[UoM]]*Table13[[#This Row],[Recommended Replenishment Qty]]</f>
        <v>84</v>
      </c>
      <c r="F18" s="60">
        <f>Table13[[#This Row],[Total EA (Transfer to WH06)]]/Table13[[#This Row],[UoM]]</f>
        <v>84</v>
      </c>
      <c r="G18" s="1"/>
      <c r="H18" s="41">
        <f>Table13[[#This Row],[Total EA (Transfer to WH06)]]/Table13[[#This Row],[CASE]]</f>
        <v>7</v>
      </c>
      <c r="I18" s="61">
        <f>Table13[[#This Row],[Sellable Unit/Set/box to ship]]/Table13[[#This Row],[Case to pull]]</f>
        <v>12</v>
      </c>
      <c r="J18" s="7" t="str">
        <f t="shared" si="0"/>
        <v>Labeling</v>
      </c>
      <c r="K1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8" s="9">
        <f>VLOOKUP(Table13[[#This Row],[SKU]],Instruction!A:G,7,0)</f>
        <v>0</v>
      </c>
      <c r="M18" s="9" t="str">
        <f>VLOOKUP(Table13[[#This Row],[ASIN]],'[1]2024'!$A:$AB,28,0)</f>
        <v>No Supplies</v>
      </c>
      <c r="N18" s="41">
        <f>VLOOKUP(Table13[[#This Row],[SKU]],Data1!A:C,3,0)</f>
        <v>1</v>
      </c>
      <c r="O18" s="29">
        <f>VLOOKUP(Table13[[#This Row],[Item '#]],Data2!A:D,4,0)</f>
        <v>0</v>
      </c>
      <c r="P18" s="2">
        <f>VLOOKUP(Table13[[#This Row],[Item '#]],Data2!A:D,3,0)</f>
        <v>12</v>
      </c>
      <c r="Q18" s="1">
        <v>84</v>
      </c>
      <c r="R18" s="2">
        <f>VLOOKUP(Table13[[#This Row],[Item '#]],[2]Sheet1!$B:$D,3,0)</f>
        <v>23184</v>
      </c>
    </row>
    <row r="19" spans="1:18" ht="30" x14ac:dyDescent="0.25">
      <c r="A19" s="19" t="s">
        <v>1084</v>
      </c>
      <c r="B19" s="2" t="s">
        <v>7285</v>
      </c>
      <c r="C19" s="2" t="s">
        <v>7286</v>
      </c>
      <c r="D19" s="1">
        <f>VLOOKUP(Table13[[#This Row],[SKU]],Data1!A:B,2,0)</f>
        <v>2209</v>
      </c>
      <c r="E19" s="60">
        <f>Table13[[#This Row],[UoM]]*Table13[[#This Row],[Recommended Replenishment Qty]]</f>
        <v>144</v>
      </c>
      <c r="F19" s="60">
        <f>Table13[[#This Row],[Total EA (Transfer to WH06)]]/Table13[[#This Row],[UoM]]</f>
        <v>144</v>
      </c>
      <c r="G19" s="1"/>
      <c r="H19" s="41">
        <f>Table13[[#This Row],[Total EA (Transfer to WH06)]]/Table13[[#This Row],[CASE]]</f>
        <v>2</v>
      </c>
      <c r="I19" s="61">
        <f>Table13[[#This Row],[Sellable Unit/Set/box to ship]]/Table13[[#This Row],[Case to pull]]</f>
        <v>72</v>
      </c>
      <c r="J19" s="7" t="str">
        <f t="shared" si="0"/>
        <v>Labeling</v>
      </c>
      <c r="K19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9" s="9">
        <f>VLOOKUP(Table13[[#This Row],[SKU]],Instruction!A:G,7,0)</f>
        <v>0</v>
      </c>
      <c r="M19" s="9" t="str">
        <f>VLOOKUP(Table13[[#This Row],[ASIN]],'[1]2024'!$A:$AB,28,0)</f>
        <v>No Supplies</v>
      </c>
      <c r="N19" s="41">
        <f>VLOOKUP(Table13[[#This Row],[SKU]],Data1!A:C,3,0)</f>
        <v>1</v>
      </c>
      <c r="O19" s="29">
        <f>VLOOKUP(Table13[[#This Row],[Item '#]],Data2!A:D,4,0)</f>
        <v>24</v>
      </c>
      <c r="P19" s="2">
        <f>VLOOKUP(Table13[[#This Row],[Item '#]],Data2!A:D,3,0)</f>
        <v>72</v>
      </c>
      <c r="Q19" s="1">
        <v>144</v>
      </c>
      <c r="R19" s="2">
        <f>VLOOKUP(Table13[[#This Row],[Item '#]],[2]Sheet1!$B:$D,3,0)</f>
        <v>24912</v>
      </c>
    </row>
    <row r="20" spans="1:18" ht="30" x14ac:dyDescent="0.25">
      <c r="A20" s="59" t="s">
        <v>320</v>
      </c>
      <c r="B20" s="2" t="s">
        <v>7380</v>
      </c>
      <c r="C20" s="2" t="s">
        <v>7380</v>
      </c>
      <c r="D20" s="1">
        <f>VLOOKUP(Table13[[#This Row],[SKU]],Data1!A:B,2,0)</f>
        <v>1286</v>
      </c>
      <c r="E20" s="60">
        <f>Table13[[#This Row],[UoM]]*Table13[[#This Row],[Recommended Replenishment Qty]]</f>
        <v>120</v>
      </c>
      <c r="F20" s="60">
        <f>Table13[[#This Row],[Total EA (Transfer to WH06)]]/Table13[[#This Row],[UoM]]</f>
        <v>120</v>
      </c>
      <c r="G20" s="1">
        <f>Table13[[#This Row],[Total EA (Transfer to WH06)]]/Table13[[#This Row],[BOX]]</f>
        <v>5</v>
      </c>
      <c r="H20" s="41"/>
      <c r="I20" s="42">
        <f>Table13[[#This Row],[Sellable Unit/Set/box to ship]]/Table13[[#This Row],[Box to pull]]</f>
        <v>24</v>
      </c>
      <c r="J20" s="7" t="str">
        <f t="shared" si="0"/>
        <v/>
      </c>
      <c r="K20" s="9" t="str">
        <f>VLOOKUP(Table13[[#This Row],[SKU]],Instruction!A:F,6,0)</f>
        <v xml:space="preserve">Apply outer box/case label accordingly to match item# (Cover all existing barcodes on the box/case) </v>
      </c>
      <c r="L20" s="9">
        <f>VLOOKUP(Table13[[#This Row],[SKU]],Instruction!A:G,7,0)</f>
        <v>0</v>
      </c>
      <c r="M20" s="9" t="str">
        <f>VLOOKUP(Table13[[#This Row],[ASIN]],'[1]2024'!$A:$AB,28,0)</f>
        <v>No Supplies</v>
      </c>
      <c r="N20" s="41">
        <f>VLOOKUP(Table13[[#This Row],[SKU]],Data1!A:C,3,0)</f>
        <v>1</v>
      </c>
      <c r="O20" s="29">
        <f>VLOOKUP(Table13[[#This Row],[Item '#]],Data2!A:D,4,0)</f>
        <v>24</v>
      </c>
      <c r="P20" s="2">
        <f>VLOOKUP(Table13[[#This Row],[Item '#]],Data2!A:D,3,0)</f>
        <v>144</v>
      </c>
      <c r="Q20" s="1">
        <v>120</v>
      </c>
      <c r="R20" s="2">
        <f>VLOOKUP(Table13[[#This Row],[Item '#]],[2]Sheet1!$B:$D,3,0)</f>
        <v>9796</v>
      </c>
    </row>
    <row r="21" spans="1:18" ht="26.25" customHeight="1" x14ac:dyDescent="0.25">
      <c r="A21" s="59" t="s">
        <v>2738</v>
      </c>
      <c r="B21" s="2" t="s">
        <v>7241</v>
      </c>
      <c r="C21" s="2" t="s">
        <v>7241</v>
      </c>
      <c r="D21" s="1">
        <f>VLOOKUP(Table13[[#This Row],[SKU]],Data1!A:B,2,0)</f>
        <v>535</v>
      </c>
      <c r="E21" s="60">
        <f>Table13[[#This Row],[UoM]]*Table13[[#This Row],[Recommended Replenishment Qty]]</f>
        <v>144</v>
      </c>
      <c r="F21" s="60">
        <f>Table13[[#This Row],[Total EA (Transfer to WH06)]]/Table13[[#This Row],[UoM]]</f>
        <v>144</v>
      </c>
      <c r="G21" s="1"/>
      <c r="H21" s="41">
        <f>Table13[[#This Row],[Total EA (Transfer to WH06)]]/Table13[[#This Row],[CASE]]</f>
        <v>2</v>
      </c>
      <c r="I21" s="61">
        <f>Table13[[#This Row],[Sellable Unit/Set/box to ship]]/Table13[[#This Row],[Case to pull]]</f>
        <v>72</v>
      </c>
      <c r="J21" s="7" t="str">
        <f t="shared" si="0"/>
        <v/>
      </c>
      <c r="K21" s="9" t="str">
        <f>VLOOKUP(Table13[[#This Row],[SKU]],Instruction!A:F,6,0)</f>
        <v xml:space="preserve">Apply outer case label accordingly to match item# (Cover all existing barcodes on the case) </v>
      </c>
      <c r="L21" s="9">
        <f>VLOOKUP(Table13[[#This Row],[SKU]],Instruction!A:G,7,0)</f>
        <v>0</v>
      </c>
      <c r="M21" s="9" t="str">
        <f>VLOOKUP(Table13[[#This Row],[ASIN]],'[1]2024'!$A:$AB,28,0)</f>
        <v>No Supplies</v>
      </c>
      <c r="N21" s="41">
        <f>VLOOKUP(Table13[[#This Row],[SKU]],Data1!A:C,3,0)</f>
        <v>1</v>
      </c>
      <c r="O21" s="29">
        <f>VLOOKUP(Table13[[#This Row],[Item '#]],Data2!A:D,4,0)</f>
        <v>24</v>
      </c>
      <c r="P21" s="2">
        <f>VLOOKUP(Table13[[#This Row],[Item '#]],Data2!A:D,3,0)</f>
        <v>72</v>
      </c>
      <c r="Q21" s="1">
        <v>144</v>
      </c>
      <c r="R21" s="2">
        <f>VLOOKUP(Table13[[#This Row],[Item '#]],[2]Sheet1!$B:$D,3,0)</f>
        <v>3743</v>
      </c>
    </row>
    <row r="22" spans="1:18" ht="30" x14ac:dyDescent="0.25">
      <c r="A22" s="59" t="s">
        <v>888</v>
      </c>
      <c r="B22" s="2" t="s">
        <v>8010</v>
      </c>
      <c r="C22" s="2" t="s">
        <v>8010</v>
      </c>
      <c r="D22" s="1">
        <f>VLOOKUP(Table13[[#This Row],[SKU]],Data1!A:B,2,0)</f>
        <v>2024</v>
      </c>
      <c r="E22" s="60">
        <f>Table13[[#This Row],[UoM]]*Table13[[#This Row],[Recommended Replenishment Qty]]</f>
        <v>96</v>
      </c>
      <c r="F22" s="60">
        <f>Table13[[#This Row],[Total EA (Transfer to WH06)]]/Table13[[#This Row],[UoM]]</f>
        <v>96</v>
      </c>
      <c r="G22" s="1">
        <f>Table13[[#This Row],[Total EA (Transfer to WH06)]]/Table13[[#This Row],[BOX]]</f>
        <v>4</v>
      </c>
      <c r="H22" s="41"/>
      <c r="I22" s="42">
        <f>Table13[[#This Row],[Sellable Unit/Set/box to ship]]/Table13[[#This Row],[Box to pull]]</f>
        <v>24</v>
      </c>
      <c r="J22" s="7" t="str">
        <f t="shared" si="0"/>
        <v/>
      </c>
      <c r="K22" s="9" t="str">
        <f>VLOOKUP(Table13[[#This Row],[SKU]],Instruction!A:F,6,0)</f>
        <v xml:space="preserve">Apply outer box/case label accordingly to match item# (Cover all existing barcodes on the box/case) </v>
      </c>
      <c r="L22" s="9">
        <f>VLOOKUP(Table13[[#This Row],[SKU]],Instruction!A:G,7,0)</f>
        <v>0</v>
      </c>
      <c r="M22" s="9" t="str">
        <f>VLOOKUP(Table13[[#This Row],[ASIN]],'[1]2024'!$A:$AB,28,0)</f>
        <v>No Supplies</v>
      </c>
      <c r="N22" s="41">
        <f>VLOOKUP(Table13[[#This Row],[SKU]],Data1!A:C,3,0)</f>
        <v>1</v>
      </c>
      <c r="O22" s="29">
        <f>VLOOKUP(Table13[[#This Row],[Item '#]],Data2!A:D,4,0)</f>
        <v>24</v>
      </c>
      <c r="P22" s="2">
        <f>VLOOKUP(Table13[[#This Row],[Item '#]],Data2!A:D,3,0)</f>
        <v>144</v>
      </c>
      <c r="Q22" s="1">
        <v>96</v>
      </c>
      <c r="R22" s="2">
        <f>VLOOKUP(Table13[[#This Row],[Item '#]],[2]Sheet1!$B:$D,3,0)</f>
        <v>31413</v>
      </c>
    </row>
    <row r="23" spans="1:18" ht="30" x14ac:dyDescent="0.25">
      <c r="A23" s="59" t="s">
        <v>1614</v>
      </c>
      <c r="B23" s="2" t="s">
        <v>6892</v>
      </c>
      <c r="C23" s="2" t="s">
        <v>6600</v>
      </c>
      <c r="D23" s="1">
        <f>VLOOKUP(Table13[[#This Row],[SKU]],Data1!A:B,2,0)</f>
        <v>3190</v>
      </c>
      <c r="E23" s="60">
        <f>Table13[[#This Row],[UoM]]*Table13[[#This Row],[Recommended Replenishment Qty]]</f>
        <v>564</v>
      </c>
      <c r="F23" s="60">
        <f>Table13[[#This Row],[Total EA (Transfer to WH06)]]/Table13[[#This Row],[UoM]]</f>
        <v>564</v>
      </c>
      <c r="G23" s="1"/>
      <c r="H23" s="41">
        <f>Table13[[#This Row],[Total EA (Transfer to WH06)]]/Table13[[#This Row],[CASE]]</f>
        <v>47</v>
      </c>
      <c r="I23" s="61">
        <f>Table13[[#This Row],[Sellable Unit/Set/box to ship]]/Table13[[#This Row],[Case to pull]]</f>
        <v>12</v>
      </c>
      <c r="J23" s="7" t="str">
        <f t="shared" si="0"/>
        <v>Labeling</v>
      </c>
      <c r="K2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3" s="9">
        <f>VLOOKUP(Table13[[#This Row],[SKU]],Instruction!A:G,7,0)</f>
        <v>0</v>
      </c>
      <c r="M23" s="9" t="str">
        <f>VLOOKUP(Table13[[#This Row],[ASIN]],'[1]2024'!$A:$AB,28,0)</f>
        <v>No Supplies</v>
      </c>
      <c r="N23" s="41">
        <f>VLOOKUP(Table13[[#This Row],[SKU]],Data1!A:C,3,0)</f>
        <v>1</v>
      </c>
      <c r="O23" s="29">
        <f>VLOOKUP(Table13[[#This Row],[Item '#]],Data2!A:D,4,0)</f>
        <v>0</v>
      </c>
      <c r="P23" s="2">
        <f>VLOOKUP(Table13[[#This Row],[Item '#]],Data2!A:D,3,0)</f>
        <v>12</v>
      </c>
      <c r="Q23" s="1">
        <v>564</v>
      </c>
      <c r="R23" s="2">
        <f>VLOOKUP(Table13[[#This Row],[Item '#]],[2]Sheet1!$B:$D,3,0)</f>
        <v>3269</v>
      </c>
    </row>
    <row r="24" spans="1:18" ht="30" x14ac:dyDescent="0.25">
      <c r="A24" s="40" t="s">
        <v>285</v>
      </c>
      <c r="B24" s="2" t="s">
        <v>7053</v>
      </c>
      <c r="C24" s="2" t="s">
        <v>7054</v>
      </c>
      <c r="D24" s="1">
        <f>VLOOKUP(Table13[[#This Row],[SKU]],Data1!A:B,2,0)</f>
        <v>1263</v>
      </c>
      <c r="E24" s="41">
        <f>Table13[[#This Row],[UoM]]*Table13[[#This Row],[Recommended Replenishment Qty]]</f>
        <v>96</v>
      </c>
      <c r="F24" s="41">
        <f>Table13[[#This Row],[Total EA (Transfer to WH06)]]/Table13[[#This Row],[UoM]]</f>
        <v>96</v>
      </c>
      <c r="G24" s="1">
        <f>Table13[[#This Row],[Total EA (Transfer to WH06)]]/Table13[[#This Row],[BOX]]</f>
        <v>4</v>
      </c>
      <c r="H24" s="41"/>
      <c r="I24" s="42">
        <f>Table13[[#This Row],[Sellable Unit/Set/box to ship]]/Table13[[#This Row],[Box to pull]]</f>
        <v>24</v>
      </c>
      <c r="J24" s="7" t="str">
        <f t="shared" si="0"/>
        <v>Labeling</v>
      </c>
      <c r="K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4" s="9">
        <f>VLOOKUP(Table13[[#This Row],[SKU]],Instruction!A:G,7,0)</f>
        <v>0</v>
      </c>
      <c r="M24" s="9" t="str">
        <f>VLOOKUP(Table13[[#This Row],[ASIN]],'[1]2024'!$A:$AB,28,0)</f>
        <v>No Supplies</v>
      </c>
      <c r="N24" s="41">
        <f>VLOOKUP(Table13[[#This Row],[SKU]],Data1!A:C,3,0)</f>
        <v>1</v>
      </c>
      <c r="O24" s="29">
        <f>VLOOKUP(Table13[[#This Row],[Item '#]],Data2!A:D,4,0)</f>
        <v>24</v>
      </c>
      <c r="P24" s="2">
        <f>VLOOKUP(Table13[[#This Row],[Item '#]],Data2!A:D,3,0)</f>
        <v>144</v>
      </c>
      <c r="Q24" s="1">
        <v>96</v>
      </c>
      <c r="R24" s="2">
        <f>VLOOKUP(Table13[[#This Row],[Item '#]],[2]Sheet1!$B:$D,3,0)</f>
        <v>5784</v>
      </c>
    </row>
    <row r="25" spans="1:18" ht="30" x14ac:dyDescent="0.25">
      <c r="A25" s="40" t="s">
        <v>2224</v>
      </c>
      <c r="B25" s="2" t="s">
        <v>7235</v>
      </c>
      <c r="C25" s="2" t="s">
        <v>7236</v>
      </c>
      <c r="D25" s="1">
        <f>VLOOKUP(Table13[[#This Row],[SKU]],Data1!A:B,2,0)</f>
        <v>4150</v>
      </c>
      <c r="E25" s="41">
        <f>Table13[[#This Row],[UoM]]*Table13[[#This Row],[Recommended Replenishment Qty]]</f>
        <v>72</v>
      </c>
      <c r="F25" s="41">
        <f>Table13[[#This Row],[Total EA (Transfer to WH06)]]/Table13[[#This Row],[UoM]]</f>
        <v>72</v>
      </c>
      <c r="G25" s="1"/>
      <c r="H25" s="41">
        <f>Table13[[#This Row],[Total EA (Transfer to WH06)]]/Table13[[#This Row],[CASE]]</f>
        <v>6</v>
      </c>
      <c r="I25" s="42">
        <f>Table13[[#This Row],[Sellable Unit/Set/box to ship]]/Table13[[#This Row],[Case to pull]]</f>
        <v>12</v>
      </c>
      <c r="J25" s="7" t="str">
        <f t="shared" si="0"/>
        <v>Labeling</v>
      </c>
      <c r="K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5" s="9">
        <f>VLOOKUP(Table13[[#This Row],[SKU]],Instruction!A:G,7,0)</f>
        <v>0</v>
      </c>
      <c r="M25" s="9" t="str">
        <f>VLOOKUP(Table13[[#This Row],[ASIN]],'[1]2024'!$A:$AB,28,0)</f>
        <v>No Supplies</v>
      </c>
      <c r="N25" s="41">
        <f>VLOOKUP(Table13[[#This Row],[SKU]],Data1!A:C,3,0)</f>
        <v>1</v>
      </c>
      <c r="O25" s="29">
        <f>VLOOKUP(Table13[[#This Row],[Item '#]],Data2!A:D,4,0)</f>
        <v>0</v>
      </c>
      <c r="P25" s="2">
        <f>VLOOKUP(Table13[[#This Row],[Item '#]],Data2!A:D,3,0)</f>
        <v>12</v>
      </c>
      <c r="Q25" s="1">
        <v>72</v>
      </c>
      <c r="R25" s="2">
        <f>VLOOKUP(Table13[[#This Row],[Item '#]],[2]Sheet1!$B:$D,3,0)</f>
        <v>1294</v>
      </c>
    </row>
    <row r="26" spans="1:18" ht="30" x14ac:dyDescent="0.25">
      <c r="A26" s="40" t="s">
        <v>1158</v>
      </c>
      <c r="B26" s="2" t="s">
        <v>8033</v>
      </c>
      <c r="C26" s="2" t="s">
        <v>9071</v>
      </c>
      <c r="D26" s="1">
        <f>VLOOKUP(Table13[[#This Row],[SKU]],Data1!A:B,2,0)</f>
        <v>2315</v>
      </c>
      <c r="E26" s="41">
        <f>Table13[[#This Row],[UoM]]*Table13[[#This Row],[Recommended Replenishment Qty]]</f>
        <v>144</v>
      </c>
      <c r="F26" s="41">
        <f>Table13[[#This Row],[Total EA (Transfer to WH06)]]/Table13[[#This Row],[UoM]]</f>
        <v>144</v>
      </c>
      <c r="G26" s="1"/>
      <c r="H26" s="41">
        <f>Table13[[#This Row],[Total EA (Transfer to WH06)]]/Table13[[#This Row],[CASE]]</f>
        <v>1</v>
      </c>
      <c r="I26" s="42">
        <f>Table13[[#This Row],[Sellable Unit/Set/box to ship]]/Table13[[#This Row],[Case to pull]]</f>
        <v>144</v>
      </c>
      <c r="J26" s="7" t="str">
        <f t="shared" si="0"/>
        <v>Labeling</v>
      </c>
      <c r="K2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6" s="9">
        <f>VLOOKUP(Table13[[#This Row],[SKU]],Instruction!A:G,7,0)</f>
        <v>0</v>
      </c>
      <c r="M26" s="9" t="str">
        <f>VLOOKUP(Table13[[#This Row],[ASIN]],'[1]2024'!$A:$AB,28,0)</f>
        <v>No Supplies</v>
      </c>
      <c r="N26" s="41">
        <f>VLOOKUP(Table13[[#This Row],[SKU]],Data1!A:C,3,0)</f>
        <v>1</v>
      </c>
      <c r="O26" s="29">
        <f>VLOOKUP(Table13[[#This Row],[Item '#]],Data2!A:D,4,0)</f>
        <v>24</v>
      </c>
      <c r="P26" s="2">
        <f>VLOOKUP(Table13[[#This Row],[Item '#]],Data2!A:D,3,0)</f>
        <v>144</v>
      </c>
      <c r="Q26" s="1">
        <v>144</v>
      </c>
      <c r="R26" s="2">
        <f>VLOOKUP(Table13[[#This Row],[Item '#]],[2]Sheet1!$B:$D,3,0)</f>
        <v>41742</v>
      </c>
    </row>
    <row r="27" spans="1:18" ht="30" x14ac:dyDescent="0.25">
      <c r="A27" s="40" t="s">
        <v>26</v>
      </c>
      <c r="B27" s="2" t="s">
        <v>7522</v>
      </c>
      <c r="C27" s="2" t="s">
        <v>7522</v>
      </c>
      <c r="D27" s="1">
        <f>VLOOKUP(Table13[[#This Row],[SKU]],Data1!A:B,2,0)</f>
        <v>1906</v>
      </c>
      <c r="E27" s="41">
        <f>Table13[[#This Row],[UoM]]*Table13[[#This Row],[Recommended Replenishment Qty]]</f>
        <v>96</v>
      </c>
      <c r="F27" s="41">
        <f>Table13[[#This Row],[Total EA (Transfer to WH06)]]/Table13[[#This Row],[UoM]]</f>
        <v>96</v>
      </c>
      <c r="G27" s="1">
        <f>Table13[[#This Row],[Total EA (Transfer to WH06)]]/Table13[[#This Row],[BOX]]</f>
        <v>4</v>
      </c>
      <c r="H27" s="41"/>
      <c r="I27" s="42">
        <f>Table13[[#This Row],[Sellable Unit/Set/box to ship]]/Table13[[#This Row],[Box to pull]]</f>
        <v>24</v>
      </c>
      <c r="J27" s="7" t="str">
        <f t="shared" si="0"/>
        <v/>
      </c>
      <c r="K27" s="9" t="str">
        <f>VLOOKUP(Table13[[#This Row],[SKU]],Instruction!A:F,6,0)</f>
        <v xml:space="preserve">Apply outer box/case label accordingly to match item# (Cover all existing barcodes on the box/case) </v>
      </c>
      <c r="L27" s="9">
        <f>VLOOKUP(Table13[[#This Row],[SKU]],Instruction!A:G,7,0)</f>
        <v>0</v>
      </c>
      <c r="M27" s="9" t="str">
        <f>VLOOKUP(Table13[[#This Row],[ASIN]],'[1]2024'!$A:$AB,28,0)</f>
        <v>No Supplies</v>
      </c>
      <c r="N27" s="41">
        <f>VLOOKUP(Table13[[#This Row],[SKU]],Data1!A:C,3,0)</f>
        <v>1</v>
      </c>
      <c r="O27" s="29">
        <f>VLOOKUP(Table13[[#This Row],[Item '#]],Data2!A:D,4,0)</f>
        <v>24</v>
      </c>
      <c r="P27" s="2">
        <f>VLOOKUP(Table13[[#This Row],[Item '#]],Data2!A:D,3,0)</f>
        <v>144</v>
      </c>
      <c r="Q27" s="1">
        <v>96</v>
      </c>
      <c r="R27" s="2">
        <f>VLOOKUP(Table13[[#This Row],[Item '#]],[2]Sheet1!$B:$D,3,0)</f>
        <v>13635</v>
      </c>
    </row>
    <row r="28" spans="1:18" ht="30" x14ac:dyDescent="0.25">
      <c r="A28" s="40" t="s">
        <v>907</v>
      </c>
      <c r="B28" s="2" t="s">
        <v>7181</v>
      </c>
      <c r="C28" s="2" t="s">
        <v>7182</v>
      </c>
      <c r="D28" s="1">
        <f>VLOOKUP(Table13[[#This Row],[SKU]],Data1!A:B,2,0)</f>
        <v>203</v>
      </c>
      <c r="E28" s="41">
        <f>Table13[[#This Row],[UoM]]*Table13[[#This Row],[Recommended Replenishment Qty]]</f>
        <v>72</v>
      </c>
      <c r="F28" s="41">
        <f>Table13[[#This Row],[Total EA (Transfer to WH06)]]/Table13[[#This Row],[UoM]]</f>
        <v>72</v>
      </c>
      <c r="G28" s="1">
        <f>Table13[[#This Row],[Total EA (Transfer to WH06)]]/Table13[[#This Row],[BOX]]</f>
        <v>3</v>
      </c>
      <c r="H28" s="41"/>
      <c r="I28" s="42">
        <f>Table13[[#This Row],[Sellable Unit/Set/box to ship]]/Table13[[#This Row],[Box to pull]]</f>
        <v>24</v>
      </c>
      <c r="J28" s="7" t="str">
        <f t="shared" si="0"/>
        <v>Labeling</v>
      </c>
      <c r="K2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28" s="9">
        <f>VLOOKUP(Table13[[#This Row],[SKU]],Instruction!A:G,7,0)</f>
        <v>0</v>
      </c>
      <c r="M28" s="9" t="str">
        <f>VLOOKUP(Table13[[#This Row],[ASIN]],'[1]2024'!$A:$AB,28,0)</f>
        <v>No Supplies</v>
      </c>
      <c r="N28" s="41">
        <f>VLOOKUP(Table13[[#This Row],[SKU]],Data1!A:C,3,0)</f>
        <v>1</v>
      </c>
      <c r="O28" s="29">
        <f>VLOOKUP(Table13[[#This Row],[Item '#]],Data2!A:D,4,0)</f>
        <v>24</v>
      </c>
      <c r="P28" s="2">
        <f>VLOOKUP(Table13[[#This Row],[Item '#]],Data2!A:D,3,0)</f>
        <v>144</v>
      </c>
      <c r="Q28" s="1">
        <v>72</v>
      </c>
      <c r="R28" s="2">
        <f>VLOOKUP(Table13[[#This Row],[Item '#]],[2]Sheet1!$B:$D,3,0)</f>
        <v>16948</v>
      </c>
    </row>
    <row r="29" spans="1:18" ht="30" x14ac:dyDescent="0.25">
      <c r="A29" s="40" t="s">
        <v>2520</v>
      </c>
      <c r="B29" s="2" t="s">
        <v>7660</v>
      </c>
      <c r="C29" s="2" t="s">
        <v>7660</v>
      </c>
      <c r="D29" s="1">
        <f>VLOOKUP(Table13[[#This Row],[SKU]],Data1!A:B,2,0)</f>
        <v>5074</v>
      </c>
      <c r="E29" s="41">
        <f>Table13[[#This Row],[UoM]]*Table13[[#This Row],[Recommended Replenishment Qty]]</f>
        <v>288</v>
      </c>
      <c r="F29" s="41">
        <f>Table13[[#This Row],[Total EA (Transfer to WH06)]]/Table13[[#This Row],[UoM]]</f>
        <v>288</v>
      </c>
      <c r="G29" s="1"/>
      <c r="H29" s="41">
        <f>Table13[[#This Row],[Total EA (Transfer to WH06)]]/Table13[[#This Row],[CASE]]</f>
        <v>2</v>
      </c>
      <c r="I29" s="42">
        <f>Table13[[#This Row],[Sellable Unit/Set/box to ship]]/Table13[[#This Row],[Case to pull]]</f>
        <v>144</v>
      </c>
      <c r="J29" s="7" t="str">
        <f t="shared" si="0"/>
        <v/>
      </c>
      <c r="K29" s="9" t="str">
        <f>VLOOKUP(Table13[[#This Row],[SKU]],Instruction!A:F,6,0)</f>
        <v xml:space="preserve">Apply outer box/case label accordingly to match item# (Cover all existing barcodes on the box/case) </v>
      </c>
      <c r="L29" s="9">
        <f>VLOOKUP(Table13[[#This Row],[SKU]],Instruction!A:G,7,0)</f>
        <v>0</v>
      </c>
      <c r="M29" s="9" t="str">
        <f>VLOOKUP(Table13[[#This Row],[ASIN]],'[1]2024'!$A:$AB,28,0)</f>
        <v>No Supplies</v>
      </c>
      <c r="N29" s="41">
        <f>VLOOKUP(Table13[[#This Row],[SKU]],Data1!A:C,3,0)</f>
        <v>1</v>
      </c>
      <c r="O29" s="29">
        <f>VLOOKUP(Table13[[#This Row],[Item '#]],Data2!A:D,4,0)</f>
        <v>24</v>
      </c>
      <c r="P29" s="2">
        <f>VLOOKUP(Table13[[#This Row],[Item '#]],Data2!A:D,3,0)</f>
        <v>144</v>
      </c>
      <c r="Q29" s="1">
        <v>288</v>
      </c>
      <c r="R29" s="2">
        <f>VLOOKUP(Table13[[#This Row],[Item '#]],[2]Sheet1!$B:$D,3,0)</f>
        <v>52465</v>
      </c>
    </row>
    <row r="30" spans="1:18" ht="30" x14ac:dyDescent="0.25">
      <c r="A30" s="40" t="s">
        <v>3934</v>
      </c>
      <c r="B30" s="2" t="s">
        <v>6879</v>
      </c>
      <c r="C30" s="2" t="s">
        <v>6879</v>
      </c>
      <c r="D30" s="1">
        <f>VLOOKUP(Table13[[#This Row],[SKU]],Data1!A:B,2,0)</f>
        <v>6120</v>
      </c>
      <c r="E30" s="41">
        <f>Table13[[#This Row],[UoM]]*Table13[[#This Row],[Recommended Replenishment Qty]]</f>
        <v>1044</v>
      </c>
      <c r="F30" s="41">
        <f>Table13[[#This Row],[Total EA (Transfer to WH06)]]/Table13[[#This Row],[UoM]]</f>
        <v>1044</v>
      </c>
      <c r="G30" s="1"/>
      <c r="H30" s="41">
        <f>Table13[[#This Row],[Total EA (Transfer to WH06)]]/Table13[[#This Row],[CASE]]</f>
        <v>29</v>
      </c>
      <c r="I30" s="42">
        <f>Table13[[#This Row],[Sellable Unit/Set/box to ship]]/Table13[[#This Row],[Case to pull]]</f>
        <v>36</v>
      </c>
      <c r="J30" s="7" t="str">
        <f t="shared" si="0"/>
        <v/>
      </c>
      <c r="K30" s="9" t="str">
        <f>VLOOKUP(Table13[[#This Row],[SKU]],Instruction!A:F,6,0)</f>
        <v xml:space="preserve">Apply outer box/case label accordingly to match item# (Cover all existing barcodes on the box/case) </v>
      </c>
      <c r="L30" s="9">
        <f>VLOOKUP(Table13[[#This Row],[SKU]],Instruction!A:G,7,0)</f>
        <v>0</v>
      </c>
      <c r="M30" s="9" t="str">
        <f>VLOOKUP(Table13[[#This Row],[ASIN]],'[1]2024'!$A:$AB,28,0)</f>
        <v>No Supplies</v>
      </c>
      <c r="N30" s="41">
        <f>VLOOKUP(Table13[[#This Row],[SKU]],Data1!A:C,3,0)</f>
        <v>1</v>
      </c>
      <c r="O30" s="29">
        <f>VLOOKUP(Table13[[#This Row],[Item '#]],Data2!A:D,4,0)</f>
        <v>0</v>
      </c>
      <c r="P30" s="2">
        <f>VLOOKUP(Table13[[#This Row],[Item '#]],Data2!A:D,3,0)</f>
        <v>36</v>
      </c>
      <c r="Q30" s="1">
        <v>1044</v>
      </c>
      <c r="R30" s="2">
        <f>VLOOKUP(Table13[[#This Row],[Item '#]],[2]Sheet1!$B:$D,3,0)</f>
        <v>9582</v>
      </c>
    </row>
    <row r="31" spans="1:18" ht="30" x14ac:dyDescent="0.25">
      <c r="A31" s="40" t="s">
        <v>18</v>
      </c>
      <c r="B31" s="2" t="s">
        <v>6859</v>
      </c>
      <c r="C31" s="2" t="s">
        <v>6859</v>
      </c>
      <c r="D31" s="1">
        <f>VLOOKUP(Table13[[#This Row],[SKU]],Data1!A:B,2,0)</f>
        <v>2202</v>
      </c>
      <c r="E31" s="41">
        <f>Table13[[#This Row],[UoM]]*Table13[[#This Row],[Recommended Replenishment Qty]]</f>
        <v>1872</v>
      </c>
      <c r="F31" s="41">
        <f>Table13[[#This Row],[Total EA (Transfer to WH06)]]/Table13[[#This Row],[UoM]]</f>
        <v>1872</v>
      </c>
      <c r="G31" s="1"/>
      <c r="H31" s="41">
        <f>Table13[[#This Row],[Total EA (Transfer to WH06)]]/Table13[[#This Row],[CASE]]</f>
        <v>13</v>
      </c>
      <c r="I31" s="42">
        <f>Table13[[#This Row],[Sellable Unit/Set/box to ship]]/Table13[[#This Row],[Case to pull]]</f>
        <v>144</v>
      </c>
      <c r="J31" s="7" t="str">
        <f t="shared" si="0"/>
        <v/>
      </c>
      <c r="K31" s="9" t="str">
        <f>VLOOKUP(Table13[[#This Row],[SKU]],Instruction!A:F,6,0)</f>
        <v xml:space="preserve">Apply outer box/case label accordingly to match item# (Cover all existing barcodes on the box/case) </v>
      </c>
      <c r="L31" s="9">
        <f>VLOOKUP(Table13[[#This Row],[SKU]],Instruction!A:G,7,0)</f>
        <v>0</v>
      </c>
      <c r="M31" s="9" t="str">
        <f>VLOOKUP(Table13[[#This Row],[ASIN]],'[1]2024'!$A:$AB,28,0)</f>
        <v>No Supplies</v>
      </c>
      <c r="N31" s="41">
        <f>VLOOKUP(Table13[[#This Row],[SKU]],Data1!A:C,3,0)</f>
        <v>1</v>
      </c>
      <c r="O31" s="29">
        <f>VLOOKUP(Table13[[#This Row],[Item '#]],Data2!A:D,4,0)</f>
        <v>24</v>
      </c>
      <c r="P31" s="2">
        <f>VLOOKUP(Table13[[#This Row],[Item '#]],Data2!A:D,3,0)</f>
        <v>144</v>
      </c>
      <c r="Q31" s="1">
        <v>1872</v>
      </c>
      <c r="R31" s="2">
        <f>VLOOKUP(Table13[[#This Row],[Item '#]],[2]Sheet1!$B:$D,3,0)</f>
        <v>21513</v>
      </c>
    </row>
    <row r="32" spans="1:18" ht="30" customHeight="1" x14ac:dyDescent="0.25">
      <c r="A32" s="40" t="s">
        <v>2944</v>
      </c>
      <c r="B32" s="2" t="s">
        <v>6766</v>
      </c>
      <c r="C32" s="2" t="s">
        <v>6766</v>
      </c>
      <c r="D32" s="1">
        <f>VLOOKUP(Table13[[#This Row],[SKU]],Data1!A:B,2,0)</f>
        <v>6003</v>
      </c>
      <c r="E32" s="41">
        <f>Table13[[#This Row],[UoM]]*Table13[[#This Row],[Recommended Replenishment Qty]]</f>
        <v>576</v>
      </c>
      <c r="F32" s="41">
        <f>Table13[[#This Row],[Total EA (Transfer to WH06)]]/Table13[[#This Row],[UoM]]</f>
        <v>576</v>
      </c>
      <c r="G32" s="1"/>
      <c r="H32" s="41">
        <f>Table13[[#This Row],[Total EA (Transfer to WH06)]]/Table13[[#This Row],[CASE]]</f>
        <v>4</v>
      </c>
      <c r="I32" s="42">
        <f>Table13[[#This Row],[Sellable Unit/Set/box to ship]]/Table13[[#This Row],[Case to pull]]</f>
        <v>144</v>
      </c>
      <c r="J32" s="7" t="str">
        <f t="shared" si="0"/>
        <v>Labeling</v>
      </c>
      <c r="K3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2" s="9">
        <f>VLOOKUP(Table13[[#This Row],[SKU]],Instruction!A:G,7,0)</f>
        <v>0</v>
      </c>
      <c r="M32" s="9" t="str">
        <f>VLOOKUP(Table13[[#This Row],[ASIN]],'[1]2024'!$A:$AB,28,0)</f>
        <v>No Supplies</v>
      </c>
      <c r="N32" s="41">
        <f>VLOOKUP(Table13[[#This Row],[SKU]],Data1!A:C,3,0)</f>
        <v>1</v>
      </c>
      <c r="O32" s="29">
        <f>VLOOKUP(Table13[[#This Row],[Item '#]],Data2!A:D,4,0)</f>
        <v>24</v>
      </c>
      <c r="P32" s="2">
        <f>VLOOKUP(Table13[[#This Row],[Item '#]],Data2!A:D,3,0)</f>
        <v>144</v>
      </c>
      <c r="Q32" s="1">
        <v>576</v>
      </c>
      <c r="R32" s="2">
        <f>VLOOKUP(Table13[[#This Row],[Item '#]],[2]Sheet1!$B:$D,3,0)</f>
        <v>12401</v>
      </c>
    </row>
    <row r="33" spans="1:18" ht="30" x14ac:dyDescent="0.25">
      <c r="A33" s="40" t="s">
        <v>3350</v>
      </c>
      <c r="B33" s="2" t="s">
        <v>7710</v>
      </c>
      <c r="C33" s="2" t="s">
        <v>7710</v>
      </c>
      <c r="D33" s="1">
        <f>VLOOKUP(Table13[[#This Row],[SKU]],Data1!A:B,2,0)</f>
        <v>847</v>
      </c>
      <c r="E33" s="41">
        <f>Table13[[#This Row],[UoM]]*Table13[[#This Row],[Recommended Replenishment Qty]]</f>
        <v>144</v>
      </c>
      <c r="F33" s="41">
        <f>Table13[[#This Row],[Total EA (Transfer to WH06)]]/Table13[[#This Row],[UoM]]</f>
        <v>144</v>
      </c>
      <c r="G33" s="1"/>
      <c r="H33" s="41">
        <f>Table13[[#This Row],[Total EA (Transfer to WH06)]]/Table13[[#This Row],[CASE]]</f>
        <v>6</v>
      </c>
      <c r="I33" s="42">
        <f>Table13[[#This Row],[Sellable Unit/Set/box to ship]]/Table13[[#This Row],[Case to pull]]</f>
        <v>24</v>
      </c>
      <c r="J33" s="7" t="str">
        <f t="shared" si="0"/>
        <v/>
      </c>
      <c r="K33" s="9" t="str">
        <f>VLOOKUP(Table13[[#This Row],[SKU]],Instruction!A:F,6,0)</f>
        <v xml:space="preserve">Apply outer box/case label accordingly to match item# (Cover all existing barcodes on the box/case) </v>
      </c>
      <c r="L33" s="9">
        <f>VLOOKUP(Table13[[#This Row],[SKU]],Instruction!A:G,7,0)</f>
        <v>0</v>
      </c>
      <c r="M33" s="9" t="str">
        <f>VLOOKUP(Table13[[#This Row],[ASIN]],'[1]2024'!$A:$AB,28,0)</f>
        <v>No Supplies</v>
      </c>
      <c r="N33" s="41">
        <f>VLOOKUP(Table13[[#This Row],[SKU]],Data1!A:C,3,0)</f>
        <v>1</v>
      </c>
      <c r="O33" s="29">
        <f>VLOOKUP(Table13[[#This Row],[Item '#]],Data2!A:D,4,0)</f>
        <v>0</v>
      </c>
      <c r="P33" s="2">
        <f>VLOOKUP(Table13[[#This Row],[Item '#]],Data2!A:D,3,0)</f>
        <v>24</v>
      </c>
      <c r="Q33" s="1">
        <v>144</v>
      </c>
      <c r="R33" s="2">
        <f>VLOOKUP(Table13[[#This Row],[Item '#]],[2]Sheet1!$B:$D,3,0)</f>
        <v>20841</v>
      </c>
    </row>
    <row r="34" spans="1:18" x14ac:dyDescent="0.25">
      <c r="A34" s="40" t="s">
        <v>7278</v>
      </c>
      <c r="B34" s="2" t="s">
        <v>7271</v>
      </c>
      <c r="C34" s="2" t="s">
        <v>7271</v>
      </c>
      <c r="D34" s="1">
        <f>VLOOKUP(Table13[[#This Row],[SKU]],Data1!A:B,2,0)</f>
        <v>2309</v>
      </c>
      <c r="E34" s="41">
        <f>Table13[[#This Row],[UoM]]*Table13[[#This Row],[Recommended Replenishment Qty]]</f>
        <v>288</v>
      </c>
      <c r="F34" s="41">
        <f>Table13[[#This Row],[Total EA (Transfer to WH06)]]/Table13[[#This Row],[UoM]]</f>
        <v>288</v>
      </c>
      <c r="G34" s="1"/>
      <c r="H34" s="41">
        <f>Table13[[#This Row],[Total EA (Transfer to WH06)]]/Table13[[#This Row],[CASE]]</f>
        <v>2</v>
      </c>
      <c r="I34" s="42">
        <f>Table13[[#This Row],[Sellable Unit/Set/box to ship]]/Table13[[#This Row],[Case to pull]]</f>
        <v>144</v>
      </c>
      <c r="J34" s="7" t="str">
        <f t="shared" si="0"/>
        <v/>
      </c>
      <c r="K34" s="9" t="str">
        <f>VLOOKUP(Table13[[#This Row],[SKU]],Instruction!A:F,6,0)</f>
        <v xml:space="preserve">Apply outer case label accordingly to match item# (Cover all existing barcodes on the case) </v>
      </c>
      <c r="L34" s="9">
        <f>VLOOKUP(Table13[[#This Row],[SKU]],Instruction!A:G,7,0)</f>
        <v>0</v>
      </c>
      <c r="M34" s="9" t="str">
        <f>VLOOKUP(Table13[[#This Row],[ASIN]],'[1]2024'!$A:$AB,28,0)</f>
        <v>No Supplies</v>
      </c>
      <c r="N34" s="41">
        <f>VLOOKUP(Table13[[#This Row],[SKU]],Data1!A:C,3,0)</f>
        <v>1</v>
      </c>
      <c r="O34" s="29">
        <f>VLOOKUP(Table13[[#This Row],[Item '#]],Data2!A:D,4,0)</f>
        <v>24</v>
      </c>
      <c r="P34" s="2">
        <f>VLOOKUP(Table13[[#This Row],[Item '#]],Data2!A:D,3,0)</f>
        <v>144</v>
      </c>
      <c r="Q34" s="1">
        <v>288</v>
      </c>
      <c r="R34" s="2">
        <f>VLOOKUP(Table13[[#This Row],[Item '#]],[2]Sheet1!$B:$D,3,0)</f>
        <v>6630</v>
      </c>
    </row>
    <row r="35" spans="1:18" ht="30" x14ac:dyDescent="0.25">
      <c r="A35" s="59" t="s">
        <v>2553</v>
      </c>
      <c r="B35" s="2" t="s">
        <v>6872</v>
      </c>
      <c r="C35" s="2" t="s">
        <v>6872</v>
      </c>
      <c r="D35" s="1">
        <f>VLOOKUP(Table13[[#This Row],[SKU]],Data1!A:B,2,0)</f>
        <v>508</v>
      </c>
      <c r="E35" s="60">
        <f>Table13[[#This Row],[UoM]]*Table13[[#This Row],[Recommended Replenishment Qty]]</f>
        <v>672</v>
      </c>
      <c r="F35" s="60">
        <f>Table13[[#This Row],[Total EA (Transfer to WH06)]]/Table13[[#This Row],[UoM]]</f>
        <v>672</v>
      </c>
      <c r="G35" s="1"/>
      <c r="H35" s="41">
        <f>Table13[[#This Row],[Total EA (Transfer to WH06)]]/Table13[[#This Row],[CASE]]</f>
        <v>14</v>
      </c>
      <c r="I35" s="61">
        <f>Table13[[#This Row],[Sellable Unit/Set/box to ship]]/Table13[[#This Row],[Case to pull]]</f>
        <v>48</v>
      </c>
      <c r="J35" s="7" t="str">
        <f t="shared" si="0"/>
        <v/>
      </c>
      <c r="K35" s="9" t="str">
        <f>VLOOKUP(Table13[[#This Row],[SKU]],Instruction!A:F,6,0)</f>
        <v xml:space="preserve">Apply outer box/case label accordingly to match item# (Cover all existing barcodes on the box/case) </v>
      </c>
      <c r="L35" s="9">
        <f>VLOOKUP(Table13[[#This Row],[SKU]],Instruction!A:G,7,0)</f>
        <v>0</v>
      </c>
      <c r="M35" s="9" t="str">
        <f>VLOOKUP(Table13[[#This Row],[ASIN]],'[1]2024'!$A:$AB,28,0)</f>
        <v>No Supplies</v>
      </c>
      <c r="N35" s="41">
        <f>VLOOKUP(Table13[[#This Row],[SKU]],Data1!A:C,3,0)</f>
        <v>1</v>
      </c>
      <c r="O35" s="29">
        <f>VLOOKUP(Table13[[#This Row],[Item '#]],Data2!A:D,4,0)</f>
        <v>0</v>
      </c>
      <c r="P35" s="2">
        <f>VLOOKUP(Table13[[#This Row],[Item '#]],Data2!A:D,3,0)</f>
        <v>48</v>
      </c>
      <c r="Q35" s="1">
        <v>672</v>
      </c>
      <c r="R35" s="2">
        <f>VLOOKUP(Table13[[#This Row],[Item '#]],[2]Sheet1!$B:$D,3,0)</f>
        <v>124792</v>
      </c>
    </row>
    <row r="36" spans="1:18" ht="30" x14ac:dyDescent="0.25">
      <c r="A36" s="59" t="s">
        <v>3026</v>
      </c>
      <c r="B36" s="2" t="s">
        <v>7175</v>
      </c>
      <c r="C36" s="2" t="s">
        <v>7176</v>
      </c>
      <c r="D36" s="1">
        <f>VLOOKUP(Table13[[#This Row],[SKU]],Data1!A:B,2,0)</f>
        <v>6110</v>
      </c>
      <c r="E36" s="60">
        <f>Table13[[#This Row],[UoM]]*Table13[[#This Row],[Recommended Replenishment Qty]]</f>
        <v>972</v>
      </c>
      <c r="F36" s="60">
        <f>Table13[[#This Row],[Total EA (Transfer to WH06)]]/Table13[[#This Row],[UoM]]</f>
        <v>972</v>
      </c>
      <c r="G36" s="1"/>
      <c r="H36" s="41">
        <f>Table13[[#This Row],[Total EA (Transfer to WH06)]]/Table13[[#This Row],[CASE]]</f>
        <v>27</v>
      </c>
      <c r="I36" s="61">
        <f>Table13[[#This Row],[Sellable Unit/Set/box to ship]]/Table13[[#This Row],[Case to pull]]</f>
        <v>36</v>
      </c>
      <c r="J36" s="7" t="str">
        <f t="shared" si="0"/>
        <v>Labeling</v>
      </c>
      <c r="K3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6" s="9">
        <f>VLOOKUP(Table13[[#This Row],[SKU]],Instruction!A:G,7,0)</f>
        <v>0</v>
      </c>
      <c r="M36" s="9" t="str">
        <f>VLOOKUP(Table13[[#This Row],[ASIN]],'[1]2024'!$A:$AB,28,0)</f>
        <v>No Supplies</v>
      </c>
      <c r="N36" s="41">
        <f>VLOOKUP(Table13[[#This Row],[SKU]],Data1!A:C,3,0)</f>
        <v>1</v>
      </c>
      <c r="O36" s="29">
        <f>VLOOKUP(Table13[[#This Row],[Item '#]],Data2!A:D,4,0)</f>
        <v>0</v>
      </c>
      <c r="P36" s="2">
        <f>VLOOKUP(Table13[[#This Row],[Item '#]],Data2!A:D,3,0)</f>
        <v>36</v>
      </c>
      <c r="Q36" s="1">
        <v>972</v>
      </c>
      <c r="R36" s="2">
        <f>VLOOKUP(Table13[[#This Row],[Item '#]],[2]Sheet1!$B:$D,3,0)</f>
        <v>16524</v>
      </c>
    </row>
    <row r="37" spans="1:18" ht="30" x14ac:dyDescent="0.25">
      <c r="A37" s="59" t="s">
        <v>3017</v>
      </c>
      <c r="B37" s="2" t="s">
        <v>7657</v>
      </c>
      <c r="C37" s="2" t="s">
        <v>7657</v>
      </c>
      <c r="D37" s="1">
        <f>VLOOKUP(Table13[[#This Row],[SKU]],Data1!A:B,2,0)</f>
        <v>6100</v>
      </c>
      <c r="E37" s="60">
        <f>Table13[[#This Row],[UoM]]*Table13[[#This Row],[Recommended Replenishment Qty]]</f>
        <v>1692</v>
      </c>
      <c r="F37" s="60">
        <f>Table13[[#This Row],[Total EA (Transfer to WH06)]]/Table13[[#This Row],[UoM]]</f>
        <v>1692</v>
      </c>
      <c r="G37" s="1"/>
      <c r="H37" s="41">
        <f>Table13[[#This Row],[Total EA (Transfer to WH06)]]/Table13[[#This Row],[CASE]]</f>
        <v>47</v>
      </c>
      <c r="I37" s="61">
        <f>Table13[[#This Row],[Sellable Unit/Set/box to ship]]/Table13[[#This Row],[Case to pull]]</f>
        <v>36</v>
      </c>
      <c r="J37" s="7" t="str">
        <f t="shared" si="0"/>
        <v/>
      </c>
      <c r="K37" s="9" t="str">
        <f>VLOOKUP(Table13[[#This Row],[SKU]],Instruction!A:F,6,0)</f>
        <v xml:space="preserve">Apply outer box/case label accordingly to match item# (Cover all existing barcodes on box and case) </v>
      </c>
      <c r="L37" s="9">
        <f>VLOOKUP(Table13[[#This Row],[SKU]],Instruction!A:G,7,0)</f>
        <v>0</v>
      </c>
      <c r="M37" s="9" t="str">
        <f>VLOOKUP(Table13[[#This Row],[ASIN]],'[1]2024'!$A:$AB,28,0)</f>
        <v>No Supplies</v>
      </c>
      <c r="N37" s="41">
        <f>VLOOKUP(Table13[[#This Row],[SKU]],Data1!A:C,3,0)</f>
        <v>1</v>
      </c>
      <c r="O37" s="29">
        <f>VLOOKUP(Table13[[#This Row],[Item '#]],Data2!A:D,4,0)</f>
        <v>0</v>
      </c>
      <c r="P37" s="2">
        <f>VLOOKUP(Table13[[#This Row],[Item '#]],Data2!A:D,3,0)</f>
        <v>36</v>
      </c>
      <c r="Q37" s="1">
        <v>1692</v>
      </c>
      <c r="R37" s="2">
        <f>VLOOKUP(Table13[[#This Row],[Item '#]],[2]Sheet1!$B:$D,3,0)</f>
        <v>9888</v>
      </c>
    </row>
    <row r="38" spans="1:18" ht="30" x14ac:dyDescent="0.25">
      <c r="A38" s="59" t="s">
        <v>24</v>
      </c>
      <c r="B38" s="2" t="s">
        <v>6857</v>
      </c>
      <c r="C38" s="2" t="s">
        <v>7109</v>
      </c>
      <c r="D38" s="1">
        <f>VLOOKUP(Table13[[#This Row],[SKU]],Data1!A:B,2,0)</f>
        <v>336</v>
      </c>
      <c r="E38" s="60">
        <f>Table13[[#This Row],[UoM]]*Table13[[#This Row],[Recommended Replenishment Qty]]</f>
        <v>1152</v>
      </c>
      <c r="F38" s="60">
        <f>Table13[[#This Row],[Total EA (Transfer to WH06)]]/Table13[[#This Row],[UoM]]</f>
        <v>1152</v>
      </c>
      <c r="G38" s="1"/>
      <c r="H38" s="41">
        <f>Table13[[#This Row],[Total EA (Transfer to WH06)]]/Table13[[#This Row],[CASE]]</f>
        <v>8</v>
      </c>
      <c r="I38" s="61">
        <f>Table13[[#This Row],[Sellable Unit/Set/box to ship]]/Table13[[#This Row],[Case to pull]]</f>
        <v>144</v>
      </c>
      <c r="J38" s="7" t="str">
        <f t="shared" si="0"/>
        <v>Labeling</v>
      </c>
      <c r="K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8" s="9">
        <f>VLOOKUP(Table13[[#This Row],[SKU]],Instruction!A:G,7,0)</f>
        <v>0</v>
      </c>
      <c r="M38" s="9" t="str">
        <f>VLOOKUP(Table13[[#This Row],[ASIN]],'[1]2024'!$A:$AB,28,0)</f>
        <v>No Supplies</v>
      </c>
      <c r="N38" s="41">
        <f>VLOOKUP(Table13[[#This Row],[SKU]],Data1!A:C,3,0)</f>
        <v>1</v>
      </c>
      <c r="O38" s="29">
        <f>VLOOKUP(Table13[[#This Row],[Item '#]],Data2!A:D,4,0)</f>
        <v>24</v>
      </c>
      <c r="P38" s="2">
        <f>VLOOKUP(Table13[[#This Row],[Item '#]],Data2!A:D,3,0)</f>
        <v>144</v>
      </c>
      <c r="Q38" s="1">
        <v>1152</v>
      </c>
      <c r="R38" s="2">
        <f>VLOOKUP(Table13[[#This Row],[Item '#]],[2]Sheet1!$B:$D,3,0)</f>
        <v>42004</v>
      </c>
    </row>
    <row r="39" spans="1:18" ht="30" x14ac:dyDescent="0.25">
      <c r="A39" s="59" t="s">
        <v>1409</v>
      </c>
      <c r="B39" s="2" t="s">
        <v>7652</v>
      </c>
      <c r="C39" s="2" t="s">
        <v>7652</v>
      </c>
      <c r="D39" s="1">
        <f>VLOOKUP(Table13[[#This Row],[SKU]],Data1!A:B,2,0)</f>
        <v>3103</v>
      </c>
      <c r="E39" s="60">
        <f>Table13[[#This Row],[UoM]]*Table13[[#This Row],[Recommended Replenishment Qty]]</f>
        <v>240</v>
      </c>
      <c r="F39" s="60">
        <f>Table13[[#This Row],[Total EA (Transfer to WH06)]]/Table13[[#This Row],[UoM]]</f>
        <v>240</v>
      </c>
      <c r="G39" s="1"/>
      <c r="H39" s="41">
        <f>Table13[[#This Row],[Total EA (Transfer to WH06)]]/Table13[[#This Row],[CASE]]</f>
        <v>5</v>
      </c>
      <c r="I39" s="61">
        <f>Table13[[#This Row],[Sellable Unit/Set/box to ship]]/Table13[[#This Row],[Case to pull]]</f>
        <v>48</v>
      </c>
      <c r="J39" s="7" t="str">
        <f t="shared" si="0"/>
        <v/>
      </c>
      <c r="K39" s="9" t="str">
        <f>VLOOKUP(Table13[[#This Row],[SKU]],Instruction!A:F,6,0)</f>
        <v xml:space="preserve">Apply outer box/case label accordingly to match item# (Cover all existing barcodes on the box/case) </v>
      </c>
      <c r="L39" s="9">
        <f>VLOOKUP(Table13[[#This Row],[SKU]],Instruction!A:G,7,0)</f>
        <v>0</v>
      </c>
      <c r="M39" s="9" t="str">
        <f>VLOOKUP(Table13[[#This Row],[ASIN]],'[1]2024'!$A:$AB,28,0)</f>
        <v>No Supplies</v>
      </c>
      <c r="N39" s="41">
        <f>VLOOKUP(Table13[[#This Row],[SKU]],Data1!A:C,3,0)</f>
        <v>1</v>
      </c>
      <c r="O39" s="29">
        <f>VLOOKUP(Table13[[#This Row],[Item '#]],Data2!A:D,4,0)</f>
        <v>0</v>
      </c>
      <c r="P39" s="2">
        <f>VLOOKUP(Table13[[#This Row],[Item '#]],Data2!A:D,3,0)</f>
        <v>48</v>
      </c>
      <c r="Q39" s="1">
        <v>240</v>
      </c>
      <c r="R39" s="2">
        <f>VLOOKUP(Table13[[#This Row],[Item '#]],[2]Sheet1!$B:$D,3,0)</f>
        <v>6481</v>
      </c>
    </row>
    <row r="40" spans="1:18" ht="30" x14ac:dyDescent="0.25">
      <c r="A40" s="59" t="s">
        <v>2248</v>
      </c>
      <c r="B40" s="2" t="s">
        <v>7680</v>
      </c>
      <c r="C40" s="2" t="s">
        <v>7728</v>
      </c>
      <c r="D40" s="1">
        <f>VLOOKUP(Table13[[#This Row],[SKU]],Data1!A:B,2,0)</f>
        <v>4398</v>
      </c>
      <c r="E40" s="60">
        <f>Table13[[#This Row],[UoM]]*Table13[[#This Row],[Recommended Replenishment Qty]]</f>
        <v>1008</v>
      </c>
      <c r="F40" s="60">
        <f>Table13[[#This Row],[Total EA (Transfer to WH06)]]/Table13[[#This Row],[UoM]]</f>
        <v>1008</v>
      </c>
      <c r="G40" s="1"/>
      <c r="H40" s="41">
        <f>Table13[[#This Row],[Total EA (Transfer to WH06)]]/Table13[[#This Row],[CASE]]</f>
        <v>7</v>
      </c>
      <c r="I40" s="61">
        <f>Table13[[#This Row],[Sellable Unit/Set/box to ship]]/Table13[[#This Row],[Case to pull]]</f>
        <v>144</v>
      </c>
      <c r="J40" s="7" t="str">
        <f t="shared" si="0"/>
        <v>Labeling</v>
      </c>
      <c r="K4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0" s="9">
        <f>VLOOKUP(Table13[[#This Row],[SKU]],Instruction!A:G,7,0)</f>
        <v>0</v>
      </c>
      <c r="M40" s="9" t="str">
        <f>VLOOKUP(Table13[[#This Row],[ASIN]],'[1]2024'!$A:$AB,28,0)</f>
        <v>No Supplies</v>
      </c>
      <c r="N40" s="41">
        <f>VLOOKUP(Table13[[#This Row],[SKU]],Data1!A:C,3,0)</f>
        <v>1</v>
      </c>
      <c r="O40" s="29">
        <f>VLOOKUP(Table13[[#This Row],[Item '#]],Data2!A:D,4,0)</f>
        <v>24</v>
      </c>
      <c r="P40" s="2">
        <f>VLOOKUP(Table13[[#This Row],[Item '#]],Data2!A:D,3,0)</f>
        <v>144</v>
      </c>
      <c r="Q40" s="1">
        <v>1008</v>
      </c>
      <c r="R40" s="2">
        <f>VLOOKUP(Table13[[#This Row],[Item '#]],[2]Sheet1!$B:$D,3,0)</f>
        <v>19292</v>
      </c>
    </row>
    <row r="41" spans="1:18" ht="30" x14ac:dyDescent="0.25">
      <c r="A41" s="59" t="s">
        <v>1182</v>
      </c>
      <c r="B41" s="2" t="s">
        <v>7344</v>
      </c>
      <c r="C41" s="2" t="s">
        <v>7344</v>
      </c>
      <c r="D41" s="1">
        <f>VLOOKUP(Table13[[#This Row],[SKU]],Data1!A:B,2,0)</f>
        <v>2330</v>
      </c>
      <c r="E41" s="60">
        <f>Table13[[#This Row],[UoM]]*Table13[[#This Row],[Recommended Replenishment Qty]]</f>
        <v>120</v>
      </c>
      <c r="F41" s="60">
        <f>Table13[[#This Row],[Total EA (Transfer to WH06)]]/Table13[[#This Row],[UoM]]</f>
        <v>120</v>
      </c>
      <c r="G41" s="1">
        <f>Table13[[#This Row],[Total EA (Transfer to WH06)]]/Table13[[#This Row],[BOX]]</f>
        <v>5</v>
      </c>
      <c r="H41" s="41"/>
      <c r="I41" s="61">
        <f>Table13[[#This Row],[Sellable Unit/Set/box to ship]]/Table13[[#This Row],[Box to pull]]</f>
        <v>24</v>
      </c>
      <c r="J41" s="7" t="str">
        <f t="shared" si="0"/>
        <v/>
      </c>
      <c r="K41" s="9" t="str">
        <f>VLOOKUP(Table13[[#This Row],[SKU]],Instruction!A:F,6,0)</f>
        <v xml:space="preserve">Apply outer box/case label accordingly to match item# (Cover all existing barcodes on the box/case) </v>
      </c>
      <c r="L41" s="9">
        <f>VLOOKUP(Table13[[#This Row],[SKU]],Instruction!A:G,7,0)</f>
        <v>0</v>
      </c>
      <c r="M41" s="9" t="str">
        <f>VLOOKUP(Table13[[#This Row],[ASIN]],'[1]2024'!$A:$AB,28,0)</f>
        <v>No Supplies</v>
      </c>
      <c r="N41" s="41">
        <f>VLOOKUP(Table13[[#This Row],[SKU]],Data1!A:C,3,0)</f>
        <v>1</v>
      </c>
      <c r="O41" s="29">
        <f>VLOOKUP(Table13[[#This Row],[Item '#]],Data2!A:D,4,0)</f>
        <v>24</v>
      </c>
      <c r="P41" s="2">
        <f>VLOOKUP(Table13[[#This Row],[Item '#]],Data2!A:D,3,0)</f>
        <v>144</v>
      </c>
      <c r="Q41" s="1">
        <v>120</v>
      </c>
      <c r="R41" s="2">
        <f>VLOOKUP(Table13[[#This Row],[Item '#]],[2]Sheet1!$B:$D,3,0)</f>
        <v>10825</v>
      </c>
    </row>
    <row r="42" spans="1:18" x14ac:dyDescent="0.25">
      <c r="A42" s="59" t="s">
        <v>3459</v>
      </c>
      <c r="B42" s="2" t="s">
        <v>7658</v>
      </c>
      <c r="C42" s="2" t="s">
        <v>7658</v>
      </c>
      <c r="D42" s="1">
        <f>VLOOKUP(Table13[[#This Row],[SKU]],Data1!A:B,2,0)</f>
        <v>929</v>
      </c>
      <c r="E42" s="60">
        <f>Table13[[#This Row],[UoM]]*Table13[[#This Row],[Recommended Replenishment Qty]]</f>
        <v>576</v>
      </c>
      <c r="F42" s="60">
        <f>Table13[[#This Row],[Total EA (Transfer to WH06)]]/Table13[[#This Row],[UoM]]</f>
        <v>576</v>
      </c>
      <c r="G42" s="1"/>
      <c r="H42" s="41">
        <f>Table13[[#This Row],[Total EA (Transfer to WH06)]]/Table13[[#This Row],[CASE]]</f>
        <v>4</v>
      </c>
      <c r="I42" s="61">
        <f>Table13[[#This Row],[Sellable Unit/Set/box to ship]]/Table13[[#This Row],[Case to pull]]</f>
        <v>144</v>
      </c>
      <c r="J42" s="7" t="str">
        <f t="shared" si="0"/>
        <v/>
      </c>
      <c r="K42" s="9" t="str">
        <f>VLOOKUP(Table13[[#This Row],[SKU]],Instruction!A:F,6,0)</f>
        <v xml:space="preserve">Apply outer case label accordingly to match item# (Cover all existing barcodes on the case) </v>
      </c>
      <c r="L42" s="9">
        <f>VLOOKUP(Table13[[#This Row],[SKU]],Instruction!A:G,7,0)</f>
        <v>0</v>
      </c>
      <c r="M42" s="9" t="str">
        <f>VLOOKUP(Table13[[#This Row],[ASIN]],'[1]2024'!$A:$AB,28,0)</f>
        <v>No Supplies</v>
      </c>
      <c r="N42" s="41">
        <f>VLOOKUP(Table13[[#This Row],[SKU]],Data1!A:C,3,0)</f>
        <v>1</v>
      </c>
      <c r="O42" s="29">
        <f>VLOOKUP(Table13[[#This Row],[Item '#]],Data2!A:D,4,0)</f>
        <v>24</v>
      </c>
      <c r="P42" s="2">
        <f>VLOOKUP(Table13[[#This Row],[Item '#]],Data2!A:D,3,0)</f>
        <v>144</v>
      </c>
      <c r="Q42" s="1">
        <v>576</v>
      </c>
      <c r="R42" s="2">
        <f>VLOOKUP(Table13[[#This Row],[Item '#]],[2]Sheet1!$B:$D,3,0)</f>
        <v>40589</v>
      </c>
    </row>
    <row r="43" spans="1:18" ht="30" x14ac:dyDescent="0.25">
      <c r="A43" s="59" t="s">
        <v>2693</v>
      </c>
      <c r="B43" s="2" t="s">
        <v>7567</v>
      </c>
      <c r="C43" s="2" t="s">
        <v>8884</v>
      </c>
      <c r="D43" s="1">
        <f>VLOOKUP(Table13[[#This Row],[SKU]],Data1!A:B,2,0)</f>
        <v>520</v>
      </c>
      <c r="E43" s="60">
        <f>Table13[[#This Row],[UoM]]*Table13[[#This Row],[Recommended Replenishment Qty]]</f>
        <v>432</v>
      </c>
      <c r="F43" s="60">
        <f>Table13[[#This Row],[Total EA (Transfer to WH06)]]/Table13[[#This Row],[UoM]]</f>
        <v>432</v>
      </c>
      <c r="G43" s="1"/>
      <c r="H43" s="41">
        <f>Table13[[#This Row],[Total EA (Transfer to WH06)]]/Table13[[#This Row],[CASE]]</f>
        <v>12</v>
      </c>
      <c r="I43" s="61">
        <f>Table13[[#This Row],[Sellable Unit/Set/box to ship]]/Table13[[#This Row],[Case to pull]]</f>
        <v>36</v>
      </c>
      <c r="J43" s="7" t="str">
        <f t="shared" si="0"/>
        <v>Labeling</v>
      </c>
      <c r="K43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43" s="9">
        <f>VLOOKUP(Table13[[#This Row],[SKU]],Instruction!A:G,7,0)</f>
        <v>0</v>
      </c>
      <c r="M43" s="9" t="str">
        <f>VLOOKUP(Table13[[#This Row],[ASIN]],'[1]2024'!$A:$AB,28,0)</f>
        <v>No Supplies</v>
      </c>
      <c r="N43" s="41">
        <f>VLOOKUP(Table13[[#This Row],[SKU]],Data1!A:C,3,0)</f>
        <v>1</v>
      </c>
      <c r="O43" s="29">
        <f>VLOOKUP(Table13[[#This Row],[Item '#]],Data2!A:D,4,0)</f>
        <v>0</v>
      </c>
      <c r="P43" s="2">
        <f>VLOOKUP(Table13[[#This Row],[Item '#]],Data2!A:D,3,0)</f>
        <v>36</v>
      </c>
      <c r="Q43" s="1">
        <v>432</v>
      </c>
      <c r="R43" s="2">
        <f>VLOOKUP(Table13[[#This Row],[Item '#]],[2]Sheet1!$B:$D,3,0)</f>
        <v>13893</v>
      </c>
    </row>
    <row r="44" spans="1:18" ht="30" x14ac:dyDescent="0.25">
      <c r="A44" s="40" t="s">
        <v>7968</v>
      </c>
      <c r="B44" s="2" t="s">
        <v>7984</v>
      </c>
      <c r="C44" s="2" t="s">
        <v>7984</v>
      </c>
      <c r="D44" s="1">
        <f>VLOOKUP(Table13[[#This Row],[SKU]],Data1!A:B,2,0)</f>
        <v>1292</v>
      </c>
      <c r="E44" s="41">
        <f>Table13[[#This Row],[UoM]]*Table13[[#This Row],[Recommended Replenishment Qty]]</f>
        <v>24</v>
      </c>
      <c r="F44" s="41">
        <f>Table13[[#This Row],[Total EA (Transfer to WH06)]]/Table13[[#This Row],[UoM]]</f>
        <v>24</v>
      </c>
      <c r="G44" s="1">
        <f>Table13[[#This Row],[Total EA (Transfer to WH06)]]/Table13[[#This Row],[BOX]]</f>
        <v>1</v>
      </c>
      <c r="H44" s="41"/>
      <c r="I44" s="61">
        <f>Table13[[#This Row],[Sellable Unit/Set/box to ship]]/Table13[[#This Row],[Box to pull]]</f>
        <v>24</v>
      </c>
      <c r="J44" s="7" t="str">
        <f t="shared" si="0"/>
        <v/>
      </c>
      <c r="K44" s="9" t="str">
        <f>VLOOKUP(Table13[[#This Row],[SKU]],Instruction!A:F,6,0)</f>
        <v xml:space="preserve">Apply outer box/case label accordingly to match item# (Cover all existing barcodes on the box/case) </v>
      </c>
      <c r="L44" s="9">
        <f>VLOOKUP(Table13[[#This Row],[SKU]],Instruction!A:G,7,0)</f>
        <v>0</v>
      </c>
      <c r="M44" s="9" t="str">
        <f>VLOOKUP(Table13[[#This Row],[ASIN]],'[1]2024'!$A:$AB,28,0)</f>
        <v>No Supplies</v>
      </c>
      <c r="N44" s="41">
        <f>VLOOKUP(Table13[[#This Row],[SKU]],Data1!A:C,3,0)</f>
        <v>1</v>
      </c>
      <c r="O44" s="29">
        <f>VLOOKUP(Table13[[#This Row],[Item '#]],Data2!A:D,4,0)</f>
        <v>24</v>
      </c>
      <c r="P44" s="2">
        <f>VLOOKUP(Table13[[#This Row],[Item '#]],Data2!A:D,3,0)</f>
        <v>144</v>
      </c>
      <c r="Q44" s="1">
        <v>24</v>
      </c>
      <c r="R44" s="2">
        <f>VLOOKUP(Table13[[#This Row],[Item '#]],[2]Sheet1!$B:$D,3,0)</f>
        <v>17572</v>
      </c>
    </row>
    <row r="45" spans="1:18" ht="30" x14ac:dyDescent="0.25">
      <c r="A45" s="40" t="s">
        <v>1078</v>
      </c>
      <c r="B45" s="2" t="s">
        <v>6884</v>
      </c>
      <c r="C45" s="2" t="s">
        <v>6573</v>
      </c>
      <c r="D45" s="1">
        <f>VLOOKUP(Table13[[#This Row],[SKU]],Data1!A:B,2,0)</f>
        <v>2206</v>
      </c>
      <c r="E45" s="41">
        <f>Table13[[#This Row],[UoM]]*Table13[[#This Row],[Recommended Replenishment Qty]]</f>
        <v>720</v>
      </c>
      <c r="F45" s="41">
        <f>Table13[[#This Row],[Total EA (Transfer to WH06)]]/Table13[[#This Row],[UoM]]</f>
        <v>720</v>
      </c>
      <c r="G45" s="1"/>
      <c r="H45" s="41">
        <f>Table13[[#This Row],[Total EA (Transfer to WH06)]]/Table13[[#This Row],[CASE]]</f>
        <v>5</v>
      </c>
      <c r="I45" s="42">
        <f>Table13[[#This Row],[Sellable Unit/Set/box to ship]]/Table13[[#This Row],[Case to pull]]</f>
        <v>144</v>
      </c>
      <c r="J45" s="7" t="str">
        <f t="shared" si="0"/>
        <v>Labeling</v>
      </c>
      <c r="K4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5" s="9">
        <f>VLOOKUP(Table13[[#This Row],[SKU]],Instruction!A:G,7,0)</f>
        <v>0</v>
      </c>
      <c r="M45" s="9" t="str">
        <f>VLOOKUP(Table13[[#This Row],[ASIN]],'[1]2024'!$A:$AB,28,0)</f>
        <v>No Supplies</v>
      </c>
      <c r="N45" s="41">
        <f>VLOOKUP(Table13[[#This Row],[SKU]],Data1!A:C,3,0)</f>
        <v>1</v>
      </c>
      <c r="O45" s="29">
        <f>VLOOKUP(Table13[[#This Row],[Item '#]],Data2!A:D,4,0)</f>
        <v>24</v>
      </c>
      <c r="P45" s="2">
        <f>VLOOKUP(Table13[[#This Row],[Item '#]],Data2!A:D,3,0)</f>
        <v>144</v>
      </c>
      <c r="Q45" s="1">
        <v>720</v>
      </c>
      <c r="R45" s="2">
        <f>VLOOKUP(Table13[[#This Row],[Item '#]],[2]Sheet1!$B:$D,3,0)</f>
        <v>26114</v>
      </c>
    </row>
    <row r="46" spans="1:18" ht="30" x14ac:dyDescent="0.25">
      <c r="A46" s="40" t="s">
        <v>2180</v>
      </c>
      <c r="B46" s="2" t="s">
        <v>7356</v>
      </c>
      <c r="C46" s="2" t="s">
        <v>7356</v>
      </c>
      <c r="D46" s="1">
        <f>VLOOKUP(Table13[[#This Row],[SKU]],Data1!A:B,2,0)</f>
        <v>4124</v>
      </c>
      <c r="E46" s="41">
        <f>Table13[[#This Row],[UoM]]*Table13[[#This Row],[Recommended Replenishment Qty]]</f>
        <v>132</v>
      </c>
      <c r="F46" s="41">
        <f>Table13[[#This Row],[Total EA (Transfer to WH06)]]/Table13[[#This Row],[UoM]]</f>
        <v>132</v>
      </c>
      <c r="G46" s="1"/>
      <c r="H46" s="41">
        <f>Table13[[#This Row],[Total EA (Transfer to WH06)]]/Table13[[#This Row],[CASE]]</f>
        <v>11</v>
      </c>
      <c r="I46" s="42">
        <f>Table13[[#This Row],[Sellable Unit/Set/box to ship]]/Table13[[#This Row],[Case to pull]]</f>
        <v>12</v>
      </c>
      <c r="J46" s="7" t="str">
        <f t="shared" si="0"/>
        <v/>
      </c>
      <c r="K46" s="9" t="str">
        <f>VLOOKUP(Table13[[#This Row],[SKU]],Instruction!A:F,6,0)</f>
        <v xml:space="preserve">Apply outer box/case label accordingly to match item# (Cover all existing barcodes on the box/case) </v>
      </c>
      <c r="L46" s="9">
        <f>VLOOKUP(Table13[[#This Row],[SKU]],Instruction!A:G,7,0)</f>
        <v>0</v>
      </c>
      <c r="M46" s="9" t="str">
        <f>VLOOKUP(Table13[[#This Row],[ASIN]],'[1]2024'!$A:$AB,28,0)</f>
        <v>No Supplies</v>
      </c>
      <c r="N46" s="41">
        <f>VLOOKUP(Table13[[#This Row],[SKU]],Data1!A:C,3,0)</f>
        <v>1</v>
      </c>
      <c r="O46" s="29">
        <f>VLOOKUP(Table13[[#This Row],[Item '#]],Data2!A:D,4,0)</f>
        <v>0</v>
      </c>
      <c r="P46" s="2">
        <f>VLOOKUP(Table13[[#This Row],[Item '#]],Data2!A:D,3,0)</f>
        <v>12</v>
      </c>
      <c r="Q46" s="1">
        <v>132</v>
      </c>
      <c r="R46" s="2">
        <f>VLOOKUP(Table13[[#This Row],[Item '#]],[2]Sheet1!$B:$D,3,0)</f>
        <v>17484</v>
      </c>
    </row>
    <row r="47" spans="1:18" ht="30" x14ac:dyDescent="0.25">
      <c r="A47" s="40" t="s">
        <v>1421</v>
      </c>
      <c r="B47" s="2" t="s">
        <v>6865</v>
      </c>
      <c r="C47" s="2" t="s">
        <v>6865</v>
      </c>
      <c r="D47" s="1">
        <f>VLOOKUP(Table13[[#This Row],[SKU]],Data1!A:B,2,0)</f>
        <v>3109</v>
      </c>
      <c r="E47" s="41">
        <f>Table13[[#This Row],[UoM]]*Table13[[#This Row],[Recommended Replenishment Qty]]</f>
        <v>192</v>
      </c>
      <c r="F47" s="41">
        <f>Table13[[#This Row],[Total EA (Transfer to WH06)]]/Table13[[#This Row],[UoM]]</f>
        <v>192</v>
      </c>
      <c r="G47" s="1"/>
      <c r="H47" s="41">
        <f>Table13[[#This Row],[Total EA (Transfer to WH06)]]/Table13[[#This Row],[CASE]]</f>
        <v>4</v>
      </c>
      <c r="I47" s="42">
        <f>Table13[[#This Row],[Sellable Unit/Set/box to ship]]/Table13[[#This Row],[Case to pull]]</f>
        <v>48</v>
      </c>
      <c r="J47" s="7" t="str">
        <f t="shared" si="0"/>
        <v/>
      </c>
      <c r="K47" s="9" t="str">
        <f>VLOOKUP(Table13[[#This Row],[SKU]],Instruction!A:F,6,0)</f>
        <v xml:space="preserve">Apply outer box/case label accordingly to match item# (Cover all existing barcodes on the box/case) </v>
      </c>
      <c r="L47" s="9">
        <f>VLOOKUP(Table13[[#This Row],[SKU]],Instruction!A:G,7,0)</f>
        <v>0</v>
      </c>
      <c r="M47" s="9" t="str">
        <f>VLOOKUP(Table13[[#This Row],[ASIN]],'[1]2024'!$A:$AB,28,0)</f>
        <v>No Supplies</v>
      </c>
      <c r="N47" s="41">
        <f>VLOOKUP(Table13[[#This Row],[SKU]],Data1!A:C,3,0)</f>
        <v>1</v>
      </c>
      <c r="O47" s="29">
        <f>VLOOKUP(Table13[[#This Row],[Item '#]],Data2!A:D,4,0)</f>
        <v>0</v>
      </c>
      <c r="P47" s="2">
        <f>VLOOKUP(Table13[[#This Row],[Item '#]],Data2!A:D,3,0)</f>
        <v>48</v>
      </c>
      <c r="Q47" s="1">
        <v>192</v>
      </c>
      <c r="R47" s="2">
        <f>VLOOKUP(Table13[[#This Row],[Item '#]],[2]Sheet1!$B:$D,3,0)</f>
        <v>60395</v>
      </c>
    </row>
    <row r="48" spans="1:18" ht="30" x14ac:dyDescent="0.25">
      <c r="A48" s="40" t="s">
        <v>6515</v>
      </c>
      <c r="B48" s="2" t="s">
        <v>6858</v>
      </c>
      <c r="C48" s="2" t="s">
        <v>6858</v>
      </c>
      <c r="D48" s="1">
        <f>VLOOKUP(Table13[[#This Row],[SKU]],Data1!A:B,2,0)</f>
        <v>1502</v>
      </c>
      <c r="E48" s="41">
        <f>Table13[[#This Row],[UoM]]*Table13[[#This Row],[Recommended Replenishment Qty]]</f>
        <v>1152</v>
      </c>
      <c r="F48" s="41">
        <f>Table13[[#This Row],[Total EA (Transfer to WH06)]]/Table13[[#This Row],[UoM]]</f>
        <v>1152</v>
      </c>
      <c r="G48" s="1"/>
      <c r="H48" s="41">
        <f>Table13[[#This Row],[Total EA (Transfer to WH06)]]/Table13[[#This Row],[CASE]]</f>
        <v>8</v>
      </c>
      <c r="I48" s="42">
        <f>Table13[[#This Row],[Sellable Unit/Set/box to ship]]/Table13[[#This Row],[Case to pull]]</f>
        <v>144</v>
      </c>
      <c r="J48" s="7" t="str">
        <f t="shared" si="0"/>
        <v/>
      </c>
      <c r="K48" s="9" t="str">
        <f>VLOOKUP(Table13[[#This Row],[SKU]],Instruction!A:F,6,0)</f>
        <v xml:space="preserve">Cover inner box barcode. Apply outer case label accordingly to match item# (Cover barcodes on the case) </v>
      </c>
      <c r="L48" s="9">
        <f>VLOOKUP(Table13[[#This Row],[SKU]],Instruction!A:G,7,0)</f>
        <v>0</v>
      </c>
      <c r="M48" s="9" t="str">
        <f>VLOOKUP(Table13[[#This Row],[ASIN]],'[1]2024'!$A:$AB,28,0)</f>
        <v>No Supplies</v>
      </c>
      <c r="N48" s="41">
        <f>VLOOKUP(Table13[[#This Row],[SKU]],Data1!A:C,3,0)</f>
        <v>1</v>
      </c>
      <c r="O48" s="29">
        <f>VLOOKUP(Table13[[#This Row],[Item '#]],Data2!A:D,4,0)</f>
        <v>24</v>
      </c>
      <c r="P48" s="2">
        <f>VLOOKUP(Table13[[#This Row],[Item '#]],Data2!A:D,3,0)</f>
        <v>144</v>
      </c>
      <c r="Q48" s="1">
        <v>1152</v>
      </c>
      <c r="R48" s="2">
        <f>VLOOKUP(Table13[[#This Row],[Item '#]],[2]Sheet1!$B:$D,3,0)</f>
        <v>5465</v>
      </c>
    </row>
    <row r="49" spans="1:18" ht="30" x14ac:dyDescent="0.25">
      <c r="A49" s="40" t="s">
        <v>3055</v>
      </c>
      <c r="B49" s="2" t="s">
        <v>6881</v>
      </c>
      <c r="C49" s="2" t="s">
        <v>6881</v>
      </c>
      <c r="D49" s="1">
        <f>VLOOKUP(Table13[[#This Row],[SKU]],Data1!A:B,2,0)</f>
        <v>6303</v>
      </c>
      <c r="E49" s="41">
        <f>Table13[[#This Row],[UoM]]*Table13[[#This Row],[Recommended Replenishment Qty]]</f>
        <v>72</v>
      </c>
      <c r="F49" s="41">
        <f>Table13[[#This Row],[Total EA (Transfer to WH06)]]/Table13[[#This Row],[UoM]]</f>
        <v>72</v>
      </c>
      <c r="G49" s="1">
        <f>Table13[[#This Row],[Total EA (Transfer to WH06)]]/Table13[[#This Row],[BOX]]</f>
        <v>3</v>
      </c>
      <c r="H49" s="41"/>
      <c r="I49" s="42">
        <f>Table13[[#This Row],[Sellable Unit/Set/box to ship]]/Table13[[#This Row],[Box to pull]]</f>
        <v>24</v>
      </c>
      <c r="J49" s="7" t="str">
        <f t="shared" si="0"/>
        <v/>
      </c>
      <c r="K49" s="9" t="str">
        <f>VLOOKUP(Table13[[#This Row],[SKU]],Instruction!A:F,6,0)</f>
        <v xml:space="preserve">Cover inner box barcode. Apply outer case label accordingly to match item# (Cover barcodes on the case) </v>
      </c>
      <c r="L49" s="9">
        <f>VLOOKUP(Table13[[#This Row],[SKU]],Instruction!A:G,7,0)</f>
        <v>0</v>
      </c>
      <c r="M49" s="9" t="str">
        <f>VLOOKUP(Table13[[#This Row],[ASIN]],'[1]2024'!$A:$AB,28,0)</f>
        <v>No Supplies</v>
      </c>
      <c r="N49" s="41">
        <f>VLOOKUP(Table13[[#This Row],[SKU]],Data1!A:C,3,0)</f>
        <v>1</v>
      </c>
      <c r="O49" s="29">
        <f>VLOOKUP(Table13[[#This Row],[Item '#]],Data2!A:D,4,0)</f>
        <v>24</v>
      </c>
      <c r="P49" s="2">
        <f>VLOOKUP(Table13[[#This Row],[Item '#]],Data2!A:D,3,0)</f>
        <v>144</v>
      </c>
      <c r="Q49" s="1">
        <v>72</v>
      </c>
      <c r="R49" s="2">
        <f>VLOOKUP(Table13[[#This Row],[Item '#]],[2]Sheet1!$B:$D,3,0)</f>
        <v>-131</v>
      </c>
    </row>
    <row r="50" spans="1:18" ht="30" x14ac:dyDescent="0.25">
      <c r="A50" s="59" t="s">
        <v>1391</v>
      </c>
      <c r="B50" s="2" t="s">
        <v>8038</v>
      </c>
      <c r="C50" s="2" t="s">
        <v>8038</v>
      </c>
      <c r="D50" s="1">
        <f>VLOOKUP(Table13[[#This Row],[SKU]],Data1!A:B,2,0)</f>
        <v>304</v>
      </c>
      <c r="E50" s="60">
        <f>Table13[[#This Row],[UoM]]*Table13[[#This Row],[Recommended Replenishment Qty]]</f>
        <v>120</v>
      </c>
      <c r="F50" s="60">
        <f>Table13[[#This Row],[Total EA (Transfer to WH06)]]/Table13[[#This Row],[UoM]]</f>
        <v>120</v>
      </c>
      <c r="G50" s="1">
        <f>Table13[[#This Row],[Total EA (Transfer to WH06)]]/Table13[[#This Row],[BOX]]</f>
        <v>5</v>
      </c>
      <c r="H50" s="41"/>
      <c r="I50" s="42">
        <f>Table13[[#This Row],[Sellable Unit/Set/box to ship]]/Table13[[#This Row],[Box to pull]]</f>
        <v>24</v>
      </c>
      <c r="J50" s="7" t="str">
        <f t="shared" si="0"/>
        <v/>
      </c>
      <c r="K50" s="9" t="str">
        <f>VLOOKUP(Table13[[#This Row],[SKU]],Instruction!A:F,6,0)</f>
        <v xml:space="preserve">Apply outer box/case label accordingly to match item# (Cover all existing barcodes on the box/case) </v>
      </c>
      <c r="L50" s="9">
        <f>VLOOKUP(Table13[[#This Row],[SKU]],Instruction!A:G,7,0)</f>
        <v>0</v>
      </c>
      <c r="M50" s="9" t="str">
        <f>VLOOKUP(Table13[[#This Row],[ASIN]],'[1]2024'!$A:$AB,28,0)</f>
        <v>No Supplies</v>
      </c>
      <c r="N50" s="41">
        <f>VLOOKUP(Table13[[#This Row],[SKU]],Data1!A:C,3,0)</f>
        <v>1</v>
      </c>
      <c r="O50" s="29">
        <f>VLOOKUP(Table13[[#This Row],[Item '#]],Data2!A:D,4,0)</f>
        <v>24</v>
      </c>
      <c r="P50" s="2">
        <f>VLOOKUP(Table13[[#This Row],[Item '#]],Data2!A:D,3,0)</f>
        <v>288</v>
      </c>
      <c r="Q50" s="1">
        <v>120</v>
      </c>
      <c r="R50" s="2">
        <f>VLOOKUP(Table13[[#This Row],[Item '#]],[2]Sheet1!$B:$D,3,0)</f>
        <v>24396</v>
      </c>
    </row>
    <row r="51" spans="1:18" ht="30" x14ac:dyDescent="0.25">
      <c r="A51" s="59" t="s">
        <v>6568</v>
      </c>
      <c r="B51" s="2" t="s">
        <v>6911</v>
      </c>
      <c r="C51" s="2" t="s">
        <v>6787</v>
      </c>
      <c r="D51" s="1">
        <f>VLOOKUP(Table13[[#This Row],[SKU]],Data1!A:B,2,0)</f>
        <v>540</v>
      </c>
      <c r="E51" s="60">
        <f>Table13[[#This Row],[UoM]]*Table13[[#This Row],[Recommended Replenishment Qty]]</f>
        <v>48</v>
      </c>
      <c r="F51" s="60">
        <f>Table13[[#This Row],[Total EA (Transfer to WH06)]]/Table13[[#This Row],[UoM]]</f>
        <v>48</v>
      </c>
      <c r="G51" s="1"/>
      <c r="H51" s="41">
        <f>Table13[[#This Row],[Total EA (Transfer to WH06)]]/Table13[[#This Row],[CASE]]</f>
        <v>1</v>
      </c>
      <c r="I51" s="61">
        <f>Table13[[#This Row],[Sellable Unit/Set/box to ship]]/Table13[[#This Row],[Case to pull]]</f>
        <v>48</v>
      </c>
      <c r="J51" s="7" t="str">
        <f t="shared" si="0"/>
        <v>Labeling</v>
      </c>
      <c r="K5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1" s="9">
        <f>VLOOKUP(Table13[[#This Row],[SKU]],Instruction!A:G,7,0)</f>
        <v>0</v>
      </c>
      <c r="M51" s="9" t="str">
        <f>VLOOKUP(Table13[[#This Row],[ASIN]],'[1]2024'!$A:$AB,28,0)</f>
        <v>No Supplies</v>
      </c>
      <c r="N51" s="41">
        <f>VLOOKUP(Table13[[#This Row],[SKU]],Data1!A:C,3,0)</f>
        <v>1</v>
      </c>
      <c r="O51" s="29">
        <f>VLOOKUP(Table13[[#This Row],[Item '#]],Data2!A:D,4,0)</f>
        <v>0</v>
      </c>
      <c r="P51" s="2">
        <f>VLOOKUP(Table13[[#This Row],[Item '#]],Data2!A:D,3,0)</f>
        <v>48</v>
      </c>
      <c r="Q51" s="1">
        <v>48</v>
      </c>
      <c r="R51" s="2">
        <f>VLOOKUP(Table13[[#This Row],[Item '#]],[2]Sheet1!$B:$D,3,0)</f>
        <v>9965</v>
      </c>
    </row>
    <row r="52" spans="1:18" ht="30" x14ac:dyDescent="0.25">
      <c r="A52" s="59" t="s">
        <v>1133</v>
      </c>
      <c r="B52" s="2" t="s">
        <v>7055</v>
      </c>
      <c r="C52" s="2" t="s">
        <v>7055</v>
      </c>
      <c r="D52" s="1">
        <f>VLOOKUP(Table13[[#This Row],[SKU]],Data1!A:B,2,0)</f>
        <v>229</v>
      </c>
      <c r="E52" s="60">
        <f>Table13[[#This Row],[UoM]]*Table13[[#This Row],[Recommended Replenishment Qty]]</f>
        <v>144</v>
      </c>
      <c r="F52" s="60">
        <f>Table13[[#This Row],[Total EA (Transfer to WH06)]]/Table13[[#This Row],[UoM]]</f>
        <v>144</v>
      </c>
      <c r="G52" s="1"/>
      <c r="H52" s="41">
        <f>Table13[[#This Row],[Total EA (Transfer to WH06)]]/Table13[[#This Row],[CASE]]</f>
        <v>1</v>
      </c>
      <c r="I52" s="61">
        <f>Table13[[#This Row],[Sellable Unit/Set/box to ship]]/Table13[[#This Row],[Case to pull]]</f>
        <v>144</v>
      </c>
      <c r="J52" s="7" t="str">
        <f t="shared" si="0"/>
        <v/>
      </c>
      <c r="K52" s="9" t="str">
        <f>VLOOKUP(Table13[[#This Row],[SKU]],Instruction!A:F,6,0)</f>
        <v xml:space="preserve">Apply outer box/case label accordingly to match item# (Cover all existing barcodes on the box/case) </v>
      </c>
      <c r="L52" s="9">
        <f>VLOOKUP(Table13[[#This Row],[SKU]],Instruction!A:G,7,0)</f>
        <v>0</v>
      </c>
      <c r="M52" s="9" t="str">
        <f>VLOOKUP(Table13[[#This Row],[ASIN]],'[1]2024'!$A:$AB,28,0)</f>
        <v>No Supplies</v>
      </c>
      <c r="N52" s="41">
        <f>VLOOKUP(Table13[[#This Row],[SKU]],Data1!A:C,3,0)</f>
        <v>1</v>
      </c>
      <c r="O52" s="29">
        <f>VLOOKUP(Table13[[#This Row],[Item '#]],Data2!A:D,4,0)</f>
        <v>24</v>
      </c>
      <c r="P52" s="2">
        <f>VLOOKUP(Table13[[#This Row],[Item '#]],Data2!A:D,3,0)</f>
        <v>144</v>
      </c>
      <c r="Q52" s="1">
        <v>144</v>
      </c>
      <c r="R52" s="2">
        <f>VLOOKUP(Table13[[#This Row],[Item '#]],[2]Sheet1!$B:$D,3,0)</f>
        <v>24750</v>
      </c>
    </row>
    <row r="53" spans="1:18" ht="30" x14ac:dyDescent="0.25">
      <c r="A53" s="59" t="s">
        <v>8768</v>
      </c>
      <c r="B53" s="2" t="s">
        <v>8766</v>
      </c>
      <c r="C53" s="2" t="s">
        <v>8766</v>
      </c>
      <c r="D53" s="1">
        <f>VLOOKUP(Table13[[#This Row],[SKU]],Data1!A:B,2,0)</f>
        <v>834</v>
      </c>
      <c r="E53" s="60">
        <f>Table13[[#This Row],[UoM]]*Table13[[#This Row],[Recommended Replenishment Qty]]</f>
        <v>72</v>
      </c>
      <c r="F53" s="60">
        <f>Table13[[#This Row],[Total EA (Transfer to WH06)]]/Table13[[#This Row],[UoM]]</f>
        <v>72</v>
      </c>
      <c r="G53" s="1"/>
      <c r="H53" s="41">
        <f>Table13[[#This Row],[Total EA (Transfer to WH06)]]/Table13[[#This Row],[CASE]]</f>
        <v>3</v>
      </c>
      <c r="I53" s="61">
        <f>Table13[[#This Row],[Sellable Unit/Set/box to ship]]/Table13[[#This Row],[Case to pull]]</f>
        <v>24</v>
      </c>
      <c r="J53" s="7" t="str">
        <f t="shared" si="0"/>
        <v/>
      </c>
      <c r="K53" s="9" t="str">
        <f>VLOOKUP(Table13[[#This Row],[SKU]],Instruction!A:F,6,0)</f>
        <v xml:space="preserve">Apply outer box/case label accordingly to match item# (Cover all existing barcodes on the box/case) </v>
      </c>
      <c r="L53" s="9">
        <f>VLOOKUP(Table13[[#This Row],[SKU]],Instruction!A:G,7,0)</f>
        <v>0</v>
      </c>
      <c r="M53" s="9" t="e">
        <f>VLOOKUP(Table13[[#This Row],[ASIN]],'[1]2024'!$A:$AB,28,0)</f>
        <v>#N/A</v>
      </c>
      <c r="N53" s="41">
        <f>VLOOKUP(Table13[[#This Row],[SKU]],Data1!A:C,3,0)</f>
        <v>1</v>
      </c>
      <c r="O53" s="29">
        <f>VLOOKUP(Table13[[#This Row],[Item '#]],Data2!A:D,4,0)</f>
        <v>0</v>
      </c>
      <c r="P53" s="2">
        <f>VLOOKUP(Table13[[#This Row],[Item '#]],Data2!A:D,3,0)</f>
        <v>24</v>
      </c>
      <c r="Q53" s="1">
        <v>72</v>
      </c>
      <c r="R53" s="2">
        <f>VLOOKUP(Table13[[#This Row],[Item '#]],[2]Sheet1!$B:$D,3,0)</f>
        <v>17621</v>
      </c>
    </row>
    <row r="54" spans="1:18" ht="30" x14ac:dyDescent="0.25">
      <c r="A54" s="59" t="s">
        <v>2170</v>
      </c>
      <c r="B54" s="2" t="s">
        <v>6900</v>
      </c>
      <c r="C54" s="2" t="s">
        <v>6629</v>
      </c>
      <c r="D54" s="1">
        <f>VLOOKUP(Table13[[#This Row],[SKU]],Data1!A:B,2,0)</f>
        <v>4121</v>
      </c>
      <c r="E54" s="60">
        <f>Table13[[#This Row],[UoM]]*Table13[[#This Row],[Recommended Replenishment Qty]]</f>
        <v>276</v>
      </c>
      <c r="F54" s="60">
        <f>Table13[[#This Row],[Total EA (Transfer to WH06)]]/Table13[[#This Row],[UoM]]</f>
        <v>276</v>
      </c>
      <c r="G54" s="1"/>
      <c r="H54" s="41">
        <f>Table13[[#This Row],[Total EA (Transfer to WH06)]]/Table13[[#This Row],[CASE]]</f>
        <v>23</v>
      </c>
      <c r="I54" s="61">
        <f>Table13[[#This Row],[Sellable Unit/Set/box to ship]]/Table13[[#This Row],[Case to pull]]</f>
        <v>12</v>
      </c>
      <c r="J54" s="7" t="str">
        <f t="shared" si="0"/>
        <v>Labeling</v>
      </c>
      <c r="K5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4" s="9">
        <f>VLOOKUP(Table13[[#This Row],[SKU]],Instruction!A:G,7,0)</f>
        <v>0</v>
      </c>
      <c r="M54" s="9" t="str">
        <f>VLOOKUP(Table13[[#This Row],[ASIN]],'[1]2024'!$A:$AB,28,0)</f>
        <v>No Supplies</v>
      </c>
      <c r="N54" s="41">
        <f>VLOOKUP(Table13[[#This Row],[SKU]],Data1!A:C,3,0)</f>
        <v>1</v>
      </c>
      <c r="O54" s="29">
        <f>VLOOKUP(Table13[[#This Row],[Item '#]],Data2!A:D,4,0)</f>
        <v>0</v>
      </c>
      <c r="P54" s="2">
        <f>VLOOKUP(Table13[[#This Row],[Item '#]],Data2!A:D,3,0)</f>
        <v>12</v>
      </c>
      <c r="Q54" s="1">
        <v>276</v>
      </c>
      <c r="R54" s="2">
        <f>VLOOKUP(Table13[[#This Row],[Item '#]],[2]Sheet1!$B:$D,3,0)</f>
        <v>4125</v>
      </c>
    </row>
    <row r="55" spans="1:18" ht="30" x14ac:dyDescent="0.25">
      <c r="A55" s="59" t="s">
        <v>2386</v>
      </c>
      <c r="B55" s="2" t="s">
        <v>6841</v>
      </c>
      <c r="C55" s="2" t="s">
        <v>6841</v>
      </c>
      <c r="D55" s="1">
        <f>VLOOKUP(Table13[[#This Row],[SKU]],Data1!A:B,2,0)</f>
        <v>5011</v>
      </c>
      <c r="E55" s="60">
        <f>Table13[[#This Row],[UoM]]*Table13[[#This Row],[Recommended Replenishment Qty]]</f>
        <v>300</v>
      </c>
      <c r="F55" s="60">
        <f>Table13[[#This Row],[Total EA (Transfer to WH06)]]/Table13[[#This Row],[UoM]]</f>
        <v>300</v>
      </c>
      <c r="G55" s="1"/>
      <c r="H55" s="41">
        <f>Table13[[#This Row],[Total EA (Transfer to WH06)]]/Table13[[#This Row],[CASE]]</f>
        <v>6</v>
      </c>
      <c r="I55" s="61">
        <f>Table13[[#This Row],[Sellable Unit/Set/box to ship]]/Table13[[#This Row],[Case to pull]]</f>
        <v>50</v>
      </c>
      <c r="J55" s="7" t="str">
        <f t="shared" si="0"/>
        <v>Labeling</v>
      </c>
      <c r="K5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5" s="9">
        <f>VLOOKUP(Table13[[#This Row],[SKU]],Instruction!A:G,7,0)</f>
        <v>0</v>
      </c>
      <c r="M55" s="9" t="str">
        <f>VLOOKUP(Table13[[#This Row],[ASIN]],'[1]2024'!$A:$AB,28,0)</f>
        <v>No Supplies</v>
      </c>
      <c r="N55" s="41">
        <f>VLOOKUP(Table13[[#This Row],[SKU]],Data1!A:C,3,0)</f>
        <v>1</v>
      </c>
      <c r="O55" s="29">
        <f>VLOOKUP(Table13[[#This Row],[Item '#]],Data2!A:D,4,0)</f>
        <v>0</v>
      </c>
      <c r="P55" s="2">
        <f>VLOOKUP(Table13[[#This Row],[Item '#]],Data2!A:D,3,0)</f>
        <v>50</v>
      </c>
      <c r="Q55" s="1">
        <v>300</v>
      </c>
      <c r="R55" s="2">
        <f>VLOOKUP(Table13[[#This Row],[Item '#]],[2]Sheet1!$B:$D,3,0)</f>
        <v>13825</v>
      </c>
    </row>
    <row r="56" spans="1:18" ht="30" x14ac:dyDescent="0.25">
      <c r="A56" s="59" t="s">
        <v>30</v>
      </c>
      <c r="B56" s="2" t="s">
        <v>6861</v>
      </c>
      <c r="C56" s="2" t="s">
        <v>6861</v>
      </c>
      <c r="D56" s="1">
        <f>VLOOKUP(Table13[[#This Row],[SKU]],Data1!A:B,2,0)</f>
        <v>2236</v>
      </c>
      <c r="E56" s="60">
        <f>Table13[[#This Row],[UoM]]*Table13[[#This Row],[Recommended Replenishment Qty]]</f>
        <v>288</v>
      </c>
      <c r="F56" s="60">
        <f>Table13[[#This Row],[Total EA (Transfer to WH06)]]/Table13[[#This Row],[UoM]]</f>
        <v>288</v>
      </c>
      <c r="G56" s="1"/>
      <c r="H56" s="41">
        <f>Table13[[#This Row],[Total EA (Transfer to WH06)]]/Table13[[#This Row],[CASE]]</f>
        <v>12</v>
      </c>
      <c r="I56" s="61">
        <f>Table13[[#This Row],[Sellable Unit/Set/box to ship]]/Table13[[#This Row],[Case to pull]]</f>
        <v>24</v>
      </c>
      <c r="J56" s="7" t="str">
        <f t="shared" si="0"/>
        <v/>
      </c>
      <c r="K56" s="9" t="str">
        <f>VLOOKUP(Table13[[#This Row],[SKU]],Instruction!A:F,6,0)</f>
        <v xml:space="preserve">Apply outer box/case label accordingly to match item# (Cover all existing barcodes on the box/case) </v>
      </c>
      <c r="L56" s="9">
        <f>VLOOKUP(Table13[[#This Row],[SKU]],Instruction!A:G,7,0)</f>
        <v>0</v>
      </c>
      <c r="M56" s="9" t="str">
        <f>VLOOKUP(Table13[[#This Row],[ASIN]],'[1]2024'!$A:$AB,28,0)</f>
        <v>No Supplies</v>
      </c>
      <c r="N56" s="41">
        <f>VLOOKUP(Table13[[#This Row],[SKU]],Data1!A:C,3,0)</f>
        <v>1</v>
      </c>
      <c r="O56" s="29">
        <f>VLOOKUP(Table13[[#This Row],[Item '#]],Data2!A:D,4,0)</f>
        <v>0</v>
      </c>
      <c r="P56" s="2">
        <f>VLOOKUP(Table13[[#This Row],[Item '#]],Data2!A:D,3,0)</f>
        <v>24</v>
      </c>
      <c r="Q56" s="1">
        <v>288</v>
      </c>
      <c r="R56" s="2">
        <f>VLOOKUP(Table13[[#This Row],[Item '#]],[2]Sheet1!$B:$D,3,0)</f>
        <v>10533</v>
      </c>
    </row>
    <row r="57" spans="1:18" ht="30" x14ac:dyDescent="0.25">
      <c r="A57" s="40" t="s">
        <v>2840</v>
      </c>
      <c r="B57" s="2" t="s">
        <v>7195</v>
      </c>
      <c r="C57" s="2" t="s">
        <v>7195</v>
      </c>
      <c r="D57" s="1">
        <f>VLOOKUP(Table13[[#This Row],[SKU]],Data1!A:B,2,0)</f>
        <v>552</v>
      </c>
      <c r="E57" s="41">
        <f>Table13[[#This Row],[UoM]]*Table13[[#This Row],[Recommended Replenishment Qty]]</f>
        <v>180</v>
      </c>
      <c r="F57" s="41">
        <f>Table13[[#This Row],[Total EA (Transfer to WH06)]]/Table13[[#This Row],[UoM]]</f>
        <v>180</v>
      </c>
      <c r="G57" s="1"/>
      <c r="H57" s="41">
        <f>Table13[[#This Row],[Total EA (Transfer to WH06)]]/Table13[[#This Row],[CASE]]</f>
        <v>5</v>
      </c>
      <c r="I57" s="42">
        <f>Table13[[#This Row],[Sellable Unit/Set/box to ship]]/Table13[[#This Row],[Case to pull]]</f>
        <v>36</v>
      </c>
      <c r="J57" s="7" t="str">
        <f t="shared" si="0"/>
        <v/>
      </c>
      <c r="K57" s="9" t="str">
        <f>VLOOKUP(Table13[[#This Row],[SKU]],Instruction!A:F,6,0)</f>
        <v xml:space="preserve">Apply outer box/case label accordingly to match item# (Cover all existing barcodes on the box/case) </v>
      </c>
      <c r="L57" s="9">
        <f>VLOOKUP(Table13[[#This Row],[SKU]],Instruction!A:G,7,0)</f>
        <v>0</v>
      </c>
      <c r="M57" s="9" t="str">
        <f>VLOOKUP(Table13[[#This Row],[ASIN]],'[1]2024'!$A:$AB,28,0)</f>
        <v>No Supplies</v>
      </c>
      <c r="N57" s="41">
        <f>VLOOKUP(Table13[[#This Row],[SKU]],Data1!A:C,3,0)</f>
        <v>1</v>
      </c>
      <c r="O57" s="29">
        <f>VLOOKUP(Table13[[#This Row],[Item '#]],Data2!A:D,4,0)</f>
        <v>0</v>
      </c>
      <c r="P57" s="2">
        <f>VLOOKUP(Table13[[#This Row],[Item '#]],Data2!A:D,3,0)</f>
        <v>36</v>
      </c>
      <c r="Q57" s="1">
        <v>180</v>
      </c>
      <c r="R57" s="2">
        <f>VLOOKUP(Table13[[#This Row],[Item '#]],[2]Sheet1!$B:$D,3,0)</f>
        <v>17565</v>
      </c>
    </row>
    <row r="58" spans="1:18" ht="30" x14ac:dyDescent="0.25">
      <c r="A58" s="64" t="s">
        <v>7132</v>
      </c>
      <c r="B58" s="2" t="s">
        <v>6868</v>
      </c>
      <c r="C58" s="2" t="s">
        <v>6868</v>
      </c>
      <c r="D58" s="1">
        <f>VLOOKUP(Table13[[#This Row],[SKU]],Data1!A:B,2,0)</f>
        <v>41166</v>
      </c>
      <c r="E58" s="60">
        <f>Table13[[#This Row],[UoM]]*Table13[[#This Row],[Recommended Replenishment Qty]]</f>
        <v>513</v>
      </c>
      <c r="F58" s="60">
        <f>Table13[[#This Row],[Total EA (Transfer to WH06)]]/Table13[[#This Row],[UoM]]</f>
        <v>513</v>
      </c>
      <c r="G58" s="1"/>
      <c r="H58" s="41">
        <f>Table13[[#This Row],[Total EA (Transfer to WH06)]]/Table13[[#This Row],[CASE]]</f>
        <v>57</v>
      </c>
      <c r="I58" s="61">
        <f>Table13[[#This Row],[Sellable Unit/Set/box to ship]]/Table13[[#This Row],[Case to pull]]</f>
        <v>9</v>
      </c>
      <c r="J58" s="7" t="str">
        <f t="shared" si="0"/>
        <v/>
      </c>
      <c r="K58" s="9" t="str">
        <f>VLOOKUP(Table13[[#This Row],[SKU]],Instruction!A:F,6,0)</f>
        <v xml:space="preserve">• 9 UNITS PER CASE (take out 1 unit from original case)
• Apply outer case label accordingly to match item# (Cover all existing barcodes on the case) </v>
      </c>
      <c r="L58" s="9">
        <f>VLOOKUP(Table13[[#This Row],[SKU]],Instruction!A:G,7,0)</f>
        <v>0</v>
      </c>
      <c r="M58" s="9" t="str">
        <f>VLOOKUP(Table13[[#This Row],[ASIN]],'[1]2024'!$A:$AB,28,0)</f>
        <v>No Supplies</v>
      </c>
      <c r="N58" s="41">
        <f>VLOOKUP(Table13[[#This Row],[SKU]],Data1!A:C,3,0)</f>
        <v>1</v>
      </c>
      <c r="O58" s="29">
        <f>VLOOKUP(Table13[[#This Row],[Item '#]],Data2!A:D,4,0)</f>
        <v>0</v>
      </c>
      <c r="P58" s="2">
        <v>9</v>
      </c>
      <c r="Q58" s="1">
        <v>513</v>
      </c>
      <c r="R58" s="2">
        <f>VLOOKUP(Table13[[#This Row],[Item '#]],[2]Sheet1!$B:$D,3,0)</f>
        <v>1443</v>
      </c>
    </row>
    <row r="59" spans="1:18" ht="30" x14ac:dyDescent="0.25">
      <c r="A59" s="59" t="s">
        <v>7061</v>
      </c>
      <c r="B59" s="2" t="s">
        <v>6909</v>
      </c>
      <c r="C59" s="2" t="s">
        <v>6909</v>
      </c>
      <c r="D59" s="1">
        <f>VLOOKUP(Table13[[#This Row],[SKU]],Data1!A:B,2,0)</f>
        <v>465</v>
      </c>
      <c r="E59" s="60">
        <f>Table13[[#This Row],[UoM]]*Table13[[#This Row],[Recommended Replenishment Qty]]</f>
        <v>336</v>
      </c>
      <c r="F59" s="60">
        <f>Table13[[#This Row],[Total EA (Transfer to WH06)]]/Table13[[#This Row],[UoM]]</f>
        <v>336</v>
      </c>
      <c r="G59" s="1"/>
      <c r="H59" s="41">
        <f>Table13[[#This Row],[Total EA (Transfer to WH06)]]/Table13[[#This Row],[CASE]]</f>
        <v>7</v>
      </c>
      <c r="I59" s="61">
        <f>Table13[[#This Row],[Sellable Unit/Set/box to ship]]/Table13[[#This Row],[Case to pull]]</f>
        <v>48</v>
      </c>
      <c r="J59" s="7" t="str">
        <f t="shared" si="0"/>
        <v/>
      </c>
      <c r="K59" s="9" t="str">
        <f>VLOOKUP(Table13[[#This Row],[SKU]],Instruction!A:F,6,0)</f>
        <v xml:space="preserve">Apply outer box/case label accordingly to match item# (Cover all existing barcodes on the box/case) </v>
      </c>
      <c r="L59" s="9">
        <f>VLOOKUP(Table13[[#This Row],[SKU]],Instruction!A:G,7,0)</f>
        <v>0</v>
      </c>
      <c r="M59" s="9" t="str">
        <f>VLOOKUP(Table13[[#This Row],[ASIN]],'[1]2024'!$A:$AB,28,0)</f>
        <v>No Supplies</v>
      </c>
      <c r="N59" s="41">
        <f>VLOOKUP(Table13[[#This Row],[SKU]],Data1!A:C,3,0)</f>
        <v>1</v>
      </c>
      <c r="O59" s="29">
        <f>VLOOKUP(Table13[[#This Row],[Item '#]],Data2!A:D,4,0)</f>
        <v>0</v>
      </c>
      <c r="P59" s="2">
        <f>VLOOKUP(Table13[[#This Row],[Item '#]],Data2!A:D,3,0)</f>
        <v>48</v>
      </c>
      <c r="Q59" s="1">
        <v>336</v>
      </c>
      <c r="R59" s="2">
        <f>VLOOKUP(Table13[[#This Row],[Item '#]],[2]Sheet1!$B:$D,3,0)</f>
        <v>100008</v>
      </c>
    </row>
    <row r="60" spans="1:18" ht="30" x14ac:dyDescent="0.25">
      <c r="A60" s="59" t="s">
        <v>10</v>
      </c>
      <c r="B60" s="2" t="s">
        <v>7678</v>
      </c>
      <c r="C60" s="2" t="s">
        <v>7726</v>
      </c>
      <c r="D60" s="1">
        <f>VLOOKUP(Table13[[#This Row],[SKU]],Data1!A:B,2,0)</f>
        <v>5045</v>
      </c>
      <c r="E60" s="60">
        <f>Table13[[#This Row],[UoM]]*Table13[[#This Row],[Recommended Replenishment Qty]]</f>
        <v>1008</v>
      </c>
      <c r="F60" s="60">
        <f>Table13[[#This Row],[Total EA (Transfer to WH06)]]/Table13[[#This Row],[UoM]]</f>
        <v>1008</v>
      </c>
      <c r="G60" s="1"/>
      <c r="H60" s="41">
        <f>Table13[[#This Row],[Total EA (Transfer to WH06)]]/Table13[[#This Row],[CASE]]</f>
        <v>21</v>
      </c>
      <c r="I60" s="61">
        <f>Table13[[#This Row],[Sellable Unit/Set/box to ship]]/Table13[[#This Row],[Case to pull]]</f>
        <v>48</v>
      </c>
      <c r="J60" s="7" t="str">
        <f t="shared" si="0"/>
        <v>Labeling</v>
      </c>
      <c r="K6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0" s="9">
        <f>VLOOKUP(Table13[[#This Row],[SKU]],Instruction!A:G,7,0)</f>
        <v>0</v>
      </c>
      <c r="M60" s="9" t="str">
        <f>VLOOKUP(Table13[[#This Row],[ASIN]],'[1]2024'!$A:$AB,28,0)</f>
        <v>No Supplies</v>
      </c>
      <c r="N60" s="41">
        <f>VLOOKUP(Table13[[#This Row],[SKU]],Data1!A:C,3,0)</f>
        <v>1</v>
      </c>
      <c r="O60" s="29">
        <f>VLOOKUP(Table13[[#This Row],[Item '#]],Data2!A:D,4,0)</f>
        <v>0</v>
      </c>
      <c r="P60" s="2">
        <f>VLOOKUP(Table13[[#This Row],[Item '#]],Data2!A:D,3,0)</f>
        <v>48</v>
      </c>
      <c r="Q60" s="1">
        <v>1008</v>
      </c>
      <c r="R60" s="2">
        <f>VLOOKUP(Table13[[#This Row],[Item '#]],[2]Sheet1!$B:$D,3,0)</f>
        <v>29</v>
      </c>
    </row>
    <row r="61" spans="1:18" ht="30" x14ac:dyDescent="0.25">
      <c r="A61" s="59" t="s">
        <v>2155</v>
      </c>
      <c r="B61" s="2" t="s">
        <v>6895</v>
      </c>
      <c r="C61" s="2" t="s">
        <v>6615</v>
      </c>
      <c r="D61" s="1">
        <f>VLOOKUP(Table13[[#This Row],[SKU]],Data1!A:B,2,0)</f>
        <v>4104</v>
      </c>
      <c r="E61" s="60">
        <f>Table13[[#This Row],[UoM]]*Table13[[#This Row],[Recommended Replenishment Qty]]</f>
        <v>204</v>
      </c>
      <c r="F61" s="60">
        <f>Table13[[#This Row],[Total EA (Transfer to WH06)]]/Table13[[#This Row],[UoM]]</f>
        <v>204</v>
      </c>
      <c r="G61" s="1"/>
      <c r="H61" s="41">
        <f>Table13[[#This Row],[Total EA (Transfer to WH06)]]/Table13[[#This Row],[CASE]]</f>
        <v>17</v>
      </c>
      <c r="I61" s="61">
        <f>Table13[[#This Row],[Sellable Unit/Set/box to ship]]/Table13[[#This Row],[Case to pull]]</f>
        <v>12</v>
      </c>
      <c r="J61" s="7" t="str">
        <f t="shared" si="0"/>
        <v>Labeling</v>
      </c>
      <c r="K6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1" s="9">
        <f>VLOOKUP(Table13[[#This Row],[SKU]],Instruction!A:G,7,0)</f>
        <v>0</v>
      </c>
      <c r="M61" s="9" t="str">
        <f>VLOOKUP(Table13[[#This Row],[ASIN]],'[1]2024'!$A:$AB,28,0)</f>
        <v>No Supplies</v>
      </c>
      <c r="N61" s="41">
        <f>VLOOKUP(Table13[[#This Row],[SKU]],Data1!A:C,3,0)</f>
        <v>1</v>
      </c>
      <c r="O61" s="29">
        <f>VLOOKUP(Table13[[#This Row],[Item '#]],Data2!A:D,4,0)</f>
        <v>0</v>
      </c>
      <c r="P61" s="2">
        <f>VLOOKUP(Table13[[#This Row],[Item '#]],Data2!A:D,3,0)</f>
        <v>12</v>
      </c>
      <c r="Q61" s="1">
        <v>204</v>
      </c>
      <c r="R61" s="2">
        <f>VLOOKUP(Table13[[#This Row],[Item '#]],[2]Sheet1!$B:$D,3,0)</f>
        <v>7109</v>
      </c>
    </row>
    <row r="62" spans="1:18" ht="30" x14ac:dyDescent="0.25">
      <c r="A62" s="59" t="s">
        <v>2167</v>
      </c>
      <c r="B62" s="2" t="s">
        <v>6899</v>
      </c>
      <c r="C62" s="2" t="s">
        <v>6625</v>
      </c>
      <c r="D62" s="1">
        <f>VLOOKUP(Table13[[#This Row],[SKU]],Data1!A:B,2,0)</f>
        <v>4120</v>
      </c>
      <c r="E62" s="60">
        <f>Table13[[#This Row],[UoM]]*Table13[[#This Row],[Recommended Replenishment Qty]]</f>
        <v>120</v>
      </c>
      <c r="F62" s="60">
        <f>Table13[[#This Row],[Total EA (Transfer to WH06)]]/Table13[[#This Row],[UoM]]</f>
        <v>120</v>
      </c>
      <c r="G62" s="1"/>
      <c r="H62" s="41">
        <f>Table13[[#This Row],[Total EA (Transfer to WH06)]]/Table13[[#This Row],[CASE]]</f>
        <v>10</v>
      </c>
      <c r="I62" s="61">
        <f>Table13[[#This Row],[Sellable Unit/Set/box to ship]]/Table13[[#This Row],[Case to pull]]</f>
        <v>12</v>
      </c>
      <c r="J62" s="7" t="str">
        <f t="shared" si="0"/>
        <v>Labeling</v>
      </c>
      <c r="K6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2" s="9">
        <f>VLOOKUP(Table13[[#This Row],[SKU]],Instruction!A:G,7,0)</f>
        <v>0</v>
      </c>
      <c r="M62" s="9" t="str">
        <f>VLOOKUP(Table13[[#This Row],[ASIN]],'[1]2024'!$A:$AB,28,0)</f>
        <v>No Supplies</v>
      </c>
      <c r="N62" s="41">
        <f>VLOOKUP(Table13[[#This Row],[SKU]],Data1!A:C,3,0)</f>
        <v>1</v>
      </c>
      <c r="O62" s="29">
        <f>VLOOKUP(Table13[[#This Row],[Item '#]],Data2!A:D,4,0)</f>
        <v>0</v>
      </c>
      <c r="P62" s="2">
        <f>VLOOKUP(Table13[[#This Row],[Item '#]],Data2!A:D,3,0)</f>
        <v>12</v>
      </c>
      <c r="Q62" s="1">
        <v>120</v>
      </c>
      <c r="R62" s="2">
        <f>VLOOKUP(Table13[[#This Row],[Item '#]],[2]Sheet1!$B:$D,3,0)</f>
        <v>3799</v>
      </c>
    </row>
    <row r="63" spans="1:18" ht="30" x14ac:dyDescent="0.25">
      <c r="A63" s="59" t="s">
        <v>995</v>
      </c>
      <c r="B63" s="2" t="s">
        <v>7673</v>
      </c>
      <c r="C63" s="2" t="s">
        <v>7742</v>
      </c>
      <c r="D63" s="1">
        <f>VLOOKUP(Table13[[#This Row],[SKU]],Data1!A:B,2,0)</f>
        <v>212</v>
      </c>
      <c r="E63" s="60">
        <f>Table13[[#This Row],[UoM]]*Table13[[#This Row],[Recommended Replenishment Qty]]</f>
        <v>720</v>
      </c>
      <c r="F63" s="60">
        <f>Table13[[#This Row],[Total EA (Transfer to WH06)]]/Table13[[#This Row],[UoM]]</f>
        <v>720</v>
      </c>
      <c r="G63" s="1"/>
      <c r="H63" s="41">
        <f>Table13[[#This Row],[Total EA (Transfer to WH06)]]/Table13[[#This Row],[CASE]]</f>
        <v>5</v>
      </c>
      <c r="I63" s="61">
        <f>Table13[[#This Row],[Sellable Unit/Set/box to ship]]/Table13[[#This Row],[Case to pull]]</f>
        <v>144</v>
      </c>
      <c r="J63" s="7" t="str">
        <f t="shared" si="0"/>
        <v>Labeling</v>
      </c>
      <c r="K6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3" s="9">
        <f>VLOOKUP(Table13[[#This Row],[SKU]],Instruction!A:G,7,0)</f>
        <v>0</v>
      </c>
      <c r="M63" s="9" t="str">
        <f>VLOOKUP(Table13[[#This Row],[ASIN]],'[1]2024'!$A:$AB,28,0)</f>
        <v>No Supplies</v>
      </c>
      <c r="N63" s="41">
        <f>VLOOKUP(Table13[[#This Row],[SKU]],Data1!A:C,3,0)</f>
        <v>1</v>
      </c>
      <c r="O63" s="29">
        <f>VLOOKUP(Table13[[#This Row],[Item '#]],Data2!A:D,4,0)</f>
        <v>24</v>
      </c>
      <c r="P63" s="2">
        <f>VLOOKUP(Table13[[#This Row],[Item '#]],Data2!A:D,3,0)</f>
        <v>144</v>
      </c>
      <c r="Q63" s="1">
        <v>720</v>
      </c>
      <c r="R63" s="2">
        <f>VLOOKUP(Table13[[#This Row],[Item '#]],[2]Sheet1!$B:$D,3,0)</f>
        <v>12311</v>
      </c>
    </row>
    <row r="64" spans="1:18" ht="30" x14ac:dyDescent="0.25">
      <c r="A64" s="78" t="s">
        <v>3395</v>
      </c>
      <c r="B64" s="65" t="s">
        <v>7166</v>
      </c>
      <c r="C64" s="65" t="s">
        <v>7166</v>
      </c>
      <c r="D64" s="29">
        <f>VLOOKUP(Table13[[#This Row],[SKU]],Data1!A:B,2,0)</f>
        <v>903</v>
      </c>
      <c r="E64" s="66">
        <f>Table13[[#This Row],[UoM]]*Table13[[#This Row],[Recommended Replenishment Qty]]</f>
        <v>48</v>
      </c>
      <c r="F64" s="66">
        <f>Table13[[#This Row],[Total EA (Transfer to WH06)]]/Table13[[#This Row],[UoM]]</f>
        <v>48</v>
      </c>
      <c r="G64" s="1">
        <f>Table13[[#This Row],[Total EA (Transfer to WH06)]]/Table13[[#This Row],[BOX]]</f>
        <v>2</v>
      </c>
      <c r="H64" s="41"/>
      <c r="I64" s="67">
        <f>Table13[[#This Row],[Sellable Unit/Set/box to ship]]/Table13[[#This Row],[Box to pull]]</f>
        <v>24</v>
      </c>
      <c r="J64" s="7" t="str">
        <f t="shared" ref="J64:J126" si="1">IF(ISNUMBER(SEARCH("FNSKU",K64)),"Labeling","")</f>
        <v/>
      </c>
      <c r="K64" s="9" t="str">
        <f>VLOOKUP(Table13[[#This Row],[SKU]],Instruction!A:F,6,0)</f>
        <v xml:space="preserve">Apply outer box/case label accordingly to match item# (Cover all existing barcodes on the box/case) </v>
      </c>
      <c r="L64" s="9">
        <f>VLOOKUP(Table13[[#This Row],[SKU]],Instruction!A:G,7,0)</f>
        <v>0</v>
      </c>
      <c r="M64" s="9" t="str">
        <f>VLOOKUP(Table13[[#This Row],[ASIN]],'[1]2024'!$A:$AB,28,0)</f>
        <v>No Supplies</v>
      </c>
      <c r="N64" s="41">
        <f>VLOOKUP(Table13[[#This Row],[SKU]],Data1!A:C,3,0)</f>
        <v>1</v>
      </c>
      <c r="O64" s="29">
        <f>VLOOKUP(Table13[[#This Row],[Item '#]],Data2!A:D,4,0)</f>
        <v>24</v>
      </c>
      <c r="P64" s="2">
        <f>VLOOKUP(Table13[[#This Row],[Item '#]],Data2!A:D,3,0)</f>
        <v>144</v>
      </c>
      <c r="Q64" s="29">
        <v>48</v>
      </c>
      <c r="R64" s="2">
        <f>VLOOKUP(Table13[[#This Row],[Item '#]],[2]Sheet1!$B:$D,3,0)</f>
        <v>28076</v>
      </c>
    </row>
    <row r="65" spans="1:18" ht="30" x14ac:dyDescent="0.25">
      <c r="A65" s="40" t="s">
        <v>1549</v>
      </c>
      <c r="B65" s="2" t="s">
        <v>6891</v>
      </c>
      <c r="C65" s="2" t="s">
        <v>6596</v>
      </c>
      <c r="D65" s="1">
        <f>VLOOKUP(Table13[[#This Row],[SKU]],Data1!A:B,2,0)</f>
        <v>3161</v>
      </c>
      <c r="E65" s="41">
        <f>Table13[[#This Row],[UoM]]*Table13[[#This Row],[Recommended Replenishment Qty]]</f>
        <v>108</v>
      </c>
      <c r="F65" s="41">
        <f>Table13[[#This Row],[Total EA (Transfer to WH06)]]/Table13[[#This Row],[UoM]]</f>
        <v>108</v>
      </c>
      <c r="G65" s="1"/>
      <c r="H65" s="41">
        <f>Table13[[#This Row],[Total EA (Transfer to WH06)]]/Table13[[#This Row],[CASE]]</f>
        <v>9</v>
      </c>
      <c r="I65" s="42">
        <f>Table13[[#This Row],[Sellable Unit/Set/box to ship]]/Table13[[#This Row],[Case to pull]]</f>
        <v>12</v>
      </c>
      <c r="J65" s="7" t="str">
        <f t="shared" si="1"/>
        <v>Labeling</v>
      </c>
      <c r="K6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5" s="9">
        <f>VLOOKUP(Table13[[#This Row],[SKU]],Instruction!A:G,7,0)</f>
        <v>0</v>
      </c>
      <c r="M65" s="9" t="str">
        <f>VLOOKUP(Table13[[#This Row],[ASIN]],'[1]2024'!$A:$AB,28,0)</f>
        <v>No Supplies</v>
      </c>
      <c r="N65" s="41">
        <f>VLOOKUP(Table13[[#This Row],[SKU]],Data1!A:C,3,0)</f>
        <v>1</v>
      </c>
      <c r="O65" s="29">
        <f>VLOOKUP(Table13[[#This Row],[Item '#]],Data2!A:D,4,0)</f>
        <v>0</v>
      </c>
      <c r="P65" s="2">
        <f>VLOOKUP(Table13[[#This Row],[Item '#]],Data2!A:D,3,0)</f>
        <v>12</v>
      </c>
      <c r="Q65" s="1">
        <v>108</v>
      </c>
      <c r="R65" s="2">
        <f>VLOOKUP(Table13[[#This Row],[Item '#]],[2]Sheet1!$B:$D,3,0)</f>
        <v>10878</v>
      </c>
    </row>
    <row r="66" spans="1:18" ht="30" x14ac:dyDescent="0.25">
      <c r="A66" s="40" t="s">
        <v>7065</v>
      </c>
      <c r="B66" s="2" t="s">
        <v>7062</v>
      </c>
      <c r="C66" s="2" t="s">
        <v>7063</v>
      </c>
      <c r="D66" s="1">
        <f>VLOOKUP(Table13[[#This Row],[SKU]],Data1!A:B,2,0)</f>
        <v>465</v>
      </c>
      <c r="E66" s="41">
        <f>Table13[[#This Row],[UoM]]*Table13[[#This Row],[Recommended Replenishment Qty]]</f>
        <v>144</v>
      </c>
      <c r="F66" s="41">
        <f>Table13[[#This Row],[Total EA (Transfer to WH06)]]/Table13[[#This Row],[UoM]]</f>
        <v>144</v>
      </c>
      <c r="G66" s="1"/>
      <c r="H66" s="41">
        <f>Table13[[#This Row],[Total EA (Transfer to WH06)]]/Table13[[#This Row],[CASE]]</f>
        <v>3</v>
      </c>
      <c r="I66" s="42">
        <f>Table13[[#This Row],[Sellable Unit/Set/box to ship]]/Table13[[#This Row],[Case to pull]]</f>
        <v>48</v>
      </c>
      <c r="J66" s="7" t="str">
        <f t="shared" si="1"/>
        <v>Labeling</v>
      </c>
      <c r="K6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6" s="9">
        <f>VLOOKUP(Table13[[#This Row],[SKU]],Instruction!A:G,7,0)</f>
        <v>0</v>
      </c>
      <c r="M66" s="9" t="str">
        <f>VLOOKUP(Table13[[#This Row],[ASIN]],'[1]2024'!$A:$AB,28,0)</f>
        <v>No Supplies</v>
      </c>
      <c r="N66" s="41">
        <f>VLOOKUP(Table13[[#This Row],[SKU]],Data1!A:C,3,0)</f>
        <v>1</v>
      </c>
      <c r="O66" s="29">
        <f>VLOOKUP(Table13[[#This Row],[Item '#]],Data2!A:D,4,0)</f>
        <v>0</v>
      </c>
      <c r="P66" s="2">
        <f>VLOOKUP(Table13[[#This Row],[Item '#]],Data2!A:D,3,0)</f>
        <v>48</v>
      </c>
      <c r="Q66" s="1">
        <v>144</v>
      </c>
      <c r="R66" s="2">
        <f>VLOOKUP(Table13[[#This Row],[Item '#]],[2]Sheet1!$B:$D,3,0)</f>
        <v>100008</v>
      </c>
    </row>
    <row r="67" spans="1:18" ht="38.25" customHeight="1" x14ac:dyDescent="0.25">
      <c r="A67" s="31" t="s">
        <v>8586</v>
      </c>
      <c r="B67" s="2" t="s">
        <v>7433</v>
      </c>
      <c r="C67" s="2" t="s">
        <v>8570</v>
      </c>
      <c r="D67" s="1">
        <f>VLOOKUP(Table13[[#This Row],[SKU]],Data1!A:B,2,0)</f>
        <v>2043</v>
      </c>
      <c r="E67" s="32">
        <f>Table13[[#This Row],[UoM]]*Table13[[#This Row],[Recommended Replenishment Qty]]</f>
        <v>96</v>
      </c>
      <c r="F67" s="32">
        <f>Table13[[#This Row],[Total EA (Transfer to WH06)]]/Table13[[#This Row],[UoM]]</f>
        <v>96</v>
      </c>
      <c r="G67" s="1">
        <f>Table13[[#This Row],[Total EA (Transfer to WH06)]]/Table13[[#This Row],[BOX]]</f>
        <v>4</v>
      </c>
      <c r="H67" s="41"/>
      <c r="I67" s="67">
        <f>Table13[[#This Row],[Sellable Unit/Set/box to ship]]/Table13[[#This Row],[Box to pull]]</f>
        <v>24</v>
      </c>
      <c r="J67" s="7" t="str">
        <f t="shared" si="1"/>
        <v>Labeling</v>
      </c>
      <c r="K6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7" s="9">
        <f>VLOOKUP(Table13[[#This Row],[SKU]],Instruction!A:G,7,0)</f>
        <v>0</v>
      </c>
      <c r="M67" s="9" t="str">
        <f>VLOOKUP(Table13[[#This Row],[ASIN]],'[1]2024'!$A:$AB,28,0)</f>
        <v>No Supplies</v>
      </c>
      <c r="N67" s="41">
        <f>VLOOKUP(Table13[[#This Row],[SKU]],Data1!A:C,3,0)</f>
        <v>1</v>
      </c>
      <c r="O67" s="29">
        <f>VLOOKUP(Table13[[#This Row],[Item '#]],Data2!A:D,4,0)</f>
        <v>24</v>
      </c>
      <c r="P67" s="2">
        <f>VLOOKUP(Table13[[#This Row],[Item '#]],Data2!A:D,3,0)</f>
        <v>144</v>
      </c>
      <c r="Q67" s="1">
        <v>96</v>
      </c>
      <c r="R67" s="2">
        <f>VLOOKUP(Table13[[#This Row],[Item '#]],[2]Sheet1!$B:$D,3,0)</f>
        <v>29532</v>
      </c>
    </row>
    <row r="68" spans="1:18" ht="30" x14ac:dyDescent="0.25">
      <c r="A68" s="40" t="s">
        <v>3805</v>
      </c>
      <c r="B68" s="2" t="s">
        <v>7441</v>
      </c>
      <c r="C68" s="2" t="s">
        <v>7442</v>
      </c>
      <c r="D68" s="1">
        <f>VLOOKUP(Table13[[#This Row],[SKU]],Data1!A:B,2,0)</f>
        <v>5081</v>
      </c>
      <c r="E68" s="41">
        <f>Table13[[#This Row],[UoM]]*Table13[[#This Row],[Recommended Replenishment Qty]]</f>
        <v>96</v>
      </c>
      <c r="F68" s="41">
        <f>Table13[[#This Row],[Total EA (Transfer to WH06)]]/Table13[[#This Row],[UoM]]</f>
        <v>96</v>
      </c>
      <c r="G68" s="1"/>
      <c r="H68" s="41">
        <f>Table13[[#This Row],[Total EA (Transfer to WH06)]]/Table13[[#This Row],[CASE]]</f>
        <v>8</v>
      </c>
      <c r="I68" s="42">
        <f>Table13[[#This Row],[Sellable Unit/Set/box to ship]]/Table13[[#This Row],[Case to pull]]</f>
        <v>12</v>
      </c>
      <c r="J68" s="7" t="str">
        <f t="shared" si="1"/>
        <v>Labeling</v>
      </c>
      <c r="K6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8" s="9">
        <f>VLOOKUP(Table13[[#This Row],[SKU]],Instruction!A:G,7,0)</f>
        <v>0</v>
      </c>
      <c r="M68" s="9" t="str">
        <f>VLOOKUP(Table13[[#This Row],[ASIN]],'[1]2024'!$A:$AB,28,0)</f>
        <v>No Supplies</v>
      </c>
      <c r="N68" s="41">
        <f>VLOOKUP(Table13[[#This Row],[SKU]],Data1!A:C,3,0)</f>
        <v>1</v>
      </c>
      <c r="O68" s="29">
        <f>VLOOKUP(Table13[[#This Row],[Item '#]],Data2!A:D,4,0)</f>
        <v>0</v>
      </c>
      <c r="P68" s="2">
        <f>VLOOKUP(Table13[[#This Row],[Item '#]],Data2!A:D,3,0)</f>
        <v>12</v>
      </c>
      <c r="Q68" s="1">
        <v>96</v>
      </c>
      <c r="R68" s="2">
        <f>VLOOKUP(Table13[[#This Row],[Item '#]],[2]Sheet1!$B:$D,3,0)</f>
        <v>2043</v>
      </c>
    </row>
    <row r="69" spans="1:18" ht="30" x14ac:dyDescent="0.25">
      <c r="A69" s="59" t="s">
        <v>2187</v>
      </c>
      <c r="B69" s="2" t="s">
        <v>6903</v>
      </c>
      <c r="C69" s="2" t="s">
        <v>6639</v>
      </c>
      <c r="D69" s="1">
        <f>VLOOKUP(Table13[[#This Row],[SKU]],Data1!A:B,2,0)</f>
        <v>4127</v>
      </c>
      <c r="E69" s="60">
        <f>Table13[[#This Row],[UoM]]*Table13[[#This Row],[Recommended Replenishment Qty]]</f>
        <v>504</v>
      </c>
      <c r="F69" s="60">
        <f>Table13[[#This Row],[Total EA (Transfer to WH06)]]/Table13[[#This Row],[UoM]]</f>
        <v>504</v>
      </c>
      <c r="G69" s="1"/>
      <c r="H69" s="41">
        <f>Table13[[#This Row],[Total EA (Transfer to WH06)]]/Table13[[#This Row],[CASE]]</f>
        <v>42</v>
      </c>
      <c r="I69" s="61">
        <f>Table13[[#This Row],[Sellable Unit/Set/box to ship]]/Table13[[#This Row],[Case to pull]]</f>
        <v>12</v>
      </c>
      <c r="J69" s="7" t="str">
        <f t="shared" si="1"/>
        <v>Labeling</v>
      </c>
      <c r="K6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9" s="9">
        <f>VLOOKUP(Table13[[#This Row],[SKU]],Instruction!A:G,7,0)</f>
        <v>0</v>
      </c>
      <c r="M69" s="9" t="str">
        <f>VLOOKUP(Table13[[#This Row],[ASIN]],'[1]2024'!$A:$AB,28,0)</f>
        <v>No Supplies</v>
      </c>
      <c r="N69" s="41">
        <f>VLOOKUP(Table13[[#This Row],[SKU]],Data1!A:C,3,0)</f>
        <v>1</v>
      </c>
      <c r="O69" s="29">
        <f>VLOOKUP(Table13[[#This Row],[Item '#]],Data2!A:D,4,0)</f>
        <v>0</v>
      </c>
      <c r="P69" s="2">
        <f>VLOOKUP(Table13[[#This Row],[Item '#]],Data2!A:D,3,0)</f>
        <v>12</v>
      </c>
      <c r="Q69" s="1">
        <v>504</v>
      </c>
      <c r="R69" s="2">
        <f>VLOOKUP(Table13[[#This Row],[Item '#]],[2]Sheet1!$B:$D,3,0)</f>
        <v>9701</v>
      </c>
    </row>
    <row r="70" spans="1:18" ht="30" x14ac:dyDescent="0.25">
      <c r="A70" s="31" t="s">
        <v>3014</v>
      </c>
      <c r="B70" s="2" t="s">
        <v>7177</v>
      </c>
      <c r="C70" s="2" t="s">
        <v>7177</v>
      </c>
      <c r="D70" s="1">
        <f>VLOOKUP(Table13[[#This Row],[SKU]],Data1!A:B,2,0)</f>
        <v>609</v>
      </c>
      <c r="E70" s="32">
        <f>Table13[[#This Row],[UoM]]*Table13[[#This Row],[Recommended Replenishment Qty]]</f>
        <v>648</v>
      </c>
      <c r="F70" s="32">
        <f>Table13[[#This Row],[Total EA (Transfer to WH06)]]/Table13[[#This Row],[UoM]]</f>
        <v>648</v>
      </c>
      <c r="G70" s="1"/>
      <c r="H70" s="41">
        <f>Table13[[#This Row],[Total EA (Transfer to WH06)]]/Table13[[#This Row],[CASE]]</f>
        <v>9</v>
      </c>
      <c r="I70" s="42">
        <f>Table13[[#This Row],[Sellable Unit/Set/box to ship]]/Table13[[#This Row],[Case to pull]]</f>
        <v>72</v>
      </c>
      <c r="J70" s="7" t="str">
        <f t="shared" si="1"/>
        <v/>
      </c>
      <c r="K70" s="9" t="str">
        <f>VLOOKUP(Table13[[#This Row],[SKU]],Instruction!A:F,6,0)</f>
        <v xml:space="preserve">Apply outer box/case label accordingly to match item# (Cover all existing barcodes on the box/case) </v>
      </c>
      <c r="L70" s="9">
        <f>VLOOKUP(Table13[[#This Row],[SKU]],Instruction!A:G,7,0)</f>
        <v>0</v>
      </c>
      <c r="M70" s="9" t="str">
        <f>VLOOKUP(Table13[[#This Row],[ASIN]],'[1]2024'!$A:$AB,28,0)</f>
        <v>No Supplies</v>
      </c>
      <c r="N70" s="41">
        <f>VLOOKUP(Table13[[#This Row],[SKU]],Data1!A:C,3,0)</f>
        <v>1</v>
      </c>
      <c r="O70" s="29">
        <f>VLOOKUP(Table13[[#This Row],[Item '#]],Data2!A:D,4,0)</f>
        <v>24</v>
      </c>
      <c r="P70" s="2">
        <f>VLOOKUP(Table13[[#This Row],[Item '#]],Data2!A:D,3,0)</f>
        <v>72</v>
      </c>
      <c r="Q70" s="1">
        <v>648</v>
      </c>
      <c r="R70" s="2">
        <f>VLOOKUP(Table13[[#This Row],[Item '#]],[2]Sheet1!$B:$D,3,0)</f>
        <v>43600</v>
      </c>
    </row>
    <row r="71" spans="1:18" x14ac:dyDescent="0.25">
      <c r="A71" s="59" t="s">
        <v>916</v>
      </c>
      <c r="B71" s="2" t="s">
        <v>7282</v>
      </c>
      <c r="C71" s="2" t="s">
        <v>7282</v>
      </c>
      <c r="D71" s="1">
        <f>VLOOKUP(Table13[[#This Row],[SKU]],Data1!A:B,2,0)</f>
        <v>2044</v>
      </c>
      <c r="E71" s="60">
        <f>Table13[[#This Row],[UoM]]*Table13[[#This Row],[Recommended Replenishment Qty]]</f>
        <v>912</v>
      </c>
      <c r="F71" s="60">
        <f>Table13[[#This Row],[Total EA (Transfer to WH06)]]/Table13[[#This Row],[UoM]]</f>
        <v>912</v>
      </c>
      <c r="G71" s="1"/>
      <c r="H71" s="41">
        <f>Table13[[#This Row],[Total EA (Transfer to WH06)]]/Table13[[#This Row],[CASE]]</f>
        <v>19</v>
      </c>
      <c r="I71" s="61">
        <f>Table13[[#This Row],[Sellable Unit/Set/box to ship]]/Table13[[#This Row],[Case to pull]]</f>
        <v>48</v>
      </c>
      <c r="J71" s="7" t="str">
        <f t="shared" si="1"/>
        <v/>
      </c>
      <c r="K71" s="9" t="str">
        <f>VLOOKUP(Table13[[#This Row],[SKU]],Instruction!A:F,6,0)</f>
        <v xml:space="preserve">Apply outer case label accordingly to match item# (Cover all existing barcodes on the case) </v>
      </c>
      <c r="L71" s="9">
        <f>VLOOKUP(Table13[[#This Row],[SKU]],Instruction!A:G,7,0)</f>
        <v>0</v>
      </c>
      <c r="M71" s="9" t="str">
        <f>VLOOKUP(Table13[[#This Row],[ASIN]],'[1]2024'!$A:$AB,28,0)</f>
        <v>No Supplies</v>
      </c>
      <c r="N71" s="41">
        <f>VLOOKUP(Table13[[#This Row],[SKU]],Data1!A:C,3,0)</f>
        <v>1</v>
      </c>
      <c r="O71" s="29">
        <f>VLOOKUP(Table13[[#This Row],[Item '#]],Data2!A:D,4,0)</f>
        <v>0</v>
      </c>
      <c r="P71" s="2">
        <f>VLOOKUP(Table13[[#This Row],[Item '#]],Data2!A:D,3,0)</f>
        <v>48</v>
      </c>
      <c r="Q71" s="1">
        <v>912</v>
      </c>
      <c r="R71" s="2">
        <f>VLOOKUP(Table13[[#This Row],[Item '#]],[2]Sheet1!$B:$D,3,0)</f>
        <v>7255</v>
      </c>
    </row>
    <row r="72" spans="1:18" ht="30" customHeight="1" x14ac:dyDescent="0.25">
      <c r="A72" s="59" t="s">
        <v>2680</v>
      </c>
      <c r="B72" s="2" t="s">
        <v>6877</v>
      </c>
      <c r="C72" s="2" t="s">
        <v>6877</v>
      </c>
      <c r="D72" s="1">
        <f>VLOOKUP(Table13[[#This Row],[SKU]],Data1!A:B,2,0)</f>
        <v>5174</v>
      </c>
      <c r="E72" s="60">
        <f>Table13[[#This Row],[UoM]]*Table13[[#This Row],[Recommended Replenishment Qty]]</f>
        <v>24</v>
      </c>
      <c r="F72" s="60">
        <f>Table13[[#This Row],[Total EA (Transfer to WH06)]]/Table13[[#This Row],[UoM]]</f>
        <v>24</v>
      </c>
      <c r="G72" s="1">
        <f>Table13[[#This Row],[Total EA (Transfer to WH06)]]/Table13[[#This Row],[BOX]]</f>
        <v>1</v>
      </c>
      <c r="H72" s="41"/>
      <c r="I72" s="67">
        <f>Table13[[#This Row],[Sellable Unit/Set/box to ship]]/Table13[[#This Row],[Box to pull]]</f>
        <v>24</v>
      </c>
      <c r="J72" s="7" t="str">
        <f t="shared" si="1"/>
        <v/>
      </c>
      <c r="K72" s="9" t="str">
        <f>VLOOKUP(Table13[[#This Row],[SKU]],Instruction!A:F,6,0)</f>
        <v xml:space="preserve">Apply outer case label accordingly to match item# (Cover all existing barcodes on the case) </v>
      </c>
      <c r="L72" s="9">
        <f>VLOOKUP(Table13[[#This Row],[SKU]],Instruction!A:G,7,0)</f>
        <v>0</v>
      </c>
      <c r="M72" s="7" t="str">
        <f>VLOOKUP(Table13[[#This Row],[ASIN]],'[1]2024'!$A:$AB,28,0)</f>
        <v>No Supplies</v>
      </c>
      <c r="N72" s="41">
        <f>VLOOKUP(Table13[[#This Row],[SKU]],Data1!A:C,3,0)</f>
        <v>1</v>
      </c>
      <c r="O72" s="29">
        <f>VLOOKUP(Table13[[#This Row],[Item '#]],Data2!A:D,4,0)</f>
        <v>24</v>
      </c>
      <c r="P72" s="2">
        <f>VLOOKUP(Table13[[#This Row],[Item '#]],Data2!A:D,3,0)</f>
        <v>288</v>
      </c>
      <c r="Q72" s="1">
        <v>24</v>
      </c>
      <c r="R72" s="2">
        <f>VLOOKUP(Table13[[#This Row],[Item '#]],[2]Sheet1!$B:$D,3,0)</f>
        <v>12351</v>
      </c>
    </row>
    <row r="73" spans="1:18" x14ac:dyDescent="0.25">
      <c r="A73" s="59" t="s">
        <v>3462</v>
      </c>
      <c r="B73" s="2" t="s">
        <v>7190</v>
      </c>
      <c r="C73" s="2" t="s">
        <v>7190</v>
      </c>
      <c r="D73" s="1">
        <f>VLOOKUP(Table13[[#This Row],[SKU]],Data1!A:B,2,0)</f>
        <v>930</v>
      </c>
      <c r="E73" s="60">
        <f>Table13[[#This Row],[UoM]]*Table13[[#This Row],[Recommended Replenishment Qty]]</f>
        <v>96</v>
      </c>
      <c r="F73" s="60">
        <f>Table13[[#This Row],[Total EA (Transfer to WH06)]]/Table13[[#This Row],[UoM]]</f>
        <v>96</v>
      </c>
      <c r="G73" s="1">
        <f>Table13[[#This Row],[Total EA (Transfer to WH06)]]/Table13[[#This Row],[BOX]]</f>
        <v>4</v>
      </c>
      <c r="H73" s="41"/>
      <c r="I73" s="67">
        <f>Table13[[#This Row],[Sellable Unit/Set/box to ship]]/Table13[[#This Row],[Box to pull]]</f>
        <v>24</v>
      </c>
      <c r="J73" s="7" t="str">
        <f t="shared" si="1"/>
        <v/>
      </c>
      <c r="K73" s="9" t="str">
        <f>VLOOKUP(Table13[[#This Row],[SKU]],Instruction!A:F,6,0)</f>
        <v xml:space="preserve">Apply outer case label accordingly to match item# (Cover all existing barcodes on the case) </v>
      </c>
      <c r="L73" s="9">
        <f>VLOOKUP(Table13[[#This Row],[SKU]],Instruction!A:G,7,0)</f>
        <v>0</v>
      </c>
      <c r="M73" s="9" t="str">
        <f>VLOOKUP(Table13[[#This Row],[ASIN]],'[1]2024'!$A:$AB,28,0)</f>
        <v>No Supplies</v>
      </c>
      <c r="N73" s="41">
        <f>VLOOKUP(Table13[[#This Row],[SKU]],Data1!A:C,3,0)</f>
        <v>1</v>
      </c>
      <c r="O73" s="29">
        <f>VLOOKUP(Table13[[#This Row],[Item '#]],Data2!A:D,4,0)</f>
        <v>24</v>
      </c>
      <c r="P73" s="2">
        <f>VLOOKUP(Table13[[#This Row],[Item '#]],Data2!A:D,3,0)</f>
        <v>144</v>
      </c>
      <c r="Q73" s="1">
        <v>96</v>
      </c>
      <c r="R73" s="2">
        <f>VLOOKUP(Table13[[#This Row],[Item '#]],[2]Sheet1!$B:$D,3,0)</f>
        <v>70908</v>
      </c>
    </row>
    <row r="74" spans="1:18" ht="30" x14ac:dyDescent="0.25">
      <c r="A74" s="40" t="s">
        <v>2870</v>
      </c>
      <c r="B74" s="2" t="s">
        <v>7510</v>
      </c>
      <c r="C74" s="2" t="s">
        <v>7510</v>
      </c>
      <c r="D74" s="1">
        <f>VLOOKUP(Table13[[#This Row],[SKU]],Data1!A:B,2,0)</f>
        <v>565</v>
      </c>
      <c r="E74" s="41">
        <f>Table13[[#This Row],[UoM]]*Table13[[#This Row],[Recommended Replenishment Qty]]</f>
        <v>36</v>
      </c>
      <c r="F74" s="41">
        <f>Table13[[#This Row],[Total EA (Transfer to WH06)]]/Table13[[#This Row],[UoM]]</f>
        <v>36</v>
      </c>
      <c r="G74" s="1"/>
      <c r="H74" s="41">
        <f>Table13[[#This Row],[Total EA (Transfer to WH06)]]/Table13[[#This Row],[CASE]]</f>
        <v>1</v>
      </c>
      <c r="I74" s="42">
        <f>Table13[[#This Row],[Sellable Unit/Set/box to ship]]/Table13[[#This Row],[Case to pull]]</f>
        <v>36</v>
      </c>
      <c r="J74" s="7" t="str">
        <f t="shared" si="1"/>
        <v/>
      </c>
      <c r="K74" s="9" t="str">
        <f>VLOOKUP(Table13[[#This Row],[SKU]],Instruction!A:F,6,0)</f>
        <v xml:space="preserve">Apply outer box/case label accordingly to match item# (Cover all existing barcodes on the box/case) </v>
      </c>
      <c r="L74" s="9">
        <f>VLOOKUP(Table13[[#This Row],[SKU]],Instruction!A:G,7,0)</f>
        <v>0</v>
      </c>
      <c r="M74" s="9" t="str">
        <f>VLOOKUP(Table13[[#This Row],[ASIN]],'[1]2024'!$A:$AB,28,0)</f>
        <v>No Supplies</v>
      </c>
      <c r="N74" s="41">
        <f>VLOOKUP(Table13[[#This Row],[SKU]],Data1!A:C,3,0)</f>
        <v>1</v>
      </c>
      <c r="O74" s="29">
        <f>VLOOKUP(Table13[[#This Row],[Item '#]],Data2!A:D,4,0)</f>
        <v>0</v>
      </c>
      <c r="P74" s="2">
        <f>VLOOKUP(Table13[[#This Row],[Item '#]],Data2!A:D,3,0)</f>
        <v>36</v>
      </c>
      <c r="Q74" s="1">
        <v>36</v>
      </c>
      <c r="R74" s="2">
        <f>VLOOKUP(Table13[[#This Row],[Item '#]],[2]Sheet1!$B:$D,3,0)</f>
        <v>89026</v>
      </c>
    </row>
    <row r="75" spans="1:18" ht="30" x14ac:dyDescent="0.25">
      <c r="A75" s="40" t="s">
        <v>7279</v>
      </c>
      <c r="B75" s="2" t="s">
        <v>7276</v>
      </c>
      <c r="C75" s="2" t="s">
        <v>7277</v>
      </c>
      <c r="D75" s="1">
        <f>VLOOKUP(Table13[[#This Row],[SKU]],Data1!A:B,2,0)</f>
        <v>3171</v>
      </c>
      <c r="E75" s="41">
        <f>Table13[[#This Row],[UoM]]*Table13[[#This Row],[Recommended Replenishment Qty]]</f>
        <v>192</v>
      </c>
      <c r="F75" s="41">
        <f>Table13[[#This Row],[Total EA (Transfer to WH06)]]/Table13[[#This Row],[UoM]]</f>
        <v>192</v>
      </c>
      <c r="G75" s="1"/>
      <c r="H75" s="41">
        <f>Table13[[#This Row],[Total EA (Transfer to WH06)]]/Table13[[#This Row],[CASE]]</f>
        <v>16</v>
      </c>
      <c r="I75" s="42">
        <f>Table13[[#This Row],[Sellable Unit/Set/box to ship]]/Table13[[#This Row],[Case to pull]]</f>
        <v>12</v>
      </c>
      <c r="J75" s="7" t="str">
        <f t="shared" si="1"/>
        <v>Labeling</v>
      </c>
      <c r="K7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5" s="9">
        <f>VLOOKUP(Table13[[#This Row],[SKU]],Instruction!A:G,7,0)</f>
        <v>0</v>
      </c>
      <c r="M75" s="9" t="str">
        <f>VLOOKUP(Table13[[#This Row],[ASIN]],'[1]2024'!$A:$AB,28,0)</f>
        <v>No Supplies</v>
      </c>
      <c r="N75" s="41">
        <f>VLOOKUP(Table13[[#This Row],[SKU]],Data1!A:C,3,0)</f>
        <v>1</v>
      </c>
      <c r="O75" s="29">
        <f>VLOOKUP(Table13[[#This Row],[Item '#]],Data2!A:D,4,0)</f>
        <v>0</v>
      </c>
      <c r="P75" s="2">
        <f>VLOOKUP(Table13[[#This Row],[Item '#]],Data2!A:D,3,0)</f>
        <v>12</v>
      </c>
      <c r="Q75" s="1">
        <v>192</v>
      </c>
      <c r="R75" s="2">
        <f>VLOOKUP(Table13[[#This Row],[Item '#]],[2]Sheet1!$B:$D,3,0)</f>
        <v>7417</v>
      </c>
    </row>
    <row r="76" spans="1:18" ht="30" x14ac:dyDescent="0.25">
      <c r="A76" s="40" t="s">
        <v>3223</v>
      </c>
      <c r="B76" s="2" t="s">
        <v>7640</v>
      </c>
      <c r="C76" s="2" t="s">
        <v>7640</v>
      </c>
      <c r="D76" s="1">
        <f>VLOOKUP(Table13[[#This Row],[SKU]],Data1!A:B,2,0)</f>
        <v>761</v>
      </c>
      <c r="E76" s="41">
        <f>Table13[[#This Row],[UoM]]*Table13[[#This Row],[Recommended Replenishment Qty]]</f>
        <v>96</v>
      </c>
      <c r="F76" s="41">
        <f>Table13[[#This Row],[Total EA (Transfer to WH06)]]/Table13[[#This Row],[UoM]]</f>
        <v>96</v>
      </c>
      <c r="G76" s="1">
        <f>Table13[[#This Row],[Total EA (Transfer to WH06)]]/Table13[[#This Row],[BOX]]</f>
        <v>4</v>
      </c>
      <c r="H76" s="41"/>
      <c r="I76" s="67">
        <f>Table13[[#This Row],[Sellable Unit/Set/box to ship]]/Table13[[#This Row],[Box to pull]]</f>
        <v>24</v>
      </c>
      <c r="J76" s="7" t="str">
        <f t="shared" si="1"/>
        <v/>
      </c>
      <c r="K76" s="9" t="str">
        <f>VLOOKUP(Table13[[#This Row],[SKU]],Instruction!A:F,6,0)</f>
        <v xml:space="preserve">Apply outer box/case label accordingly to match item# (Cover all existing barcodes on the box/case) </v>
      </c>
      <c r="L76" s="9">
        <f>VLOOKUP(Table13[[#This Row],[SKU]],Instruction!A:G,7,0)</f>
        <v>0</v>
      </c>
      <c r="M76" s="9" t="str">
        <f>VLOOKUP(Table13[[#This Row],[ASIN]],'[1]2024'!$A:$AB,28,0)</f>
        <v>No Supplies</v>
      </c>
      <c r="N76" s="41">
        <f>VLOOKUP(Table13[[#This Row],[SKU]],Data1!A:C,3,0)</f>
        <v>1</v>
      </c>
      <c r="O76" s="29">
        <f>VLOOKUP(Table13[[#This Row],[Item '#]],Data2!A:D,4,0)</f>
        <v>24</v>
      </c>
      <c r="P76" s="2">
        <f>VLOOKUP(Table13[[#This Row],[Item '#]],Data2!A:D,3,0)</f>
        <v>144</v>
      </c>
      <c r="Q76" s="1">
        <v>96</v>
      </c>
      <c r="R76" s="2">
        <f>VLOOKUP(Table13[[#This Row],[Item '#]],[2]Sheet1!$B:$D,3,0)</f>
        <v>134140</v>
      </c>
    </row>
    <row r="77" spans="1:18" ht="30" x14ac:dyDescent="0.25">
      <c r="A77" s="40" t="s">
        <v>8589</v>
      </c>
      <c r="B77" s="2" t="s">
        <v>6871</v>
      </c>
      <c r="C77" s="2" t="s">
        <v>8588</v>
      </c>
      <c r="D77" s="1">
        <f>VLOOKUP(Table13[[#This Row],[SKU]],Data1!A:B,2,0)</f>
        <v>5087</v>
      </c>
      <c r="E77" s="41">
        <f>Table13[[#This Row],[UoM]]*Table13[[#This Row],[Recommended Replenishment Qty]]</f>
        <v>432</v>
      </c>
      <c r="F77" s="41">
        <f>Table13[[#This Row],[Total EA (Transfer to WH06)]]/Table13[[#This Row],[UoM]]</f>
        <v>432</v>
      </c>
      <c r="G77" s="1"/>
      <c r="H77" s="41">
        <f>Table13[[#This Row],[Total EA (Transfer to WH06)]]/Table13[[#This Row],[CASE]]</f>
        <v>9</v>
      </c>
      <c r="I77" s="42">
        <f>Table13[[#This Row],[Sellable Unit/Set/box to ship]]/Table13[[#This Row],[Case to pull]]</f>
        <v>48</v>
      </c>
      <c r="J77" s="7" t="str">
        <f t="shared" si="1"/>
        <v>Labeling</v>
      </c>
      <c r="K7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7" s="9">
        <f>VLOOKUP(Table13[[#This Row],[SKU]],Instruction!A:G,7,0)</f>
        <v>0</v>
      </c>
      <c r="M77" s="9" t="str">
        <f>VLOOKUP(Table13[[#This Row],[ASIN]],'[1]2024'!$A:$AB,28,0)</f>
        <v>No Supplies</v>
      </c>
      <c r="N77" s="41">
        <f>VLOOKUP(Table13[[#This Row],[SKU]],Data1!A:C,3,0)</f>
        <v>1</v>
      </c>
      <c r="O77" s="29">
        <f>VLOOKUP(Table13[[#This Row],[Item '#]],Data2!A:D,4,0)</f>
        <v>0</v>
      </c>
      <c r="P77" s="2">
        <f>VLOOKUP(Table13[[#This Row],[Item '#]],Data2!A:D,3,0)</f>
        <v>48</v>
      </c>
      <c r="Q77" s="1">
        <v>432</v>
      </c>
      <c r="R77" s="2">
        <f>VLOOKUP(Table13[[#This Row],[Item '#]],[2]Sheet1!$B:$D,3,0)</f>
        <v>80962</v>
      </c>
    </row>
    <row r="78" spans="1:18" ht="30" x14ac:dyDescent="0.25">
      <c r="A78" s="40" t="s">
        <v>7303</v>
      </c>
      <c r="B78" s="2" t="s">
        <v>7300</v>
      </c>
      <c r="C78" s="2" t="s">
        <v>7301</v>
      </c>
      <c r="D78" s="1">
        <f>VLOOKUP(Table13[[#This Row],[SKU]],Data1!A:B,2,0)</f>
        <v>4003</v>
      </c>
      <c r="E78" s="41">
        <f>Table13[[#This Row],[UoM]]*Table13[[#This Row],[Recommended Replenishment Qty]]</f>
        <v>72</v>
      </c>
      <c r="F78" s="41">
        <f>Table13[[#This Row],[Total EA (Transfer to WH06)]]/Table13[[#This Row],[UoM]]</f>
        <v>72</v>
      </c>
      <c r="G78" s="1">
        <f>Table13[[#This Row],[Total EA (Transfer to WH06)]]/Table13[[#This Row],[BOX]]</f>
        <v>3</v>
      </c>
      <c r="H78" s="41"/>
      <c r="I78" s="42">
        <f>Table13[[#This Row],[Sellable Unit/Set/box to ship]]/Table13[[#This Row],[Box to pull]]</f>
        <v>24</v>
      </c>
      <c r="J78" s="7" t="str">
        <f t="shared" si="1"/>
        <v>Labeling</v>
      </c>
      <c r="K7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8" s="9">
        <f>VLOOKUP(Table13[[#This Row],[SKU]],Instruction!A:G,7,0)</f>
        <v>0</v>
      </c>
      <c r="M78" s="9" t="str">
        <f>VLOOKUP(Table13[[#This Row],[ASIN]],'[1]2024'!$A:$AB,28,0)</f>
        <v>No Supplies</v>
      </c>
      <c r="N78" s="41">
        <f>VLOOKUP(Table13[[#This Row],[SKU]],Data1!A:C,3,0)</f>
        <v>1</v>
      </c>
      <c r="O78" s="29">
        <f>VLOOKUP(Table13[[#This Row],[Item '#]],Data2!A:D,4,0)</f>
        <v>24</v>
      </c>
      <c r="P78" s="2">
        <f>VLOOKUP(Table13[[#This Row],[Item '#]],Data2!A:D,3,0)</f>
        <v>144</v>
      </c>
      <c r="Q78" s="1">
        <v>72</v>
      </c>
      <c r="R78" s="2">
        <f>VLOOKUP(Table13[[#This Row],[Item '#]],[2]Sheet1!$B:$D,3,0)</f>
        <v>23165</v>
      </c>
    </row>
    <row r="79" spans="1:18" ht="30" x14ac:dyDescent="0.25">
      <c r="A79" s="40" t="s">
        <v>1741</v>
      </c>
      <c r="B79" s="2" t="s">
        <v>7056</v>
      </c>
      <c r="C79" s="2" t="s">
        <v>7056</v>
      </c>
      <c r="D79" s="1">
        <f>VLOOKUP(Table13[[#This Row],[SKU]],Data1!A:B,2,0)</f>
        <v>338</v>
      </c>
      <c r="E79" s="41">
        <f>Table13[[#This Row],[UoM]]*Table13[[#This Row],[Recommended Replenishment Qty]]</f>
        <v>576</v>
      </c>
      <c r="F79" s="41">
        <f>Table13[[#This Row],[Total EA (Transfer to WH06)]]/Table13[[#This Row],[UoM]]</f>
        <v>576</v>
      </c>
      <c r="G79" s="1"/>
      <c r="H79" s="41">
        <f>Table13[[#This Row],[Total EA (Transfer to WH06)]]/Table13[[#This Row],[CASE]]</f>
        <v>2</v>
      </c>
      <c r="I79" s="42">
        <f>Table13[[#This Row],[Sellable Unit/Set/box to ship]]/Table13[[#This Row],[Case to pull]]</f>
        <v>288</v>
      </c>
      <c r="J79" s="7" t="str">
        <f t="shared" si="1"/>
        <v/>
      </c>
      <c r="K79" s="9" t="str">
        <f>VLOOKUP(Table13[[#This Row],[SKU]],Instruction!A:F,6,0)</f>
        <v xml:space="preserve">Apply outer box/case label accordingly to match item# (Cover all existing barcodes on the box/case) </v>
      </c>
      <c r="L79" s="9">
        <f>VLOOKUP(Table13[[#This Row],[SKU]],Instruction!A:G,7,0)</f>
        <v>0</v>
      </c>
      <c r="M79" s="9" t="str">
        <f>VLOOKUP(Table13[[#This Row],[ASIN]],'[1]2024'!$A:$AB,28,0)</f>
        <v>No Supplies</v>
      </c>
      <c r="N79" s="41">
        <f>VLOOKUP(Table13[[#This Row],[SKU]],Data1!A:C,3,0)</f>
        <v>1</v>
      </c>
      <c r="O79" s="29">
        <f>VLOOKUP(Table13[[#This Row],[Item '#]],Data2!A:D,4,0)</f>
        <v>24</v>
      </c>
      <c r="P79" s="2">
        <f>VLOOKUP(Table13[[#This Row],[Item '#]],Data2!A:D,3,0)</f>
        <v>288</v>
      </c>
      <c r="Q79" s="1">
        <v>576</v>
      </c>
      <c r="R79" s="2">
        <f>VLOOKUP(Table13[[#This Row],[Item '#]],[2]Sheet1!$B:$D,3,0)</f>
        <v>20001</v>
      </c>
    </row>
    <row r="80" spans="1:18" ht="30" x14ac:dyDescent="0.25">
      <c r="A80" s="40" t="s">
        <v>1081</v>
      </c>
      <c r="B80" s="2" t="s">
        <v>7513</v>
      </c>
      <c r="C80" s="2" t="s">
        <v>7513</v>
      </c>
      <c r="D80" s="1">
        <f>VLOOKUP(Table13[[#This Row],[SKU]],Data1!A:B,2,0)</f>
        <v>2207</v>
      </c>
      <c r="E80" s="41">
        <f>Table13[[#This Row],[UoM]]*Table13[[#This Row],[Recommended Replenishment Qty]]</f>
        <v>288</v>
      </c>
      <c r="F80" s="41">
        <f>Table13[[#This Row],[Total EA (Transfer to WH06)]]/Table13[[#This Row],[UoM]]</f>
        <v>288</v>
      </c>
      <c r="G80" s="1"/>
      <c r="H80" s="41">
        <f>Table13[[#This Row],[Total EA (Transfer to WH06)]]/Table13[[#This Row],[CASE]]</f>
        <v>4</v>
      </c>
      <c r="I80" s="42">
        <f>Table13[[#This Row],[Sellable Unit/Set/box to ship]]/Table13[[#This Row],[Case to pull]]</f>
        <v>72</v>
      </c>
      <c r="J80" s="7" t="str">
        <f t="shared" si="1"/>
        <v/>
      </c>
      <c r="K80" s="9" t="str">
        <f>VLOOKUP(Table13[[#This Row],[SKU]],Instruction!A:F,6,0)</f>
        <v xml:space="preserve">Apply outer box/case label accordingly to match item# (Cover all existing barcodes on the box/case) </v>
      </c>
      <c r="L80" s="9">
        <f>VLOOKUP(Table13[[#This Row],[SKU]],Instruction!A:G,7,0)</f>
        <v>0</v>
      </c>
      <c r="M80" s="9" t="str">
        <f>VLOOKUP(Table13[[#This Row],[ASIN]],'[1]2024'!$A:$AB,28,0)</f>
        <v>No Supplies</v>
      </c>
      <c r="N80" s="41">
        <f>VLOOKUP(Table13[[#This Row],[SKU]],Data1!A:C,3,0)</f>
        <v>1</v>
      </c>
      <c r="O80" s="29">
        <f>VLOOKUP(Table13[[#This Row],[Item '#]],Data2!A:D,4,0)</f>
        <v>24</v>
      </c>
      <c r="P80" s="2">
        <f>VLOOKUP(Table13[[#This Row],[Item '#]],Data2!A:D,3,0)</f>
        <v>72</v>
      </c>
      <c r="Q80" s="1">
        <v>288</v>
      </c>
      <c r="R80" s="2">
        <f>VLOOKUP(Table13[[#This Row],[Item '#]],[2]Sheet1!$B:$D,3,0)</f>
        <v>28912</v>
      </c>
    </row>
    <row r="81" spans="1:18" ht="30" x14ac:dyDescent="0.25">
      <c r="A81" s="40" t="s">
        <v>6852</v>
      </c>
      <c r="B81" s="2" t="s">
        <v>6770</v>
      </c>
      <c r="C81" s="2" t="s">
        <v>6770</v>
      </c>
      <c r="D81" s="1">
        <f>VLOOKUP(Table13[[#This Row],[SKU]],Data1!A:B,2,0)</f>
        <v>3467</v>
      </c>
      <c r="E81" s="41">
        <f>Table13[[#This Row],[UoM]]*Table13[[#This Row],[Recommended Replenishment Qty]]</f>
        <v>1512</v>
      </c>
      <c r="F81" s="41">
        <f>Table13[[#This Row],[Total EA (Transfer to WH06)]]/Table13[[#This Row],[UoM]]</f>
        <v>1512</v>
      </c>
      <c r="G81" s="1"/>
      <c r="H81" s="41">
        <f>Table13[[#This Row],[Total EA (Transfer to WH06)]]/Table13[[#This Row],[CASE]]</f>
        <v>21</v>
      </c>
      <c r="I81" s="42">
        <f>Table13[[#This Row],[Sellable Unit/Set/box to ship]]/Table13[[#This Row],[Case to pull]]</f>
        <v>72</v>
      </c>
      <c r="J81" s="7" t="str">
        <f t="shared" si="1"/>
        <v>Labeling</v>
      </c>
      <c r="K8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1" s="9">
        <f>VLOOKUP(Table13[[#This Row],[SKU]],Instruction!A:G,7,0)</f>
        <v>0</v>
      </c>
      <c r="M81" s="9" t="str">
        <f>VLOOKUP(Table13[[#This Row],[ASIN]],'[1]2024'!$A:$AB,28,0)</f>
        <v>No Supplies</v>
      </c>
      <c r="N81" s="41">
        <f>VLOOKUP(Table13[[#This Row],[SKU]],Data1!A:C,3,0)</f>
        <v>1</v>
      </c>
      <c r="O81" s="29">
        <f>VLOOKUP(Table13[[#This Row],[Item '#]],Data2!A:D,4,0)</f>
        <v>24</v>
      </c>
      <c r="P81" s="2">
        <f>VLOOKUP(Table13[[#This Row],[Item '#]],Data2!A:D,3,0)</f>
        <v>72</v>
      </c>
      <c r="Q81" s="1">
        <v>1512</v>
      </c>
      <c r="R81" s="2">
        <f>VLOOKUP(Table13[[#This Row],[Item '#]],[2]Sheet1!$B:$D,3,0)</f>
        <v>31672</v>
      </c>
    </row>
    <row r="82" spans="1:18" x14ac:dyDescent="0.25">
      <c r="A82" s="31" t="s">
        <v>3798</v>
      </c>
      <c r="B82" s="2" t="s">
        <v>7700</v>
      </c>
      <c r="C82" s="2" t="s">
        <v>7700</v>
      </c>
      <c r="D82" s="1">
        <f>VLOOKUP(Table13[[#This Row],[SKU]],Data1!A:B,2,0)</f>
        <v>851</v>
      </c>
      <c r="E82" s="32">
        <f>Table13[[#This Row],[UoM]]*Table13[[#This Row],[Recommended Replenishment Qty]]</f>
        <v>528</v>
      </c>
      <c r="F82" s="32">
        <f>Table13[[#This Row],[Total EA (Transfer to WH06)]]/Table13[[#This Row],[UoM]]</f>
        <v>528</v>
      </c>
      <c r="G82" s="1"/>
      <c r="H82" s="41">
        <f>Table13[[#This Row],[Total EA (Transfer to WH06)]]/Table13[[#This Row],[CASE]]</f>
        <v>44</v>
      </c>
      <c r="I82" s="42">
        <f>Table13[[#This Row],[Sellable Unit/Set/box to ship]]/Table13[[#This Row],[Case to pull]]</f>
        <v>12</v>
      </c>
      <c r="J82" s="7" t="str">
        <f t="shared" si="1"/>
        <v/>
      </c>
      <c r="K82" s="9" t="str">
        <f>VLOOKUP(Table13[[#This Row],[SKU]],Instruction!A:F,6,0)</f>
        <v xml:space="preserve">Apply outer case label accordingly to match item# (Cover all existing barcodes on the case) </v>
      </c>
      <c r="L82" s="9">
        <f>VLOOKUP(Table13[[#This Row],[SKU]],Instruction!A:G,7,0)</f>
        <v>0</v>
      </c>
      <c r="M82" s="9" t="str">
        <f>VLOOKUP(Table13[[#This Row],[ASIN]],'[1]2024'!$A:$AB,28,0)</f>
        <v>No Supplies</v>
      </c>
      <c r="N82" s="41">
        <f>VLOOKUP(Table13[[#This Row],[SKU]],Data1!A:C,3,0)</f>
        <v>1</v>
      </c>
      <c r="O82" s="29">
        <f>VLOOKUP(Table13[[#This Row],[Item '#]],Data2!A:D,4,0)</f>
        <v>0</v>
      </c>
      <c r="P82" s="2">
        <f>VLOOKUP(Table13[[#This Row],[Item '#]],Data2!A:D,3,0)</f>
        <v>12</v>
      </c>
      <c r="Q82" s="1">
        <v>528</v>
      </c>
      <c r="R82" s="2">
        <f>VLOOKUP(Table13[[#This Row],[Item '#]],[2]Sheet1!$B:$D,3,0)</f>
        <v>8391</v>
      </c>
    </row>
    <row r="83" spans="1:18" ht="30" x14ac:dyDescent="0.25">
      <c r="A83" s="40" t="s">
        <v>2164</v>
      </c>
      <c r="B83" s="2" t="s">
        <v>6898</v>
      </c>
      <c r="C83" s="2" t="s">
        <v>6623</v>
      </c>
      <c r="D83" s="1">
        <f>VLOOKUP(Table13[[#This Row],[SKU]],Data1!A:B,2,0)</f>
        <v>4107</v>
      </c>
      <c r="E83" s="41">
        <f>Table13[[#This Row],[UoM]]*Table13[[#This Row],[Recommended Replenishment Qty]]</f>
        <v>816</v>
      </c>
      <c r="F83" s="41">
        <f>Table13[[#This Row],[Total EA (Transfer to WH06)]]/Table13[[#This Row],[UoM]]</f>
        <v>816</v>
      </c>
      <c r="G83" s="1"/>
      <c r="H83" s="41">
        <f>Table13[[#This Row],[Total EA (Transfer to WH06)]]/Table13[[#This Row],[CASE]]</f>
        <v>68</v>
      </c>
      <c r="I83" s="42">
        <f>Table13[[#This Row],[Sellable Unit/Set/box to ship]]/Table13[[#This Row],[Case to pull]]</f>
        <v>12</v>
      </c>
      <c r="J83" s="7" t="str">
        <f t="shared" si="1"/>
        <v>Labeling</v>
      </c>
      <c r="K8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3" s="9">
        <f>VLOOKUP(Table13[[#This Row],[SKU]],Instruction!A:G,7,0)</f>
        <v>0</v>
      </c>
      <c r="M83" s="9" t="str">
        <f>VLOOKUP(Table13[[#This Row],[ASIN]],'[1]2024'!$A:$AB,28,0)</f>
        <v>No Supplies</v>
      </c>
      <c r="N83" s="41">
        <f>VLOOKUP(Table13[[#This Row],[SKU]],Data1!A:C,3,0)</f>
        <v>1</v>
      </c>
      <c r="O83" s="29">
        <f>VLOOKUP(Table13[[#This Row],[Item '#]],Data2!A:D,4,0)</f>
        <v>0</v>
      </c>
      <c r="P83" s="2">
        <f>VLOOKUP(Table13[[#This Row],[Item '#]],Data2!A:D,3,0)</f>
        <v>12</v>
      </c>
      <c r="Q83" s="1">
        <v>816</v>
      </c>
      <c r="R83" s="2">
        <f>VLOOKUP(Table13[[#This Row],[Item '#]],[2]Sheet1!$B:$D,3,0)</f>
        <v>7639</v>
      </c>
    </row>
    <row r="84" spans="1:18" ht="30" x14ac:dyDescent="0.25">
      <c r="A84" s="34" t="s">
        <v>1620</v>
      </c>
      <c r="B84" s="2" t="s">
        <v>8063</v>
      </c>
      <c r="C84" s="2" t="s">
        <v>9072</v>
      </c>
      <c r="D84" s="1">
        <f>VLOOKUP(Table13[[#This Row],[SKU]],Data1!A:B,2,0)</f>
        <v>3192</v>
      </c>
      <c r="E84" s="35">
        <f>Table13[[#This Row],[UoM]]*Table13[[#This Row],[Recommended Replenishment Qty]]</f>
        <v>96</v>
      </c>
      <c r="F84" s="35">
        <f>Table13[[#This Row],[Total EA (Transfer to WH06)]]/Table13[[#This Row],[UoM]]</f>
        <v>96</v>
      </c>
      <c r="G84" s="1"/>
      <c r="H84" s="41">
        <f>Table13[[#This Row],[Total EA (Transfer to WH06)]]/Table13[[#This Row],[CASE]]</f>
        <v>8</v>
      </c>
      <c r="I84" s="42">
        <f>Table13[[#This Row],[Sellable Unit/Set/box to ship]]/Table13[[#This Row],[Case to pull]]</f>
        <v>12</v>
      </c>
      <c r="J84" s="7" t="str">
        <f t="shared" si="1"/>
        <v>Labeling</v>
      </c>
      <c r="K8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4" s="9">
        <f>VLOOKUP(Table13[[#This Row],[SKU]],Instruction!A:G,7,0)</f>
        <v>0</v>
      </c>
      <c r="M84" s="9" t="str">
        <f>VLOOKUP(Table13[[#This Row],[ASIN]],'[1]2024'!$A:$AB,28,0)</f>
        <v>No Supplies</v>
      </c>
      <c r="N84" s="41">
        <f>VLOOKUP(Table13[[#This Row],[SKU]],Data1!A:C,3,0)</f>
        <v>1</v>
      </c>
      <c r="O84" s="29">
        <f>VLOOKUP(Table13[[#This Row],[Item '#]],Data2!A:D,4,0)</f>
        <v>0</v>
      </c>
      <c r="P84" s="2">
        <f>VLOOKUP(Table13[[#This Row],[Item '#]],Data2!A:D,3,0)</f>
        <v>12</v>
      </c>
      <c r="Q84" s="1">
        <v>96</v>
      </c>
      <c r="R84" s="2">
        <f>VLOOKUP(Table13[[#This Row],[Item '#]],[2]Sheet1!$B:$D,3,0)</f>
        <v>5701</v>
      </c>
    </row>
    <row r="85" spans="1:18" ht="30" x14ac:dyDescent="0.25">
      <c r="A85" s="40" t="s">
        <v>23</v>
      </c>
      <c r="B85" s="2" t="s">
        <v>7178</v>
      </c>
      <c r="C85" s="2" t="s">
        <v>7178</v>
      </c>
      <c r="D85" s="1">
        <f>VLOOKUP(Table13[[#This Row],[SKU]],Data1!A:B,2,0)</f>
        <v>6017</v>
      </c>
      <c r="E85" s="41">
        <f>Table13[[#This Row],[UoM]]*Table13[[#This Row],[Recommended Replenishment Qty]]</f>
        <v>336</v>
      </c>
      <c r="F85" s="41">
        <f>Table13[[#This Row],[Total EA (Transfer to WH06)]]/Table13[[#This Row],[UoM]]</f>
        <v>336</v>
      </c>
      <c r="G85" s="1"/>
      <c r="H85" s="41">
        <f>Table13[[#This Row],[Total EA (Transfer to WH06)]]/Table13[[#This Row],[CASE]]</f>
        <v>14</v>
      </c>
      <c r="I85" s="42">
        <f>Table13[[#This Row],[Sellable Unit/Set/box to ship]]/Table13[[#This Row],[Case to pull]]</f>
        <v>24</v>
      </c>
      <c r="J85" s="7" t="str">
        <f t="shared" si="1"/>
        <v/>
      </c>
      <c r="K85" s="9" t="str">
        <f>VLOOKUP(Table13[[#This Row],[SKU]],Instruction!A:F,6,0)</f>
        <v xml:space="preserve">Apply outer box/case label accordingly to match item# (Cover all existing barcodes on the box/case) </v>
      </c>
      <c r="L85" s="9">
        <f>VLOOKUP(Table13[[#This Row],[SKU]],Instruction!A:G,7,0)</f>
        <v>0</v>
      </c>
      <c r="M85" s="9" t="str">
        <f>VLOOKUP(Table13[[#This Row],[ASIN]],'[1]2024'!$A:$AB,28,0)</f>
        <v>No Supplies</v>
      </c>
      <c r="N85" s="41">
        <f>VLOOKUP(Table13[[#This Row],[SKU]],Data1!A:C,3,0)</f>
        <v>1</v>
      </c>
      <c r="O85" s="29">
        <f>VLOOKUP(Table13[[#This Row],[Item '#]],Data2!A:D,4,0)</f>
        <v>0</v>
      </c>
      <c r="P85" s="2">
        <f>VLOOKUP(Table13[[#This Row],[Item '#]],Data2!A:D,3,0)</f>
        <v>24</v>
      </c>
      <c r="Q85" s="1">
        <v>336</v>
      </c>
      <c r="R85" s="2">
        <f>VLOOKUP(Table13[[#This Row],[Item '#]],[2]Sheet1!$B:$D,3,0)</f>
        <v>18829</v>
      </c>
    </row>
    <row r="86" spans="1:18" ht="30" x14ac:dyDescent="0.25">
      <c r="A86" s="40" t="s">
        <v>2139</v>
      </c>
      <c r="B86" s="2" t="s">
        <v>7676</v>
      </c>
      <c r="C86" s="2" t="s">
        <v>7676</v>
      </c>
      <c r="D86" s="1">
        <f>VLOOKUP(Table13[[#This Row],[SKU]],Data1!A:B,2,0)</f>
        <v>4004</v>
      </c>
      <c r="E86" s="41">
        <f>Table13[[#This Row],[UoM]]*Table13[[#This Row],[Recommended Replenishment Qty]]</f>
        <v>432</v>
      </c>
      <c r="F86" s="41">
        <f>Table13[[#This Row],[Total EA (Transfer to WH06)]]/Table13[[#This Row],[UoM]]</f>
        <v>432</v>
      </c>
      <c r="G86" s="1"/>
      <c r="H86" s="41">
        <f>Table13[[#This Row],[Total EA (Transfer to WH06)]]/Table13[[#This Row],[CASE]]</f>
        <v>3</v>
      </c>
      <c r="I86" s="42">
        <f>Table13[[#This Row],[Sellable Unit/Set/box to ship]]/Table13[[#This Row],[Case to pull]]</f>
        <v>144</v>
      </c>
      <c r="J86" s="7" t="str">
        <f t="shared" si="1"/>
        <v/>
      </c>
      <c r="K86" s="9" t="str">
        <f>VLOOKUP(Table13[[#This Row],[SKU]],Instruction!A:F,6,0)</f>
        <v xml:space="preserve">Apply outer box/case label accordingly to match item# (Cover all existing barcodes on the box/case) </v>
      </c>
      <c r="L86" s="9">
        <f>VLOOKUP(Table13[[#This Row],[SKU]],Instruction!A:G,7,0)</f>
        <v>0</v>
      </c>
      <c r="M86" s="9" t="str">
        <f>VLOOKUP(Table13[[#This Row],[ASIN]],'[1]2024'!$A:$AB,28,0)</f>
        <v>No Supplies</v>
      </c>
      <c r="N86" s="41">
        <f>VLOOKUP(Table13[[#This Row],[SKU]],Data1!A:C,3,0)</f>
        <v>1</v>
      </c>
      <c r="O86" s="29">
        <f>VLOOKUP(Table13[[#This Row],[Item '#]],Data2!A:D,4,0)</f>
        <v>24</v>
      </c>
      <c r="P86" s="2">
        <f>VLOOKUP(Table13[[#This Row],[Item '#]],Data2!A:D,3,0)</f>
        <v>144</v>
      </c>
      <c r="Q86" s="1">
        <v>432</v>
      </c>
      <c r="R86" s="2">
        <f>VLOOKUP(Table13[[#This Row],[Item '#]],[2]Sheet1!$B:$D,3,0)</f>
        <v>29220</v>
      </c>
    </row>
    <row r="87" spans="1:18" ht="52.5" customHeight="1" x14ac:dyDescent="0.25">
      <c r="A87" s="40" t="s">
        <v>2779</v>
      </c>
      <c r="B87" s="2" t="s">
        <v>7382</v>
      </c>
      <c r="C87" s="2" t="s">
        <v>7382</v>
      </c>
      <c r="D87" s="1">
        <f>VLOOKUP(Table13[[#This Row],[SKU]],Data1!A:B,2,0)</f>
        <v>542</v>
      </c>
      <c r="E87" s="41">
        <f>Table13[[#This Row],[UoM]]*Table13[[#This Row],[Recommended Replenishment Qty]]</f>
        <v>48</v>
      </c>
      <c r="F87" s="41">
        <f>Table13[[#This Row],[Total EA (Transfer to WH06)]]/Table13[[#This Row],[UoM]]</f>
        <v>48</v>
      </c>
      <c r="G87" s="1"/>
      <c r="H87" s="41">
        <f>Table13[[#This Row],[Total EA (Transfer to WH06)]]/Table13[[#This Row],[CASE]]</f>
        <v>1</v>
      </c>
      <c r="I87" s="42">
        <f>Table13[[#This Row],[Sellable Unit/Set/box to ship]]/Table13[[#This Row],[Case to pull]]</f>
        <v>48</v>
      </c>
      <c r="J87" s="7" t="str">
        <f t="shared" si="1"/>
        <v/>
      </c>
      <c r="K87" s="9" t="str">
        <f>VLOOKUP(Table13[[#This Row],[SKU]],Instruction!A:F,6,0)</f>
        <v xml:space="preserve">Apply outer box/case label accordingly to match item# (Cover all existing barcodes on the box/case) </v>
      </c>
      <c r="L87" s="9">
        <f>VLOOKUP(Table13[[#This Row],[SKU]],Instruction!A:G,7,0)</f>
        <v>0</v>
      </c>
      <c r="M87" s="9" t="str">
        <f>VLOOKUP(Table13[[#This Row],[ASIN]],'[1]2024'!$A:$AB,28,0)</f>
        <v>No Supplies</v>
      </c>
      <c r="N87" s="41">
        <f>VLOOKUP(Table13[[#This Row],[SKU]],Data1!A:C,3,0)</f>
        <v>1</v>
      </c>
      <c r="O87" s="29">
        <f>VLOOKUP(Table13[[#This Row],[Item '#]],Data2!A:D,4,0)</f>
        <v>0</v>
      </c>
      <c r="P87" s="2">
        <f>VLOOKUP(Table13[[#This Row],[Item '#]],Data2!A:D,3,0)</f>
        <v>48</v>
      </c>
      <c r="Q87" s="1">
        <v>48</v>
      </c>
      <c r="R87" s="2">
        <f>VLOOKUP(Table13[[#This Row],[Item '#]],[2]Sheet1!$B:$D,3,0)</f>
        <v>23416</v>
      </c>
    </row>
    <row r="88" spans="1:18" ht="30" x14ac:dyDescent="0.25">
      <c r="A88" s="40" t="s">
        <v>1648</v>
      </c>
      <c r="B88" s="2" t="s">
        <v>7655</v>
      </c>
      <c r="C88" s="2" t="s">
        <v>7655</v>
      </c>
      <c r="D88" s="1">
        <f>VLOOKUP(Table13[[#This Row],[SKU]],Data1!A:B,2,0)</f>
        <v>321</v>
      </c>
      <c r="E88" s="41">
        <f>Table13[[#This Row],[UoM]]*Table13[[#This Row],[Recommended Replenishment Qty]]</f>
        <v>240</v>
      </c>
      <c r="F88" s="41">
        <f>Table13[[#This Row],[Total EA (Transfer to WH06)]]/Table13[[#This Row],[UoM]]</f>
        <v>240</v>
      </c>
      <c r="G88" s="1">
        <f>Table13[[#This Row],[Total EA (Transfer to WH06)]]/Table13[[#This Row],[BOX]]</f>
        <v>10</v>
      </c>
      <c r="H88" s="41"/>
      <c r="I88" s="42">
        <f>Table13[[#This Row],[Sellable Unit/Set/box to ship]]/Table13[[#This Row],[Box to pull]]</f>
        <v>24</v>
      </c>
      <c r="J88" s="7" t="str">
        <f t="shared" si="1"/>
        <v/>
      </c>
      <c r="K88" s="9" t="str">
        <f>VLOOKUP(Table13[[#This Row],[SKU]],Instruction!A:F,6,0)</f>
        <v xml:space="preserve">Apply outer box/case label accordingly to match item# (Cover all existing barcodes on the box/case) </v>
      </c>
      <c r="L88" s="9">
        <f>VLOOKUP(Table13[[#This Row],[SKU]],Instruction!A:G,7,0)</f>
        <v>0</v>
      </c>
      <c r="M88" s="9" t="str">
        <f>VLOOKUP(Table13[[#This Row],[ASIN]],'[1]2024'!$A:$AB,28,0)</f>
        <v>No Supplies</v>
      </c>
      <c r="N88" s="41">
        <f>VLOOKUP(Table13[[#This Row],[SKU]],Data1!A:C,3,0)</f>
        <v>1</v>
      </c>
      <c r="O88" s="29">
        <f>VLOOKUP(Table13[[#This Row],[Item '#]],Data2!A:D,4,0)</f>
        <v>24</v>
      </c>
      <c r="P88" s="2">
        <f>VLOOKUP(Table13[[#This Row],[Item '#]],Data2!A:D,3,0)</f>
        <v>288</v>
      </c>
      <c r="Q88" s="1">
        <v>240</v>
      </c>
      <c r="R88" s="2">
        <f>VLOOKUP(Table13[[#This Row],[Item '#]],[2]Sheet1!$B:$D,3,0)</f>
        <v>95871</v>
      </c>
    </row>
    <row r="89" spans="1:18" ht="30" x14ac:dyDescent="0.25">
      <c r="A89" s="40" t="s">
        <v>2985</v>
      </c>
      <c r="B89" s="2" t="s">
        <v>7215</v>
      </c>
      <c r="C89" s="2" t="s">
        <v>7216</v>
      </c>
      <c r="D89" s="1">
        <f>VLOOKUP(Table13[[#This Row],[SKU]],Data1!A:B,2,0)</f>
        <v>6030</v>
      </c>
      <c r="E89" s="41">
        <f>Table13[[#This Row],[UoM]]*Table13[[#This Row],[Recommended Replenishment Qty]]</f>
        <v>144</v>
      </c>
      <c r="F89" s="41">
        <f>Table13[[#This Row],[Total EA (Transfer to WH06)]]/Table13[[#This Row],[UoM]]</f>
        <v>144</v>
      </c>
      <c r="G89" s="1"/>
      <c r="H89" s="41">
        <f>Table13[[#This Row],[Total EA (Transfer to WH06)]]/Table13[[#This Row],[CASE]]</f>
        <v>12</v>
      </c>
      <c r="I89" s="42">
        <f>Table13[[#This Row],[Sellable Unit/Set/box to ship]]/Table13[[#This Row],[Case to pull]]</f>
        <v>12</v>
      </c>
      <c r="J89" s="7" t="str">
        <f t="shared" si="1"/>
        <v>Labeling</v>
      </c>
      <c r="K8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9" s="9">
        <f>VLOOKUP(Table13[[#This Row],[SKU]],Instruction!A:G,7,0)</f>
        <v>0</v>
      </c>
      <c r="M89" s="9" t="str">
        <f>VLOOKUP(Table13[[#This Row],[ASIN]],'[1]2024'!$A:$AB,28,0)</f>
        <v>No Supplies</v>
      </c>
      <c r="N89" s="41">
        <f>VLOOKUP(Table13[[#This Row],[SKU]],Data1!A:C,3,0)</f>
        <v>1</v>
      </c>
      <c r="O89" s="29">
        <f>VLOOKUP(Table13[[#This Row],[Item '#]],Data2!A:D,4,0)</f>
        <v>0</v>
      </c>
      <c r="P89" s="2">
        <f>VLOOKUP(Table13[[#This Row],[Item '#]],Data2!A:D,3,0)</f>
        <v>12</v>
      </c>
      <c r="Q89" s="1">
        <v>144</v>
      </c>
      <c r="R89" s="2">
        <f>VLOOKUP(Table13[[#This Row],[Item '#]],[2]Sheet1!$B:$D,3,0)</f>
        <v>4899</v>
      </c>
    </row>
    <row r="90" spans="1:18" ht="75" x14ac:dyDescent="0.25">
      <c r="A90" s="62" t="s">
        <v>6518</v>
      </c>
      <c r="B90" s="2" t="s">
        <v>7704</v>
      </c>
      <c r="C90" s="2" t="s">
        <v>7704</v>
      </c>
      <c r="D90" s="1">
        <f>VLOOKUP(Table13[[#This Row],[SKU]],Data1!A:B,2,0)</f>
        <v>5191</v>
      </c>
      <c r="E90" s="41">
        <f>Table13[[#This Row],[UoM]]*Table13[[#This Row],[Recommended Replenishment Qty]]</f>
        <v>504</v>
      </c>
      <c r="F90" s="41">
        <f>Table13[[#This Row],[Total EA (Transfer to WH06)]]/Table13[[#This Row],[UoM]]</f>
        <v>504</v>
      </c>
      <c r="G90" s="1"/>
      <c r="H90" s="41">
        <f>Table13[[#This Row],[Total EA (Transfer to WH06)]]/Table13[[#This Row],[CASE]]</f>
        <v>14</v>
      </c>
      <c r="I90" s="42">
        <f>Table13[[#This Row],[Sellable Unit/Set/box to ship]]/Table13[[#This Row],[Case to pull]]</f>
        <v>36</v>
      </c>
      <c r="J90" s="7" t="str">
        <f t="shared" si="1"/>
        <v/>
      </c>
      <c r="K90" s="9" t="str">
        <f>VLOOKUP(Table13[[#This Row],[SKU]],Instruction!A:F,6,0)</f>
        <v xml:space="preserve">Apply outer box/case label accordingly to match item# (Cover all existing barcodes on box and case) </v>
      </c>
      <c r="L90" s="63" t="str">
        <f>VLOOKUP(Table13[[#This Row],[SKU]],Instruction!A:G,7,0)</f>
        <v xml:space="preserve">• Consolidate 3 Cases to 1 case
• Apply outer box/case label accordingly to match item# (Cover all existing barcodes on box/case) </v>
      </c>
      <c r="M90" s="9" t="str">
        <f>VLOOKUP(Table13[[#This Row],[ASIN]],'[1]2024'!$A:$AB,28,0)</f>
        <v>No Supplies</v>
      </c>
      <c r="N90" s="41">
        <f>VLOOKUP(Table13[[#This Row],[SKU]],Data1!A:C,3,0)</f>
        <v>1</v>
      </c>
      <c r="O90" s="29">
        <f>VLOOKUP(Table13[[#This Row],[Item '#]],Data2!A:D,4,0)</f>
        <v>0</v>
      </c>
      <c r="P90" s="2">
        <v>36</v>
      </c>
      <c r="Q90" s="1">
        <v>504</v>
      </c>
      <c r="R90" s="2">
        <f>VLOOKUP(Table13[[#This Row],[Item '#]],[2]Sheet1!$B:$D,3,0)</f>
        <v>27209</v>
      </c>
    </row>
    <row r="91" spans="1:18" ht="30" x14ac:dyDescent="0.25">
      <c r="A91" s="31" t="s">
        <v>2399</v>
      </c>
      <c r="B91" s="2" t="s">
        <v>7641</v>
      </c>
      <c r="C91" s="2" t="s">
        <v>7641</v>
      </c>
      <c r="D91" s="1">
        <f>VLOOKUP(Table13[[#This Row],[SKU]],Data1!A:B,2,0)</f>
        <v>5013</v>
      </c>
      <c r="E91" s="32">
        <f>Table13[[#This Row],[UoM]]*Table13[[#This Row],[Recommended Replenishment Qty]]</f>
        <v>350</v>
      </c>
      <c r="F91" s="32">
        <f>Table13[[#This Row],[Total EA (Transfer to WH06)]]/Table13[[#This Row],[UoM]]</f>
        <v>350</v>
      </c>
      <c r="G91" s="1"/>
      <c r="H91" s="41">
        <f>Table13[[#This Row],[Total EA (Transfer to WH06)]]/Table13[[#This Row],[CASE]]</f>
        <v>7</v>
      </c>
      <c r="I91" s="42">
        <f>Table13[[#This Row],[Sellable Unit/Set/box to ship]]/Table13[[#This Row],[Case to pull]]</f>
        <v>50</v>
      </c>
      <c r="J91" s="7" t="str">
        <f t="shared" si="1"/>
        <v/>
      </c>
      <c r="K91" s="9" t="str">
        <f>VLOOKUP(Table13[[#This Row],[SKU]],Instruction!A:F,6,0)</f>
        <v xml:space="preserve">Apply outer box/case label accordingly to match item# (Cover all existing barcodes on the box/case) </v>
      </c>
      <c r="L91" s="9">
        <f>VLOOKUP(Table13[[#This Row],[SKU]],Instruction!A:G,7,0)</f>
        <v>0</v>
      </c>
      <c r="M91" s="9" t="str">
        <f>VLOOKUP(Table13[[#This Row],[ASIN]],'[1]2024'!$A:$AB,28,0)</f>
        <v>No Supplies</v>
      </c>
      <c r="N91" s="41">
        <f>VLOOKUP(Table13[[#This Row],[SKU]],Data1!A:C,3,0)</f>
        <v>1</v>
      </c>
      <c r="O91" s="29">
        <f>VLOOKUP(Table13[[#This Row],[Item '#]],Data2!A:D,4,0)</f>
        <v>0</v>
      </c>
      <c r="P91" s="2">
        <f>VLOOKUP(Table13[[#This Row],[Item '#]],Data2!A:D,3,0)</f>
        <v>50</v>
      </c>
      <c r="Q91" s="1">
        <v>350</v>
      </c>
      <c r="R91" s="2">
        <f>VLOOKUP(Table13[[#This Row],[Item '#]],[2]Sheet1!$B:$D,3,0)</f>
        <v>13578</v>
      </c>
    </row>
    <row r="92" spans="1:18" ht="30" x14ac:dyDescent="0.25">
      <c r="A92" s="40" t="s">
        <v>2203</v>
      </c>
      <c r="B92" s="2" t="s">
        <v>6904</v>
      </c>
      <c r="C92" s="2" t="s">
        <v>6643</v>
      </c>
      <c r="D92" s="1">
        <f>VLOOKUP(Table13[[#This Row],[SKU]],Data1!A:B,2,0)</f>
        <v>4141</v>
      </c>
      <c r="E92" s="41">
        <f>Table13[[#This Row],[UoM]]*Table13[[#This Row],[Recommended Replenishment Qty]]</f>
        <v>24</v>
      </c>
      <c r="F92" s="41">
        <f>Table13[[#This Row],[Total EA (Transfer to WH06)]]/Table13[[#This Row],[UoM]]</f>
        <v>24</v>
      </c>
      <c r="G92" s="1"/>
      <c r="H92" s="41">
        <f>Table13[[#This Row],[Total EA (Transfer to WH06)]]/Table13[[#This Row],[CASE]]</f>
        <v>2</v>
      </c>
      <c r="I92" s="42">
        <f>Table13[[#This Row],[Sellable Unit/Set/box to ship]]/Table13[[#This Row],[Case to pull]]</f>
        <v>12</v>
      </c>
      <c r="J92" s="7" t="str">
        <f t="shared" si="1"/>
        <v>Labeling</v>
      </c>
      <c r="K9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2" s="9">
        <f>VLOOKUP(Table13[[#This Row],[SKU]],Instruction!A:G,7,0)</f>
        <v>0</v>
      </c>
      <c r="M92" s="9" t="str">
        <f>VLOOKUP(Table13[[#This Row],[ASIN]],'[1]2024'!$A:$AB,28,0)</f>
        <v>No Supplies</v>
      </c>
      <c r="N92" s="41">
        <f>VLOOKUP(Table13[[#This Row],[SKU]],Data1!A:C,3,0)</f>
        <v>1</v>
      </c>
      <c r="O92" s="29">
        <f>VLOOKUP(Table13[[#This Row],[Item '#]],Data2!A:D,4,0)</f>
        <v>0</v>
      </c>
      <c r="P92" s="2">
        <f>VLOOKUP(Table13[[#This Row],[Item '#]],Data2!A:D,3,0)</f>
        <v>12</v>
      </c>
      <c r="Q92" s="1">
        <v>24</v>
      </c>
      <c r="R92" s="2">
        <f>VLOOKUP(Table13[[#This Row],[Item '#]],[2]Sheet1!$B:$D,3,0)</f>
        <v>3211</v>
      </c>
    </row>
    <row r="93" spans="1:18" ht="30" x14ac:dyDescent="0.25">
      <c r="A93" s="59" t="s">
        <v>28</v>
      </c>
      <c r="B93" s="2" t="s">
        <v>7642</v>
      </c>
      <c r="C93" s="2" t="s">
        <v>7642</v>
      </c>
      <c r="D93" s="1">
        <f>VLOOKUP(Table13[[#This Row],[SKU]],Data1!A:B,2,0)</f>
        <v>2201</v>
      </c>
      <c r="E93" s="60">
        <f>Table13[[#This Row],[UoM]]*Table13[[#This Row],[Recommended Replenishment Qty]]</f>
        <v>120</v>
      </c>
      <c r="F93" s="60">
        <f>Table13[[#This Row],[Total EA (Transfer to WH06)]]/Table13[[#This Row],[UoM]]</f>
        <v>120</v>
      </c>
      <c r="G93" s="1">
        <f>Table13[[#This Row],[Total EA (Transfer to WH06)]]/Table13[[#This Row],[BOX]]</f>
        <v>5</v>
      </c>
      <c r="H93" s="41"/>
      <c r="I93" s="61">
        <f>Table13[[#This Row],[Sellable Unit/Set/box to ship]]/Table13[[#This Row],[Box to pull]]</f>
        <v>24</v>
      </c>
      <c r="J93" s="7" t="str">
        <f t="shared" si="1"/>
        <v/>
      </c>
      <c r="K93" s="9" t="str">
        <f>VLOOKUP(Table13[[#This Row],[SKU]],Instruction!A:F,6,0)</f>
        <v xml:space="preserve">Apply outer box/case label accordingly to match item# (Cover all existing barcodes on the box/case) </v>
      </c>
      <c r="L93" s="9">
        <f>VLOOKUP(Table13[[#This Row],[SKU]],Instruction!A:G,7,0)</f>
        <v>0</v>
      </c>
      <c r="M93" s="9" t="str">
        <f>VLOOKUP(Table13[[#This Row],[ASIN]],'[1]2024'!$A:$AB,28,0)</f>
        <v>No Supplies</v>
      </c>
      <c r="N93" s="41">
        <f>VLOOKUP(Table13[[#This Row],[SKU]],Data1!A:C,3,0)</f>
        <v>1</v>
      </c>
      <c r="O93" s="29">
        <f>VLOOKUP(Table13[[#This Row],[Item '#]],Data2!A:D,4,0)</f>
        <v>24</v>
      </c>
      <c r="P93" s="2">
        <f>VLOOKUP(Table13[[#This Row],[Item '#]],Data2!A:D,3,0)</f>
        <v>72</v>
      </c>
      <c r="Q93" s="1">
        <v>120</v>
      </c>
      <c r="R93" s="2">
        <f>VLOOKUP(Table13[[#This Row],[Item '#]],[2]Sheet1!$B:$D,3,0)</f>
        <v>44462</v>
      </c>
    </row>
    <row r="94" spans="1:18" ht="30" x14ac:dyDescent="0.25">
      <c r="A94" s="59" t="s">
        <v>1215</v>
      </c>
      <c r="B94" s="2" t="s">
        <v>7653</v>
      </c>
      <c r="C94" s="2" t="s">
        <v>7653</v>
      </c>
      <c r="D94" s="1">
        <f>VLOOKUP(Table13[[#This Row],[SKU]],Data1!A:B,2,0)</f>
        <v>2402</v>
      </c>
      <c r="E94" s="60">
        <f>Table13[[#This Row],[UoM]]*Table13[[#This Row],[Recommended Replenishment Qty]]</f>
        <v>576</v>
      </c>
      <c r="F94" s="60">
        <f>Table13[[#This Row],[Total EA (Transfer to WH06)]]/Table13[[#This Row],[UoM]]</f>
        <v>576</v>
      </c>
      <c r="G94" s="1"/>
      <c r="H94" s="41">
        <f>Table13[[#This Row],[Total EA (Transfer to WH06)]]/Table13[[#This Row],[CASE]]</f>
        <v>8</v>
      </c>
      <c r="I94" s="42">
        <f>Table13[[#This Row],[Sellable Unit/Set/box to ship]]/Table13[[#This Row],[Case to pull]]</f>
        <v>72</v>
      </c>
      <c r="J94" s="7" t="str">
        <f t="shared" si="1"/>
        <v/>
      </c>
      <c r="K94" s="9" t="str">
        <f>VLOOKUP(Table13[[#This Row],[SKU]],Instruction!A:F,6,0)</f>
        <v xml:space="preserve">Cover inner box barcode. Apply outer case label accordingly to match item# (Cover barcodes on the case) </v>
      </c>
      <c r="L94" s="9">
        <f>VLOOKUP(Table13[[#This Row],[SKU]],Instruction!A:G,7,0)</f>
        <v>0</v>
      </c>
      <c r="M94" s="9" t="str">
        <f>VLOOKUP(Table13[[#This Row],[ASIN]],'[1]2024'!$A:$AB,28,0)</f>
        <v>No Supplies</v>
      </c>
      <c r="N94" s="41">
        <f>VLOOKUP(Table13[[#This Row],[SKU]],Data1!A:C,3,0)</f>
        <v>1</v>
      </c>
      <c r="O94" s="29">
        <f>VLOOKUP(Table13[[#This Row],[Item '#]],Data2!A:D,4,0)</f>
        <v>24</v>
      </c>
      <c r="P94" s="2">
        <f>VLOOKUP(Table13[[#This Row],[Item '#]],Data2!A:D,3,0)</f>
        <v>72</v>
      </c>
      <c r="Q94" s="1">
        <v>576</v>
      </c>
      <c r="R94" s="2">
        <f>VLOOKUP(Table13[[#This Row],[Item '#]],[2]Sheet1!$B:$D,3,0)</f>
        <v>15268</v>
      </c>
    </row>
    <row r="95" spans="1:18" ht="30" x14ac:dyDescent="0.25">
      <c r="A95" s="59" t="s">
        <v>2405</v>
      </c>
      <c r="B95" s="2" t="s">
        <v>7288</v>
      </c>
      <c r="C95" s="2" t="s">
        <v>7288</v>
      </c>
      <c r="D95" s="1">
        <f>VLOOKUP(Table13[[#This Row],[SKU]],Data1!A:B,2,0)</f>
        <v>5014</v>
      </c>
      <c r="E95" s="60">
        <f>Table13[[#This Row],[UoM]]*Table13[[#This Row],[Recommended Replenishment Qty]]</f>
        <v>315</v>
      </c>
      <c r="F95" s="60">
        <f>Table13[[#This Row],[Total EA (Transfer to WH06)]]/Table13[[#This Row],[UoM]]</f>
        <v>315</v>
      </c>
      <c r="G95" s="1"/>
      <c r="H95" s="41">
        <f>Table13[[#This Row],[Total EA (Transfer to WH06)]]/Table13[[#This Row],[CASE]]</f>
        <v>7</v>
      </c>
      <c r="I95" s="61">
        <f>Table13[[#This Row],[Sellable Unit/Set/box to ship]]/Table13[[#This Row],[Case to pull]]</f>
        <v>45</v>
      </c>
      <c r="J95" s="7" t="str">
        <f t="shared" si="1"/>
        <v/>
      </c>
      <c r="K95" s="9" t="str">
        <f>VLOOKUP(Table13[[#This Row],[SKU]],Instruction!A:F,6,0)</f>
        <v xml:space="preserve">Apply outer box/case label accordingly to match item# (Cover all existing barcodes on the box/case) </v>
      </c>
      <c r="L95" s="9">
        <f>VLOOKUP(Table13[[#This Row],[SKU]],Instruction!A:G,7,0)</f>
        <v>0</v>
      </c>
      <c r="M95" s="9" t="str">
        <f>VLOOKUP(Table13[[#This Row],[ASIN]],'[1]2024'!$A:$AB,28,0)</f>
        <v>No Supplies</v>
      </c>
      <c r="N95" s="41">
        <f>VLOOKUP(Table13[[#This Row],[SKU]],Data1!A:C,3,0)</f>
        <v>1</v>
      </c>
      <c r="O95" s="29">
        <f>VLOOKUP(Table13[[#This Row],[Item '#]],Data2!A:D,4,0)</f>
        <v>0</v>
      </c>
      <c r="P95" s="2">
        <f>VLOOKUP(Table13[[#This Row],[Item '#]],Data2!A:D,3,0)</f>
        <v>45</v>
      </c>
      <c r="Q95" s="1">
        <v>315</v>
      </c>
      <c r="R95" s="2">
        <f>VLOOKUP(Table13[[#This Row],[Item '#]],[2]Sheet1!$B:$D,3,0)</f>
        <v>15426</v>
      </c>
    </row>
    <row r="96" spans="1:18" ht="30" x14ac:dyDescent="0.25">
      <c r="A96" s="59" t="s">
        <v>2720</v>
      </c>
      <c r="B96" s="2" t="s">
        <v>6910</v>
      </c>
      <c r="C96" s="2" t="s">
        <v>6722</v>
      </c>
      <c r="D96" s="1">
        <f>VLOOKUP(Table13[[#This Row],[SKU]],Data1!A:B,2,0)</f>
        <v>530</v>
      </c>
      <c r="E96" s="60">
        <f>Table13[[#This Row],[UoM]]*Table13[[#This Row],[Recommended Replenishment Qty]]</f>
        <v>144</v>
      </c>
      <c r="F96" s="60">
        <f>Table13[[#This Row],[Total EA (Transfer to WH06)]]/Table13[[#This Row],[UoM]]</f>
        <v>144</v>
      </c>
      <c r="G96" s="1"/>
      <c r="H96" s="41">
        <f>Table13[[#This Row],[Total EA (Transfer to WH06)]]/Table13[[#This Row],[CASE]]</f>
        <v>3</v>
      </c>
      <c r="I96" s="61">
        <f>Table13[[#This Row],[Sellable Unit/Set/box to ship]]/Table13[[#This Row],[Case to pull]]</f>
        <v>48</v>
      </c>
      <c r="J96" s="7" t="str">
        <f t="shared" si="1"/>
        <v>Labeling</v>
      </c>
      <c r="K9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6" s="9">
        <f>VLOOKUP(Table13[[#This Row],[SKU]],Instruction!A:G,7,0)</f>
        <v>0</v>
      </c>
      <c r="M96" s="9" t="str">
        <f>VLOOKUP(Table13[[#This Row],[ASIN]],'[1]2024'!$A:$AB,28,0)</f>
        <v>No Supplies</v>
      </c>
      <c r="N96" s="41">
        <f>VLOOKUP(Table13[[#This Row],[SKU]],Data1!A:C,3,0)</f>
        <v>1</v>
      </c>
      <c r="O96" s="29">
        <f>VLOOKUP(Table13[[#This Row],[Item '#]],Data2!A:D,4,0)</f>
        <v>0</v>
      </c>
      <c r="P96" s="2">
        <f>VLOOKUP(Table13[[#This Row],[Item '#]],Data2!A:D,3,0)</f>
        <v>48</v>
      </c>
      <c r="Q96" s="1">
        <v>144</v>
      </c>
      <c r="R96" s="2">
        <f>VLOOKUP(Table13[[#This Row],[Item '#]],[2]Sheet1!$B:$D,3,0)</f>
        <v>7703</v>
      </c>
    </row>
    <row r="97" spans="1:18" ht="30" x14ac:dyDescent="0.25">
      <c r="A97" s="59" t="s">
        <v>33</v>
      </c>
      <c r="B97" s="2" t="s">
        <v>6875</v>
      </c>
      <c r="C97" s="2" t="s">
        <v>6875</v>
      </c>
      <c r="D97" s="1">
        <f>VLOOKUP(Table13[[#This Row],[SKU]],Data1!A:B,2,0)</f>
        <v>516</v>
      </c>
      <c r="E97" s="60">
        <f>Table13[[#This Row],[UoM]]*Table13[[#This Row],[Recommended Replenishment Qty]]</f>
        <v>108</v>
      </c>
      <c r="F97" s="60">
        <f>Table13[[#This Row],[Total EA (Transfer to WH06)]]/Table13[[#This Row],[UoM]]</f>
        <v>108</v>
      </c>
      <c r="G97" s="1"/>
      <c r="H97" s="41">
        <f>Table13[[#This Row],[Total EA (Transfer to WH06)]]/Table13[[#This Row],[CASE]]</f>
        <v>3</v>
      </c>
      <c r="I97" s="61">
        <f>Table13[[#This Row],[Sellable Unit/Set/box to ship]]/Table13[[#This Row],[Case to pull]]</f>
        <v>36</v>
      </c>
      <c r="J97" s="7" t="str">
        <f t="shared" si="1"/>
        <v/>
      </c>
      <c r="K97" s="9" t="str">
        <f>VLOOKUP(Table13[[#This Row],[SKU]],Instruction!A:F,6,0)</f>
        <v xml:space="preserve">Apply outer box/case label accordingly to match item# (Cover all existing barcodes on the box/case) </v>
      </c>
      <c r="L97" s="9">
        <f>VLOOKUP(Table13[[#This Row],[SKU]],Instruction!A:G,7,0)</f>
        <v>0</v>
      </c>
      <c r="M97" s="9" t="str">
        <f>VLOOKUP(Table13[[#This Row],[ASIN]],'[1]2024'!$A:$AB,28,0)</f>
        <v>No Supplies</v>
      </c>
      <c r="N97" s="41">
        <f>VLOOKUP(Table13[[#This Row],[SKU]],Data1!A:C,3,0)</f>
        <v>1</v>
      </c>
      <c r="O97" s="29">
        <f>VLOOKUP(Table13[[#This Row],[Item '#]],Data2!A:D,4,0)</f>
        <v>0</v>
      </c>
      <c r="P97" s="2">
        <f>VLOOKUP(Table13[[#This Row],[Item '#]],Data2!A:D,3,0)</f>
        <v>36</v>
      </c>
      <c r="Q97" s="1">
        <v>108</v>
      </c>
      <c r="R97" s="2">
        <f>VLOOKUP(Table13[[#This Row],[Item '#]],[2]Sheet1!$B:$D,3,0)</f>
        <v>91288</v>
      </c>
    </row>
    <row r="98" spans="1:18" ht="30" x14ac:dyDescent="0.25">
      <c r="A98" s="59" t="s">
        <v>1875</v>
      </c>
      <c r="B98" s="2" t="s">
        <v>6866</v>
      </c>
      <c r="C98" s="2" t="s">
        <v>6866</v>
      </c>
      <c r="D98" s="1">
        <f>VLOOKUP(Table13[[#This Row],[SKU]],Data1!A:B,2,0)</f>
        <v>3467</v>
      </c>
      <c r="E98" s="60">
        <f>Table13[[#This Row],[UoM]]*Table13[[#This Row],[Recommended Replenishment Qty]]</f>
        <v>288</v>
      </c>
      <c r="F98" s="60">
        <f>Table13[[#This Row],[Total EA (Transfer to WH06)]]/Table13[[#This Row],[UoM]]</f>
        <v>288</v>
      </c>
      <c r="G98" s="1"/>
      <c r="H98" s="41">
        <f>Table13[[#This Row],[Total EA (Transfer to WH06)]]/Table13[[#This Row],[CASE]]</f>
        <v>4</v>
      </c>
      <c r="I98" s="61">
        <f>Table13[[#This Row],[Sellable Unit/Set/box to ship]]/Table13[[#This Row],[Case to pull]]</f>
        <v>72</v>
      </c>
      <c r="J98" s="7" t="str">
        <f t="shared" si="1"/>
        <v/>
      </c>
      <c r="K98" s="9" t="str">
        <f>VLOOKUP(Table13[[#This Row],[SKU]],Instruction!A:F,6,0)</f>
        <v xml:space="preserve">Apply outer box/case label accordingly to match item# (Cover all existing barcodes on the box/case) </v>
      </c>
      <c r="L98" s="9">
        <f>VLOOKUP(Table13[[#This Row],[SKU]],Instruction!A:G,7,0)</f>
        <v>0</v>
      </c>
      <c r="M98" s="9" t="str">
        <f>VLOOKUP(Table13[[#This Row],[ASIN]],'[1]2024'!$A:$AB,28,0)</f>
        <v>No Supplies</v>
      </c>
      <c r="N98" s="41">
        <f>VLOOKUP(Table13[[#This Row],[SKU]],Data1!A:C,3,0)</f>
        <v>1</v>
      </c>
      <c r="O98" s="29">
        <f>VLOOKUP(Table13[[#This Row],[Item '#]],Data2!A:D,4,0)</f>
        <v>24</v>
      </c>
      <c r="P98" s="2">
        <f>VLOOKUP(Table13[[#This Row],[Item '#]],Data2!A:D,3,0)</f>
        <v>72</v>
      </c>
      <c r="Q98" s="1">
        <v>288</v>
      </c>
      <c r="R98" s="2">
        <f>VLOOKUP(Table13[[#This Row],[Item '#]],[2]Sheet1!$B:$D,3,0)</f>
        <v>31672</v>
      </c>
    </row>
    <row r="99" spans="1:18" ht="30" x14ac:dyDescent="0.25">
      <c r="A99" s="59" t="s">
        <v>2782</v>
      </c>
      <c r="B99" s="2" t="s">
        <v>8132</v>
      </c>
      <c r="C99" s="2" t="s">
        <v>8132</v>
      </c>
      <c r="D99" s="1">
        <f>VLOOKUP(Table13[[#This Row],[SKU]],Data1!A:B,2,0)</f>
        <v>543</v>
      </c>
      <c r="E99" s="60">
        <f>Table13[[#This Row],[UoM]]*Table13[[#This Row],[Recommended Replenishment Qty]]</f>
        <v>144</v>
      </c>
      <c r="F99" s="60">
        <f>Table13[[#This Row],[Total EA (Transfer to WH06)]]/Table13[[#This Row],[UoM]]</f>
        <v>144</v>
      </c>
      <c r="G99" s="1"/>
      <c r="H99" s="41">
        <f>Table13[[#This Row],[Total EA (Transfer to WH06)]]/Table13[[#This Row],[CASE]]</f>
        <v>3</v>
      </c>
      <c r="I99" s="61">
        <f>Table13[[#This Row],[Sellable Unit/Set/box to ship]]/Table13[[#This Row],[Case to pull]]</f>
        <v>48</v>
      </c>
      <c r="J99" s="7" t="str">
        <f t="shared" si="1"/>
        <v/>
      </c>
      <c r="K99" s="9" t="str">
        <f>VLOOKUP(Table13[[#This Row],[SKU]],Instruction!A:F,6,0)</f>
        <v xml:space="preserve">Apply outer box/case label accordingly to match item# (Cover all existing barcodes on the box/case) </v>
      </c>
      <c r="L99" s="9">
        <f>VLOOKUP(Table13[[#This Row],[SKU]],Instruction!A:G,7,0)</f>
        <v>0</v>
      </c>
      <c r="M99" s="9" t="str">
        <f>VLOOKUP(Table13[[#This Row],[ASIN]],'[1]2024'!$A:$AB,28,0)</f>
        <v>No Supplies</v>
      </c>
      <c r="N99" s="41">
        <f>VLOOKUP(Table13[[#This Row],[SKU]],Data1!A:C,3,0)</f>
        <v>1</v>
      </c>
      <c r="O99" s="29">
        <f>VLOOKUP(Table13[[#This Row],[Item '#]],Data2!A:D,4,0)</f>
        <v>0</v>
      </c>
      <c r="P99" s="2">
        <f>VLOOKUP(Table13[[#This Row],[Item '#]],Data2!A:D,3,0)</f>
        <v>48</v>
      </c>
      <c r="Q99" s="1">
        <v>144</v>
      </c>
      <c r="R99" s="2">
        <f>VLOOKUP(Table13[[#This Row],[Item '#]],[2]Sheet1!$B:$D,3,0)</f>
        <v>29775</v>
      </c>
    </row>
    <row r="100" spans="1:18" ht="30" x14ac:dyDescent="0.25">
      <c r="A100" s="59" t="s">
        <v>1239</v>
      </c>
      <c r="B100" s="2" t="s">
        <v>8035</v>
      </c>
      <c r="C100" s="2" t="s">
        <v>8035</v>
      </c>
      <c r="D100" s="1">
        <f>VLOOKUP(Table13[[#This Row],[SKU]],Data1!A:B,2,0)</f>
        <v>2501</v>
      </c>
      <c r="E100" s="60">
        <f>Table13[[#This Row],[UoM]]*Table13[[#This Row],[Recommended Replenishment Qty]]</f>
        <v>72</v>
      </c>
      <c r="F100" s="60">
        <f>Table13[[#This Row],[Total EA (Transfer to WH06)]]/Table13[[#This Row],[UoM]]</f>
        <v>72</v>
      </c>
      <c r="G100" s="1"/>
      <c r="H100" s="41">
        <f>Table13[[#This Row],[Total EA (Transfer to WH06)]]/Table13[[#This Row],[CASE]]</f>
        <v>1</v>
      </c>
      <c r="I100" s="61">
        <f>Table13[[#This Row],[Sellable Unit/Set/box to ship]]/Table13[[#This Row],[Case to pull]]</f>
        <v>72</v>
      </c>
      <c r="J100" s="7" t="str">
        <f t="shared" si="1"/>
        <v/>
      </c>
      <c r="K100" s="9" t="str">
        <f>VLOOKUP(Table13[[#This Row],[SKU]],Instruction!A:F,6,0)</f>
        <v xml:space="preserve">Apply outer box/case label accordingly to match item# (Cover all existing barcodes on the box/case) </v>
      </c>
      <c r="L100" s="9">
        <f>VLOOKUP(Table13[[#This Row],[SKU]],Instruction!A:G,7,0)</f>
        <v>0</v>
      </c>
      <c r="M100" s="9" t="str">
        <f>VLOOKUP(Table13[[#This Row],[ASIN]],'[1]2024'!$A:$AB,28,0)</f>
        <v>No Supplies</v>
      </c>
      <c r="N100" s="41">
        <f>VLOOKUP(Table13[[#This Row],[SKU]],Data1!A:C,3,0)</f>
        <v>1</v>
      </c>
      <c r="O100" s="29">
        <f>VLOOKUP(Table13[[#This Row],[Item '#]],Data2!A:D,4,0)</f>
        <v>24</v>
      </c>
      <c r="P100" s="2">
        <f>VLOOKUP(Table13[[#This Row],[Item '#]],Data2!A:D,3,0)</f>
        <v>72</v>
      </c>
      <c r="Q100" s="1">
        <v>72</v>
      </c>
      <c r="R100" s="2">
        <f>VLOOKUP(Table13[[#This Row],[Item '#]],[2]Sheet1!$B:$D,3,0)</f>
        <v>35989</v>
      </c>
    </row>
    <row r="101" spans="1:18" ht="30" x14ac:dyDescent="0.25">
      <c r="A101" s="59" t="s">
        <v>8279</v>
      </c>
      <c r="B101" s="2" t="s">
        <v>8276</v>
      </c>
      <c r="C101" s="2" t="s">
        <v>8277</v>
      </c>
      <c r="D101" s="1">
        <f>VLOOKUP(Table13[[#This Row],[SKU]],Data1!A:B,2,0)</f>
        <v>5053</v>
      </c>
      <c r="E101" s="60">
        <f>Table13[[#This Row],[UoM]]*Table13[[#This Row],[Recommended Replenishment Qty]]</f>
        <v>192</v>
      </c>
      <c r="F101" s="60">
        <f>Table13[[#This Row],[Total EA (Transfer to WH06)]]/Table13[[#This Row],[UoM]]</f>
        <v>192</v>
      </c>
      <c r="G101" s="1"/>
      <c r="H101" s="41">
        <f>Table13[[#This Row],[Total EA (Transfer to WH06)]]/Table13[[#This Row],[CASE]]</f>
        <v>4</v>
      </c>
      <c r="I101" s="61">
        <f>Table13[[#This Row],[Sellable Unit/Set/box to ship]]/Table13[[#This Row],[Case to pull]]</f>
        <v>48</v>
      </c>
      <c r="J101" s="7" t="str">
        <f t="shared" si="1"/>
        <v>Labeling</v>
      </c>
      <c r="K10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1" s="9">
        <f>VLOOKUP(Table13[[#This Row],[SKU]],Instruction!A:G,7,0)</f>
        <v>0</v>
      </c>
      <c r="M101" s="9" t="e">
        <f>VLOOKUP(Table13[[#This Row],[ASIN]],'[1]2024'!$A:$AB,28,0)</f>
        <v>#N/A</v>
      </c>
      <c r="N101" s="41">
        <f>VLOOKUP(Table13[[#This Row],[SKU]],Data1!A:C,3,0)</f>
        <v>1</v>
      </c>
      <c r="O101" s="29">
        <f>VLOOKUP(Table13[[#This Row],[Item '#]],Data2!A:D,4,0)</f>
        <v>0</v>
      </c>
      <c r="P101" s="2">
        <f>VLOOKUP(Table13[[#This Row],[Item '#]],Data2!A:D,3,0)</f>
        <v>48</v>
      </c>
      <c r="Q101" s="1">
        <v>192</v>
      </c>
      <c r="R101" s="2">
        <f>VLOOKUP(Table13[[#This Row],[Item '#]],[2]Sheet1!$B:$D,3,0)</f>
        <v>147365</v>
      </c>
    </row>
    <row r="102" spans="1:18" ht="30" x14ac:dyDescent="0.25">
      <c r="A102" s="59" t="s">
        <v>1346</v>
      </c>
      <c r="B102" s="2" t="s">
        <v>6864</v>
      </c>
      <c r="C102" s="2" t="s">
        <v>6864</v>
      </c>
      <c r="D102" s="1">
        <f>VLOOKUP(Table13[[#This Row],[SKU]],Data1!A:B,2,0)</f>
        <v>2901</v>
      </c>
      <c r="E102" s="60">
        <f>Table13[[#This Row],[UoM]]*Table13[[#This Row],[Recommended Replenishment Qty]]</f>
        <v>2880</v>
      </c>
      <c r="F102" s="60">
        <f>Table13[[#This Row],[Total EA (Transfer to WH06)]]/Table13[[#This Row],[UoM]]</f>
        <v>2880</v>
      </c>
      <c r="G102" s="1"/>
      <c r="H102" s="41">
        <f>Table13[[#This Row],[Total EA (Transfer to WH06)]]/Table13[[#This Row],[CASE]]</f>
        <v>60</v>
      </c>
      <c r="I102" s="61">
        <f>Table13[[#This Row],[Sellable Unit/Set/box to ship]]/Table13[[#This Row],[Case to pull]]</f>
        <v>48</v>
      </c>
      <c r="J102" s="7" t="str">
        <f t="shared" si="1"/>
        <v/>
      </c>
      <c r="K102" s="9" t="str">
        <f>VLOOKUP(Table13[[#This Row],[SKU]],Instruction!A:F,6,0)</f>
        <v xml:space="preserve">Apply outer box/case label accordingly to match item# (Cover all existing barcodes on the box/case) </v>
      </c>
      <c r="L102" s="9">
        <f>VLOOKUP(Table13[[#This Row],[SKU]],Instruction!A:G,7,0)</f>
        <v>0</v>
      </c>
      <c r="M102" s="9" t="str">
        <f>VLOOKUP(Table13[[#This Row],[ASIN]],'[1]2024'!$A:$AB,28,0)</f>
        <v>No Supplies</v>
      </c>
      <c r="N102" s="41">
        <f>VLOOKUP(Table13[[#This Row],[SKU]],Data1!A:C,3,0)</f>
        <v>1</v>
      </c>
      <c r="O102" s="29">
        <f>VLOOKUP(Table13[[#This Row],[Item '#]],Data2!A:D,4,0)</f>
        <v>0</v>
      </c>
      <c r="P102" s="2">
        <f>VLOOKUP(Table13[[#This Row],[Item '#]],Data2!A:D,3,0)</f>
        <v>48</v>
      </c>
      <c r="Q102" s="1">
        <v>2880</v>
      </c>
      <c r="R102" s="2">
        <f>VLOOKUP(Table13[[#This Row],[Item '#]],[2]Sheet1!$B:$D,3,0)</f>
        <v>21867</v>
      </c>
    </row>
    <row r="103" spans="1:18" ht="30" x14ac:dyDescent="0.25">
      <c r="A103" s="59" t="s">
        <v>3147</v>
      </c>
      <c r="B103" s="2" t="s">
        <v>7643</v>
      </c>
      <c r="C103" s="2" t="s">
        <v>7643</v>
      </c>
      <c r="D103" s="1">
        <f>VLOOKUP(Table13[[#This Row],[SKU]],Data1!A:B,2,0)</f>
        <v>720</v>
      </c>
      <c r="E103" s="60">
        <f>Table13[[#This Row],[UoM]]*Table13[[#This Row],[Recommended Replenishment Qty]]</f>
        <v>72</v>
      </c>
      <c r="F103" s="60">
        <f>Table13[[#This Row],[Total EA (Transfer to WH06)]]/Table13[[#This Row],[UoM]]</f>
        <v>72</v>
      </c>
      <c r="G103" s="1">
        <f>Table13[[#This Row],[Total EA (Transfer to WH06)]]/Table13[[#This Row],[BOX]]</f>
        <v>3</v>
      </c>
      <c r="H103" s="41"/>
      <c r="I103" s="61">
        <f>Table13[[#This Row],[Sellable Unit/Set/box to ship]]/Table13[[#This Row],[Box to pull]]</f>
        <v>24</v>
      </c>
      <c r="J103" s="7" t="str">
        <f t="shared" si="1"/>
        <v/>
      </c>
      <c r="K103" s="9" t="str">
        <f>VLOOKUP(Table13[[#This Row],[SKU]],Instruction!A:F,6,0)</f>
        <v xml:space="preserve">Apply outer box/case label accordingly to match item# (Cover all existing barcodes on the box/case) </v>
      </c>
      <c r="L103" s="9">
        <f>VLOOKUP(Table13[[#This Row],[SKU]],Instruction!A:G,7,0)</f>
        <v>0</v>
      </c>
      <c r="M103" s="9" t="str">
        <f>VLOOKUP(Table13[[#This Row],[ASIN]],'[1]2024'!$A:$AB,28,0)</f>
        <v>No Supplies</v>
      </c>
      <c r="N103" s="41">
        <f>VLOOKUP(Table13[[#This Row],[SKU]],Data1!A:C,3,0)</f>
        <v>1</v>
      </c>
      <c r="O103" s="29">
        <f>VLOOKUP(Table13[[#This Row],[Item '#]],Data2!A:D,4,0)</f>
        <v>24</v>
      </c>
      <c r="P103" s="2">
        <f>VLOOKUP(Table13[[#This Row],[Item '#]],Data2!A:D,3,0)</f>
        <v>144</v>
      </c>
      <c r="Q103" s="1">
        <v>72</v>
      </c>
      <c r="R103" s="2">
        <f>VLOOKUP(Table13[[#This Row],[Item '#]],[2]Sheet1!$B:$D,3,0)</f>
        <v>28053</v>
      </c>
    </row>
    <row r="104" spans="1:18" ht="30" x14ac:dyDescent="0.25">
      <c r="A104" s="59" t="s">
        <v>2161</v>
      </c>
      <c r="B104" s="2" t="s">
        <v>6897</v>
      </c>
      <c r="C104" s="2" t="s">
        <v>6619</v>
      </c>
      <c r="D104" s="1">
        <f>VLOOKUP(Table13[[#This Row],[SKU]],Data1!A:B,2,0)</f>
        <v>4106</v>
      </c>
      <c r="E104" s="60">
        <f>Table13[[#This Row],[UoM]]*Table13[[#This Row],[Recommended Replenishment Qty]]</f>
        <v>1080</v>
      </c>
      <c r="F104" s="60">
        <f>Table13[[#This Row],[Total EA (Transfer to WH06)]]/Table13[[#This Row],[UoM]]</f>
        <v>1080</v>
      </c>
      <c r="G104" s="1"/>
      <c r="H104" s="41">
        <f>Table13[[#This Row],[Total EA (Transfer to WH06)]]/Table13[[#This Row],[CASE]]</f>
        <v>90</v>
      </c>
      <c r="I104" s="61">
        <f>Table13[[#This Row],[Sellable Unit/Set/box to ship]]/Table13[[#This Row],[Case to pull]]</f>
        <v>12</v>
      </c>
      <c r="J104" s="7" t="str">
        <f t="shared" si="1"/>
        <v>Labeling</v>
      </c>
      <c r="K10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4" s="9">
        <f>VLOOKUP(Table13[[#This Row],[SKU]],Instruction!A:G,7,0)</f>
        <v>0</v>
      </c>
      <c r="M104" s="9" t="str">
        <f>VLOOKUP(Table13[[#This Row],[ASIN]],'[1]2024'!$A:$AB,28,0)</f>
        <v>No Supplies</v>
      </c>
      <c r="N104" s="41">
        <f>VLOOKUP(Table13[[#This Row],[SKU]],Data1!A:C,3,0)</f>
        <v>1</v>
      </c>
      <c r="O104" s="29">
        <f>VLOOKUP(Table13[[#This Row],[Item '#]],Data2!A:D,4,0)</f>
        <v>0</v>
      </c>
      <c r="P104" s="2">
        <f>VLOOKUP(Table13[[#This Row],[Item '#]],Data2!A:D,3,0)</f>
        <v>12</v>
      </c>
      <c r="Q104" s="1">
        <v>1080</v>
      </c>
      <c r="R104" s="2">
        <f>VLOOKUP(Table13[[#This Row],[Item '#]],[2]Sheet1!$B:$D,3,0)</f>
        <v>1723</v>
      </c>
    </row>
    <row r="105" spans="1:18" ht="30" x14ac:dyDescent="0.25">
      <c r="A105" s="59" t="s">
        <v>7221</v>
      </c>
      <c r="B105" s="2" t="s">
        <v>7209</v>
      </c>
      <c r="C105" s="2" t="s">
        <v>7209</v>
      </c>
      <c r="D105" s="1">
        <f>VLOOKUP(Table13[[#This Row],[SKU]],Data1!A:B,2,0)</f>
        <v>302</v>
      </c>
      <c r="E105" s="60">
        <f>Table13[[#This Row],[UoM]]*Table13[[#This Row],[Recommended Replenishment Qty]]</f>
        <v>576</v>
      </c>
      <c r="F105" s="60">
        <f>Table13[[#This Row],[Total EA (Transfer to WH06)]]/Table13[[#This Row],[UoM]]</f>
        <v>576</v>
      </c>
      <c r="G105" s="1"/>
      <c r="H105" s="41">
        <f>Table13[[#This Row],[Total EA (Transfer to WH06)]]/Table13[[#This Row],[CASE]]</f>
        <v>4</v>
      </c>
      <c r="I105" s="61">
        <f>Table13[[#This Row],[Sellable Unit/Set/box to ship]]/Table13[[#This Row],[Case to pull]]</f>
        <v>144</v>
      </c>
      <c r="J105" s="7" t="str">
        <f t="shared" si="1"/>
        <v>Labeling</v>
      </c>
      <c r="K10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5" s="9">
        <f>VLOOKUP(Table13[[#This Row],[SKU]],Instruction!A:G,7,0)</f>
        <v>0</v>
      </c>
      <c r="M105" s="9" t="str">
        <f>VLOOKUP(Table13[[#This Row],[ASIN]],'[1]2024'!$A:$AB,28,0)</f>
        <v>No Supplies</v>
      </c>
      <c r="N105" s="41">
        <f>VLOOKUP(Table13[[#This Row],[SKU]],Data1!A:C,3,0)</f>
        <v>1</v>
      </c>
      <c r="O105" s="29">
        <f>VLOOKUP(Table13[[#This Row],[Item '#]],Data2!A:D,4,0)</f>
        <v>24</v>
      </c>
      <c r="P105" s="2">
        <f>VLOOKUP(Table13[[#This Row],[Item '#]],Data2!A:D,3,0)</f>
        <v>144</v>
      </c>
      <c r="Q105" s="1">
        <v>576</v>
      </c>
      <c r="R105" s="2">
        <f>VLOOKUP(Table13[[#This Row],[Item '#]],[2]Sheet1!$B:$D,3,0)</f>
        <v>18786</v>
      </c>
    </row>
    <row r="106" spans="1:18" ht="30" x14ac:dyDescent="0.25">
      <c r="A106" s="59" t="s">
        <v>2717</v>
      </c>
      <c r="B106" s="2" t="s">
        <v>7196</v>
      </c>
      <c r="C106" s="2" t="s">
        <v>7197</v>
      </c>
      <c r="D106" s="1">
        <f>VLOOKUP(Table13[[#This Row],[SKU]],Data1!A:B,2,0)</f>
        <v>529</v>
      </c>
      <c r="E106" s="60">
        <f>Table13[[#This Row],[UoM]]*Table13[[#This Row],[Recommended Replenishment Qty]]</f>
        <v>384</v>
      </c>
      <c r="F106" s="60">
        <f>Table13[[#This Row],[Total EA (Transfer to WH06)]]/Table13[[#This Row],[UoM]]</f>
        <v>384</v>
      </c>
      <c r="G106" s="1"/>
      <c r="H106" s="41">
        <f>Table13[[#This Row],[Total EA (Transfer to WH06)]]/Table13[[#This Row],[CASE]]</f>
        <v>8</v>
      </c>
      <c r="I106" s="61">
        <f>Table13[[#This Row],[Sellable Unit/Set/box to ship]]/Table13[[#This Row],[Case to pull]]</f>
        <v>48</v>
      </c>
      <c r="J106" s="7" t="str">
        <f t="shared" si="1"/>
        <v>Labeling</v>
      </c>
      <c r="K10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6" s="9">
        <f>VLOOKUP(Table13[[#This Row],[SKU]],Instruction!A:G,7,0)</f>
        <v>0</v>
      </c>
      <c r="M106" s="9" t="str">
        <f>VLOOKUP(Table13[[#This Row],[ASIN]],'[1]2024'!$A:$AB,28,0)</f>
        <v>No Supplies</v>
      </c>
      <c r="N106" s="41">
        <f>VLOOKUP(Table13[[#This Row],[SKU]],Data1!A:C,3,0)</f>
        <v>1</v>
      </c>
      <c r="O106" s="29">
        <f>VLOOKUP(Table13[[#This Row],[Item '#]],Data2!A:D,4,0)</f>
        <v>0</v>
      </c>
      <c r="P106" s="2">
        <f>VLOOKUP(Table13[[#This Row],[Item '#]],Data2!A:D,3,0)</f>
        <v>48</v>
      </c>
      <c r="Q106" s="1">
        <v>384</v>
      </c>
      <c r="R106" s="2">
        <f>VLOOKUP(Table13[[#This Row],[Item '#]],[2]Sheet1!$B:$D,3,0)</f>
        <v>10430</v>
      </c>
    </row>
    <row r="107" spans="1:18" ht="30" x14ac:dyDescent="0.25">
      <c r="A107" s="75" t="s">
        <v>1095</v>
      </c>
      <c r="B107" s="2" t="s">
        <v>7644</v>
      </c>
      <c r="C107" s="2" t="s">
        <v>7644</v>
      </c>
      <c r="D107" s="1">
        <f>VLOOKUP(Table13[[#This Row],[SKU]],Data1!A:B,2,0)</f>
        <v>2225</v>
      </c>
      <c r="E107" s="76">
        <f>Table13[[#This Row],[UoM]]*Table13[[#This Row],[Recommended Replenishment Qty]]</f>
        <v>144</v>
      </c>
      <c r="F107" s="76">
        <f>Table13[[#This Row],[Total EA (Transfer to WH06)]]/Table13[[#This Row],[UoM]]</f>
        <v>144</v>
      </c>
      <c r="G107" s="1"/>
      <c r="H107" s="41">
        <f>Table13[[#This Row],[Total EA (Transfer to WH06)]]/Table13[[#This Row],[CASE]]</f>
        <v>2</v>
      </c>
      <c r="I107" s="77">
        <f>Table13[[#This Row],[Sellable Unit/Set/box to ship]]/Table13[[#This Row],[Case to pull]]</f>
        <v>72</v>
      </c>
      <c r="J107" s="7" t="str">
        <f t="shared" si="1"/>
        <v/>
      </c>
      <c r="K107" s="9" t="str">
        <f>VLOOKUP(Table13[[#This Row],[SKU]],Instruction!A:F,6,0)</f>
        <v xml:space="preserve">Apply outer box/case label accordingly to match item# (Cover all existing barcodes on the box/case) </v>
      </c>
      <c r="L107" s="9">
        <f>VLOOKUP(Table13[[#This Row],[SKU]],Instruction!A:G,7,0)</f>
        <v>0</v>
      </c>
      <c r="M107" s="9" t="str">
        <f>VLOOKUP(Table13[[#This Row],[ASIN]],'[1]2024'!$A:$AB,28,0)</f>
        <v>No Supplies</v>
      </c>
      <c r="N107" s="76">
        <f>VLOOKUP(Table13[[#This Row],[SKU]],Data1!A:C,3,0)</f>
        <v>1</v>
      </c>
      <c r="O107" s="29">
        <f>VLOOKUP(Table13[[#This Row],[Item '#]],Data2!A:D,4,0)</f>
        <v>24</v>
      </c>
      <c r="P107" s="2">
        <f>VLOOKUP(Table13[[#This Row],[Item '#]],Data2!A:D,3,0)</f>
        <v>72</v>
      </c>
      <c r="Q107" s="1">
        <v>144</v>
      </c>
      <c r="R107" s="2">
        <f>VLOOKUP(Table13[[#This Row],[Item '#]],[2]Sheet1!$B:$D,3,0)</f>
        <v>22452</v>
      </c>
    </row>
    <row r="108" spans="1:18" ht="30" x14ac:dyDescent="0.25">
      <c r="A108" s="75" t="s">
        <v>20</v>
      </c>
      <c r="B108" s="2" t="s">
        <v>7656</v>
      </c>
      <c r="C108" s="2" t="s">
        <v>7656</v>
      </c>
      <c r="D108" s="1">
        <f>VLOOKUP(Table13[[#This Row],[SKU]],Data1!A:B,2,0)</f>
        <v>781</v>
      </c>
      <c r="E108" s="76">
        <f>Table13[[#This Row],[UoM]]*Table13[[#This Row],[Recommended Replenishment Qty]]</f>
        <v>576</v>
      </c>
      <c r="F108" s="76">
        <f>Table13[[#This Row],[Total EA (Transfer to WH06)]]/Table13[[#This Row],[UoM]]</f>
        <v>576</v>
      </c>
      <c r="G108" s="1"/>
      <c r="H108" s="41">
        <f>Table13[[#This Row],[Total EA (Transfer to WH06)]]/Table13[[#This Row],[CASE]]</f>
        <v>2</v>
      </c>
      <c r="I108" s="77">
        <f>Table13[[#This Row],[Sellable Unit/Set/box to ship]]/Table13[[#This Row],[Case to pull]]</f>
        <v>288</v>
      </c>
      <c r="J108" s="7" t="str">
        <f t="shared" si="1"/>
        <v/>
      </c>
      <c r="K108" s="9" t="str">
        <f>VLOOKUP(Table13[[#This Row],[SKU]],Instruction!A:F,6,0)</f>
        <v xml:space="preserve">Apply outer box/case label accordingly to match item# (Cover all existing barcodes on the box/case) </v>
      </c>
      <c r="L108" s="9">
        <f>VLOOKUP(Table13[[#This Row],[SKU]],Instruction!A:G,7,0)</f>
        <v>0</v>
      </c>
      <c r="M108" s="9" t="str">
        <f>VLOOKUP(Table13[[#This Row],[ASIN]],'[1]2024'!$A:$AB,28,0)</f>
        <v>No Supplies</v>
      </c>
      <c r="N108" s="76">
        <f>VLOOKUP(Table13[[#This Row],[SKU]],Data1!A:C,3,0)</f>
        <v>1</v>
      </c>
      <c r="O108" s="29">
        <f>VLOOKUP(Table13[[#This Row],[Item '#]],Data2!A:D,4,0)</f>
        <v>24</v>
      </c>
      <c r="P108" s="2">
        <f>VLOOKUP(Table13[[#This Row],[Item '#]],Data2!A:D,3,0)</f>
        <v>288</v>
      </c>
      <c r="Q108" s="1">
        <v>576</v>
      </c>
      <c r="R108" s="2">
        <f>VLOOKUP(Table13[[#This Row],[Item '#]],[2]Sheet1!$B:$D,3,0)</f>
        <v>19063</v>
      </c>
    </row>
    <row r="109" spans="1:18" ht="30" x14ac:dyDescent="0.25">
      <c r="A109" s="75" t="s">
        <v>7406</v>
      </c>
      <c r="B109" s="2" t="s">
        <v>7373</v>
      </c>
      <c r="C109" s="2" t="s">
        <v>7373</v>
      </c>
      <c r="D109" s="1">
        <f>VLOOKUP(Table13[[#This Row],[SKU]],Data1!A:B,2,0)</f>
        <v>760</v>
      </c>
      <c r="E109" s="76">
        <f>Table13[[#This Row],[UoM]]*Table13[[#This Row],[Recommended Replenishment Qty]]</f>
        <v>576</v>
      </c>
      <c r="F109" s="76">
        <f>Table13[[#This Row],[Total EA (Transfer to WH06)]]/Table13[[#This Row],[UoM]]</f>
        <v>576</v>
      </c>
      <c r="G109" s="1"/>
      <c r="H109" s="41">
        <f>Table13[[#This Row],[Total EA (Transfer to WH06)]]/Table13[[#This Row],[CASE]]</f>
        <v>4</v>
      </c>
      <c r="I109" s="77">
        <f>Table13[[#This Row],[Sellable Unit/Set/box to ship]]/Table13[[#This Row],[Case to pull]]</f>
        <v>144</v>
      </c>
      <c r="J109" s="7" t="str">
        <f t="shared" si="1"/>
        <v/>
      </c>
      <c r="K109" s="9" t="str">
        <f>VLOOKUP(Table13[[#This Row],[SKU]],Instruction!A:F,6,0)</f>
        <v xml:space="preserve">Apply outer box/case label accordingly to match item# (Cover all existing barcodes on the box/case) </v>
      </c>
      <c r="L109" s="9">
        <f>VLOOKUP(Table13[[#This Row],[SKU]],Instruction!A:G,7,0)</f>
        <v>0</v>
      </c>
      <c r="M109" s="9" t="str">
        <f>VLOOKUP(Table13[[#This Row],[ASIN]],'[1]2024'!$A:$AB,28,0)</f>
        <v>No Supplies</v>
      </c>
      <c r="N109" s="76">
        <f>VLOOKUP(Table13[[#This Row],[SKU]],Data1!A:C,3,0)</f>
        <v>1</v>
      </c>
      <c r="O109" s="29">
        <f>VLOOKUP(Table13[[#This Row],[Item '#]],Data2!A:D,4,0)</f>
        <v>24</v>
      </c>
      <c r="P109" s="2">
        <f>VLOOKUP(Table13[[#This Row],[Item '#]],Data2!A:D,3,0)</f>
        <v>144</v>
      </c>
      <c r="Q109" s="1">
        <v>576</v>
      </c>
      <c r="R109" s="2">
        <f>VLOOKUP(Table13[[#This Row],[Item '#]],[2]Sheet1!$B:$D,3,0)</f>
        <v>19631</v>
      </c>
    </row>
    <row r="110" spans="1:18" ht="30" x14ac:dyDescent="0.25">
      <c r="A110" s="75" t="s">
        <v>686</v>
      </c>
      <c r="B110" s="2" t="s">
        <v>7999</v>
      </c>
      <c r="C110" s="2" t="s">
        <v>8760</v>
      </c>
      <c r="D110" s="1">
        <f>VLOOKUP(Table13[[#This Row],[SKU]],Data1!A:B,2,0)</f>
        <v>1770</v>
      </c>
      <c r="E110" s="76">
        <f>Table13[[#This Row],[UoM]]*Table13[[#This Row],[Recommended Replenishment Qty]]</f>
        <v>72</v>
      </c>
      <c r="F110" s="76">
        <f>Table13[[#This Row],[Total EA (Transfer to WH06)]]/Table13[[#This Row],[UoM]]</f>
        <v>72</v>
      </c>
      <c r="G110" s="1">
        <f>Table13[[#This Row],[Total EA (Transfer to WH06)]]/Table13[[#This Row],[BOX]]</f>
        <v>3</v>
      </c>
      <c r="H110" s="41"/>
      <c r="I110" s="77">
        <f>Table13[[#This Row],[Sellable Unit/Set/box to ship]]/Table13[[#This Row],[Box to pull]]</f>
        <v>24</v>
      </c>
      <c r="J110" s="7" t="str">
        <f t="shared" si="1"/>
        <v>Labeling</v>
      </c>
      <c r="K11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0" s="9">
        <f>VLOOKUP(Table13[[#This Row],[SKU]],Instruction!A:G,7,0)</f>
        <v>0</v>
      </c>
      <c r="M110" s="9" t="str">
        <f>VLOOKUP(Table13[[#This Row],[ASIN]],'[1]2024'!$A:$AB,28,0)</f>
        <v>No Supplies</v>
      </c>
      <c r="N110" s="76">
        <f>VLOOKUP(Table13[[#This Row],[SKU]],Data1!A:C,3,0)</f>
        <v>1</v>
      </c>
      <c r="O110" s="29">
        <f>VLOOKUP(Table13[[#This Row],[Item '#]],Data2!A:D,4,0)</f>
        <v>24</v>
      </c>
      <c r="P110" s="2">
        <f>VLOOKUP(Table13[[#This Row],[Item '#]],Data2!A:D,3,0)</f>
        <v>144</v>
      </c>
      <c r="Q110" s="1">
        <v>72</v>
      </c>
      <c r="R110" s="2">
        <f>VLOOKUP(Table13[[#This Row],[Item '#]],[2]Sheet1!$B:$D,3,0)</f>
        <v>15464</v>
      </c>
    </row>
    <row r="111" spans="1:18" ht="30" x14ac:dyDescent="0.25">
      <c r="A111" s="75" t="s">
        <v>3006</v>
      </c>
      <c r="B111" s="2" t="s">
        <v>7079</v>
      </c>
      <c r="C111" s="2" t="s">
        <v>7121</v>
      </c>
      <c r="D111" s="1">
        <f>VLOOKUP(Table13[[#This Row],[SKU]],Data1!A:B,2,0)</f>
        <v>608</v>
      </c>
      <c r="E111" s="76">
        <f>Table13[[#This Row],[UoM]]*Table13[[#This Row],[Recommended Replenishment Qty]]</f>
        <v>2880</v>
      </c>
      <c r="F111" s="76">
        <f>Table13[[#This Row],[Total EA (Transfer to WH06)]]/Table13[[#This Row],[UoM]]</f>
        <v>2880</v>
      </c>
      <c r="G111" s="1"/>
      <c r="H111" s="41">
        <f>Table13[[#This Row],[Total EA (Transfer to WH06)]]/Table13[[#This Row],[CASE]]</f>
        <v>40</v>
      </c>
      <c r="I111" s="77">
        <f>Table13[[#This Row],[Sellable Unit/Set/box to ship]]/Table13[[#This Row],[Case to pull]]</f>
        <v>72</v>
      </c>
      <c r="J111" s="7" t="str">
        <f t="shared" si="1"/>
        <v>Labeling</v>
      </c>
      <c r="K11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1" s="9">
        <f>VLOOKUP(Table13[[#This Row],[SKU]],Instruction!A:G,7,0)</f>
        <v>0</v>
      </c>
      <c r="M111" s="9" t="str">
        <f>VLOOKUP(Table13[[#This Row],[ASIN]],'[1]2024'!$A:$AB,28,0)</f>
        <v>No Supplies</v>
      </c>
      <c r="N111" s="76">
        <f>VLOOKUP(Table13[[#This Row],[SKU]],Data1!A:C,3,0)</f>
        <v>1</v>
      </c>
      <c r="O111" s="29">
        <f>VLOOKUP(Table13[[#This Row],[Item '#]],Data2!A:D,4,0)</f>
        <v>24</v>
      </c>
      <c r="P111" s="2">
        <f>VLOOKUP(Table13[[#This Row],[Item '#]],Data2!A:D,3,0)</f>
        <v>72</v>
      </c>
      <c r="Q111" s="1">
        <v>2880</v>
      </c>
      <c r="R111" s="2">
        <f>VLOOKUP(Table13[[#This Row],[Item '#]],[2]Sheet1!$B:$D,3,0)</f>
        <v>92610</v>
      </c>
    </row>
    <row r="112" spans="1:18" ht="30" x14ac:dyDescent="0.25">
      <c r="A112" t="s">
        <v>8600</v>
      </c>
      <c r="B112" s="2" t="s">
        <v>6886</v>
      </c>
      <c r="C112" s="2" t="s">
        <v>6886</v>
      </c>
      <c r="D112" s="1">
        <f>VLOOKUP(Table13[[#This Row],[SKU]],Data1!A:B,2,0)</f>
        <v>2227</v>
      </c>
      <c r="E112" s="76">
        <f>Table13[[#This Row],[UoM]]*Table13[[#This Row],[Recommended Replenishment Qty]]</f>
        <v>2592</v>
      </c>
      <c r="F112" s="76">
        <f>Table13[[#This Row],[Total EA (Transfer to WH06)]]/Table13[[#This Row],[UoM]]</f>
        <v>2592</v>
      </c>
      <c r="G112" s="1"/>
      <c r="H112" s="41">
        <f>Table13[[#This Row],[Total EA (Transfer to WH06)]]/Table13[[#This Row],[CASE]]</f>
        <v>36</v>
      </c>
      <c r="I112" s="77">
        <f>Table13[[#This Row],[Sellable Unit/Set/box to ship]]/Table13[[#This Row],[Case to pull]]</f>
        <v>72</v>
      </c>
      <c r="J112" s="7" t="str">
        <f t="shared" si="1"/>
        <v/>
      </c>
      <c r="K112" s="9" t="str">
        <f>VLOOKUP(Table13[[#This Row],[SKU]],Instruction!A:F,6,0)</f>
        <v xml:space="preserve">Apply outer box/case label accordingly to match item# (Cover all existing barcodes on the box/case) </v>
      </c>
      <c r="L112" s="9">
        <f>VLOOKUP(Table13[[#This Row],[SKU]],Instruction!A:G,7,0)</f>
        <v>0</v>
      </c>
      <c r="M112" s="9" t="str">
        <f>VLOOKUP(Table13[[#This Row],[ASIN]],'[1]2024'!$A:$AB,28,0)</f>
        <v>No Supplies</v>
      </c>
      <c r="N112" s="76">
        <f>VLOOKUP(Table13[[#This Row],[SKU]],Data1!A:C,3,0)</f>
        <v>1</v>
      </c>
      <c r="O112" s="29">
        <f>VLOOKUP(Table13[[#This Row],[Item '#]],Data2!A:D,4,0)</f>
        <v>24</v>
      </c>
      <c r="P112" s="2">
        <f>VLOOKUP(Table13[[#This Row],[Item '#]],Data2!A:D,3,0)</f>
        <v>72</v>
      </c>
      <c r="Q112" s="1">
        <v>2592</v>
      </c>
      <c r="R112" s="2">
        <f>VLOOKUP(Table13[[#This Row],[Item '#]],[2]Sheet1!$B:$D,3,0)</f>
        <v>45930</v>
      </c>
    </row>
    <row r="113" spans="1:18" ht="30" x14ac:dyDescent="0.25">
      <c r="A113" s="75" t="s">
        <v>2218</v>
      </c>
      <c r="B113" s="2" t="s">
        <v>6907</v>
      </c>
      <c r="C113" s="2" t="s">
        <v>6651</v>
      </c>
      <c r="D113" s="1">
        <f>VLOOKUP(Table13[[#This Row],[SKU]],Data1!A:B,2,0)</f>
        <v>4146</v>
      </c>
      <c r="E113" s="76">
        <f>Table13[[#This Row],[UoM]]*Table13[[#This Row],[Recommended Replenishment Qty]]</f>
        <v>1044</v>
      </c>
      <c r="F113" s="76">
        <f>Table13[[#This Row],[Total EA (Transfer to WH06)]]/Table13[[#This Row],[UoM]]</f>
        <v>1044</v>
      </c>
      <c r="G113" s="1"/>
      <c r="H113" s="41">
        <f>Table13[[#This Row],[Total EA (Transfer to WH06)]]/Table13[[#This Row],[CASE]]</f>
        <v>87</v>
      </c>
      <c r="I113" s="77">
        <f>Table13[[#This Row],[Sellable Unit/Set/box to ship]]/Table13[[#This Row],[Case to pull]]</f>
        <v>12</v>
      </c>
      <c r="J113" s="7" t="str">
        <f t="shared" si="1"/>
        <v>Labeling</v>
      </c>
      <c r="K1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3" s="9">
        <f>VLOOKUP(Table13[[#This Row],[SKU]],Instruction!A:G,7,0)</f>
        <v>0</v>
      </c>
      <c r="M113" s="9" t="str">
        <f>VLOOKUP(Table13[[#This Row],[ASIN]],'[1]2024'!$A:$AB,28,0)</f>
        <v>No Supplies</v>
      </c>
      <c r="N113" s="76">
        <f>VLOOKUP(Table13[[#This Row],[SKU]],Data1!A:C,3,0)</f>
        <v>1</v>
      </c>
      <c r="O113" s="29">
        <f>VLOOKUP(Table13[[#This Row],[Item '#]],Data2!A:D,4,0)</f>
        <v>0</v>
      </c>
      <c r="P113" s="2">
        <f>VLOOKUP(Table13[[#This Row],[Item '#]],Data2!A:D,3,0)</f>
        <v>12</v>
      </c>
      <c r="Q113" s="1">
        <v>1044</v>
      </c>
      <c r="R113" s="2">
        <f>VLOOKUP(Table13[[#This Row],[Item '#]],[2]Sheet1!$B:$D,3,0)</f>
        <v>6917</v>
      </c>
    </row>
    <row r="114" spans="1:18" ht="25.5" customHeight="1" x14ac:dyDescent="0.25">
      <c r="A114" s="75" t="s">
        <v>7261</v>
      </c>
      <c r="B114" s="2" t="s">
        <v>7258</v>
      </c>
      <c r="C114" s="2" t="s">
        <v>7258</v>
      </c>
      <c r="D114" s="1">
        <f>VLOOKUP(Table13[[#This Row],[SKU]],Data1!A:B,2,0)</f>
        <v>211</v>
      </c>
      <c r="E114" s="76">
        <f>Table13[[#This Row],[UoM]]*Table13[[#This Row],[Recommended Replenishment Qty]]</f>
        <v>288</v>
      </c>
      <c r="F114" s="76">
        <f>Table13[[#This Row],[Total EA (Transfer to WH06)]]/Table13[[#This Row],[UoM]]</f>
        <v>288</v>
      </c>
      <c r="G114" s="1"/>
      <c r="H114" s="41">
        <f>Table13[[#This Row],[Total EA (Transfer to WH06)]]/Table13[[#This Row],[CASE]]</f>
        <v>2</v>
      </c>
      <c r="I114" s="77">
        <f>Table13[[#This Row],[Sellable Unit/Set/box to ship]]/Table13[[#This Row],[Case to pull]]</f>
        <v>144</v>
      </c>
      <c r="J114" s="7" t="str">
        <f t="shared" si="1"/>
        <v/>
      </c>
      <c r="K114" s="9" t="str">
        <f>VLOOKUP(Table13[[#This Row],[SKU]],Instruction!A:F,6,0)</f>
        <v xml:space="preserve">Apply outer case label accordingly to match item# (Cover all existing barcodes on the case) </v>
      </c>
      <c r="L114" s="9">
        <f>VLOOKUP(Table13[[#This Row],[SKU]],Instruction!A:G,7,0)</f>
        <v>0</v>
      </c>
      <c r="M114" s="9" t="str">
        <f>VLOOKUP(Table13[[#This Row],[ASIN]],'[1]2024'!$A:$AB,28,0)</f>
        <v>No Supplies</v>
      </c>
      <c r="N114" s="76">
        <f>VLOOKUP(Table13[[#This Row],[SKU]],Data1!A:C,3,0)</f>
        <v>1</v>
      </c>
      <c r="O114" s="29">
        <f>VLOOKUP(Table13[[#This Row],[Item '#]],Data2!A:D,4,0)</f>
        <v>24</v>
      </c>
      <c r="P114" s="2">
        <f>VLOOKUP(Table13[[#This Row],[Item '#]],Data2!A:D,3,0)</f>
        <v>144</v>
      </c>
      <c r="Q114" s="1">
        <v>288</v>
      </c>
      <c r="R114" s="2">
        <f>VLOOKUP(Table13[[#This Row],[Item '#]],[2]Sheet1!$B:$D,3,0)</f>
        <v>14130</v>
      </c>
    </row>
    <row r="115" spans="1:18" ht="30" x14ac:dyDescent="0.25">
      <c r="A115" s="75" t="s">
        <v>3198</v>
      </c>
      <c r="B115" s="2" t="s">
        <v>8157</v>
      </c>
      <c r="C115" s="2" t="s">
        <v>8157</v>
      </c>
      <c r="D115" s="1">
        <f>VLOOKUP(Table13[[#This Row],[SKU]],Data1!A:B,2,0)</f>
        <v>744</v>
      </c>
      <c r="E115" s="76">
        <f>Table13[[#This Row],[UoM]]*Table13[[#This Row],[Recommended Replenishment Qty]]</f>
        <v>72</v>
      </c>
      <c r="F115" s="76">
        <f>Table13[[#This Row],[Total EA (Transfer to WH06)]]/Table13[[#This Row],[UoM]]</f>
        <v>72</v>
      </c>
      <c r="G115" s="1">
        <f>Table13[[#This Row],[Total EA (Transfer to WH06)]]/Table13[[#This Row],[BOX]]</f>
        <v>3</v>
      </c>
      <c r="H115" s="41"/>
      <c r="I115" s="77">
        <f>Table13[[#This Row],[Sellable Unit/Set/box to ship]]/Table13[[#This Row],[Box to pull]]</f>
        <v>24</v>
      </c>
      <c r="J115" s="7" t="str">
        <f t="shared" si="1"/>
        <v/>
      </c>
      <c r="K115" s="9" t="str">
        <f>VLOOKUP(Table13[[#This Row],[SKU]],Instruction!A:F,6,0)</f>
        <v xml:space="preserve">Apply outer box/case label accordingly to match item# (Cover all existing barcodes on the box/case) </v>
      </c>
      <c r="L115" s="9">
        <f>VLOOKUP(Table13[[#This Row],[SKU]],Instruction!A:G,7,0)</f>
        <v>0</v>
      </c>
      <c r="M115" s="9" t="str">
        <f>VLOOKUP(Table13[[#This Row],[ASIN]],'[1]2024'!$A:$AB,28,0)</f>
        <v>No Supplies</v>
      </c>
      <c r="N115" s="76">
        <f>VLOOKUP(Table13[[#This Row],[SKU]],Data1!A:C,3,0)</f>
        <v>1</v>
      </c>
      <c r="O115" s="29">
        <f>VLOOKUP(Table13[[#This Row],[Item '#]],Data2!A:D,4,0)</f>
        <v>24</v>
      </c>
      <c r="P115" s="2">
        <f>VLOOKUP(Table13[[#This Row],[Item '#]],Data2!A:D,3,0)</f>
        <v>144</v>
      </c>
      <c r="Q115" s="1">
        <v>72</v>
      </c>
      <c r="R115" s="2">
        <f>VLOOKUP(Table13[[#This Row],[Item '#]],[2]Sheet1!$B:$D,3,0)</f>
        <v>14458</v>
      </c>
    </row>
    <row r="116" spans="1:18" ht="30" x14ac:dyDescent="0.25">
      <c r="A116" s="75" t="s">
        <v>3049</v>
      </c>
      <c r="B116" s="2" t="s">
        <v>6880</v>
      </c>
      <c r="C116" s="2" t="s">
        <v>6880</v>
      </c>
      <c r="D116" s="1">
        <f>VLOOKUP(Table13[[#This Row],[SKU]],Data1!A:B,2,0)</f>
        <v>6301</v>
      </c>
      <c r="E116" s="76">
        <f>Table13[[#This Row],[UoM]]*Table13[[#This Row],[Recommended Replenishment Qty]]</f>
        <v>2016</v>
      </c>
      <c r="F116" s="76">
        <f>Table13[[#This Row],[Total EA (Transfer to WH06)]]/Table13[[#This Row],[UoM]]</f>
        <v>2016</v>
      </c>
      <c r="G116" s="1"/>
      <c r="H116" s="41">
        <f>Table13[[#This Row],[Total EA (Transfer to WH06)]]/Table13[[#This Row],[CASE]]</f>
        <v>14</v>
      </c>
      <c r="I116" s="77">
        <f>Table13[[#This Row],[Sellable Unit/Set/box to ship]]/Table13[[#This Row],[Case to pull]]</f>
        <v>144</v>
      </c>
      <c r="J116" s="7" t="str">
        <f t="shared" si="1"/>
        <v/>
      </c>
      <c r="K116" s="9" t="str">
        <f>VLOOKUP(Table13[[#This Row],[SKU]],Instruction!A:F,6,0)</f>
        <v xml:space="preserve">Cover inner box barcode. Apply outer case label accordingly to match item# (Cover barcodes on the case) </v>
      </c>
      <c r="L116" s="9">
        <f>VLOOKUP(Table13[[#This Row],[SKU]],Instruction!A:G,7,0)</f>
        <v>0</v>
      </c>
      <c r="M116" s="9" t="str">
        <f>VLOOKUP(Table13[[#This Row],[ASIN]],'[1]2024'!$A:$AB,28,0)</f>
        <v>No Supplies</v>
      </c>
      <c r="N116" s="76">
        <f>VLOOKUP(Table13[[#This Row],[SKU]],Data1!A:C,3,0)</f>
        <v>1</v>
      </c>
      <c r="O116" s="29">
        <f>VLOOKUP(Table13[[#This Row],[Item '#]],Data2!A:D,4,0)</f>
        <v>24</v>
      </c>
      <c r="P116" s="2">
        <f>VLOOKUP(Table13[[#This Row],[Item '#]],Data2!A:D,3,0)</f>
        <v>144</v>
      </c>
      <c r="Q116" s="1">
        <v>2016</v>
      </c>
      <c r="R116" s="2">
        <f>VLOOKUP(Table13[[#This Row],[Item '#]],[2]Sheet1!$B:$D,3,0)</f>
        <v>351</v>
      </c>
    </row>
    <row r="117" spans="1:18" ht="30" x14ac:dyDescent="0.25">
      <c r="A117" s="75" t="s">
        <v>1204</v>
      </c>
      <c r="B117" s="2" t="s">
        <v>8809</v>
      </c>
      <c r="C117" s="2" t="s">
        <v>8832</v>
      </c>
      <c r="D117" s="1">
        <f>VLOOKUP(Table13[[#This Row],[SKU]],Data1!A:B,2,0)</f>
        <v>2345</v>
      </c>
      <c r="E117" s="76">
        <f>Table13[[#This Row],[UoM]]*Table13[[#This Row],[Recommended Replenishment Qty]]</f>
        <v>72</v>
      </c>
      <c r="F117" s="76">
        <f>Table13[[#This Row],[Total EA (Transfer to WH06)]]/Table13[[#This Row],[UoM]]</f>
        <v>72</v>
      </c>
      <c r="G117" s="1">
        <f>Table13[[#This Row],[Total EA (Transfer to WH06)]]/Table13[[#This Row],[BOX]]</f>
        <v>3</v>
      </c>
      <c r="H117" s="41"/>
      <c r="I117" s="77">
        <f>Table13[[#This Row],[Sellable Unit/Set/box to ship]]/Table13[[#This Row],[Box to pull]]</f>
        <v>24</v>
      </c>
      <c r="J117" s="7" t="str">
        <f t="shared" si="1"/>
        <v>Labeling</v>
      </c>
      <c r="K11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7" s="9">
        <f>VLOOKUP(Table13[[#This Row],[SKU]],Instruction!A:G,7,0)</f>
        <v>0</v>
      </c>
      <c r="M117" s="9" t="e">
        <f>VLOOKUP(Table13[[#This Row],[ASIN]],'[1]2024'!$A:$AB,28,0)</f>
        <v>#N/A</v>
      </c>
      <c r="N117" s="76">
        <f>VLOOKUP(Table13[[#This Row],[SKU]],Data1!A:C,3,0)</f>
        <v>1</v>
      </c>
      <c r="O117" s="29">
        <f>VLOOKUP(Table13[[#This Row],[Item '#]],Data2!A:D,4,0)</f>
        <v>24</v>
      </c>
      <c r="P117" s="2">
        <f>VLOOKUP(Table13[[#This Row],[Item '#]],Data2!A:D,3,0)</f>
        <v>144</v>
      </c>
      <c r="Q117" s="1">
        <v>72</v>
      </c>
      <c r="R117" s="2">
        <f>VLOOKUP(Table13[[#This Row],[Item '#]],[2]Sheet1!$B:$D,3,0)</f>
        <v>20046</v>
      </c>
    </row>
    <row r="118" spans="1:18" ht="30" x14ac:dyDescent="0.25">
      <c r="A118" s="75" t="s">
        <v>2761</v>
      </c>
      <c r="B118" s="2" t="s">
        <v>7169</v>
      </c>
      <c r="C118" s="2" t="s">
        <v>7169</v>
      </c>
      <c r="D118" s="1">
        <f>VLOOKUP(Table13[[#This Row],[SKU]],Data1!A:B,2,0)</f>
        <v>5414</v>
      </c>
      <c r="E118" s="76">
        <f>Table13[[#This Row],[UoM]]*Table13[[#This Row],[Recommended Replenishment Qty]]</f>
        <v>384</v>
      </c>
      <c r="F118" s="76">
        <f>Table13[[#This Row],[Total EA (Transfer to WH06)]]/Table13[[#This Row],[UoM]]</f>
        <v>384</v>
      </c>
      <c r="G118" s="1"/>
      <c r="H118" s="41">
        <f>Table13[[#This Row],[Total EA (Transfer to WH06)]]/Table13[[#This Row],[CASE]]</f>
        <v>8</v>
      </c>
      <c r="I118" s="77">
        <f>Table13[[#This Row],[Sellable Unit/Set/box to ship]]/Table13[[#This Row],[Case to pull]]</f>
        <v>48</v>
      </c>
      <c r="J118" s="7" t="str">
        <f t="shared" si="1"/>
        <v/>
      </c>
      <c r="K118" s="9" t="str">
        <f>VLOOKUP(Table13[[#This Row],[SKU]],Instruction!A:F,6,0)</f>
        <v xml:space="preserve">Apply outer box/case label accordingly to match item# (Cover all existing barcodes on the box/case) </v>
      </c>
      <c r="L118" s="9">
        <f>VLOOKUP(Table13[[#This Row],[SKU]],Instruction!A:G,7,0)</f>
        <v>0</v>
      </c>
      <c r="M118" s="9" t="str">
        <f>VLOOKUP(Table13[[#This Row],[ASIN]],'[1]2024'!$A:$AB,28,0)</f>
        <v>No Supplies</v>
      </c>
      <c r="N118" s="76">
        <f>VLOOKUP(Table13[[#This Row],[SKU]],Data1!A:C,3,0)</f>
        <v>1</v>
      </c>
      <c r="O118" s="29">
        <f>VLOOKUP(Table13[[#This Row],[Item '#]],Data2!A:D,4,0)</f>
        <v>0</v>
      </c>
      <c r="P118" s="2">
        <f>VLOOKUP(Table13[[#This Row],[Item '#]],Data2!A:D,3,0)</f>
        <v>48</v>
      </c>
      <c r="Q118" s="1">
        <v>384</v>
      </c>
      <c r="R118" s="2">
        <f>VLOOKUP(Table13[[#This Row],[Item '#]],[2]Sheet1!$B:$D,3,0)</f>
        <v>5928</v>
      </c>
    </row>
    <row r="119" spans="1:18" ht="45" x14ac:dyDescent="0.25">
      <c r="A119" s="75" t="s">
        <v>7102</v>
      </c>
      <c r="B119" s="2" t="s">
        <v>7130</v>
      </c>
      <c r="C119" s="2" t="s">
        <v>7129</v>
      </c>
      <c r="D119" s="1">
        <f>VLOOKUP(Table13[[#This Row],[SKU]],Data1!A:B,2,0)</f>
        <v>2309</v>
      </c>
      <c r="E119" s="76">
        <f>Table13[[#This Row],[UoM]]*Table13[[#This Row],[Recommended Replenishment Qty]]</f>
        <v>432</v>
      </c>
      <c r="F119" s="76">
        <f>Table13[[#This Row],[Total EA (Transfer to WH06)]]/Table13[[#This Row],[UoM]]</f>
        <v>432</v>
      </c>
      <c r="G119" s="1"/>
      <c r="H119" s="41">
        <f>Table13[[#This Row],[Total EA (Transfer to WH06)]]/Table13[[#This Row],[CASE]]</f>
        <v>3</v>
      </c>
      <c r="I119" s="77">
        <f>Table13[[#This Row],[Sellable Unit/Set/box to ship]]/Table13[[#This Row],[Case to pull]]</f>
        <v>144</v>
      </c>
      <c r="J119" s="7" t="str">
        <f t="shared" si="1"/>
        <v>Labeling</v>
      </c>
      <c r="K119" s="9" t="str">
        <f>VLOOKUP(Table13[[#This Row],[SKU]],Instruction!A:F,6,0)</f>
        <v>• Use FNSKU to label each item (cover barcode). 
• Put item back to CASE. Discard inner box
• Apply outer case label accordingly to match item# (Cover all existing barcodes on the case)</v>
      </c>
      <c r="L119" s="9">
        <f>VLOOKUP(Table13[[#This Row],[SKU]],Instruction!A:G,7,0)</f>
        <v>0</v>
      </c>
      <c r="M119" s="9" t="str">
        <f>VLOOKUP(Table13[[#This Row],[ASIN]],'[1]2024'!$A:$AB,28,0)</f>
        <v>No Supplies</v>
      </c>
      <c r="N119" s="76">
        <f>VLOOKUP(Table13[[#This Row],[SKU]],Data1!A:C,3,0)</f>
        <v>1</v>
      </c>
      <c r="O119" s="29">
        <f>VLOOKUP(Table13[[#This Row],[Item '#]],Data2!A:D,4,0)</f>
        <v>24</v>
      </c>
      <c r="P119" s="2">
        <f>VLOOKUP(Table13[[#This Row],[Item '#]],Data2!A:D,3,0)</f>
        <v>144</v>
      </c>
      <c r="Q119" s="1">
        <v>432</v>
      </c>
      <c r="R119" s="2">
        <f>VLOOKUP(Table13[[#This Row],[Item '#]],[2]Sheet1!$B:$D,3,0)</f>
        <v>6630</v>
      </c>
    </row>
    <row r="120" spans="1:18" ht="30" x14ac:dyDescent="0.25">
      <c r="A120" s="75" t="s">
        <v>1169</v>
      </c>
      <c r="B120" s="2" t="s">
        <v>8034</v>
      </c>
      <c r="C120" s="2" t="s">
        <v>8034</v>
      </c>
      <c r="D120" s="1">
        <f>VLOOKUP(Table13[[#This Row],[SKU]],Data1!A:B,2,0)</f>
        <v>2320</v>
      </c>
      <c r="E120" s="76">
        <f>Table13[[#This Row],[UoM]]*Table13[[#This Row],[Recommended Replenishment Qty]]</f>
        <v>120</v>
      </c>
      <c r="F120" s="76">
        <f>Table13[[#This Row],[Total EA (Transfer to WH06)]]/Table13[[#This Row],[UoM]]</f>
        <v>120</v>
      </c>
      <c r="G120" s="1">
        <f>Table13[[#This Row],[Total EA (Transfer to WH06)]]/Table13[[#This Row],[BOX]]</f>
        <v>5</v>
      </c>
      <c r="H120" s="41"/>
      <c r="I120" s="77">
        <f>Table13[[#This Row],[Sellable Unit/Set/box to ship]]/Table13[[#This Row],[Box to pull]]</f>
        <v>24</v>
      </c>
      <c r="J120" s="7" t="str">
        <f t="shared" si="1"/>
        <v/>
      </c>
      <c r="K120" s="9" t="str">
        <f>VLOOKUP(Table13[[#This Row],[SKU]],Instruction!A:F,6,0)</f>
        <v xml:space="preserve">Apply outer box/case label accordingly to match item# (Cover all existing barcodes on the box/case) </v>
      </c>
      <c r="L120" s="9">
        <f>VLOOKUP(Table13[[#This Row],[SKU]],Instruction!A:G,7,0)</f>
        <v>0</v>
      </c>
      <c r="M120" s="9" t="str">
        <f>VLOOKUP(Table13[[#This Row],[ASIN]],'[1]2024'!$A:$AB,28,0)</f>
        <v>No Supplies</v>
      </c>
      <c r="N120" s="76">
        <f>VLOOKUP(Table13[[#This Row],[SKU]],Data1!A:C,3,0)</f>
        <v>1</v>
      </c>
      <c r="O120" s="29">
        <f>VLOOKUP(Table13[[#This Row],[Item '#]],Data2!A:D,4,0)</f>
        <v>24</v>
      </c>
      <c r="P120" s="2">
        <f>VLOOKUP(Table13[[#This Row],[Item '#]],Data2!A:D,3,0)</f>
        <v>144</v>
      </c>
      <c r="Q120" s="1">
        <v>120</v>
      </c>
      <c r="R120" s="2">
        <f>VLOOKUP(Table13[[#This Row],[Item '#]],[2]Sheet1!$B:$D,3,0)</f>
        <v>8493</v>
      </c>
    </row>
    <row r="121" spans="1:18" ht="30" x14ac:dyDescent="0.25">
      <c r="A121" s="75" t="s">
        <v>2152</v>
      </c>
      <c r="B121" s="2" t="s">
        <v>6894</v>
      </c>
      <c r="C121" s="2" t="s">
        <v>6611</v>
      </c>
      <c r="D121" s="1">
        <f>VLOOKUP(Table13[[#This Row],[SKU]],Data1!A:B,2,0)</f>
        <v>4103</v>
      </c>
      <c r="E121" s="76">
        <f>Table13[[#This Row],[UoM]]*Table13[[#This Row],[Recommended Replenishment Qty]]</f>
        <v>792</v>
      </c>
      <c r="F121" s="76">
        <f>Table13[[#This Row],[Total EA (Transfer to WH06)]]/Table13[[#This Row],[UoM]]</f>
        <v>792</v>
      </c>
      <c r="G121" s="1"/>
      <c r="H121" s="41">
        <f>Table13[[#This Row],[Total EA (Transfer to WH06)]]/Table13[[#This Row],[CASE]]</f>
        <v>66</v>
      </c>
      <c r="I121" s="77">
        <f>Table13[[#This Row],[Sellable Unit/Set/box to ship]]/Table13[[#This Row],[Case to pull]]</f>
        <v>12</v>
      </c>
      <c r="J121" s="7" t="str">
        <f t="shared" si="1"/>
        <v>Labeling</v>
      </c>
      <c r="K12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1" s="9">
        <f>VLOOKUP(Table13[[#This Row],[SKU]],Instruction!A:G,7,0)</f>
        <v>0</v>
      </c>
      <c r="M121" s="9" t="str">
        <f>VLOOKUP(Table13[[#This Row],[ASIN]],'[1]2024'!$A:$AB,28,0)</f>
        <v>No Supplies</v>
      </c>
      <c r="N121" s="76">
        <f>VLOOKUP(Table13[[#This Row],[SKU]],Data1!A:C,3,0)</f>
        <v>1</v>
      </c>
      <c r="O121" s="29">
        <f>VLOOKUP(Table13[[#This Row],[Item '#]],Data2!A:D,4,0)</f>
        <v>0</v>
      </c>
      <c r="P121" s="2">
        <f>VLOOKUP(Table13[[#This Row],[Item '#]],Data2!A:D,3,0)</f>
        <v>12</v>
      </c>
      <c r="Q121" s="1">
        <v>792</v>
      </c>
      <c r="R121" s="2">
        <f>VLOOKUP(Table13[[#This Row],[Item '#]],[2]Sheet1!$B:$D,3,0)</f>
        <v>4400</v>
      </c>
    </row>
    <row r="122" spans="1:18" ht="30" x14ac:dyDescent="0.25">
      <c r="A122" s="75" t="s">
        <v>1118</v>
      </c>
      <c r="B122" s="2" t="s">
        <v>7534</v>
      </c>
      <c r="C122" s="2" t="s">
        <v>7534</v>
      </c>
      <c r="D122" s="1">
        <f>VLOOKUP(Table13[[#This Row],[SKU]],Data1!A:B,2,0)</f>
        <v>2233</v>
      </c>
      <c r="E122" s="76">
        <f>Table13[[#This Row],[UoM]]*Table13[[#This Row],[Recommended Replenishment Qty]]</f>
        <v>792</v>
      </c>
      <c r="F122" s="76">
        <f>Table13[[#This Row],[Total EA (Transfer to WH06)]]/Table13[[#This Row],[UoM]]</f>
        <v>792</v>
      </c>
      <c r="G122" s="1"/>
      <c r="H122" s="41">
        <f>Table13[[#This Row],[Total EA (Transfer to WH06)]]/Table13[[#This Row],[CASE]]</f>
        <v>11</v>
      </c>
      <c r="I122" s="77">
        <f>Table13[[#This Row],[Sellable Unit/Set/box to ship]]/Table13[[#This Row],[Case to pull]]</f>
        <v>72</v>
      </c>
      <c r="J122" s="7" t="str">
        <f t="shared" si="1"/>
        <v/>
      </c>
      <c r="K122" s="9" t="str">
        <f>VLOOKUP(Table13[[#This Row],[SKU]],Instruction!A:F,6,0)</f>
        <v xml:space="preserve">Apply outer box/case label accordingly to match item# (Cover all existing barcodes on the box/case) </v>
      </c>
      <c r="L122" s="9">
        <f>VLOOKUP(Table13[[#This Row],[SKU]],Instruction!A:G,7,0)</f>
        <v>0</v>
      </c>
      <c r="M122" s="9" t="str">
        <f>VLOOKUP(Table13[[#This Row],[ASIN]],'[1]2024'!$A:$AB,28,0)</f>
        <v>No Supplies</v>
      </c>
      <c r="N122" s="76">
        <f>VLOOKUP(Table13[[#This Row],[SKU]],Data1!A:C,3,0)</f>
        <v>1</v>
      </c>
      <c r="O122" s="29">
        <f>VLOOKUP(Table13[[#This Row],[Item '#]],Data2!A:D,4,0)</f>
        <v>24</v>
      </c>
      <c r="P122" s="2">
        <f>VLOOKUP(Table13[[#This Row],[Item '#]],Data2!A:D,3,0)</f>
        <v>72</v>
      </c>
      <c r="Q122" s="1">
        <v>792</v>
      </c>
      <c r="R122" s="2">
        <f>VLOOKUP(Table13[[#This Row],[Item '#]],[2]Sheet1!$B:$D,3,0)</f>
        <v>7081</v>
      </c>
    </row>
    <row r="123" spans="1:18" ht="30" x14ac:dyDescent="0.25">
      <c r="A123" s="75" t="s">
        <v>2003</v>
      </c>
      <c r="B123" s="2" t="s">
        <v>6867</v>
      </c>
      <c r="C123" s="2" t="s">
        <v>6867</v>
      </c>
      <c r="D123" s="1">
        <f>VLOOKUP(Table13[[#This Row],[SKU]],Data1!A:B,2,0)</f>
        <v>3824</v>
      </c>
      <c r="E123" s="76">
        <f>Table13[[#This Row],[UoM]]*Table13[[#This Row],[Recommended Replenishment Qty]]</f>
        <v>144</v>
      </c>
      <c r="F123" s="76">
        <f>Table13[[#This Row],[Total EA (Transfer to WH06)]]/Table13[[#This Row],[UoM]]</f>
        <v>144</v>
      </c>
      <c r="G123" s="1"/>
      <c r="H123" s="41">
        <f>Table13[[#This Row],[Total EA (Transfer to WH06)]]/Table13[[#This Row],[CASE]]</f>
        <v>1</v>
      </c>
      <c r="I123" s="77">
        <f>Table13[[#This Row],[Sellable Unit/Set/box to ship]]/Table13[[#This Row],[Case to pull]]</f>
        <v>144</v>
      </c>
      <c r="J123" s="7" t="str">
        <f t="shared" si="1"/>
        <v/>
      </c>
      <c r="K123" s="9" t="str">
        <f>VLOOKUP(Table13[[#This Row],[SKU]],Instruction!A:F,6,0)</f>
        <v xml:space="preserve">Apply outer box/case label accordingly to match item# (Cover all existing barcodes on the box/case) </v>
      </c>
      <c r="L123" s="9">
        <f>VLOOKUP(Table13[[#This Row],[SKU]],Instruction!A:G,7,0)</f>
        <v>0</v>
      </c>
      <c r="M123" s="9" t="str">
        <f>VLOOKUP(Table13[[#This Row],[ASIN]],'[1]2024'!$A:$AB,28,0)</f>
        <v>No Supplies</v>
      </c>
      <c r="N123" s="76">
        <f>VLOOKUP(Table13[[#This Row],[SKU]],Data1!A:C,3,0)</f>
        <v>1</v>
      </c>
      <c r="O123" s="29">
        <f>VLOOKUP(Table13[[#This Row],[Item '#]],Data2!A:D,4,0)</f>
        <v>24</v>
      </c>
      <c r="P123" s="2">
        <f>VLOOKUP(Table13[[#This Row],[Item '#]],Data2!A:D,3,0)</f>
        <v>144</v>
      </c>
      <c r="Q123" s="1">
        <v>144</v>
      </c>
      <c r="R123" s="2">
        <f>VLOOKUP(Table13[[#This Row],[Item '#]],[2]Sheet1!$B:$D,3,0)</f>
        <v>28</v>
      </c>
    </row>
    <row r="124" spans="1:18" ht="30" x14ac:dyDescent="0.25">
      <c r="A124" s="75" t="s">
        <v>990</v>
      </c>
      <c r="B124" s="2" t="s">
        <v>7256</v>
      </c>
      <c r="C124" s="2" t="s">
        <v>7257</v>
      </c>
      <c r="D124" s="1">
        <f>VLOOKUP(Table13[[#This Row],[SKU]],Data1!A:B,2,0)</f>
        <v>210</v>
      </c>
      <c r="E124" s="76">
        <f>Table13[[#This Row],[UoM]]*Table13[[#This Row],[Recommended Replenishment Qty]]</f>
        <v>144</v>
      </c>
      <c r="F124" s="76">
        <f>Table13[[#This Row],[Total EA (Transfer to WH06)]]/Table13[[#This Row],[UoM]]</f>
        <v>144</v>
      </c>
      <c r="G124" s="1"/>
      <c r="H124" s="41">
        <f>Table13[[#This Row],[Total EA (Transfer to WH06)]]/Table13[[#This Row],[CASE]]</f>
        <v>1</v>
      </c>
      <c r="I124" s="77">
        <f>Table13[[#This Row],[Sellable Unit/Set/box to ship]]/Table13[[#This Row],[Case to pull]]</f>
        <v>144</v>
      </c>
      <c r="J124" s="7" t="str">
        <f t="shared" si="1"/>
        <v>Labeling</v>
      </c>
      <c r="K1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4" s="9">
        <f>VLOOKUP(Table13[[#This Row],[SKU]],Instruction!A:G,7,0)</f>
        <v>0</v>
      </c>
      <c r="M124" s="9" t="str">
        <f>VLOOKUP(Table13[[#This Row],[ASIN]],'[1]2024'!$A:$AB,28,0)</f>
        <v>No Supplies</v>
      </c>
      <c r="N124" s="76">
        <f>VLOOKUP(Table13[[#This Row],[SKU]],Data1!A:C,3,0)</f>
        <v>1</v>
      </c>
      <c r="O124" s="29">
        <f>VLOOKUP(Table13[[#This Row],[Item '#]],Data2!A:D,4,0)</f>
        <v>24</v>
      </c>
      <c r="P124" s="2">
        <f>VLOOKUP(Table13[[#This Row],[Item '#]],Data2!A:D,3,0)</f>
        <v>144</v>
      </c>
      <c r="Q124" s="1">
        <v>144</v>
      </c>
      <c r="R124" s="2">
        <f>VLOOKUP(Table13[[#This Row],[Item '#]],[2]Sheet1!$B:$D,3,0)</f>
        <v>12526</v>
      </c>
    </row>
    <row r="125" spans="1:18" ht="30" x14ac:dyDescent="0.25">
      <c r="A125" s="75" t="s">
        <v>7407</v>
      </c>
      <c r="B125" s="2" t="s">
        <v>7375</v>
      </c>
      <c r="C125" s="2" t="s">
        <v>7376</v>
      </c>
      <c r="D125" s="1">
        <f>VLOOKUP(Table13[[#This Row],[SKU]],Data1!A:B,2,0)</f>
        <v>735</v>
      </c>
      <c r="E125" s="76">
        <f>Table13[[#This Row],[UoM]]*Table13[[#This Row],[Recommended Replenishment Qty]]</f>
        <v>864</v>
      </c>
      <c r="F125" s="76">
        <f>Table13[[#This Row],[Total EA (Transfer to WH06)]]/Table13[[#This Row],[UoM]]</f>
        <v>864</v>
      </c>
      <c r="G125" s="1"/>
      <c r="H125" s="41">
        <f>Table13[[#This Row],[Total EA (Transfer to WH06)]]/Table13[[#This Row],[CASE]]</f>
        <v>6</v>
      </c>
      <c r="I125" s="77">
        <f>Table13[[#This Row],[Sellable Unit/Set/box to ship]]/Table13[[#This Row],[Case to pull]]</f>
        <v>144</v>
      </c>
      <c r="J125" s="7" t="str">
        <f t="shared" si="1"/>
        <v>Labeling</v>
      </c>
      <c r="K1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5" s="9">
        <f>VLOOKUP(Table13[[#This Row],[SKU]],Instruction!A:G,7,0)</f>
        <v>0</v>
      </c>
      <c r="M125" s="9" t="str">
        <f>VLOOKUP(Table13[[#This Row],[ASIN]],'[1]2024'!$A:$AB,28,0)</f>
        <v>No Supplies</v>
      </c>
      <c r="N125" s="76">
        <f>VLOOKUP(Table13[[#This Row],[SKU]],Data1!A:C,3,0)</f>
        <v>1</v>
      </c>
      <c r="O125" s="29">
        <f>VLOOKUP(Table13[[#This Row],[Item '#]],Data2!A:D,4,0)</f>
        <v>12</v>
      </c>
      <c r="P125" s="2">
        <f>VLOOKUP(Table13[[#This Row],[Item '#]],Data2!A:D,3,0)</f>
        <v>144</v>
      </c>
      <c r="Q125" s="1">
        <v>864</v>
      </c>
      <c r="R125" s="2">
        <f>VLOOKUP(Table13[[#This Row],[Item '#]],[2]Sheet1!$B:$D,3,0)</f>
        <v>13154</v>
      </c>
    </row>
    <row r="126" spans="1:18" ht="30" x14ac:dyDescent="0.25">
      <c r="A126" s="75" t="s">
        <v>7292</v>
      </c>
      <c r="B126" s="2" t="s">
        <v>7283</v>
      </c>
      <c r="C126" s="2" t="s">
        <v>7284</v>
      </c>
      <c r="D126" s="1">
        <f>VLOOKUP(Table13[[#This Row],[SKU]],Data1!A:B,2,0)</f>
        <v>2403</v>
      </c>
      <c r="E126" s="76">
        <f>Table13[[#This Row],[UoM]]*Table13[[#This Row],[Recommended Replenishment Qty]]</f>
        <v>72</v>
      </c>
      <c r="F126" s="76">
        <f>Table13[[#This Row],[Total EA (Transfer to WH06)]]/Table13[[#This Row],[UoM]]</f>
        <v>72</v>
      </c>
      <c r="G126" s="1">
        <v>3</v>
      </c>
      <c r="H126" s="41"/>
      <c r="I126" s="77">
        <f>Table13[[#This Row],[Sellable Unit/Set/box to ship]]/Table13[[#This Row],[Box to pull]]</f>
        <v>24</v>
      </c>
      <c r="J126" s="7" t="str">
        <f t="shared" si="1"/>
        <v>Labeling</v>
      </c>
      <c r="K12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26" s="9">
        <f>VLOOKUP(Table13[[#This Row],[SKU]],Instruction!A:G,7,0)</f>
        <v>0</v>
      </c>
      <c r="M126" s="9" t="str">
        <f>VLOOKUP(Table13[[#This Row],[ASIN]],'[1]2024'!$A:$AB,28,0)</f>
        <v>No Supplies</v>
      </c>
      <c r="N126" s="76">
        <f>VLOOKUP(Table13[[#This Row],[SKU]],Data1!A:C,3,0)</f>
        <v>1</v>
      </c>
      <c r="O126" s="29">
        <f>VLOOKUP(Table13[[#This Row],[Item '#]],Data2!A:D,4,0)</f>
        <v>24</v>
      </c>
      <c r="P126" s="2">
        <f>VLOOKUP(Table13[[#This Row],[Item '#]],Data2!A:D,3,0)</f>
        <v>72</v>
      </c>
      <c r="Q126" s="1">
        <v>72</v>
      </c>
      <c r="R126" s="2">
        <f>VLOOKUP(Table13[[#This Row],[Item '#]],[2]Sheet1!$B:$D,3,0)</f>
        <v>10684</v>
      </c>
    </row>
    <row r="127" spans="1:18" ht="30" x14ac:dyDescent="0.25">
      <c r="A127" s="75" t="s">
        <v>2149</v>
      </c>
      <c r="B127" s="2" t="s">
        <v>6893</v>
      </c>
      <c r="C127" s="2" t="s">
        <v>6609</v>
      </c>
      <c r="D127" s="1">
        <f>VLOOKUP(Table13[[#This Row],[SKU]],Data1!A:B,2,0)</f>
        <v>4102</v>
      </c>
      <c r="E127" s="76">
        <f>Table13[[#This Row],[UoM]]*Table13[[#This Row],[Recommended Replenishment Qty]]</f>
        <v>564</v>
      </c>
      <c r="F127" s="76">
        <f>Table13[[#This Row],[Total EA (Transfer to WH06)]]/Table13[[#This Row],[UoM]]</f>
        <v>564</v>
      </c>
      <c r="G127" s="1"/>
      <c r="H127" s="41">
        <f>Table13[[#This Row],[Total EA (Transfer to WH06)]]/Table13[[#This Row],[CASE]]</f>
        <v>47</v>
      </c>
      <c r="I127" s="77">
        <f>Table13[[#This Row],[Sellable Unit/Set/box to ship]]/Table13[[#This Row],[Case to pull]]</f>
        <v>12</v>
      </c>
      <c r="J127" s="7" t="str">
        <f t="shared" ref="J127:J140" si="2">IF(ISNUMBER(SEARCH("FNSKU",K127)),"Labeling","")</f>
        <v>Labeling</v>
      </c>
      <c r="K12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7" s="9">
        <f>VLOOKUP(Table13[[#This Row],[SKU]],Instruction!A:G,7,0)</f>
        <v>0</v>
      </c>
      <c r="M127" s="9" t="str">
        <f>VLOOKUP(Table13[[#This Row],[ASIN]],'[1]2024'!$A:$AB,28,0)</f>
        <v>No Supplies</v>
      </c>
      <c r="N127" s="76">
        <f>VLOOKUP(Table13[[#This Row],[SKU]],Data1!A:C,3,0)</f>
        <v>1</v>
      </c>
      <c r="O127" s="29">
        <f>VLOOKUP(Table13[[#This Row],[Item '#]],Data2!A:D,4,0)</f>
        <v>0</v>
      </c>
      <c r="P127" s="2">
        <f>VLOOKUP(Table13[[#This Row],[Item '#]],Data2!A:D,3,0)</f>
        <v>12</v>
      </c>
      <c r="Q127" s="1">
        <v>564</v>
      </c>
      <c r="R127" s="2">
        <f>VLOOKUP(Table13[[#This Row],[Item '#]],[2]Sheet1!$B:$D,3,0)</f>
        <v>4836</v>
      </c>
    </row>
    <row r="128" spans="1:18" ht="30" x14ac:dyDescent="0.25">
      <c r="A128" s="75" t="s">
        <v>8805</v>
      </c>
      <c r="B128" s="2" t="s">
        <v>8825</v>
      </c>
      <c r="C128" s="2" t="s">
        <v>8848</v>
      </c>
      <c r="D128" s="1">
        <f>VLOOKUP(Table13[[#This Row],[SKU]],Data1!A:B,2,0)</f>
        <v>6100</v>
      </c>
      <c r="E128" s="76">
        <f>Table13[[#This Row],[UoM]]*Table13[[#This Row],[Recommended Replenishment Qty]]</f>
        <v>36</v>
      </c>
      <c r="F128" s="76">
        <f>Table13[[#This Row],[Total EA (Transfer to WH06)]]/Table13[[#This Row],[UoM]]</f>
        <v>36</v>
      </c>
      <c r="G128" s="1"/>
      <c r="H128" s="41">
        <f>Table13[[#This Row],[Total EA (Transfer to WH06)]]/Table13[[#This Row],[CASE]]</f>
        <v>1</v>
      </c>
      <c r="I128" s="77">
        <f>Table13[[#This Row],[Sellable Unit/Set/box to ship]]/Table13[[#This Row],[Case to pull]]</f>
        <v>36</v>
      </c>
      <c r="J128" s="7" t="str">
        <f t="shared" si="2"/>
        <v>Labeling</v>
      </c>
      <c r="K12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8" s="9">
        <f>VLOOKUP(Table13[[#This Row],[SKU]],Instruction!A:G,7,0)</f>
        <v>0</v>
      </c>
      <c r="M128" s="9" t="e">
        <f>VLOOKUP(Table13[[#This Row],[ASIN]],'[1]2024'!$A:$AB,28,0)</f>
        <v>#N/A</v>
      </c>
      <c r="N128" s="76">
        <f>VLOOKUP(Table13[[#This Row],[SKU]],Data1!A:C,3,0)</f>
        <v>1</v>
      </c>
      <c r="O128" s="29">
        <f>VLOOKUP(Table13[[#This Row],[Item '#]],Data2!A:D,4,0)</f>
        <v>0</v>
      </c>
      <c r="P128" s="2">
        <f>VLOOKUP(Table13[[#This Row],[Item '#]],Data2!A:D,3,0)</f>
        <v>36</v>
      </c>
      <c r="Q128" s="1">
        <v>36</v>
      </c>
      <c r="R128" s="2">
        <f>VLOOKUP(Table13[[#This Row],[Item '#]],[2]Sheet1!$B:$D,3,0)</f>
        <v>9888</v>
      </c>
    </row>
    <row r="129" spans="1:18" ht="30" x14ac:dyDescent="0.25">
      <c r="A129" s="75" t="s">
        <v>1136</v>
      </c>
      <c r="B129" s="2" t="s">
        <v>8030</v>
      </c>
      <c r="C129" s="2" t="s">
        <v>9073</v>
      </c>
      <c r="D129" s="1">
        <f>VLOOKUP(Table13[[#This Row],[SKU]],Data1!A:B,2,0)</f>
        <v>2300</v>
      </c>
      <c r="E129" s="76">
        <f>Table13[[#This Row],[UoM]]*Table13[[#This Row],[Recommended Replenishment Qty]]</f>
        <v>576</v>
      </c>
      <c r="F129" s="76">
        <f>Table13[[#This Row],[Total EA (Transfer to WH06)]]/Table13[[#This Row],[UoM]]</f>
        <v>576</v>
      </c>
      <c r="G129" s="1"/>
      <c r="H129" s="41">
        <f>Table13[[#This Row],[Total EA (Transfer to WH06)]]/Table13[[#This Row],[CASE]]</f>
        <v>4</v>
      </c>
      <c r="I129" s="77">
        <f>Table13[[#This Row],[Sellable Unit/Set/box to ship]]/Table13[[#This Row],[Case to pull]]</f>
        <v>144</v>
      </c>
      <c r="J129" s="7" t="str">
        <f t="shared" si="2"/>
        <v>Labeling</v>
      </c>
      <c r="K12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9" s="9">
        <f>VLOOKUP(Table13[[#This Row],[SKU]],Instruction!A:G,7,0)</f>
        <v>0</v>
      </c>
      <c r="M129" s="9" t="str">
        <f>VLOOKUP(Table13[[#This Row],[ASIN]],'[1]2024'!$A:$AB,28,0)</f>
        <v>No Supplies</v>
      </c>
      <c r="N129" s="76">
        <f>VLOOKUP(Table13[[#This Row],[SKU]],Data1!A:C,3,0)</f>
        <v>1</v>
      </c>
      <c r="O129" s="29">
        <f>VLOOKUP(Table13[[#This Row],[Item '#]],Data2!A:D,4,0)</f>
        <v>24</v>
      </c>
      <c r="P129" s="2">
        <f>VLOOKUP(Table13[[#This Row],[Item '#]],Data2!A:D,3,0)</f>
        <v>144</v>
      </c>
      <c r="Q129" s="1">
        <v>576</v>
      </c>
      <c r="R129" s="2">
        <f>VLOOKUP(Table13[[#This Row],[Item '#]],[2]Sheet1!$B:$D,3,0)</f>
        <v>31423</v>
      </c>
    </row>
    <row r="130" spans="1:18" ht="30" x14ac:dyDescent="0.25">
      <c r="A130" s="75" t="s">
        <v>514</v>
      </c>
      <c r="B130" s="2" t="s">
        <v>7991</v>
      </c>
      <c r="C130" s="2" t="s">
        <v>7991</v>
      </c>
      <c r="D130" s="1">
        <f>VLOOKUP(Table13[[#This Row],[SKU]],Data1!A:B,2,0)</f>
        <v>17049</v>
      </c>
      <c r="E130" s="76">
        <f>Table13[[#This Row],[UoM]]*Table13[[#This Row],[Recommended Replenishment Qty]]</f>
        <v>864</v>
      </c>
      <c r="F130" s="76">
        <f>Table13[[#This Row],[Total EA (Transfer to WH06)]]/Table13[[#This Row],[UoM]]</f>
        <v>864</v>
      </c>
      <c r="G130" s="1"/>
      <c r="H130" s="41">
        <f>Table13[[#This Row],[Total EA (Transfer to WH06)]]/Table13[[#This Row],[CASE]]</f>
        <v>6</v>
      </c>
      <c r="I130" s="77">
        <f>Table13[[#This Row],[Sellable Unit/Set/box to ship]]/Table13[[#This Row],[Case to pull]]</f>
        <v>144</v>
      </c>
      <c r="J130" s="7" t="str">
        <f t="shared" si="2"/>
        <v/>
      </c>
      <c r="K130" s="9" t="str">
        <f>VLOOKUP(Table13[[#This Row],[SKU]],Instruction!A:F,6,0)</f>
        <v xml:space="preserve">Apply outer box/case label accordingly to match item# (Cover all existing barcodes on the box/case) </v>
      </c>
      <c r="L130" s="9">
        <f>VLOOKUP(Table13[[#This Row],[SKU]],Instruction!A:G,7,0)</f>
        <v>0</v>
      </c>
      <c r="M130" s="9" t="str">
        <f>VLOOKUP(Table13[[#This Row],[ASIN]],'[1]2024'!$A:$AB,28,0)</f>
        <v>No Supplies</v>
      </c>
      <c r="N130" s="76">
        <f>VLOOKUP(Table13[[#This Row],[SKU]],Data1!A:C,3,0)</f>
        <v>1</v>
      </c>
      <c r="O130" s="29">
        <f>VLOOKUP(Table13[[#This Row],[Item '#]],Data2!A:D,4,0)</f>
        <v>24</v>
      </c>
      <c r="P130" s="2">
        <f>VLOOKUP(Table13[[#This Row],[Item '#]],Data2!A:D,3,0)</f>
        <v>144</v>
      </c>
      <c r="Q130" s="1">
        <v>864</v>
      </c>
      <c r="R130" s="2">
        <f>VLOOKUP(Table13[[#This Row],[Item '#]],[2]Sheet1!$B:$D,3,0)</f>
        <v>7771</v>
      </c>
    </row>
    <row r="131" spans="1:18" ht="30" x14ac:dyDescent="0.25">
      <c r="A131" s="75" t="s">
        <v>559</v>
      </c>
      <c r="B131" s="2" t="s">
        <v>7993</v>
      </c>
      <c r="C131" s="2" t="s">
        <v>9074</v>
      </c>
      <c r="D131" s="1">
        <f>VLOOKUP(Table13[[#This Row],[SKU]],Data1!A:B,2,0)</f>
        <v>1706</v>
      </c>
      <c r="E131" s="76">
        <f>Table13[[#This Row],[UoM]]*Table13[[#This Row],[Recommended Replenishment Qty]]</f>
        <v>72</v>
      </c>
      <c r="F131" s="76">
        <f>Table13[[#This Row],[Total EA (Transfer to WH06)]]/Table13[[#This Row],[UoM]]</f>
        <v>72</v>
      </c>
      <c r="G131" s="1">
        <f>Table13[[#This Row],[Total EA (Transfer to WH06)]]/Table13[[#This Row],[BOX]]</f>
        <v>3</v>
      </c>
      <c r="H131" s="41"/>
      <c r="I131" s="77">
        <f>Table13[[#This Row],[Sellable Unit/Set/box to ship]]/Table13[[#This Row],[Box to pull]]</f>
        <v>24</v>
      </c>
      <c r="J131" s="7" t="str">
        <f t="shared" si="2"/>
        <v>Labeling</v>
      </c>
      <c r="K13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1" s="9">
        <f>VLOOKUP(Table13[[#This Row],[SKU]],Instruction!A:G,7,0)</f>
        <v>0</v>
      </c>
      <c r="M131" s="9" t="str">
        <f>VLOOKUP(Table13[[#This Row],[ASIN]],'[1]2024'!$A:$AB,28,0)</f>
        <v>No Supplies</v>
      </c>
      <c r="N131" s="76">
        <f>VLOOKUP(Table13[[#This Row],[SKU]],Data1!A:C,3,0)</f>
        <v>1</v>
      </c>
      <c r="O131" s="29">
        <f>VLOOKUP(Table13[[#This Row],[Item '#]],Data2!A:D,4,0)</f>
        <v>24</v>
      </c>
      <c r="P131" s="2">
        <f>VLOOKUP(Table13[[#This Row],[Item '#]],Data2!A:D,3,0)</f>
        <v>144</v>
      </c>
      <c r="Q131" s="1">
        <v>72</v>
      </c>
      <c r="R131" s="2">
        <f>VLOOKUP(Table13[[#This Row],[Item '#]],[2]Sheet1!$B:$D,3,0)</f>
        <v>14989</v>
      </c>
    </row>
    <row r="132" spans="1:18" ht="30" x14ac:dyDescent="0.25">
      <c r="A132" s="75" t="s">
        <v>3937</v>
      </c>
      <c r="B132" s="2" t="s">
        <v>7217</v>
      </c>
      <c r="C132" s="2" t="s">
        <v>7217</v>
      </c>
      <c r="D132" s="1">
        <f>VLOOKUP(Table13[[#This Row],[SKU]],Data1!A:B,2,0)</f>
        <v>808</v>
      </c>
      <c r="E132" s="76">
        <f>Table13[[#This Row],[UoM]]*Table13[[#This Row],[Recommended Replenishment Qty]]</f>
        <v>1584</v>
      </c>
      <c r="F132" s="76">
        <f>Table13[[#This Row],[Total EA (Transfer to WH06)]]/Table13[[#This Row],[UoM]]</f>
        <v>1584</v>
      </c>
      <c r="G132" s="1"/>
      <c r="H132" s="41">
        <f>Table13[[#This Row],[Total EA (Transfer to WH06)]]/Table13[[#This Row],[CASE]]</f>
        <v>11</v>
      </c>
      <c r="I132" s="77">
        <f>Table13[[#This Row],[Sellable Unit/Set/box to ship]]/Table13[[#This Row],[Case to pull]]</f>
        <v>144</v>
      </c>
      <c r="J132" s="7" t="str">
        <f t="shared" si="2"/>
        <v/>
      </c>
      <c r="K132" s="9" t="str">
        <f>VLOOKUP(Table13[[#This Row],[SKU]],Instruction!A:F,6,0)</f>
        <v xml:space="preserve">Apply outer box/case label accordingly to match item# (Cover all existing barcodes on the box/case) </v>
      </c>
      <c r="L132" s="9">
        <f>VLOOKUP(Table13[[#This Row],[SKU]],Instruction!A:G,7,0)</f>
        <v>0</v>
      </c>
      <c r="M132" s="9" t="str">
        <f>VLOOKUP(Table13[[#This Row],[ASIN]],'[1]2024'!$A:$AB,28,0)</f>
        <v>No Supplies</v>
      </c>
      <c r="N132" s="76">
        <f>VLOOKUP(Table13[[#This Row],[SKU]],Data1!A:C,3,0)</f>
        <v>1</v>
      </c>
      <c r="O132" s="29">
        <f>VLOOKUP(Table13[[#This Row],[Item '#]],Data2!A:D,4,0)</f>
        <v>24</v>
      </c>
      <c r="P132" s="2">
        <f>VLOOKUP(Table13[[#This Row],[Item '#]],Data2!A:D,3,0)</f>
        <v>144</v>
      </c>
      <c r="Q132" s="1">
        <v>1584</v>
      </c>
      <c r="R132" s="2">
        <f>VLOOKUP(Table13[[#This Row],[Item '#]],[2]Sheet1!$B:$D,3,0)</f>
        <v>26672</v>
      </c>
    </row>
    <row r="133" spans="1:18" ht="30" x14ac:dyDescent="0.25">
      <c r="A133" s="75" t="s">
        <v>6566</v>
      </c>
      <c r="B133" s="2" t="s">
        <v>6856</v>
      </c>
      <c r="C133" s="2" t="s">
        <v>6767</v>
      </c>
      <c r="D133" s="1">
        <f>VLOOKUP(Table13[[#This Row],[SKU]],Data1!A:B,2,0)</f>
        <v>5045</v>
      </c>
      <c r="E133" s="76">
        <f>Table13[[#This Row],[UoM]]*Table13[[#This Row],[Recommended Replenishment Qty]]</f>
        <v>288</v>
      </c>
      <c r="F133" s="76">
        <f>Table13[[#This Row],[Total EA (Transfer to WH06)]]/Table13[[#This Row],[UoM]]</f>
        <v>288</v>
      </c>
      <c r="G133" s="1"/>
      <c r="H133" s="41">
        <f>Table13[[#This Row],[Total EA (Transfer to WH06)]]/Table13[[#This Row],[CASE]]</f>
        <v>6</v>
      </c>
      <c r="I133" s="77">
        <f>Table13[[#This Row],[Sellable Unit/Set/box to ship]]/Table13[[#This Row],[Case to pull]]</f>
        <v>48</v>
      </c>
      <c r="J133" s="7" t="str">
        <f t="shared" si="2"/>
        <v>Labeling</v>
      </c>
      <c r="K13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3" s="9">
        <f>VLOOKUP(Table13[[#This Row],[SKU]],Instruction!A:G,7,0)</f>
        <v>0</v>
      </c>
      <c r="M133" s="9" t="str">
        <f>VLOOKUP(Table13[[#This Row],[ASIN]],'[1]2024'!$A:$AB,28,0)</f>
        <v>No Supplies</v>
      </c>
      <c r="N133" s="76">
        <f>VLOOKUP(Table13[[#This Row],[SKU]],Data1!A:C,3,0)</f>
        <v>1</v>
      </c>
      <c r="O133" s="29">
        <f>VLOOKUP(Table13[[#This Row],[Item '#]],Data2!A:D,4,0)</f>
        <v>0</v>
      </c>
      <c r="P133" s="2">
        <f>VLOOKUP(Table13[[#This Row],[Item '#]],Data2!A:D,3,0)</f>
        <v>48</v>
      </c>
      <c r="Q133" s="1">
        <v>288</v>
      </c>
      <c r="R133" s="2">
        <f>VLOOKUP(Table13[[#This Row],[Item '#]],[2]Sheet1!$B:$D,3,0)</f>
        <v>29</v>
      </c>
    </row>
    <row r="134" spans="1:18" ht="30" x14ac:dyDescent="0.25">
      <c r="A134" s="75" t="s">
        <v>2451</v>
      </c>
      <c r="B134" s="2" t="s">
        <v>7659</v>
      </c>
      <c r="C134" s="2" t="s">
        <v>7659</v>
      </c>
      <c r="D134" s="1">
        <f>VLOOKUP(Table13[[#This Row],[SKU]],Data1!A:B,2,0)</f>
        <v>5043</v>
      </c>
      <c r="E134" s="76">
        <f>Table13[[#This Row],[UoM]]*Table13[[#This Row],[Recommended Replenishment Qty]]</f>
        <v>1920</v>
      </c>
      <c r="F134" s="76">
        <f>Table13[[#This Row],[Total EA (Transfer to WH06)]]/Table13[[#This Row],[UoM]]</f>
        <v>1920</v>
      </c>
      <c r="G134" s="1"/>
      <c r="H134" s="41">
        <f>Table13[[#This Row],[Total EA (Transfer to WH06)]]/Table13[[#This Row],[CASE]]</f>
        <v>40</v>
      </c>
      <c r="I134" s="77">
        <f>Table13[[#This Row],[Sellable Unit/Set/box to ship]]/Table13[[#This Row],[Case to pull]]</f>
        <v>48</v>
      </c>
      <c r="J134" s="7" t="str">
        <f t="shared" si="2"/>
        <v/>
      </c>
      <c r="K134" s="9" t="str">
        <f>VLOOKUP(Table13[[#This Row],[SKU]],Instruction!A:F,6,0)</f>
        <v xml:space="preserve">Apply outer box/case label accordingly to match item# (Cover all existing barcodes on the box/case) </v>
      </c>
      <c r="L134" s="9">
        <f>VLOOKUP(Table13[[#This Row],[SKU]],Instruction!A:G,7,0)</f>
        <v>0</v>
      </c>
      <c r="M134" s="9" t="str">
        <f>VLOOKUP(Table13[[#This Row],[ASIN]],'[1]2024'!$A:$AB,28,0)</f>
        <v>No Supplies</v>
      </c>
      <c r="N134" s="76">
        <f>VLOOKUP(Table13[[#This Row],[SKU]],Data1!A:C,3,0)</f>
        <v>1</v>
      </c>
      <c r="O134" s="29">
        <f>VLOOKUP(Table13[[#This Row],[Item '#]],Data2!A:D,4,0)</f>
        <v>0</v>
      </c>
      <c r="P134" s="2">
        <f>VLOOKUP(Table13[[#This Row],[Item '#]],Data2!A:D,3,0)</f>
        <v>48</v>
      </c>
      <c r="Q134" s="1">
        <v>1920</v>
      </c>
      <c r="R134" s="2">
        <f>VLOOKUP(Table13[[#This Row],[Item '#]],[2]Sheet1!$B:$D,3,0)</f>
        <v>2</v>
      </c>
    </row>
    <row r="135" spans="1:18" ht="30" x14ac:dyDescent="0.25">
      <c r="A135" s="75" t="s">
        <v>1465</v>
      </c>
      <c r="B135" s="2" t="s">
        <v>7259</v>
      </c>
      <c r="C135" s="2" t="s">
        <v>7260</v>
      </c>
      <c r="D135" s="1">
        <f>VLOOKUP(Table13[[#This Row],[SKU]],Data1!A:B,2,0)</f>
        <v>3124</v>
      </c>
      <c r="E135" s="76">
        <f>Table13[[#This Row],[UoM]]*Table13[[#This Row],[Recommended Replenishment Qty]]</f>
        <v>72</v>
      </c>
      <c r="F135" s="76">
        <f>Table13[[#This Row],[Total EA (Transfer to WH06)]]/Table13[[#This Row],[UoM]]</f>
        <v>72</v>
      </c>
      <c r="G135" s="1"/>
      <c r="H135" s="41">
        <f>Table13[[#This Row],[Total EA (Transfer to WH06)]]/Table13[[#This Row],[CASE]]</f>
        <v>3</v>
      </c>
      <c r="I135" s="77">
        <f>Table13[[#This Row],[Sellable Unit/Set/box to ship]]/Table13[[#This Row],[Case to pull]]</f>
        <v>24</v>
      </c>
      <c r="J135" s="7" t="str">
        <f t="shared" si="2"/>
        <v>Labeling</v>
      </c>
      <c r="K13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5" s="9">
        <f>VLOOKUP(Table13[[#This Row],[SKU]],Instruction!A:G,7,0)</f>
        <v>0</v>
      </c>
      <c r="M135" s="9" t="str">
        <f>VLOOKUP(Table13[[#This Row],[ASIN]],'[1]2024'!$A:$AB,28,0)</f>
        <v>No Supplies</v>
      </c>
      <c r="N135" s="76">
        <f>VLOOKUP(Table13[[#This Row],[SKU]],Data1!A:C,3,0)</f>
        <v>1</v>
      </c>
      <c r="O135" s="29">
        <f>VLOOKUP(Table13[[#This Row],[Item '#]],Data2!A:D,4,0)</f>
        <v>0</v>
      </c>
      <c r="P135" s="2">
        <f>VLOOKUP(Table13[[#This Row],[Item '#]],Data2!A:D,3,0)</f>
        <v>24</v>
      </c>
      <c r="Q135" s="1">
        <v>72</v>
      </c>
      <c r="R135" s="2">
        <f>VLOOKUP(Table13[[#This Row],[Item '#]],[2]Sheet1!$B:$D,3,0)</f>
        <v>15832</v>
      </c>
    </row>
    <row r="136" spans="1:18" ht="30" x14ac:dyDescent="0.25">
      <c r="A136" s="75" t="s">
        <v>14</v>
      </c>
      <c r="B136" s="2" t="s">
        <v>7377</v>
      </c>
      <c r="C136" s="2" t="s">
        <v>7377</v>
      </c>
      <c r="D136" s="1">
        <f>VLOOKUP(Table13[[#This Row],[SKU]],Data1!A:B,2,0)</f>
        <v>569</v>
      </c>
      <c r="E136" s="76">
        <f>Table13[[#This Row],[UoM]]*Table13[[#This Row],[Recommended Replenishment Qty]]</f>
        <v>792</v>
      </c>
      <c r="F136" s="76">
        <f>Table13[[#This Row],[Total EA (Transfer to WH06)]]/Table13[[#This Row],[UoM]]</f>
        <v>792</v>
      </c>
      <c r="G136" s="1"/>
      <c r="H136" s="41">
        <f>Table13[[#This Row],[Total EA (Transfer to WH06)]]/Table13[[#This Row],[CASE]]</f>
        <v>22</v>
      </c>
      <c r="I136" s="77">
        <f>Table13[[#This Row],[Sellable Unit/Set/box to ship]]/Table13[[#This Row],[Case to pull]]</f>
        <v>36</v>
      </c>
      <c r="J136" s="7" t="str">
        <f t="shared" si="2"/>
        <v/>
      </c>
      <c r="K136" s="9" t="str">
        <f>VLOOKUP(Table13[[#This Row],[SKU]],Instruction!A:F,6,0)</f>
        <v xml:space="preserve">Apply outer box/case label accordingly to match item# (Cover all existing barcodes on the box/case) </v>
      </c>
      <c r="L136" s="9">
        <f>VLOOKUP(Table13[[#This Row],[SKU]],Instruction!A:G,7,0)</f>
        <v>0</v>
      </c>
      <c r="M136" s="9" t="str">
        <f>VLOOKUP(Table13[[#This Row],[ASIN]],'[1]2024'!$A:$AB,28,0)</f>
        <v>No Supplies</v>
      </c>
      <c r="N136" s="76">
        <f>VLOOKUP(Table13[[#This Row],[SKU]],Data1!A:C,3,0)</f>
        <v>1</v>
      </c>
      <c r="O136" s="29">
        <f>VLOOKUP(Table13[[#This Row],[Item '#]],Data2!A:D,4,0)</f>
        <v>0</v>
      </c>
      <c r="P136" s="2">
        <f>VLOOKUP(Table13[[#This Row],[Item '#]],Data2!A:D,3,0)</f>
        <v>36</v>
      </c>
      <c r="Q136" s="1">
        <v>792</v>
      </c>
      <c r="R136" s="2">
        <f>VLOOKUP(Table13[[#This Row],[Item '#]],[2]Sheet1!$B:$D,3,0)</f>
        <v>103920</v>
      </c>
    </row>
    <row r="137" spans="1:18" ht="30" x14ac:dyDescent="0.25">
      <c r="A137" s="75" t="s">
        <v>3607</v>
      </c>
      <c r="B137" s="2" t="s">
        <v>7438</v>
      </c>
      <c r="C137" s="2" t="s">
        <v>7438</v>
      </c>
      <c r="D137" s="1" t="str">
        <f>VLOOKUP(Table13[[#This Row],[SKU]],Data1!A:B,2,0)</f>
        <v>L-24</v>
      </c>
      <c r="E137" s="76">
        <f>Table13[[#This Row],[UoM]]*Table13[[#This Row],[Recommended Replenishment Qty]]</f>
        <v>96</v>
      </c>
      <c r="F137" s="76">
        <f>Table13[[#This Row],[Total EA (Transfer to WH06)]]/Table13[[#This Row],[UoM]]</f>
        <v>96</v>
      </c>
      <c r="G137" s="1">
        <f>Table13[[#This Row],[Total EA (Transfer to WH06)]]/Table13[[#This Row],[BOX]]</f>
        <v>4</v>
      </c>
      <c r="H137" s="41"/>
      <c r="I137" s="77">
        <f>Table13[[#This Row],[Sellable Unit/Set/box to ship]]/Table13[[#This Row],[Box to pull]]</f>
        <v>24</v>
      </c>
      <c r="J137" s="7" t="str">
        <f t="shared" si="2"/>
        <v/>
      </c>
      <c r="K137" s="9" t="str">
        <f>VLOOKUP(Table13[[#This Row],[SKU]],Instruction!A:F,6,0)</f>
        <v>• Use a new box to ship
• Apply outer box label accordingly to match item# (Cover all existing barcodes on the box)</v>
      </c>
      <c r="L137" s="9">
        <f>VLOOKUP(Table13[[#This Row],[SKU]],Instruction!A:G,7,0)</f>
        <v>0</v>
      </c>
      <c r="M137" s="9" t="str">
        <f>VLOOKUP(Table13[[#This Row],[ASIN]],'[1]2024'!$A:$AB,28,0)</f>
        <v>No Supplies</v>
      </c>
      <c r="N137" s="76">
        <f>VLOOKUP(Table13[[#This Row],[SKU]],Data1!A:C,3,0)</f>
        <v>1</v>
      </c>
      <c r="O137" s="29">
        <f>VLOOKUP(Table13[[#This Row],[Item '#]],Data2!A:D,4,0)</f>
        <v>24</v>
      </c>
      <c r="P137" s="2">
        <f>VLOOKUP(Table13[[#This Row],[Item '#]],Data2!A:D,3,0)</f>
        <v>360</v>
      </c>
      <c r="Q137" s="1">
        <v>96</v>
      </c>
      <c r="R137" s="2">
        <f>VLOOKUP(Table13[[#This Row],[Item '#]],[2]Sheet1!$B:$D,3,0)</f>
        <v>6257</v>
      </c>
    </row>
    <row r="138" spans="1:18" ht="30" x14ac:dyDescent="0.25">
      <c r="A138" s="75" t="s">
        <v>2173</v>
      </c>
      <c r="B138" s="2" t="s">
        <v>6901</v>
      </c>
      <c r="C138" s="2" t="s">
        <v>6633</v>
      </c>
      <c r="D138" s="1">
        <f>VLOOKUP(Table13[[#This Row],[SKU]],Data1!A:B,2,0)</f>
        <v>4122</v>
      </c>
      <c r="E138" s="76">
        <f>Table13[[#This Row],[UoM]]*Table13[[#This Row],[Recommended Replenishment Qty]]</f>
        <v>60</v>
      </c>
      <c r="F138" s="76">
        <f>Table13[[#This Row],[Total EA (Transfer to WH06)]]/Table13[[#This Row],[UoM]]</f>
        <v>60</v>
      </c>
      <c r="G138" s="1"/>
      <c r="H138" s="41">
        <f>Table13[[#This Row],[Total EA (Transfer to WH06)]]/Table13[[#This Row],[CASE]]</f>
        <v>5</v>
      </c>
      <c r="I138" s="77">
        <f>Table13[[#This Row],[Sellable Unit/Set/box to ship]]/Table13[[#This Row],[Case to pull]]</f>
        <v>12</v>
      </c>
      <c r="J138" s="7" t="str">
        <f t="shared" si="2"/>
        <v>Labeling</v>
      </c>
      <c r="K1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8" s="9">
        <f>VLOOKUP(Table13[[#This Row],[SKU]],Instruction!A:G,7,0)</f>
        <v>0</v>
      </c>
      <c r="M138" s="9" t="str">
        <f>VLOOKUP(Table13[[#This Row],[ASIN]],'[1]2024'!$A:$AB,28,0)</f>
        <v>No Supplies</v>
      </c>
      <c r="N138" s="76">
        <f>VLOOKUP(Table13[[#This Row],[SKU]],Data1!A:C,3,0)</f>
        <v>1</v>
      </c>
      <c r="O138" s="29">
        <f>VLOOKUP(Table13[[#This Row],[Item '#]],Data2!A:D,4,0)</f>
        <v>0</v>
      </c>
      <c r="P138" s="2">
        <f>VLOOKUP(Table13[[#This Row],[Item '#]],Data2!A:D,3,0)</f>
        <v>12</v>
      </c>
      <c r="Q138" s="1">
        <v>60</v>
      </c>
      <c r="R138" s="2">
        <f>VLOOKUP(Table13[[#This Row],[Item '#]],[2]Sheet1!$B:$D,3,0)</f>
        <v>4118</v>
      </c>
    </row>
    <row r="139" spans="1:18" ht="30" x14ac:dyDescent="0.25">
      <c r="A139" s="75" t="s">
        <v>1401</v>
      </c>
      <c r="B139" s="2" t="s">
        <v>7665</v>
      </c>
      <c r="C139" s="2" t="s">
        <v>7665</v>
      </c>
      <c r="D139" s="1">
        <f>VLOOKUP(Table13[[#This Row],[SKU]],Data1!A:B,2,0)</f>
        <v>3100</v>
      </c>
      <c r="E139" s="76">
        <f>Table13[[#This Row],[UoM]]*Table13[[#This Row],[Recommended Replenishment Qty]]</f>
        <v>1488</v>
      </c>
      <c r="F139" s="76">
        <f>Table13[[#This Row],[Total EA (Transfer to WH06)]]/Table13[[#This Row],[UoM]]</f>
        <v>1488</v>
      </c>
      <c r="G139" s="1"/>
      <c r="H139" s="41">
        <f>Table13[[#This Row],[Total EA (Transfer to WH06)]]/Table13[[#This Row],[CASE]]</f>
        <v>31</v>
      </c>
      <c r="I139" s="77">
        <f>Table13[[#This Row],[Sellable Unit/Set/box to ship]]/Table13[[#This Row],[Case to pull]]</f>
        <v>48</v>
      </c>
      <c r="J139" s="7" t="str">
        <f t="shared" si="2"/>
        <v/>
      </c>
      <c r="K139" s="9" t="str">
        <f>VLOOKUP(Table13[[#This Row],[SKU]],Instruction!A:F,6,0)</f>
        <v xml:space="preserve">Apply outer box/case label accordingly to match item# (Cover all existing barcodes on the box/case) </v>
      </c>
      <c r="L139" s="9">
        <f>VLOOKUP(Table13[[#This Row],[SKU]],Instruction!A:G,7,0)</f>
        <v>0</v>
      </c>
      <c r="M139" s="9" t="str">
        <f>VLOOKUP(Table13[[#This Row],[ASIN]],'[1]2024'!$A:$AB,28,0)</f>
        <v>No Supplies</v>
      </c>
      <c r="N139" s="76">
        <f>VLOOKUP(Table13[[#This Row],[SKU]],Data1!A:C,3,0)</f>
        <v>1</v>
      </c>
      <c r="O139" s="29">
        <f>VLOOKUP(Table13[[#This Row],[Item '#]],Data2!A:D,4,0)</f>
        <v>0</v>
      </c>
      <c r="P139" s="2">
        <f>VLOOKUP(Table13[[#This Row],[Item '#]],Data2!A:D,3,0)</f>
        <v>48</v>
      </c>
      <c r="Q139" s="1">
        <v>1488</v>
      </c>
      <c r="R139" s="2">
        <f>VLOOKUP(Table13[[#This Row],[Item '#]],[2]Sheet1!$B:$D,3,0)</f>
        <v>16877</v>
      </c>
    </row>
    <row r="140" spans="1:18" ht="30" x14ac:dyDescent="0.25">
      <c r="A140" s="75" t="s">
        <v>2143</v>
      </c>
      <c r="B140" s="2" t="s">
        <v>7361</v>
      </c>
      <c r="C140" s="2" t="s">
        <v>7361</v>
      </c>
      <c r="D140" s="1">
        <f>VLOOKUP(Table13[[#This Row],[SKU]],Data1!A:B,2,0)</f>
        <v>4100</v>
      </c>
      <c r="E140" s="76">
        <f>Table13[[#This Row],[UoM]]*Table13[[#This Row],[Recommended Replenishment Qty]]</f>
        <v>108</v>
      </c>
      <c r="F140" s="76">
        <f>Table13[[#This Row],[Total EA (Transfer to WH06)]]/Table13[[#This Row],[UoM]]</f>
        <v>108</v>
      </c>
      <c r="G140" s="1"/>
      <c r="H140" s="41">
        <f>Table13[[#This Row],[Total EA (Transfer to WH06)]]/Table13[[#This Row],[CASE]]</f>
        <v>9</v>
      </c>
      <c r="I140" s="77">
        <f>Table13[[#This Row],[Sellable Unit/Set/box to ship]]/Table13[[#This Row],[Case to pull]]</f>
        <v>12</v>
      </c>
      <c r="J140" s="7" t="str">
        <f t="shared" si="2"/>
        <v/>
      </c>
      <c r="K140" s="9" t="str">
        <f>VLOOKUP(Table13[[#This Row],[SKU]],Instruction!A:F,6,0)</f>
        <v xml:space="preserve">Apply outer box/case label accordingly to match item# (Cover all existing barcodes on the box/case) </v>
      </c>
      <c r="L140" s="9">
        <f>VLOOKUP(Table13[[#This Row],[SKU]],Instruction!A:G,7,0)</f>
        <v>0</v>
      </c>
      <c r="M140" s="9" t="str">
        <f>VLOOKUP(Table13[[#This Row],[ASIN]],'[1]2024'!$A:$AB,28,0)</f>
        <v>No Supplies</v>
      </c>
      <c r="N140" s="76">
        <f>VLOOKUP(Table13[[#This Row],[SKU]],Data1!A:C,3,0)</f>
        <v>1</v>
      </c>
      <c r="O140" s="29">
        <f>VLOOKUP(Table13[[#This Row],[Item '#]],Data2!A:D,4,0)</f>
        <v>0</v>
      </c>
      <c r="P140" s="2">
        <f>VLOOKUP(Table13[[#This Row],[Item '#]],Data2!A:D,3,0)</f>
        <v>12</v>
      </c>
      <c r="Q140" s="1">
        <v>108</v>
      </c>
      <c r="R140" s="2">
        <f>VLOOKUP(Table13[[#This Row],[Item '#]],[2]Sheet1!$B:$D,3,0)</f>
        <v>1574</v>
      </c>
    </row>
    <row r="141" spans="1:18" x14ac:dyDescent="0.25">
      <c r="A141" s="2"/>
      <c r="B141" s="2"/>
      <c r="C141" s="2"/>
      <c r="D141" s="2"/>
      <c r="E141" s="2">
        <f>SUM(Table13[Total EA (Transfer to WH06)])</f>
        <v>64272</v>
      </c>
      <c r="F141" s="2">
        <f>SUM(Table13[Sellable Unit/Set/box to ship])</f>
        <v>64272</v>
      </c>
      <c r="G141" s="2">
        <f>SUM(Table13[Box to pull])</f>
        <v>100</v>
      </c>
      <c r="H141" s="2">
        <f>SUM(Table13[Case to pull])</f>
        <v>1552</v>
      </c>
      <c r="I141" s="2"/>
      <c r="J141" s="7"/>
      <c r="K141" s="7"/>
      <c r="L141" s="7"/>
      <c r="M141" s="9"/>
      <c r="N141" s="74"/>
      <c r="O141" s="2"/>
      <c r="P141" s="2"/>
      <c r="Q141" s="2">
        <f>SUM(Table13[Recommended Replenishment Qty])</f>
        <v>64272</v>
      </c>
      <c r="R141" s="3"/>
    </row>
  </sheetData>
  <conditionalFormatting sqref="A2:A140">
    <cfRule type="duplicateValues" dxfId="37" priority="115"/>
  </conditionalFormatting>
  <conditionalFormatting sqref="R1:R140">
    <cfRule type="cellIs" dxfId="36" priority="1" operator="lessThan">
      <formula>200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57"/>
  <sheetViews>
    <sheetView zoomScale="115" zoomScaleNormal="115" workbookViewId="0">
      <pane xSplit="1" ySplit="1" topLeftCell="C1044" activePane="bottomRight" state="frozen"/>
      <selection pane="topRight" activeCell="B1" sqref="B1"/>
      <selection pane="bottomLeft" activeCell="A2" sqref="A2"/>
      <selection pane="bottomRight" activeCell="G1047" sqref="G1047"/>
    </sheetView>
  </sheetViews>
  <sheetFormatPr defaultRowHeight="15" x14ac:dyDescent="0.25"/>
  <cols>
    <col min="1" max="1" width="27" customWidth="1"/>
    <col min="2" max="3" width="14.140625" customWidth="1"/>
    <col min="4" max="4" width="14.28515625" customWidth="1"/>
    <col min="5" max="5" width="18.28515625" customWidth="1"/>
    <col min="6" max="6" width="56.28515625" customWidth="1"/>
    <col min="7" max="7" width="38.7109375" customWidth="1"/>
    <col min="8" max="8" width="58" style="17" customWidth="1"/>
    <col min="9" max="9" width="19.28515625" customWidth="1"/>
    <col min="10" max="10" width="17.28515625" customWidth="1"/>
  </cols>
  <sheetData>
    <row r="1" spans="1:10" s="37" customFormat="1" ht="21.75" customHeight="1" x14ac:dyDescent="0.25">
      <c r="A1" s="38" t="s">
        <v>4</v>
      </c>
      <c r="B1" s="38" t="s">
        <v>6513</v>
      </c>
      <c r="C1" s="38" t="s">
        <v>6514</v>
      </c>
      <c r="D1" s="38" t="s">
        <v>7329</v>
      </c>
      <c r="E1" s="38" t="s">
        <v>6570</v>
      </c>
      <c r="F1" s="38" t="s">
        <v>7059</v>
      </c>
      <c r="G1" s="38" t="s">
        <v>8192</v>
      </c>
      <c r="H1" s="38" t="s">
        <v>7060</v>
      </c>
      <c r="I1" s="38" t="s">
        <v>8176</v>
      </c>
      <c r="J1" s="38" t="s">
        <v>7103</v>
      </c>
    </row>
    <row r="2" spans="1:10" x14ac:dyDescent="0.25">
      <c r="A2" t="s">
        <v>7102</v>
      </c>
      <c r="B2" t="s">
        <v>7130</v>
      </c>
      <c r="C2" t="s">
        <v>7129</v>
      </c>
      <c r="D2">
        <v>2309</v>
      </c>
      <c r="E2" t="s">
        <v>7128</v>
      </c>
      <c r="F2" s="21" t="s">
        <v>7328</v>
      </c>
      <c r="G2" s="21"/>
      <c r="I2" s="30" t="str">
        <f>VLOOKUP(A2,'[4]ItemReport_10001042616_2025-02-'!$A:$U,21,0)</f>
        <v>00764608006221</v>
      </c>
      <c r="J2" t="s">
        <v>8194</v>
      </c>
    </row>
    <row r="3" spans="1:10" ht="45" x14ac:dyDescent="0.25">
      <c r="A3" t="s">
        <v>1458</v>
      </c>
      <c r="B3" t="s">
        <v>6937</v>
      </c>
      <c r="C3" t="s">
        <v>6733</v>
      </c>
      <c r="D3">
        <v>3121</v>
      </c>
      <c r="E3" t="s">
        <v>6801</v>
      </c>
      <c r="F3" s="73" t="s">
        <v>8523</v>
      </c>
      <c r="H3" s="25" t="s">
        <v>8526</v>
      </c>
      <c r="I3" s="30" t="str">
        <f>VLOOKUP(A3,'[4]ItemReport_10001042616_2025-02-'!$A:$U,21,0)</f>
        <v>00469231025631</v>
      </c>
      <c r="J3" t="s">
        <v>8197</v>
      </c>
    </row>
    <row r="4" spans="1:10" ht="75" x14ac:dyDescent="0.25">
      <c r="A4" t="s">
        <v>1468</v>
      </c>
      <c r="B4" t="s">
        <v>6938</v>
      </c>
      <c r="C4" t="s">
        <v>6734</v>
      </c>
      <c r="D4">
        <v>3125</v>
      </c>
      <c r="E4" t="s">
        <v>6833</v>
      </c>
      <c r="F4" s="73" t="s">
        <v>9044</v>
      </c>
      <c r="H4" s="39" t="s">
        <v>8419</v>
      </c>
      <c r="I4" s="30" t="str">
        <f>VLOOKUP(A4,'[4]ItemReport_10001042616_2025-02-'!$A:$U,21,0)</f>
        <v>00764608020944</v>
      </c>
      <c r="J4" t="s">
        <v>8197</v>
      </c>
    </row>
    <row r="5" spans="1:10" ht="45" x14ac:dyDescent="0.25">
      <c r="A5" t="s">
        <v>1470</v>
      </c>
      <c r="B5" t="s">
        <v>7427</v>
      </c>
      <c r="C5" t="s">
        <v>7428</v>
      </c>
      <c r="D5">
        <v>3126</v>
      </c>
      <c r="E5" t="s">
        <v>7800</v>
      </c>
      <c r="F5" s="73" t="s">
        <v>8860</v>
      </c>
      <c r="H5" s="25" t="s">
        <v>8526</v>
      </c>
      <c r="I5" s="30" t="str">
        <f>VLOOKUP(A5,'[4]ItemReport_10001042616_2025-02-'!$A:$U,21,0)</f>
        <v>00462714692085</v>
      </c>
      <c r="J5" t="s">
        <v>8289</v>
      </c>
    </row>
    <row r="6" spans="1:10" ht="45" x14ac:dyDescent="0.25">
      <c r="A6" t="s">
        <v>7473</v>
      </c>
      <c r="B6" t="s">
        <v>7420</v>
      </c>
      <c r="C6" t="s">
        <v>7421</v>
      </c>
      <c r="E6" t="s">
        <v>7801</v>
      </c>
      <c r="F6" s="73" t="s">
        <v>8524</v>
      </c>
      <c r="H6" s="25" t="s">
        <v>8526</v>
      </c>
      <c r="I6" s="30" t="e">
        <f>VLOOKUP(A6,'[4]ItemReport_10001042616_2025-02-'!$A:$U,21,0)</f>
        <v>#N/A</v>
      </c>
      <c r="J6" t="s">
        <v>8197</v>
      </c>
    </row>
    <row r="7" spans="1:10" ht="45" x14ac:dyDescent="0.25">
      <c r="A7" t="s">
        <v>1478</v>
      </c>
      <c r="B7" t="s">
        <v>8050</v>
      </c>
      <c r="F7" s="73" t="s">
        <v>8525</v>
      </c>
      <c r="H7" s="25" t="s">
        <v>8881</v>
      </c>
      <c r="I7" s="30" t="str">
        <f>VLOOKUP(A7,'[4]ItemReport_10001042616_2025-02-'!$A:$U,21,0)</f>
        <v>10764608006228</v>
      </c>
      <c r="J7" t="s">
        <v>8197</v>
      </c>
    </row>
    <row r="8" spans="1:10" ht="75" x14ac:dyDescent="0.25">
      <c r="A8" t="s">
        <v>1550</v>
      </c>
      <c r="B8" t="s">
        <v>6925</v>
      </c>
      <c r="C8" t="s">
        <v>6740</v>
      </c>
      <c r="D8">
        <v>3161</v>
      </c>
      <c r="E8" t="s">
        <v>6795</v>
      </c>
      <c r="F8" s="73" t="s">
        <v>9050</v>
      </c>
      <c r="H8" s="39" t="s">
        <v>8449</v>
      </c>
      <c r="I8" s="30" t="str">
        <f>VLOOKUP(A8,'[4]ItemReport_10001042616_2025-02-'!$A:$U,21,0)</f>
        <v>00764608025062</v>
      </c>
      <c r="J8" t="s">
        <v>8196</v>
      </c>
    </row>
    <row r="9" spans="1:10" ht="45" x14ac:dyDescent="0.25">
      <c r="A9" t="s">
        <v>1560</v>
      </c>
      <c r="B9" t="s">
        <v>6929</v>
      </c>
      <c r="C9" t="s">
        <v>6748</v>
      </c>
      <c r="D9">
        <v>3167</v>
      </c>
      <c r="E9" t="s">
        <v>6777</v>
      </c>
      <c r="F9" s="73" t="s">
        <v>8280</v>
      </c>
      <c r="H9" s="25" t="s">
        <v>8527</v>
      </c>
      <c r="I9" s="30" t="str">
        <f>VLOOKUP(A9,'[4]ItemReport_10001042616_2025-02-'!$A:$U,21,0)</f>
        <v>20764608008052</v>
      </c>
      <c r="J9" t="s">
        <v>8290</v>
      </c>
    </row>
    <row r="10" spans="1:10" ht="75" x14ac:dyDescent="0.25">
      <c r="A10" t="s">
        <v>1827</v>
      </c>
      <c r="B10" t="s">
        <v>7424</v>
      </c>
      <c r="C10" t="s">
        <v>7425</v>
      </c>
      <c r="E10" t="s">
        <v>7817</v>
      </c>
      <c r="F10" s="73" t="s">
        <v>9051</v>
      </c>
      <c r="H10" s="39" t="s">
        <v>9069</v>
      </c>
      <c r="I10" s="30" t="str">
        <f>VLOOKUP(A10,'[4]ItemReport_10001042616_2025-02-'!$A:$U,21,0)</f>
        <v>10764608170141</v>
      </c>
      <c r="J10" t="s">
        <v>8201</v>
      </c>
    </row>
    <row r="11" spans="1:10" ht="60" x14ac:dyDescent="0.25">
      <c r="A11" t="s">
        <v>1830</v>
      </c>
      <c r="B11" t="s">
        <v>7317</v>
      </c>
      <c r="C11" t="s">
        <v>7318</v>
      </c>
      <c r="D11">
        <v>3451</v>
      </c>
      <c r="E11" t="s">
        <v>7316</v>
      </c>
      <c r="F11" s="73" t="s">
        <v>9052</v>
      </c>
      <c r="H11" s="39" t="s">
        <v>8790</v>
      </c>
      <c r="I11" s="30" t="str">
        <f>VLOOKUP(A11,'[4]ItemReport_10001042616_2025-02-'!$A:$U,21,0)</f>
        <v>00764608023259</v>
      </c>
      <c r="J11" t="s">
        <v>8195</v>
      </c>
    </row>
    <row r="12" spans="1:10" ht="60" x14ac:dyDescent="0.25">
      <c r="A12" t="s">
        <v>2150</v>
      </c>
      <c r="B12" t="s">
        <v>7274</v>
      </c>
      <c r="C12" t="s">
        <v>7275</v>
      </c>
      <c r="D12">
        <v>4102</v>
      </c>
      <c r="E12" t="s">
        <v>7821</v>
      </c>
      <c r="F12" s="73" t="s">
        <v>9053</v>
      </c>
      <c r="I12" s="30" t="str">
        <f>VLOOKUP(A12,'[4]ItemReport_10001042616_2025-02-'!$A:$U,21,0)</f>
        <v>20764608005228</v>
      </c>
      <c r="J12" t="s">
        <v>8197</v>
      </c>
    </row>
    <row r="13" spans="1:10" ht="75" x14ac:dyDescent="0.25">
      <c r="A13" t="s">
        <v>3835</v>
      </c>
      <c r="B13" t="s">
        <v>6951</v>
      </c>
      <c r="C13" t="s">
        <v>6780</v>
      </c>
      <c r="D13">
        <v>5472</v>
      </c>
      <c r="E13" t="s">
        <v>6779</v>
      </c>
      <c r="F13" s="73" t="s">
        <v>9054</v>
      </c>
      <c r="H13" s="39" t="s">
        <v>8421</v>
      </c>
      <c r="I13" s="30" t="str">
        <f>VLOOKUP(A13,'[4]ItemReport_10001042616_2025-02-'!$A:$U,21,0)</f>
        <v>00814625012399</v>
      </c>
      <c r="J13" t="s">
        <v>8201</v>
      </c>
    </row>
    <row r="14" spans="1:10" ht="75" x14ac:dyDescent="0.25">
      <c r="A14" t="s">
        <v>6516</v>
      </c>
      <c r="B14" t="s">
        <v>6943</v>
      </c>
      <c r="C14" t="s">
        <v>6750</v>
      </c>
      <c r="D14">
        <v>5476</v>
      </c>
      <c r="E14" t="s">
        <v>6778</v>
      </c>
      <c r="F14" s="73" t="s">
        <v>9055</v>
      </c>
      <c r="H14" s="39" t="s">
        <v>8399</v>
      </c>
      <c r="I14" s="30" t="str">
        <f>VLOOKUP(A14,'[4]ItemReport_10001042616_2025-02-'!$A:$U,21,0)</f>
        <v>00461076682888</v>
      </c>
      <c r="J14" t="s">
        <v>8201</v>
      </c>
    </row>
    <row r="15" spans="1:10" ht="75" x14ac:dyDescent="0.25">
      <c r="A15" t="s">
        <v>2911</v>
      </c>
      <c r="B15" t="s">
        <v>6944</v>
      </c>
      <c r="C15" t="s">
        <v>6746</v>
      </c>
      <c r="D15">
        <v>581</v>
      </c>
      <c r="E15" t="s">
        <v>6772</v>
      </c>
      <c r="F15" s="73" t="s">
        <v>9056</v>
      </c>
      <c r="H15" s="39" t="s">
        <v>8396</v>
      </c>
      <c r="I15" s="30" t="str">
        <f>VLOOKUP(A15,'[4]ItemReport_10001042616_2025-02-'!$A:$U,21,0)</f>
        <v>00764608030028</v>
      </c>
      <c r="J15" t="s">
        <v>8196</v>
      </c>
    </row>
    <row r="16" spans="1:10" ht="75" x14ac:dyDescent="0.25">
      <c r="A16" t="s">
        <v>2913</v>
      </c>
      <c r="B16" t="s">
        <v>6945</v>
      </c>
      <c r="C16" t="s">
        <v>6745</v>
      </c>
      <c r="D16">
        <v>582</v>
      </c>
      <c r="E16" t="s">
        <v>6823</v>
      </c>
      <c r="F16" s="73" t="s">
        <v>9056</v>
      </c>
      <c r="I16" s="30" t="str">
        <f>VLOOKUP(A16,'[4]ItemReport_10001042616_2025-02-'!$A:$U,21,0)</f>
        <v>00764608080108</v>
      </c>
      <c r="J16" t="s">
        <v>8196</v>
      </c>
    </row>
    <row r="17" spans="1:10" ht="60" x14ac:dyDescent="0.25">
      <c r="A17" t="s">
        <v>3898</v>
      </c>
      <c r="B17" t="s">
        <v>7052</v>
      </c>
      <c r="C17" t="s">
        <v>7052</v>
      </c>
      <c r="D17">
        <v>8000</v>
      </c>
      <c r="E17" t="s">
        <v>7051</v>
      </c>
      <c r="F17" s="73" t="s">
        <v>7228</v>
      </c>
      <c r="H17" s="39" t="s">
        <v>8471</v>
      </c>
      <c r="I17" s="30" t="str">
        <f>VLOOKUP(A17,'[4]ItemReport_10001042616_2025-02-'!$A:$U,21,0)</f>
        <v>00764608080009</v>
      </c>
      <c r="J17" t="s">
        <v>8291</v>
      </c>
    </row>
    <row r="18" spans="1:10" ht="45" x14ac:dyDescent="0.25">
      <c r="A18" t="s">
        <v>3291</v>
      </c>
      <c r="B18" t="s">
        <v>7707</v>
      </c>
      <c r="C18" t="s">
        <v>7752</v>
      </c>
      <c r="D18">
        <v>8004</v>
      </c>
      <c r="E18" t="s">
        <v>7069</v>
      </c>
      <c r="F18" s="73" t="s">
        <v>8294</v>
      </c>
      <c r="H18" s="39" t="s">
        <v>8465</v>
      </c>
      <c r="I18" s="30" t="str">
        <f>VLOOKUP(A18,'[4]ItemReport_10001042616_2025-02-'!$A:$U,21,0)</f>
        <v>10764608022068</v>
      </c>
      <c r="J18" t="s">
        <v>8800</v>
      </c>
    </row>
    <row r="19" spans="1:10" ht="45" x14ac:dyDescent="0.25">
      <c r="A19" t="s">
        <v>3292</v>
      </c>
      <c r="B19" t="s">
        <v>7703</v>
      </c>
      <c r="C19" t="s">
        <v>7703</v>
      </c>
      <c r="D19">
        <v>8005</v>
      </c>
      <c r="E19" t="s">
        <v>7070</v>
      </c>
      <c r="F19" s="73" t="s">
        <v>8294</v>
      </c>
      <c r="H19" s="39" t="s">
        <v>8465</v>
      </c>
      <c r="I19" s="30" t="str">
        <f>VLOOKUP(A19,'[4]ItemReport_10001042616_2025-02-'!$A:$U,21,0)</f>
        <v>20764608021525</v>
      </c>
      <c r="J19" t="s">
        <v>8800</v>
      </c>
    </row>
    <row r="20" spans="1:10" ht="45" x14ac:dyDescent="0.25">
      <c r="A20" t="s">
        <v>7897</v>
      </c>
      <c r="B20" t="s">
        <v>7900</v>
      </c>
      <c r="C20" t="s">
        <v>7900</v>
      </c>
      <c r="E20" t="s">
        <v>7943</v>
      </c>
      <c r="F20" s="73" t="s">
        <v>8294</v>
      </c>
      <c r="I20" s="30" t="e">
        <f>VLOOKUP(A20,'[4]ItemReport_10001042616_2025-02-'!$A:$U,21,0)</f>
        <v>#N/A</v>
      </c>
      <c r="J20" t="s">
        <v>8800</v>
      </c>
    </row>
    <row r="21" spans="1:10" ht="45" x14ac:dyDescent="0.25">
      <c r="A21" t="s">
        <v>3293</v>
      </c>
      <c r="B21" t="s">
        <v>7706</v>
      </c>
      <c r="C21" t="s">
        <v>7751</v>
      </c>
      <c r="D21">
        <v>8006</v>
      </c>
      <c r="E21" t="s">
        <v>7071</v>
      </c>
      <c r="F21" s="73" t="s">
        <v>8294</v>
      </c>
      <c r="H21" s="39" t="s">
        <v>8465</v>
      </c>
      <c r="I21" s="30" t="str">
        <f>VLOOKUP(A21,'[4]ItemReport_10001042616_2025-02-'!$A:$U,21,0)</f>
        <v>20814625012102</v>
      </c>
      <c r="J21" t="s">
        <v>8800</v>
      </c>
    </row>
    <row r="22" spans="1:10" ht="60" x14ac:dyDescent="0.25">
      <c r="A22" t="s">
        <v>4865</v>
      </c>
      <c r="B22" t="s">
        <v>7064</v>
      </c>
      <c r="C22" t="s">
        <v>7064</v>
      </c>
      <c r="D22">
        <v>8010</v>
      </c>
      <c r="E22" t="s">
        <v>7068</v>
      </c>
      <c r="F22" s="73" t="s">
        <v>7228</v>
      </c>
      <c r="H22" s="39" t="s">
        <v>8471</v>
      </c>
      <c r="I22" s="30" t="str">
        <f>VLOOKUP(A22,'[4]ItemReport_10001042616_2025-02-'!$A:$U,21,0)</f>
        <v>00468455612467</v>
      </c>
      <c r="J22" t="s">
        <v>8292</v>
      </c>
    </row>
    <row r="23" spans="1:10" ht="75" x14ac:dyDescent="0.25">
      <c r="A23" t="s">
        <v>3328</v>
      </c>
      <c r="B23" t="s">
        <v>7669</v>
      </c>
      <c r="C23" t="s">
        <v>7669</v>
      </c>
      <c r="D23">
        <v>839</v>
      </c>
      <c r="E23" t="s">
        <v>6805</v>
      </c>
      <c r="F23" s="73" t="s">
        <v>9045</v>
      </c>
      <c r="H23" s="39" t="s">
        <v>8386</v>
      </c>
      <c r="I23" s="30" t="str">
        <f>VLOOKUP(A23,'[4]ItemReport_10001042616_2025-02-'!$A:$U,21,0)</f>
        <v>00464061412361</v>
      </c>
      <c r="J23" t="s">
        <v>8197</v>
      </c>
    </row>
    <row r="24" spans="1:10" ht="60" x14ac:dyDescent="0.25">
      <c r="A24" t="s">
        <v>3333</v>
      </c>
      <c r="B24" t="s">
        <v>7685</v>
      </c>
      <c r="C24" t="s">
        <v>7748</v>
      </c>
      <c r="D24">
        <v>840</v>
      </c>
      <c r="E24" t="s">
        <v>7885</v>
      </c>
      <c r="F24" s="73" t="s">
        <v>9046</v>
      </c>
      <c r="I24" s="30" t="str">
        <f>VLOOKUP(A24,'[4]ItemReport_10001042616_2025-02-'!$A:$U,21,0)</f>
        <v>00466063391576</v>
      </c>
      <c r="J24" t="s">
        <v>8197</v>
      </c>
    </row>
    <row r="25" spans="1:10" ht="75" x14ac:dyDescent="0.25">
      <c r="A25" t="s">
        <v>3335</v>
      </c>
      <c r="B25" t="s">
        <v>7672</v>
      </c>
      <c r="C25" t="s">
        <v>7733</v>
      </c>
      <c r="D25">
        <v>841</v>
      </c>
      <c r="E25" t="s">
        <v>6808</v>
      </c>
      <c r="F25" s="73" t="s">
        <v>9047</v>
      </c>
      <c r="H25" s="39" t="s">
        <v>8386</v>
      </c>
      <c r="I25" s="30" t="str">
        <f>VLOOKUP(A25,'[4]ItemReport_10001042616_2025-02-'!$A:$U,21,0)</f>
        <v>00764608021743</v>
      </c>
      <c r="J25" t="s">
        <v>8197</v>
      </c>
    </row>
    <row r="26" spans="1:10" ht="75" x14ac:dyDescent="0.25">
      <c r="A26" t="s">
        <v>3339</v>
      </c>
      <c r="B26" t="s">
        <v>7671</v>
      </c>
      <c r="C26" t="s">
        <v>7737</v>
      </c>
      <c r="D26">
        <v>842</v>
      </c>
      <c r="E26" t="s">
        <v>6807</v>
      </c>
      <c r="F26" s="73" t="s">
        <v>9045</v>
      </c>
      <c r="H26" s="39" t="s">
        <v>8386</v>
      </c>
      <c r="I26" s="30" t="str">
        <f>VLOOKUP(A26,'[4]ItemReport_10001042616_2025-02-'!$A:$U,21,0)</f>
        <v>00462346688166</v>
      </c>
      <c r="J26" t="s">
        <v>8197</v>
      </c>
    </row>
    <row r="27" spans="1:10" ht="60" x14ac:dyDescent="0.25">
      <c r="A27" t="s">
        <v>3351</v>
      </c>
      <c r="B27" t="s">
        <v>7697</v>
      </c>
      <c r="C27" t="s">
        <v>7736</v>
      </c>
      <c r="D27">
        <v>847</v>
      </c>
      <c r="E27" t="s">
        <v>6813</v>
      </c>
      <c r="F27" s="73" t="s">
        <v>9057</v>
      </c>
      <c r="I27" s="30" t="e">
        <f>VLOOKUP(A27,'[4]ItemReport_10001042616_2025-02-'!$A:$U,21,0)</f>
        <v>#N/A</v>
      </c>
      <c r="J27" t="s">
        <v>8197</v>
      </c>
    </row>
    <row r="28" spans="1:10" ht="75" x14ac:dyDescent="0.25">
      <c r="A28" t="s">
        <v>3359</v>
      </c>
      <c r="B28" t="s">
        <v>7307</v>
      </c>
      <c r="C28" t="s">
        <v>7308</v>
      </c>
      <c r="D28">
        <v>850</v>
      </c>
      <c r="E28" t="s">
        <v>6811</v>
      </c>
      <c r="F28" s="73" t="s">
        <v>9048</v>
      </c>
      <c r="H28" s="39" t="s">
        <v>8386</v>
      </c>
      <c r="I28" s="30" t="str">
        <f>VLOOKUP(A28,'[4]ItemReport_10001042616_2025-02-'!$A:$U,21,0)</f>
        <v>00805219499238</v>
      </c>
      <c r="J28" t="s">
        <v>8203</v>
      </c>
    </row>
    <row r="29" spans="1:10" ht="60" x14ac:dyDescent="0.25">
      <c r="A29" t="s">
        <v>3799</v>
      </c>
      <c r="B29" t="s">
        <v>7701</v>
      </c>
      <c r="C29" t="s">
        <v>7735</v>
      </c>
      <c r="D29">
        <v>851</v>
      </c>
      <c r="E29" t="s">
        <v>6812</v>
      </c>
      <c r="F29" s="73" t="s">
        <v>9049</v>
      </c>
      <c r="H29" s="39" t="s">
        <v>8456</v>
      </c>
      <c r="I29" s="30" t="str">
        <f>VLOOKUP(A29,'[4]ItemReport_10001042616_2025-02-'!$A:$U,21,0)</f>
        <v>10764608017156</v>
      </c>
      <c r="J29" t="s">
        <v>8203</v>
      </c>
    </row>
    <row r="30" spans="1:10" ht="60" x14ac:dyDescent="0.25">
      <c r="A30" s="21" t="s">
        <v>6518</v>
      </c>
      <c r="B30" t="s">
        <v>7704</v>
      </c>
      <c r="C30" t="s">
        <v>7704</v>
      </c>
      <c r="D30">
        <v>5191</v>
      </c>
      <c r="E30" t="s">
        <v>7018</v>
      </c>
      <c r="F30" t="s">
        <v>7120</v>
      </c>
      <c r="G30" s="25" t="s">
        <v>8601</v>
      </c>
      <c r="H30" s="17" t="s">
        <v>7120</v>
      </c>
      <c r="I30" s="30" t="str">
        <f>VLOOKUP(A30,'[4]ItemReport_10001042616_2025-02-'!$A:$U,21,0)</f>
        <v>20764608082854</v>
      </c>
      <c r="J30" t="s">
        <v>8194</v>
      </c>
    </row>
    <row r="31" spans="1:10" ht="120" x14ac:dyDescent="0.25">
      <c r="A31" s="21" t="s">
        <v>7150</v>
      </c>
      <c r="B31" t="s">
        <v>7705</v>
      </c>
      <c r="C31" t="s">
        <v>7747</v>
      </c>
      <c r="D31">
        <v>5191</v>
      </c>
      <c r="E31" t="s">
        <v>7843</v>
      </c>
      <c r="F31" s="25" t="s">
        <v>8305</v>
      </c>
      <c r="G31" s="25" t="s">
        <v>8769</v>
      </c>
      <c r="H31" s="39" t="s">
        <v>8440</v>
      </c>
      <c r="I31" s="30" t="str">
        <f>VLOOKUP(A31,'[4]ItemReport_10001042616_2025-02-'!$A:$U,21,0)</f>
        <v>20764608025691</v>
      </c>
      <c r="J31" t="s">
        <v>8195</v>
      </c>
    </row>
    <row r="32" spans="1:10" ht="105" x14ac:dyDescent="0.25">
      <c r="A32" s="21" t="s">
        <v>1552</v>
      </c>
      <c r="B32" t="s">
        <v>6940</v>
      </c>
      <c r="C32" t="s">
        <v>6741</v>
      </c>
      <c r="D32">
        <v>3163</v>
      </c>
      <c r="E32" t="s">
        <v>6798</v>
      </c>
      <c r="F32" s="25" t="s">
        <v>8339</v>
      </c>
      <c r="G32" s="25" t="s">
        <v>8603</v>
      </c>
      <c r="I32" s="30" t="str">
        <f>VLOOKUP(A32,'[4]ItemReport_10001042616_2025-02-'!$A:$U,21,0)</f>
        <v>00764608022320</v>
      </c>
      <c r="J32" t="s">
        <v>8196</v>
      </c>
    </row>
    <row r="33" spans="1:10" ht="90" x14ac:dyDescent="0.25">
      <c r="A33" s="21" t="s">
        <v>3806</v>
      </c>
      <c r="B33" t="s">
        <v>8107</v>
      </c>
      <c r="F33" s="25" t="s">
        <v>8298</v>
      </c>
      <c r="G33" s="25" t="s">
        <v>8602</v>
      </c>
      <c r="H33" s="39" t="s">
        <v>8456</v>
      </c>
      <c r="I33" s="30" t="str">
        <f>VLOOKUP(A33,'[4]ItemReport_10001042616_2025-02-'!$A:$U,21,0)</f>
        <v>00467622775981</v>
      </c>
      <c r="J33" t="s">
        <v>8196</v>
      </c>
    </row>
    <row r="34" spans="1:10" x14ac:dyDescent="0.25">
      <c r="A34" t="s">
        <v>196</v>
      </c>
      <c r="B34" t="s">
        <v>8904</v>
      </c>
      <c r="H34" t="s">
        <v>7120</v>
      </c>
      <c r="I34" s="30" t="str">
        <f>VLOOKUP(A34,'[4]ItemReport_10001042616_2025-02-'!$A:$U,21,0)</f>
        <v>00764608012093</v>
      </c>
      <c r="J34" t="s">
        <v>8194</v>
      </c>
    </row>
    <row r="35" spans="1:10" x14ac:dyDescent="0.25">
      <c r="A35" t="s">
        <v>6</v>
      </c>
      <c r="B35" t="s">
        <v>7530</v>
      </c>
      <c r="D35">
        <v>1200</v>
      </c>
      <c r="E35" t="s">
        <v>6</v>
      </c>
      <c r="H35" s="17" t="s">
        <v>7120</v>
      </c>
      <c r="I35" s="30" t="str">
        <f>VLOOKUP(A35,'[4]ItemReport_10001042616_2025-02-'!$A:$U,21,0)</f>
        <v>00460015767983</v>
      </c>
      <c r="J35" t="s">
        <v>8194</v>
      </c>
    </row>
    <row r="36" spans="1:10" ht="60" x14ac:dyDescent="0.25">
      <c r="A36" t="s">
        <v>142</v>
      </c>
      <c r="B36" t="s">
        <v>7606</v>
      </c>
      <c r="D36">
        <v>1200</v>
      </c>
      <c r="E36" t="s">
        <v>142</v>
      </c>
      <c r="H36" s="39" t="s">
        <v>8445</v>
      </c>
      <c r="I36" s="30" t="str">
        <f>VLOOKUP(A36,'[4]ItemReport_10001042616_2025-02-'!$A:$U,21,0)</f>
        <v>20764608054974</v>
      </c>
      <c r="J36" t="s">
        <v>8199</v>
      </c>
    </row>
    <row r="37" spans="1:10" ht="60" x14ac:dyDescent="0.25">
      <c r="A37" t="s">
        <v>145</v>
      </c>
      <c r="B37" t="s">
        <v>7979</v>
      </c>
      <c r="F37" s="25" t="s">
        <v>8315</v>
      </c>
      <c r="I37" s="30" t="str">
        <f>VLOOKUP(A37,'[4]ItemReport_10001042616_2025-02-'!$A:$U,21,0)</f>
        <v>00764608006245</v>
      </c>
      <c r="J37" t="s">
        <v>8199</v>
      </c>
    </row>
    <row r="38" spans="1:10" x14ac:dyDescent="0.25">
      <c r="A38" t="s">
        <v>1354</v>
      </c>
      <c r="B38" t="s">
        <v>8885</v>
      </c>
      <c r="F38" t="s">
        <v>6853</v>
      </c>
    </row>
    <row r="39" spans="1:10" x14ac:dyDescent="0.25">
      <c r="A39" t="s">
        <v>169</v>
      </c>
      <c r="B39" t="s">
        <v>7467</v>
      </c>
      <c r="C39" t="s">
        <v>7467</v>
      </c>
      <c r="E39" t="s">
        <v>7758</v>
      </c>
      <c r="F39" t="s">
        <v>6853</v>
      </c>
      <c r="I39" s="30" t="str">
        <f>VLOOKUP(A39,'[4]ItemReport_10001042616_2025-02-'!$A:$U,21,0)</f>
        <v>00461320368292</v>
      </c>
      <c r="J39" t="s">
        <v>8194</v>
      </c>
    </row>
    <row r="40" spans="1:10" x14ac:dyDescent="0.25">
      <c r="A40" t="s">
        <v>1445</v>
      </c>
      <c r="B40" t="s">
        <v>8905</v>
      </c>
      <c r="H40" s="17" t="s">
        <v>7120</v>
      </c>
      <c r="I40" s="30" t="str">
        <f>VLOOKUP(A40,'[4]ItemReport_10001042616_2025-02-'!$A:$U,21,0)</f>
        <v>20764608034921</v>
      </c>
      <c r="J40" t="s">
        <v>8194</v>
      </c>
    </row>
    <row r="41" spans="1:10" x14ac:dyDescent="0.25">
      <c r="A41" t="s">
        <v>179</v>
      </c>
      <c r="B41" t="s">
        <v>8906</v>
      </c>
      <c r="H41" s="17" t="s">
        <v>7120</v>
      </c>
      <c r="I41" s="30" t="str">
        <f>VLOOKUP(A41,'[4]ItemReport_10001042616_2025-02-'!$A:$U,21,0)</f>
        <v>10764608044145</v>
      </c>
      <c r="J41" t="s">
        <v>8194</v>
      </c>
    </row>
    <row r="42" spans="1:10" x14ac:dyDescent="0.25">
      <c r="A42" t="s">
        <v>7482</v>
      </c>
      <c r="B42" t="s">
        <v>7465</v>
      </c>
      <c r="C42" t="s">
        <v>7466</v>
      </c>
      <c r="E42" t="s">
        <v>7759</v>
      </c>
      <c r="F42" t="s">
        <v>6854</v>
      </c>
      <c r="I42" s="30" t="str">
        <f>VLOOKUP(A42,'[4]ItemReport_10001042616_2025-02-'!$A:$U,21,0)</f>
        <v>00764608031674</v>
      </c>
      <c r="J42" t="s">
        <v>8194</v>
      </c>
    </row>
    <row r="43" spans="1:10" x14ac:dyDescent="0.25">
      <c r="A43" t="s">
        <v>189</v>
      </c>
      <c r="B43" t="s">
        <v>7558</v>
      </c>
      <c r="D43">
        <v>1217</v>
      </c>
      <c r="E43" t="s">
        <v>189</v>
      </c>
      <c r="H43" s="17" t="s">
        <v>7120</v>
      </c>
      <c r="I43" s="30" t="str">
        <f>VLOOKUP(A43,'[4]ItemReport_10001042616_2025-02-'!$A:$U,21,0)</f>
        <v>00764608170717</v>
      </c>
      <c r="J43" t="s">
        <v>8194</v>
      </c>
    </row>
    <row r="44" spans="1:10" x14ac:dyDescent="0.25">
      <c r="A44" t="s">
        <v>2927</v>
      </c>
      <c r="B44" t="s">
        <v>8907</v>
      </c>
      <c r="H44" s="17" t="s">
        <v>7120</v>
      </c>
      <c r="I44" s="30" t="str">
        <f>VLOOKUP(A44,'[4]ItemReport_10001042616_2025-02-'!$A:$U,21,0)</f>
        <v>00764608018132</v>
      </c>
      <c r="J44" t="s">
        <v>8194</v>
      </c>
    </row>
    <row r="45" spans="1:10" x14ac:dyDescent="0.25">
      <c r="A45" t="s">
        <v>1974</v>
      </c>
      <c r="B45" t="s">
        <v>8908</v>
      </c>
      <c r="H45" t="s">
        <v>7120</v>
      </c>
      <c r="I45" s="30" t="str">
        <f>VLOOKUP(A45,'[4]ItemReport_10001042616_2025-02-'!$A:$U,21,0)</f>
        <v>00764608017814</v>
      </c>
      <c r="J45" t="s">
        <v>8194</v>
      </c>
    </row>
    <row r="46" spans="1:10" x14ac:dyDescent="0.25">
      <c r="A46" t="s">
        <v>148</v>
      </c>
      <c r="B46" t="s">
        <v>8909</v>
      </c>
      <c r="H46" t="s">
        <v>7120</v>
      </c>
      <c r="I46" s="30" t="str">
        <f>VLOOKUP(A46,'[4]ItemReport_10001042616_2025-02-'!$A:$U,21,0)</f>
        <v>20088908615001</v>
      </c>
      <c r="J46" t="s">
        <v>8194</v>
      </c>
    </row>
    <row r="47" spans="1:10" x14ac:dyDescent="0.25">
      <c r="A47" t="s">
        <v>202</v>
      </c>
      <c r="B47" t="s">
        <v>7980</v>
      </c>
      <c r="C47" t="s">
        <v>7980</v>
      </c>
      <c r="E47" t="s">
        <v>8514</v>
      </c>
      <c r="F47" t="s">
        <v>6854</v>
      </c>
      <c r="H47" s="17" t="s">
        <v>7119</v>
      </c>
      <c r="I47" s="30" t="str">
        <f>VLOOKUP(A47,'[4]ItemReport_10001042616_2025-02-'!$A:$U,21,0)</f>
        <v>10764608017064</v>
      </c>
      <c r="J47" t="s">
        <v>8194</v>
      </c>
    </row>
    <row r="48" spans="1:10" x14ac:dyDescent="0.25">
      <c r="A48" t="s">
        <v>8278</v>
      </c>
      <c r="B48" t="s">
        <v>7980</v>
      </c>
      <c r="C48" t="s">
        <v>8275</v>
      </c>
      <c r="E48" t="s">
        <v>8509</v>
      </c>
      <c r="F48" t="s">
        <v>6854</v>
      </c>
      <c r="I48" s="30" t="e">
        <f>VLOOKUP(A48,'[4]ItemReport_10001042616_2025-02-'!$A:$U,21,0)</f>
        <v>#N/A</v>
      </c>
      <c r="J48" t="s">
        <v>8194</v>
      </c>
    </row>
    <row r="49" spans="1:10" x14ac:dyDescent="0.25">
      <c r="A49" t="s">
        <v>207</v>
      </c>
      <c r="B49" t="s">
        <v>7459</v>
      </c>
      <c r="C49" t="s">
        <v>7460</v>
      </c>
      <c r="E49" t="s">
        <v>7760</v>
      </c>
      <c r="F49" t="s">
        <v>7223</v>
      </c>
      <c r="I49" s="30" t="str">
        <f>VLOOKUP(A49,'[4]ItemReport_10001042616_2025-02-'!$A:$U,21,0)</f>
        <v>00764608068083</v>
      </c>
      <c r="J49" t="s">
        <v>8194</v>
      </c>
    </row>
    <row r="50" spans="1:10" ht="60" x14ac:dyDescent="0.25">
      <c r="A50" t="s">
        <v>211</v>
      </c>
      <c r="B50" t="s">
        <v>7981</v>
      </c>
      <c r="F50" s="25" t="s">
        <v>8315</v>
      </c>
      <c r="I50" s="30" t="str">
        <f>VLOOKUP(A50,'[4]ItemReport_10001042616_2025-02-'!$A:$U,21,0)</f>
        <v>00764608012642</v>
      </c>
      <c r="J50" t="s">
        <v>8204</v>
      </c>
    </row>
    <row r="51" spans="1:10" x14ac:dyDescent="0.25">
      <c r="A51" t="s">
        <v>225</v>
      </c>
      <c r="B51" t="s">
        <v>7982</v>
      </c>
      <c r="F51" t="s">
        <v>6854</v>
      </c>
      <c r="I51" s="30" t="str">
        <f>VLOOKUP(A51,'[4]ItemReport_10001042616_2025-02-'!$A:$U,21,0)</f>
        <v>20764608005471</v>
      </c>
      <c r="J51" t="s">
        <v>8194</v>
      </c>
    </row>
    <row r="52" spans="1:10" x14ac:dyDescent="0.25">
      <c r="A52" t="s">
        <v>1246</v>
      </c>
      <c r="B52" t="s">
        <v>8910</v>
      </c>
      <c r="H52" t="s">
        <v>7120</v>
      </c>
      <c r="I52" s="30" t="str">
        <f>VLOOKUP(A52,'[4]ItemReport_10001042616_2025-02-'!$A:$U,21,0)</f>
        <v>00764608005286</v>
      </c>
      <c r="J52" t="s">
        <v>8194</v>
      </c>
    </row>
    <row r="53" spans="1:10" x14ac:dyDescent="0.25">
      <c r="A53" t="s">
        <v>2714</v>
      </c>
      <c r="B53" t="s">
        <v>8911</v>
      </c>
      <c r="H53" t="s">
        <v>7120</v>
      </c>
      <c r="I53" s="30" t="str">
        <f>VLOOKUP(A53,'[4]ItemReport_10001042616_2025-02-'!$A:$U,21,0)</f>
        <v>00764608039915</v>
      </c>
      <c r="J53" t="s">
        <v>8194</v>
      </c>
    </row>
    <row r="54" spans="1:10" x14ac:dyDescent="0.25">
      <c r="A54" t="s">
        <v>3144</v>
      </c>
      <c r="B54" t="s">
        <v>8912</v>
      </c>
      <c r="H54" s="17" t="s">
        <v>7120</v>
      </c>
      <c r="I54" s="30" t="str">
        <f>VLOOKUP(A54,'[4]ItemReport_10001042616_2025-02-'!$A:$U,21,0)</f>
        <v>00466204200828</v>
      </c>
      <c r="J54" t="s">
        <v>8194</v>
      </c>
    </row>
    <row r="55" spans="1:10" x14ac:dyDescent="0.25">
      <c r="A55" t="s">
        <v>285</v>
      </c>
      <c r="B55" t="s">
        <v>7053</v>
      </c>
      <c r="C55" t="s">
        <v>7054</v>
      </c>
      <c r="D55">
        <v>1263</v>
      </c>
      <c r="E55" t="s">
        <v>7080</v>
      </c>
      <c r="F55" t="s">
        <v>6854</v>
      </c>
      <c r="H55" s="17" t="s">
        <v>7120</v>
      </c>
      <c r="I55" s="30" t="str">
        <f>VLOOKUP(A55,'[4]ItemReport_10001042616_2025-02-'!$A:$U,21,0)</f>
        <v>00764608005804</v>
      </c>
      <c r="J55" t="s">
        <v>8194</v>
      </c>
    </row>
    <row r="56" spans="1:10" x14ac:dyDescent="0.25">
      <c r="A56" t="s">
        <v>299</v>
      </c>
      <c r="B56" t="s">
        <v>7561</v>
      </c>
      <c r="D56">
        <v>1274</v>
      </c>
      <c r="H56" s="17" t="s">
        <v>7120</v>
      </c>
      <c r="I56" s="30" t="str">
        <f>VLOOKUP(A56,'[4]ItemReport_10001042616_2025-02-'!$A:$U,21,0)</f>
        <v>20814625012393</v>
      </c>
      <c r="J56" t="s">
        <v>8194</v>
      </c>
    </row>
    <row r="57" spans="1:10" x14ac:dyDescent="0.25">
      <c r="A57" t="s">
        <v>7480</v>
      </c>
      <c r="B57" t="s">
        <v>7456</v>
      </c>
      <c r="C57" t="s">
        <v>7456</v>
      </c>
      <c r="E57" t="s">
        <v>7761</v>
      </c>
      <c r="F57" t="s">
        <v>6853</v>
      </c>
      <c r="I57" s="30" t="str">
        <f>VLOOKUP(A57,'[4]ItemReport_10001042616_2025-02-'!$A:$U,21,0)</f>
        <v>20764608033504</v>
      </c>
      <c r="J57" t="s">
        <v>8194</v>
      </c>
    </row>
    <row r="58" spans="1:10" x14ac:dyDescent="0.25">
      <c r="A58" t="s">
        <v>670</v>
      </c>
      <c r="B58" t="s">
        <v>8913</v>
      </c>
      <c r="H58" t="s">
        <v>7120</v>
      </c>
      <c r="I58" s="30" t="str">
        <f>VLOOKUP(A58,'[4]ItemReport_10001042616_2025-02-'!$A:$U,21,0)</f>
        <v>20764608009929</v>
      </c>
      <c r="J58" t="s">
        <v>8194</v>
      </c>
    </row>
    <row r="59" spans="1:10" x14ac:dyDescent="0.25">
      <c r="A59" t="s">
        <v>320</v>
      </c>
      <c r="B59" t="s">
        <v>7380</v>
      </c>
      <c r="C59" t="s">
        <v>7380</v>
      </c>
      <c r="D59">
        <v>1286</v>
      </c>
      <c r="E59" t="s">
        <v>7762</v>
      </c>
      <c r="F59" t="s">
        <v>6853</v>
      </c>
      <c r="H59" s="17" t="s">
        <v>7120</v>
      </c>
      <c r="I59" s="30" t="str">
        <f>VLOOKUP(A59,'[4]ItemReport_10001042616_2025-02-'!$A:$U,21,0)</f>
        <v>00764608012864</v>
      </c>
      <c r="J59" t="s">
        <v>8194</v>
      </c>
    </row>
    <row r="60" spans="1:10" ht="60" x14ac:dyDescent="0.25">
      <c r="A60" t="s">
        <v>321</v>
      </c>
      <c r="B60" t="s">
        <v>7983</v>
      </c>
      <c r="F60" s="25" t="s">
        <v>8319</v>
      </c>
      <c r="H60" s="39" t="s">
        <v>8438</v>
      </c>
      <c r="I60" s="30" t="str">
        <f>VLOOKUP(A60,'[4]ItemReport_10001042616_2025-02-'!$A:$U,21,0)</f>
        <v>00764608007822</v>
      </c>
      <c r="J60" t="s">
        <v>8204</v>
      </c>
    </row>
    <row r="61" spans="1:10" x14ac:dyDescent="0.25">
      <c r="A61" t="s">
        <v>7968</v>
      </c>
      <c r="B61" t="s">
        <v>7984</v>
      </c>
      <c r="F61" t="s">
        <v>6853</v>
      </c>
      <c r="H61" t="s">
        <v>7120</v>
      </c>
      <c r="I61" s="30" t="str">
        <f>VLOOKUP(A61,'[4]ItemReport_10001042616_2025-02-'!$A:$U,21,0)</f>
        <v>00461202482399</v>
      </c>
      <c r="J61" t="s">
        <v>8194</v>
      </c>
    </row>
    <row r="62" spans="1:10" x14ac:dyDescent="0.25">
      <c r="A62" t="s">
        <v>7969</v>
      </c>
      <c r="B62" t="s">
        <v>7985</v>
      </c>
      <c r="F62" t="s">
        <v>6853</v>
      </c>
      <c r="H62" t="s">
        <v>7120</v>
      </c>
      <c r="I62" s="30" t="str">
        <f>VLOOKUP(A62,'[4]ItemReport_10001042616_2025-02-'!$A:$U,21,0)</f>
        <v>00469631575163</v>
      </c>
      <c r="J62" t="s">
        <v>8194</v>
      </c>
    </row>
    <row r="63" spans="1:10" x14ac:dyDescent="0.25">
      <c r="A63" t="s">
        <v>331</v>
      </c>
      <c r="B63" t="s">
        <v>7986</v>
      </c>
      <c r="F63" t="s">
        <v>7409</v>
      </c>
      <c r="I63" s="30" t="str">
        <f>VLOOKUP(A63,'[4]ItemReport_10001042616_2025-02-'!$A:$U,21,0)</f>
        <v>00468192756165</v>
      </c>
      <c r="J63" t="s">
        <v>8194</v>
      </c>
    </row>
    <row r="64" spans="1:10" ht="60" x14ac:dyDescent="0.25">
      <c r="A64" t="s">
        <v>340</v>
      </c>
      <c r="B64" t="s">
        <v>8816</v>
      </c>
      <c r="C64" t="s">
        <v>8839</v>
      </c>
      <c r="F64" s="25" t="s">
        <v>8866</v>
      </c>
    </row>
    <row r="65" spans="1:10" ht="60" x14ac:dyDescent="0.25">
      <c r="A65" t="s">
        <v>383</v>
      </c>
      <c r="B65" t="s">
        <v>7596</v>
      </c>
      <c r="D65">
        <v>1501</v>
      </c>
      <c r="E65" t="s">
        <v>383</v>
      </c>
      <c r="H65" s="39" t="s">
        <v>8444</v>
      </c>
      <c r="I65" s="30" t="str">
        <f>VLOOKUP(A65,'[4]ItemReport_10001042616_2025-02-'!$A:$U,21,0)</f>
        <v>20764608005235</v>
      </c>
      <c r="J65" t="s">
        <v>8199</v>
      </c>
    </row>
    <row r="66" spans="1:10" x14ac:dyDescent="0.25">
      <c r="A66" t="s">
        <v>6515</v>
      </c>
      <c r="B66" t="s">
        <v>6858</v>
      </c>
      <c r="C66" t="s">
        <v>6858</v>
      </c>
      <c r="D66">
        <v>1502</v>
      </c>
      <c r="E66" t="s">
        <v>6989</v>
      </c>
      <c r="F66" t="s">
        <v>7099</v>
      </c>
      <c r="H66" s="17" t="s">
        <v>7120</v>
      </c>
      <c r="I66" s="30" t="e">
        <f>VLOOKUP(A66,'[4]ItemReport_10001042616_2025-02-'!$A:$U,21,0)</f>
        <v>#N/A</v>
      </c>
      <c r="J66" t="s">
        <v>8194</v>
      </c>
    </row>
    <row r="67" spans="1:10" ht="60" x14ac:dyDescent="0.25">
      <c r="A67" t="s">
        <v>385</v>
      </c>
      <c r="B67" t="s">
        <v>6532</v>
      </c>
      <c r="C67" t="s">
        <v>6774</v>
      </c>
      <c r="D67">
        <v>1502</v>
      </c>
      <c r="E67" t="s">
        <v>6773</v>
      </c>
      <c r="F67" s="25" t="s">
        <v>8345</v>
      </c>
      <c r="H67" s="39" t="s">
        <v>8407</v>
      </c>
      <c r="I67" s="30" t="str">
        <f>VLOOKUP(A67,'[4]ItemReport_10001042616_2025-02-'!$A:$U,21,0)</f>
        <v>00468612537039</v>
      </c>
      <c r="J67" t="s">
        <v>8199</v>
      </c>
    </row>
    <row r="68" spans="1:10" ht="60" x14ac:dyDescent="0.25">
      <c r="A68" t="s">
        <v>388</v>
      </c>
      <c r="B68" t="s">
        <v>7987</v>
      </c>
      <c r="F68" s="25" t="s">
        <v>8315</v>
      </c>
      <c r="I68" s="30" t="str">
        <f>VLOOKUP(A68,'[4]ItemReport_10001042616_2025-02-'!$A:$U,21,0)</f>
        <v>20764608050167</v>
      </c>
    </row>
    <row r="69" spans="1:10" x14ac:dyDescent="0.25">
      <c r="A69" t="s">
        <v>15</v>
      </c>
      <c r="B69" t="s">
        <v>7544</v>
      </c>
      <c r="D69">
        <v>1612</v>
      </c>
      <c r="E69" t="s">
        <v>7136</v>
      </c>
      <c r="H69" s="17" t="s">
        <v>7120</v>
      </c>
      <c r="I69" s="30" t="str">
        <f>VLOOKUP(A69,'[4]ItemReport_10001042616_2025-02-'!$A:$U,21,0)</f>
        <v>00764608022306</v>
      </c>
      <c r="J69" t="s">
        <v>8194</v>
      </c>
    </row>
    <row r="70" spans="1:10" x14ac:dyDescent="0.25">
      <c r="A70" t="s">
        <v>1670</v>
      </c>
      <c r="B70" t="s">
        <v>8914</v>
      </c>
      <c r="H70" s="17" t="s">
        <v>7120</v>
      </c>
      <c r="I70" s="30" t="str">
        <f>VLOOKUP(A70,'[4]ItemReport_10001042616_2025-02-'!$A:$U,21,0)</f>
        <v>20810056727516</v>
      </c>
      <c r="J70" t="s">
        <v>8194</v>
      </c>
    </row>
    <row r="71" spans="1:10" x14ac:dyDescent="0.25">
      <c r="A71" t="s">
        <v>392</v>
      </c>
      <c r="B71" t="s">
        <v>7546</v>
      </c>
      <c r="D71">
        <v>1613</v>
      </c>
      <c r="E71" t="s">
        <v>7137</v>
      </c>
      <c r="H71" t="s">
        <v>7120</v>
      </c>
      <c r="I71" s="30" t="str">
        <f>VLOOKUP(A71,'[4]ItemReport_10001042616_2025-02-'!$A:$U,21,0)</f>
        <v>00764608043646</v>
      </c>
      <c r="J71" t="s">
        <v>8194</v>
      </c>
    </row>
    <row r="72" spans="1:10" x14ac:dyDescent="0.25">
      <c r="A72" t="s">
        <v>2471</v>
      </c>
      <c r="B72" t="s">
        <v>8915</v>
      </c>
      <c r="H72" s="17" t="s">
        <v>7120</v>
      </c>
      <c r="I72" s="30" t="str">
        <f>VLOOKUP(A72,'[4]ItemReport_10001042616_2025-02-'!$A:$U,21,0)</f>
        <v>00764608082041</v>
      </c>
      <c r="J72" t="s">
        <v>8194</v>
      </c>
    </row>
    <row r="73" spans="1:10" x14ac:dyDescent="0.25">
      <c r="A73" t="s">
        <v>1953</v>
      </c>
      <c r="B73" t="s">
        <v>8916</v>
      </c>
      <c r="H73" t="s">
        <v>7120</v>
      </c>
      <c r="I73" s="30" t="str">
        <f>VLOOKUP(A73,'[4]ItemReport_10001042616_2025-02-'!$A:$U,21,0)</f>
        <v>10764608012106</v>
      </c>
      <c r="J73" t="s">
        <v>8194</v>
      </c>
    </row>
    <row r="74" spans="1:10" x14ac:dyDescent="0.25">
      <c r="A74" t="s">
        <v>395</v>
      </c>
      <c r="B74" t="s">
        <v>8917</v>
      </c>
      <c r="H74" s="17" t="s">
        <v>7120</v>
      </c>
      <c r="I74" s="30" t="str">
        <f>VLOOKUP(A74,'[4]ItemReport_10001042616_2025-02-'!$A:$U,21,0)</f>
        <v>10764608016111</v>
      </c>
      <c r="J74" t="s">
        <v>8194</v>
      </c>
    </row>
    <row r="75" spans="1:10" ht="60" x14ac:dyDescent="0.25">
      <c r="A75" t="s">
        <v>399</v>
      </c>
      <c r="B75" t="s">
        <v>7988</v>
      </c>
      <c r="F75" s="25" t="s">
        <v>8315</v>
      </c>
      <c r="H75" s="39" t="s">
        <v>8438</v>
      </c>
      <c r="I75" s="30" t="str">
        <f>VLOOKUP(A75,'[4]ItemReport_10001042616_2025-02-'!$A:$U,21,0)</f>
        <v>00764608020067</v>
      </c>
      <c r="J75" t="s">
        <v>8199</v>
      </c>
    </row>
    <row r="76" spans="1:10" ht="60" x14ac:dyDescent="0.25">
      <c r="A76" t="s">
        <v>402</v>
      </c>
      <c r="B76" t="s">
        <v>7989</v>
      </c>
      <c r="F76" s="25" t="s">
        <v>8315</v>
      </c>
      <c r="I76" s="30" t="str">
        <f>VLOOKUP(A76,'[4]ItemReport_10001042616_2025-02-'!$A:$U,21,0)</f>
        <v>00764608005248</v>
      </c>
    </row>
    <row r="77" spans="1:10" x14ac:dyDescent="0.25">
      <c r="A77" t="s">
        <v>403</v>
      </c>
      <c r="B77" t="s">
        <v>7990</v>
      </c>
      <c r="F77" t="s">
        <v>7409</v>
      </c>
      <c r="I77" s="30" t="str">
        <f>VLOOKUP(A77,'[4]ItemReport_10001042616_2025-02-'!$A:$U,21,0)</f>
        <v>00764608003237</v>
      </c>
      <c r="J77" t="s">
        <v>8194</v>
      </c>
    </row>
    <row r="78" spans="1:10" x14ac:dyDescent="0.25">
      <c r="A78" t="s">
        <v>2465</v>
      </c>
      <c r="B78" t="s">
        <v>8918</v>
      </c>
      <c r="H78" s="17" t="s">
        <v>7120</v>
      </c>
      <c r="I78" s="30" t="str">
        <f>VLOOKUP(A78,'[4]ItemReport_10001042616_2025-02-'!$A:$U,21,0)</f>
        <v>00764608020227</v>
      </c>
      <c r="J78" t="s">
        <v>8194</v>
      </c>
    </row>
    <row r="79" spans="1:10" ht="45" x14ac:dyDescent="0.25">
      <c r="A79" t="s">
        <v>25</v>
      </c>
      <c r="D79">
        <v>804</v>
      </c>
      <c r="H79" s="25" t="s">
        <v>8469</v>
      </c>
      <c r="I79" s="30" t="str">
        <f>VLOOKUP(A79,'[4]ItemReport_10001042616_2025-02-'!$A:$U,21,0)</f>
        <v>20764608010574</v>
      </c>
      <c r="J79" t="s">
        <v>8194</v>
      </c>
    </row>
    <row r="80" spans="1:10" x14ac:dyDescent="0.25">
      <c r="A80" t="s">
        <v>2696</v>
      </c>
      <c r="B80" t="s">
        <v>8919</v>
      </c>
      <c r="H80" s="17" t="s">
        <v>7120</v>
      </c>
      <c r="I80" s="30" t="str">
        <f>VLOOKUP(A80,'[4]ItemReport_10001042616_2025-02-'!$A:$U,21,0)</f>
        <v>10764608003036</v>
      </c>
      <c r="J80" t="s">
        <v>8194</v>
      </c>
    </row>
    <row r="81" spans="1:10" x14ac:dyDescent="0.25">
      <c r="A81" t="s">
        <v>311</v>
      </c>
      <c r="B81" t="s">
        <v>8920</v>
      </c>
      <c r="H81" s="17" t="s">
        <v>7120</v>
      </c>
      <c r="I81" s="30" t="str">
        <f>VLOOKUP(A81,'[4]ItemReport_10001042616_2025-02-'!$A:$U,21,0)</f>
        <v>00764608010570</v>
      </c>
      <c r="J81" t="s">
        <v>8194</v>
      </c>
    </row>
    <row r="82" spans="1:10" x14ac:dyDescent="0.25">
      <c r="A82" t="s">
        <v>1196</v>
      </c>
      <c r="B82" t="s">
        <v>8921</v>
      </c>
      <c r="H82" t="s">
        <v>7120</v>
      </c>
      <c r="I82" s="30" t="str">
        <f>VLOOKUP(A82,'[4]ItemReport_10001042616_2025-02-'!$A:$U,21,0)</f>
        <v>00465382114835</v>
      </c>
      <c r="J82" t="s">
        <v>8194</v>
      </c>
    </row>
    <row r="83" spans="1:10" x14ac:dyDescent="0.25">
      <c r="A83" t="s">
        <v>7481</v>
      </c>
      <c r="B83" t="s">
        <v>7457</v>
      </c>
      <c r="C83" t="s">
        <v>7458</v>
      </c>
      <c r="E83" t="s">
        <v>7763</v>
      </c>
      <c r="F83" t="s">
        <v>6854</v>
      </c>
      <c r="I83" s="30" t="str">
        <f>VLOOKUP(A83,'[4]ItemReport_10001042616_2025-02-'!$A:$U,21,0)</f>
        <v>20764608050457</v>
      </c>
      <c r="J83" t="s">
        <v>8194</v>
      </c>
    </row>
    <row r="84" spans="1:10" x14ac:dyDescent="0.25">
      <c r="A84" t="s">
        <v>7477</v>
      </c>
      <c r="B84" t="s">
        <v>7447</v>
      </c>
      <c r="C84" t="s">
        <v>7448</v>
      </c>
      <c r="E84" t="s">
        <v>7764</v>
      </c>
      <c r="F84" t="s">
        <v>6854</v>
      </c>
      <c r="I84" s="30" t="str">
        <f>VLOOKUP(A84,'[4]ItemReport_10001042616_2025-02-'!$A:$U,21,0)</f>
        <v>20764608050204</v>
      </c>
      <c r="J84" t="s">
        <v>8194</v>
      </c>
    </row>
    <row r="85" spans="1:10" ht="45" x14ac:dyDescent="0.25">
      <c r="A85" t="s">
        <v>4611</v>
      </c>
      <c r="B85" t="s">
        <v>8829</v>
      </c>
      <c r="C85" t="s">
        <v>8829</v>
      </c>
      <c r="F85" s="25" t="s">
        <v>8868</v>
      </c>
      <c r="J85" t="s">
        <v>8194</v>
      </c>
    </row>
    <row r="86" spans="1:10" x14ac:dyDescent="0.25">
      <c r="A86" t="s">
        <v>514</v>
      </c>
      <c r="B86" t="s">
        <v>7991</v>
      </c>
      <c r="F86" t="s">
        <v>6853</v>
      </c>
      <c r="H86" s="17" t="s">
        <v>7120</v>
      </c>
      <c r="I86" s="30" t="str">
        <f>VLOOKUP(A86,'[4]ItemReport_10001042616_2025-02-'!$A:$U,21,0)</f>
        <v>10764608001117</v>
      </c>
      <c r="J86" t="s">
        <v>8194</v>
      </c>
    </row>
    <row r="87" spans="1:10" x14ac:dyDescent="0.25">
      <c r="A87" t="s">
        <v>548</v>
      </c>
      <c r="B87" t="s">
        <v>7992</v>
      </c>
      <c r="F87" t="s">
        <v>6853</v>
      </c>
      <c r="I87" s="30" t="str">
        <f>VLOOKUP(A87,'[4]ItemReport_10001042616_2025-02-'!$A:$U,21,0)</f>
        <v>20764608021532</v>
      </c>
      <c r="J87" t="s">
        <v>8194</v>
      </c>
    </row>
    <row r="88" spans="1:10" x14ac:dyDescent="0.25">
      <c r="A88" t="s">
        <v>559</v>
      </c>
      <c r="B88" t="s">
        <v>7993</v>
      </c>
      <c r="F88" t="s">
        <v>6854</v>
      </c>
      <c r="I88" s="30" t="str">
        <f>VLOOKUP(A88,'[4]ItemReport_10001042616_2025-02-'!$A:$U,21,0)</f>
        <v>20764608041042</v>
      </c>
      <c r="J88" t="s">
        <v>8194</v>
      </c>
    </row>
    <row r="89" spans="1:10" ht="60" x14ac:dyDescent="0.25">
      <c r="A89" t="s">
        <v>568</v>
      </c>
      <c r="B89" t="s">
        <v>7907</v>
      </c>
      <c r="C89" t="s">
        <v>7938</v>
      </c>
      <c r="E89" t="s">
        <v>7950</v>
      </c>
      <c r="F89" s="25" t="s">
        <v>8360</v>
      </c>
      <c r="I89" s="30" t="str">
        <f>VLOOKUP(A89,'[4]ItemReport_10001042616_2025-02-'!$A:$U,21,0)</f>
        <v>00764608055236</v>
      </c>
      <c r="J89" t="s">
        <v>8199</v>
      </c>
    </row>
    <row r="90" spans="1:10" x14ac:dyDescent="0.25">
      <c r="A90" t="s">
        <v>582</v>
      </c>
      <c r="B90" t="s">
        <v>7670</v>
      </c>
      <c r="C90" t="s">
        <v>7670</v>
      </c>
      <c r="D90">
        <v>17081</v>
      </c>
      <c r="E90" t="s">
        <v>7081</v>
      </c>
      <c r="F90" t="s">
        <v>6853</v>
      </c>
      <c r="H90" s="17" t="s">
        <v>7120</v>
      </c>
      <c r="I90" s="30" t="str">
        <f>VLOOKUP(A90,'[4]ItemReport_10001042616_2025-02-'!$A:$U,21,0)</f>
        <v>00764608010426</v>
      </c>
      <c r="J90" t="s">
        <v>8194</v>
      </c>
    </row>
    <row r="91" spans="1:10" x14ac:dyDescent="0.25">
      <c r="A91" t="s">
        <v>585</v>
      </c>
      <c r="B91" t="s">
        <v>7391</v>
      </c>
      <c r="C91" t="s">
        <v>7391</v>
      </c>
      <c r="D91">
        <v>17082</v>
      </c>
      <c r="E91" t="s">
        <v>7765</v>
      </c>
      <c r="F91" t="s">
        <v>6853</v>
      </c>
      <c r="I91" s="30" t="str">
        <f>VLOOKUP(A91,'[4]ItemReport_10001042616_2025-02-'!$A:$U,21,0)</f>
        <v>10764608012960</v>
      </c>
      <c r="J91" t="s">
        <v>8194</v>
      </c>
    </row>
    <row r="92" spans="1:10" x14ac:dyDescent="0.25">
      <c r="A92" t="s">
        <v>588</v>
      </c>
      <c r="B92" t="s">
        <v>7387</v>
      </c>
      <c r="C92" t="s">
        <v>7387</v>
      </c>
      <c r="D92">
        <v>17083</v>
      </c>
      <c r="E92" t="s">
        <v>7766</v>
      </c>
      <c r="F92" t="s">
        <v>6853</v>
      </c>
      <c r="I92" s="30" t="str">
        <f>VLOOKUP(A92,'[4]ItemReport_10001042616_2025-02-'!$A:$U,21,0)</f>
        <v>00764608016145</v>
      </c>
      <c r="J92" t="s">
        <v>8194</v>
      </c>
    </row>
    <row r="93" spans="1:10" x14ac:dyDescent="0.25">
      <c r="A93" t="s">
        <v>3822</v>
      </c>
      <c r="B93" t="s">
        <v>7384</v>
      </c>
      <c r="C93" t="s">
        <v>7384</v>
      </c>
      <c r="D93">
        <v>17084</v>
      </c>
      <c r="E93" t="s">
        <v>7767</v>
      </c>
      <c r="F93" t="s">
        <v>6853</v>
      </c>
      <c r="I93" s="30" t="e">
        <f>VLOOKUP(A93,'[4]ItemReport_10001042616_2025-02-'!$A:$U,21,0)</f>
        <v>#N/A</v>
      </c>
      <c r="J93" t="s">
        <v>8194</v>
      </c>
    </row>
    <row r="94" spans="1:10" x14ac:dyDescent="0.25">
      <c r="A94" t="s">
        <v>3828</v>
      </c>
      <c r="B94" t="s">
        <v>7397</v>
      </c>
      <c r="C94" t="s">
        <v>7397</v>
      </c>
      <c r="D94">
        <v>17086</v>
      </c>
      <c r="E94" t="s">
        <v>7768</v>
      </c>
      <c r="F94" t="s">
        <v>6853</v>
      </c>
      <c r="I94" s="30" t="str">
        <f>VLOOKUP(A94,'[4]ItemReport_10001042616_2025-02-'!$A:$U,21,0)</f>
        <v>20764608021013</v>
      </c>
      <c r="J94" t="s">
        <v>8194</v>
      </c>
    </row>
    <row r="95" spans="1:10" x14ac:dyDescent="0.25">
      <c r="A95" t="s">
        <v>608</v>
      </c>
      <c r="B95" t="s">
        <v>7994</v>
      </c>
      <c r="F95" t="s">
        <v>6853</v>
      </c>
      <c r="I95" s="30" t="str">
        <f>VLOOKUP(A95,'[4]ItemReport_10001042616_2025-02-'!$A:$U,21,0)</f>
        <v>10764608033484</v>
      </c>
      <c r="J95" t="s">
        <v>8194</v>
      </c>
    </row>
    <row r="96" spans="1:10" ht="60" x14ac:dyDescent="0.25">
      <c r="A96" t="s">
        <v>8757</v>
      </c>
      <c r="B96" t="s">
        <v>8752</v>
      </c>
      <c r="C96" t="s">
        <v>8753</v>
      </c>
      <c r="D96">
        <v>1716</v>
      </c>
      <c r="F96" s="25" t="s">
        <v>8758</v>
      </c>
      <c r="H96" s="39" t="s">
        <v>8789</v>
      </c>
      <c r="I96" s="30" t="str">
        <f>VLOOKUP(A96,'[4]ItemReport_10001042616_2025-02-'!$A:$U,21,0)</f>
        <v>00764608034149</v>
      </c>
    </row>
    <row r="97" spans="1:10" ht="60" x14ac:dyDescent="0.25">
      <c r="A97" t="s">
        <v>7405</v>
      </c>
      <c r="B97" t="s">
        <v>7370</v>
      </c>
      <c r="C97" t="s">
        <v>7371</v>
      </c>
      <c r="D97">
        <v>1717</v>
      </c>
      <c r="E97" t="s">
        <v>7769</v>
      </c>
      <c r="F97" s="25" t="s">
        <v>8350</v>
      </c>
      <c r="I97" s="30" t="str">
        <f>VLOOKUP(A97,'[4]ItemReport_10001042616_2025-02-'!$A:$U,21,0)</f>
        <v>00764608051726</v>
      </c>
      <c r="J97" t="s">
        <v>8199</v>
      </c>
    </row>
    <row r="98" spans="1:10" ht="60" x14ac:dyDescent="0.25">
      <c r="A98" t="s">
        <v>611</v>
      </c>
      <c r="B98" t="s">
        <v>7338</v>
      </c>
      <c r="C98" t="s">
        <v>7339</v>
      </c>
      <c r="D98">
        <v>1718</v>
      </c>
      <c r="E98" t="s">
        <v>7770</v>
      </c>
      <c r="F98" s="25" t="s">
        <v>8356</v>
      </c>
      <c r="I98" s="30" t="str">
        <f>VLOOKUP(A98,'[4]ItemReport_10001042616_2025-02-'!$A:$U,21,0)</f>
        <v>20805219450912</v>
      </c>
      <c r="J98" t="s">
        <v>8199</v>
      </c>
    </row>
    <row r="99" spans="1:10" x14ac:dyDescent="0.25">
      <c r="A99" t="s">
        <v>8887</v>
      </c>
      <c r="B99" t="s">
        <v>8883</v>
      </c>
      <c r="F99" t="s">
        <v>6854</v>
      </c>
    </row>
    <row r="100" spans="1:10" ht="45" x14ac:dyDescent="0.25">
      <c r="A100" t="s">
        <v>7101</v>
      </c>
      <c r="B100" t="s">
        <v>7708</v>
      </c>
      <c r="C100" t="s">
        <v>7744</v>
      </c>
      <c r="D100">
        <v>1747</v>
      </c>
      <c r="E100" t="s">
        <v>7133</v>
      </c>
      <c r="F100" s="25" t="s">
        <v>8863</v>
      </c>
      <c r="I100" s="30" t="str">
        <f>VLOOKUP(A100,'[4]ItemReport_10001042616_2025-02-'!$A:$U,21,0)</f>
        <v>00463147426254</v>
      </c>
      <c r="J100" t="s">
        <v>8199</v>
      </c>
    </row>
    <row r="101" spans="1:10" ht="45" x14ac:dyDescent="0.25">
      <c r="A101" t="s">
        <v>661</v>
      </c>
      <c r="B101" t="s">
        <v>7505</v>
      </c>
      <c r="C101" t="s">
        <v>7287</v>
      </c>
      <c r="D101">
        <v>1748</v>
      </c>
      <c r="E101" t="s">
        <v>7771</v>
      </c>
      <c r="F101" s="25" t="s">
        <v>8355</v>
      </c>
      <c r="I101" s="30" t="str">
        <f>VLOOKUP(A101,'[4]ItemReport_10001042616_2025-02-'!$A:$U,21,0)</f>
        <v>00461902394398</v>
      </c>
      <c r="J101" t="s">
        <v>8199</v>
      </c>
    </row>
    <row r="102" spans="1:10" ht="45" x14ac:dyDescent="0.25">
      <c r="A102" t="s">
        <v>7506</v>
      </c>
      <c r="B102" t="s">
        <v>7287</v>
      </c>
      <c r="C102" t="s">
        <v>7287</v>
      </c>
      <c r="D102">
        <v>1748</v>
      </c>
      <c r="E102" t="s">
        <v>7771</v>
      </c>
      <c r="F102" s="25" t="s">
        <v>8355</v>
      </c>
      <c r="I102" s="30" t="e">
        <f>VLOOKUP(A102,'[4]ItemReport_10001042616_2025-02-'!$A:$U,21,0)</f>
        <v>#N/A</v>
      </c>
      <c r="J102" t="s">
        <v>8199</v>
      </c>
    </row>
    <row r="103" spans="1:10" x14ac:dyDescent="0.25">
      <c r="A103" t="s">
        <v>666</v>
      </c>
      <c r="B103" t="s">
        <v>7995</v>
      </c>
      <c r="F103" t="s">
        <v>7409</v>
      </c>
      <c r="I103" s="30" t="str">
        <f>VLOOKUP(A103,'[4]ItemReport_10001042616_2025-02-'!$A:$U,21,0)</f>
        <v>00764608006207</v>
      </c>
      <c r="J103" t="s">
        <v>8194</v>
      </c>
    </row>
    <row r="104" spans="1:10" x14ac:dyDescent="0.25">
      <c r="A104" t="s">
        <v>667</v>
      </c>
      <c r="B104" t="s">
        <v>7647</v>
      </c>
      <c r="C104" t="s">
        <v>7647</v>
      </c>
      <c r="D104">
        <v>1753</v>
      </c>
      <c r="E104" t="s">
        <v>6990</v>
      </c>
      <c r="F104" t="s">
        <v>6853</v>
      </c>
      <c r="H104" s="17" t="s">
        <v>7120</v>
      </c>
      <c r="I104" s="30" t="str">
        <f>VLOOKUP(A104,'[4]ItemReport_10001042616_2025-02-'!$A:$U,21,0)</f>
        <v>10764608002145</v>
      </c>
      <c r="J104" t="s">
        <v>8194</v>
      </c>
    </row>
    <row r="105" spans="1:10" ht="60" x14ac:dyDescent="0.25">
      <c r="A105" t="s">
        <v>3967</v>
      </c>
      <c r="B105" t="s">
        <v>7996</v>
      </c>
      <c r="F105" s="25" t="s">
        <v>8307</v>
      </c>
      <c r="I105" s="30" t="str">
        <f>VLOOKUP(A105,'[4]ItemReport_10001042616_2025-02-'!$A:$U,21,0)</f>
        <v>20764608050655</v>
      </c>
      <c r="J105" t="s">
        <v>8201</v>
      </c>
    </row>
    <row r="106" spans="1:10" ht="60" x14ac:dyDescent="0.25">
      <c r="A106" t="s">
        <v>7970</v>
      </c>
      <c r="B106" t="s">
        <v>7997</v>
      </c>
      <c r="F106" s="25" t="s">
        <v>8323</v>
      </c>
      <c r="I106" s="30" t="e">
        <f>VLOOKUP(A106,'[4]ItemReport_10001042616_2025-02-'!$A:$U,21,0)</f>
        <v>#N/A</v>
      </c>
      <c r="J106" t="s">
        <v>8199</v>
      </c>
    </row>
    <row r="107" spans="1:10" ht="60" x14ac:dyDescent="0.25">
      <c r="A107" t="s">
        <v>3895</v>
      </c>
      <c r="B107" t="s">
        <v>7414</v>
      </c>
      <c r="C107" t="s">
        <v>7415</v>
      </c>
      <c r="E107" t="s">
        <v>7772</v>
      </c>
      <c r="F107" s="25" t="s">
        <v>8301</v>
      </c>
      <c r="H107" s="39" t="s">
        <v>8424</v>
      </c>
      <c r="I107" s="30" t="str">
        <f>VLOOKUP(A107,'[4]ItemReport_10001042616_2025-02-'!$A:$U,21,0)</f>
        <v>20764608011076</v>
      </c>
      <c r="J107" t="s">
        <v>8199</v>
      </c>
    </row>
    <row r="108" spans="1:10" x14ac:dyDescent="0.25">
      <c r="A108" t="s">
        <v>3023</v>
      </c>
      <c r="B108" t="s">
        <v>8922</v>
      </c>
      <c r="D108">
        <v>6102</v>
      </c>
      <c r="H108" s="17" t="s">
        <v>7120</v>
      </c>
      <c r="I108" s="30" t="str">
        <f>VLOOKUP(A108,'[4]ItemReport_10001042616_2025-02-'!$A:$U,21,0)</f>
        <v>20764608050389</v>
      </c>
      <c r="J108" t="s">
        <v>8194</v>
      </c>
    </row>
    <row r="109" spans="1:10" x14ac:dyDescent="0.25">
      <c r="A109" t="s">
        <v>673</v>
      </c>
      <c r="B109" t="s">
        <v>7998</v>
      </c>
      <c r="F109" t="s">
        <v>6854</v>
      </c>
      <c r="I109" s="30" t="str">
        <f>VLOOKUP(A109,'[4]ItemReport_10001042616_2025-02-'!$A:$U,21,0)</f>
        <v>00764608031865</v>
      </c>
      <c r="J109" t="s">
        <v>8194</v>
      </c>
    </row>
    <row r="110" spans="1:10" x14ac:dyDescent="0.25">
      <c r="A110" t="s">
        <v>676</v>
      </c>
      <c r="B110" t="s">
        <v>7432</v>
      </c>
      <c r="C110" t="s">
        <v>7432</v>
      </c>
      <c r="E110" t="s">
        <v>7773</v>
      </c>
      <c r="F110" t="s">
        <v>6853</v>
      </c>
      <c r="I110" s="30" t="str">
        <f>VLOOKUP(A110,'[4]ItemReport_10001042616_2025-02-'!$A:$U,21,0)</f>
        <v>00468857998619</v>
      </c>
      <c r="J110" t="s">
        <v>8194</v>
      </c>
    </row>
    <row r="111" spans="1:10" x14ac:dyDescent="0.25">
      <c r="A111" t="s">
        <v>686</v>
      </c>
      <c r="B111" t="s">
        <v>7999</v>
      </c>
      <c r="F111" t="s">
        <v>6854</v>
      </c>
      <c r="I111" s="30" t="str">
        <f>VLOOKUP(A111,'[4]ItemReport_10001042616_2025-02-'!$A:$U,21,0)</f>
        <v>00764608031698</v>
      </c>
      <c r="J111" t="s">
        <v>8194</v>
      </c>
    </row>
    <row r="112" spans="1:10" x14ac:dyDescent="0.25">
      <c r="A112" t="s">
        <v>711</v>
      </c>
      <c r="B112" t="s">
        <v>7518</v>
      </c>
      <c r="D112">
        <v>1793</v>
      </c>
      <c r="H112" s="17" t="s">
        <v>7120</v>
      </c>
      <c r="I112" s="30" t="str">
        <f>VLOOKUP(A112,'[4]ItemReport_10001042616_2025-02-'!$A:$U,21,0)</f>
        <v>00764608090084</v>
      </c>
      <c r="J112" t="s">
        <v>8194</v>
      </c>
    </row>
    <row r="113" spans="1:10" ht="60" x14ac:dyDescent="0.25">
      <c r="A113" t="s">
        <v>726</v>
      </c>
      <c r="B113" t="s">
        <v>8000</v>
      </c>
      <c r="F113" s="25" t="s">
        <v>8353</v>
      </c>
      <c r="I113" s="30" t="str">
        <f>VLOOKUP(A113,'[4]ItemReport_10001042616_2025-02-'!$A:$U,21,0)</f>
        <v>00764608170854</v>
      </c>
      <c r="J113" t="s">
        <v>8204</v>
      </c>
    </row>
    <row r="114" spans="1:10" ht="60" x14ac:dyDescent="0.25">
      <c r="A114" t="s">
        <v>747</v>
      </c>
      <c r="B114" t="s">
        <v>7366</v>
      </c>
      <c r="C114" t="s">
        <v>7366</v>
      </c>
      <c r="D114">
        <v>1812</v>
      </c>
      <c r="E114" t="s">
        <v>7774</v>
      </c>
      <c r="F114" s="25" t="s">
        <v>8366</v>
      </c>
      <c r="I114" s="30" t="str">
        <f>VLOOKUP(A114,'[4]ItemReport_10001042616_2025-02-'!$A:$U,21,0)</f>
        <v>10764608001476</v>
      </c>
      <c r="J114" t="s">
        <v>8196</v>
      </c>
    </row>
    <row r="115" spans="1:10" ht="60" x14ac:dyDescent="0.25">
      <c r="A115" t="s">
        <v>2335</v>
      </c>
      <c r="B115" t="s">
        <v>8923</v>
      </c>
      <c r="H115" s="39" t="s">
        <v>8456</v>
      </c>
      <c r="I115" s="30" t="str">
        <f>VLOOKUP(A115,'[4]ItemReport_10001042616_2025-02-'!$A:$U,21,0)</f>
        <v>10764608017026</v>
      </c>
    </row>
    <row r="116" spans="1:10" ht="60" x14ac:dyDescent="0.25">
      <c r="A116" t="s">
        <v>4872</v>
      </c>
      <c r="B116" t="s">
        <v>8001</v>
      </c>
      <c r="F116" s="25" t="s">
        <v>8362</v>
      </c>
      <c r="I116" s="30" t="str">
        <f>VLOOKUP(A116,'[4]ItemReport_10001042616_2025-02-'!$A:$U,21,0)</f>
        <v>00462689609224</v>
      </c>
      <c r="J116" t="s">
        <v>8196</v>
      </c>
    </row>
    <row r="117" spans="1:10" x14ac:dyDescent="0.25">
      <c r="A117" t="s">
        <v>26</v>
      </c>
      <c r="B117" t="s">
        <v>7522</v>
      </c>
      <c r="D117">
        <v>1906</v>
      </c>
      <c r="E117" t="s">
        <v>26</v>
      </c>
      <c r="F117" t="s">
        <v>6853</v>
      </c>
      <c r="H117" s="17" t="s">
        <v>7120</v>
      </c>
      <c r="I117" s="30" t="str">
        <f>VLOOKUP(A117,'[4]ItemReport_10001042616_2025-02-'!$A:$U,21,0)</f>
        <v>00462067577077</v>
      </c>
      <c r="J117" t="s">
        <v>8194</v>
      </c>
    </row>
    <row r="118" spans="1:10" x14ac:dyDescent="0.25">
      <c r="A118" t="s">
        <v>777</v>
      </c>
      <c r="B118" t="s">
        <v>7521</v>
      </c>
      <c r="D118">
        <v>1909</v>
      </c>
      <c r="E118" t="s">
        <v>777</v>
      </c>
      <c r="H118" s="17" t="s">
        <v>7120</v>
      </c>
      <c r="I118" s="30" t="str">
        <f>VLOOKUP(A118,'[4]ItemReport_10001042616_2025-02-'!$A:$U,21,0)</f>
        <v>00088908734005</v>
      </c>
      <c r="J118" t="s">
        <v>8194</v>
      </c>
    </row>
    <row r="119" spans="1:10" ht="60" x14ac:dyDescent="0.25">
      <c r="A119" t="s">
        <v>7476</v>
      </c>
      <c r="B119" t="s">
        <v>7436</v>
      </c>
      <c r="C119" t="s">
        <v>7437</v>
      </c>
      <c r="E119" t="s">
        <v>7775</v>
      </c>
      <c r="F119" s="25" t="s">
        <v>8334</v>
      </c>
      <c r="I119" s="30" t="str">
        <f>VLOOKUP(A119,'[4]ItemReport_10001042616_2025-02-'!$A:$U,21,0)</f>
        <v>20764608005662</v>
      </c>
      <c r="J119" t="s">
        <v>8204</v>
      </c>
    </row>
    <row r="120" spans="1:10" x14ac:dyDescent="0.25">
      <c r="A120" t="s">
        <v>2859</v>
      </c>
      <c r="B120" t="s">
        <v>6533</v>
      </c>
      <c r="H120" t="s">
        <v>7120</v>
      </c>
      <c r="I120" s="30" t="str">
        <f>VLOOKUP(A120,'[4]ItemReport_10001042616_2025-02-'!$A:$U,21,0)</f>
        <v>00461747002113</v>
      </c>
      <c r="J120" t="s">
        <v>8194</v>
      </c>
    </row>
    <row r="121" spans="1:10" x14ac:dyDescent="0.25">
      <c r="A121" t="s">
        <v>839</v>
      </c>
      <c r="B121" t="s">
        <v>7334</v>
      </c>
      <c r="C121" t="s">
        <v>7335</v>
      </c>
      <c r="D121">
        <v>20050</v>
      </c>
      <c r="E121" t="s">
        <v>7776</v>
      </c>
      <c r="F121" t="s">
        <v>8173</v>
      </c>
      <c r="I121" s="30" t="str">
        <f>VLOOKUP(A121,'[4]ItemReport_10001042616_2025-02-'!$A:$U,21,0)</f>
        <v>00764608031612</v>
      </c>
      <c r="J121" t="s">
        <v>8194</v>
      </c>
    </row>
    <row r="122" spans="1:10" x14ac:dyDescent="0.25">
      <c r="A122" t="s">
        <v>840</v>
      </c>
      <c r="B122" t="s">
        <v>8002</v>
      </c>
      <c r="F122" t="s">
        <v>7409</v>
      </c>
      <c r="I122" s="30" t="str">
        <f>VLOOKUP(A122,'[4]ItemReport_10001042616_2025-02-'!$A:$U,21,0)</f>
        <v>20764608020436</v>
      </c>
      <c r="J122" t="s">
        <v>8194</v>
      </c>
    </row>
    <row r="123" spans="1:10" ht="45" x14ac:dyDescent="0.25">
      <c r="A123" t="s">
        <v>842</v>
      </c>
      <c r="B123" t="s">
        <v>7696</v>
      </c>
      <c r="C123" t="s">
        <v>7743</v>
      </c>
      <c r="D123">
        <v>2005</v>
      </c>
      <c r="E123" t="s">
        <v>7082</v>
      </c>
      <c r="F123" s="25" t="s">
        <v>8853</v>
      </c>
      <c r="I123" s="30" t="str">
        <f>VLOOKUP(A123,'[4]ItemReport_10001042616_2025-02-'!$A:$U,21,0)</f>
        <v>10764608170240</v>
      </c>
      <c r="J123" t="s">
        <v>8199</v>
      </c>
    </row>
    <row r="124" spans="1:10" x14ac:dyDescent="0.25">
      <c r="A124" t="s">
        <v>844</v>
      </c>
      <c r="B124" t="s">
        <v>7557</v>
      </c>
      <c r="H124" s="17" t="s">
        <v>7120</v>
      </c>
      <c r="I124" s="30" t="str">
        <f>VLOOKUP(A124,'[4]ItemReport_10001042616_2025-02-'!$A:$U,21,0)</f>
        <v>00764608019214</v>
      </c>
      <c r="J124" t="s">
        <v>8194</v>
      </c>
    </row>
    <row r="125" spans="1:10" x14ac:dyDescent="0.25">
      <c r="A125" t="s">
        <v>849</v>
      </c>
      <c r="B125" t="s">
        <v>8003</v>
      </c>
      <c r="F125" t="s">
        <v>7409</v>
      </c>
      <c r="I125" s="30" t="str">
        <f>VLOOKUP(A125,'[4]ItemReport_10001042616_2025-02-'!$A:$U,21,0)</f>
        <v>10764608012670</v>
      </c>
      <c r="J125" t="s">
        <v>8194</v>
      </c>
    </row>
    <row r="126" spans="1:10" x14ac:dyDescent="0.25">
      <c r="A126" t="s">
        <v>850</v>
      </c>
      <c r="B126" t="s">
        <v>7651</v>
      </c>
      <c r="C126" t="s">
        <v>7651</v>
      </c>
      <c r="D126">
        <v>2007</v>
      </c>
      <c r="E126" t="s">
        <v>7083</v>
      </c>
      <c r="F126" t="s">
        <v>6853</v>
      </c>
      <c r="H126" s="17" t="s">
        <v>7120</v>
      </c>
      <c r="I126" s="30" t="str">
        <f>VLOOKUP(A126,'[4]ItemReport_10001042616_2025-02-'!$A:$U,21,0)</f>
        <v>00764608055274</v>
      </c>
      <c r="J126" t="s">
        <v>8194</v>
      </c>
    </row>
    <row r="127" spans="1:10" ht="60" x14ac:dyDescent="0.25">
      <c r="A127" t="s">
        <v>851</v>
      </c>
      <c r="B127" t="s">
        <v>7694</v>
      </c>
      <c r="C127" t="s">
        <v>7740</v>
      </c>
      <c r="D127">
        <v>2007</v>
      </c>
      <c r="E127" t="s">
        <v>7084</v>
      </c>
      <c r="F127" s="25" t="s">
        <v>8853</v>
      </c>
      <c r="H127" s="39" t="s">
        <v>8424</v>
      </c>
      <c r="I127" s="30" t="str">
        <f>VLOOKUP(A127,'[4]ItemReport_10001042616_2025-02-'!$A:$U,21,0)</f>
        <v>00764608022528</v>
      </c>
      <c r="J127" t="s">
        <v>8204</v>
      </c>
    </row>
    <row r="128" spans="1:10" x14ac:dyDescent="0.25">
      <c r="A128" t="s">
        <v>852</v>
      </c>
      <c r="B128" t="s">
        <v>7332</v>
      </c>
      <c r="C128" t="s">
        <v>7333</v>
      </c>
      <c r="D128">
        <v>20080</v>
      </c>
      <c r="E128" t="s">
        <v>7777</v>
      </c>
      <c r="F128" t="s">
        <v>8173</v>
      </c>
      <c r="I128" s="30" t="str">
        <f>VLOOKUP(A128,'[4]ItemReport_10001042616_2025-02-'!$A:$U,21,0)</f>
        <v>10764608034450</v>
      </c>
      <c r="J128" t="s">
        <v>8194</v>
      </c>
    </row>
    <row r="129" spans="1:10" x14ac:dyDescent="0.25">
      <c r="A129" t="s">
        <v>859</v>
      </c>
      <c r="B129" t="s">
        <v>7556</v>
      </c>
      <c r="D129">
        <v>2010</v>
      </c>
      <c r="H129" s="17" t="s">
        <v>7120</v>
      </c>
      <c r="I129" s="30" t="str">
        <f>VLOOKUP(A129,'[4]ItemReport_10001042616_2025-02-'!$A:$U,21,0)</f>
        <v>10764608043995</v>
      </c>
      <c r="J129" t="s">
        <v>8194</v>
      </c>
    </row>
    <row r="130" spans="1:10" ht="60" x14ac:dyDescent="0.25">
      <c r="A130" t="s">
        <v>860</v>
      </c>
      <c r="B130" t="s">
        <v>8004</v>
      </c>
      <c r="F130" s="25" t="s">
        <v>8314</v>
      </c>
      <c r="I130" s="30" t="str">
        <f>VLOOKUP(A130,'[4]ItemReport_10001042616_2025-02-'!$A:$U,21,0)</f>
        <v>00810056723217</v>
      </c>
      <c r="J130" t="s">
        <v>8199</v>
      </c>
    </row>
    <row r="131" spans="1:10" ht="60" x14ac:dyDescent="0.25">
      <c r="A131" t="s">
        <v>863</v>
      </c>
      <c r="B131" t="s">
        <v>8005</v>
      </c>
      <c r="F131" s="25" t="s">
        <v>8314</v>
      </c>
      <c r="I131" s="30" t="str">
        <f>VLOOKUP(A131,'[4]ItemReport_10001042616_2025-02-'!$A:$U,21,0)</f>
        <v>00764608005019</v>
      </c>
      <c r="J131" t="s">
        <v>8199</v>
      </c>
    </row>
    <row r="132" spans="1:10" x14ac:dyDescent="0.25">
      <c r="A132" t="s">
        <v>865</v>
      </c>
      <c r="B132" t="s">
        <v>8006</v>
      </c>
      <c r="F132" t="s">
        <v>6854</v>
      </c>
      <c r="I132" s="30" t="str">
        <f>VLOOKUP(A132,'[4]ItemReport_10001042616_2025-02-'!$A:$U,21,0)</f>
        <v>20764608170896</v>
      </c>
      <c r="J132" t="s">
        <v>8194</v>
      </c>
    </row>
    <row r="133" spans="1:10" ht="60" x14ac:dyDescent="0.25">
      <c r="A133" t="s">
        <v>883</v>
      </c>
      <c r="B133" t="s">
        <v>8007</v>
      </c>
      <c r="F133" s="25" t="s">
        <v>8315</v>
      </c>
      <c r="I133" s="30" t="str">
        <f>VLOOKUP(A133,'[4]ItemReport_10001042616_2025-02-'!$A:$U,21,0)</f>
        <v>00468615353490</v>
      </c>
      <c r="J133" t="s">
        <v>8199</v>
      </c>
    </row>
    <row r="134" spans="1:10" x14ac:dyDescent="0.25">
      <c r="A134" t="s">
        <v>885</v>
      </c>
      <c r="B134" t="s">
        <v>8008</v>
      </c>
      <c r="F134" t="s">
        <v>6853</v>
      </c>
      <c r="I134" s="30" t="str">
        <f>VLOOKUP(A134,'[4]ItemReport_10001042616_2025-02-'!$A:$U,21,0)</f>
        <v>20764608031135</v>
      </c>
      <c r="J134" t="s">
        <v>8194</v>
      </c>
    </row>
    <row r="135" spans="1:10" ht="60" x14ac:dyDescent="0.25">
      <c r="A135" t="s">
        <v>886</v>
      </c>
      <c r="B135" t="s">
        <v>8009</v>
      </c>
      <c r="F135" s="25" t="s">
        <v>8314</v>
      </c>
      <c r="I135" s="30" t="str">
        <f>VLOOKUP(A135,'[4]ItemReport_10001042616_2025-02-'!$A:$U,21,0)</f>
        <v>00463056366764</v>
      </c>
      <c r="J135" t="s">
        <v>8199</v>
      </c>
    </row>
    <row r="136" spans="1:10" x14ac:dyDescent="0.25">
      <c r="A136" t="s">
        <v>888</v>
      </c>
      <c r="B136" t="s">
        <v>8010</v>
      </c>
      <c r="F136" t="s">
        <v>6853</v>
      </c>
      <c r="I136" s="30" t="str">
        <f>VLOOKUP(A136,'[4]ItemReport_10001042616_2025-02-'!$A:$U,21,0)</f>
        <v>00462188910135</v>
      </c>
      <c r="J136" t="s">
        <v>8194</v>
      </c>
    </row>
    <row r="137" spans="1:10" ht="60" x14ac:dyDescent="0.25">
      <c r="A137" t="s">
        <v>889</v>
      </c>
      <c r="B137" t="s">
        <v>8011</v>
      </c>
      <c r="F137" s="25" t="s">
        <v>8315</v>
      </c>
      <c r="I137" s="30" t="str">
        <f>VLOOKUP(A137,'[4]ItemReport_10001042616_2025-02-'!$A:$U,21,0)</f>
        <v>00764608017937</v>
      </c>
      <c r="J137" t="s">
        <v>8204</v>
      </c>
    </row>
    <row r="138" spans="1:10" x14ac:dyDescent="0.25">
      <c r="A138" t="s">
        <v>897</v>
      </c>
      <c r="B138" t="s">
        <v>8012</v>
      </c>
      <c r="F138" t="s">
        <v>7409</v>
      </c>
      <c r="I138" s="30" t="str">
        <f>VLOOKUP(A138,'[4]ItemReport_10001042616_2025-02-'!$A:$U,21,0)</f>
        <v>10764608019433</v>
      </c>
      <c r="J138" t="s">
        <v>8194</v>
      </c>
    </row>
    <row r="139" spans="1:10" x14ac:dyDescent="0.25">
      <c r="A139" t="s">
        <v>898</v>
      </c>
      <c r="B139" t="s">
        <v>7429</v>
      </c>
      <c r="C139" t="s">
        <v>7429</v>
      </c>
      <c r="E139" t="s">
        <v>7778</v>
      </c>
      <c r="F139" t="s">
        <v>6853</v>
      </c>
      <c r="I139" s="30" t="str">
        <f>VLOOKUP(A139,'[4]ItemReport_10001042616_2025-02-'!$A:$U,21,0)</f>
        <v>00764608012932</v>
      </c>
      <c r="J139" t="s">
        <v>8194</v>
      </c>
    </row>
    <row r="140" spans="1:10" x14ac:dyDescent="0.25">
      <c r="A140" t="s">
        <v>8263</v>
      </c>
      <c r="B140" t="s">
        <v>7429</v>
      </c>
      <c r="C140" t="s">
        <v>8261</v>
      </c>
      <c r="E140" t="s">
        <v>8510</v>
      </c>
      <c r="F140" t="s">
        <v>6854</v>
      </c>
      <c r="I140" s="30" t="e">
        <f>VLOOKUP(A140,'[4]ItemReport_10001042616_2025-02-'!$A:$U,21,0)</f>
        <v>#N/A</v>
      </c>
      <c r="J140" t="s">
        <v>8194</v>
      </c>
    </row>
    <row r="141" spans="1:10" x14ac:dyDescent="0.25">
      <c r="A141" t="s">
        <v>8591</v>
      </c>
      <c r="B141" t="s">
        <v>7429</v>
      </c>
      <c r="C141" t="s">
        <v>7429</v>
      </c>
      <c r="D141">
        <v>2028</v>
      </c>
      <c r="F141" t="s">
        <v>6853</v>
      </c>
      <c r="I141" s="30" t="e">
        <f>VLOOKUP(A141,'[4]ItemReport_10001042616_2025-02-'!$A:$U,21,0)</f>
        <v>#N/A</v>
      </c>
      <c r="J141" t="s">
        <v>8194</v>
      </c>
    </row>
    <row r="142" spans="1:10" ht="60" x14ac:dyDescent="0.25">
      <c r="A142" t="s">
        <v>899</v>
      </c>
      <c r="B142" t="s">
        <v>8013</v>
      </c>
      <c r="F142" s="25" t="s">
        <v>8314</v>
      </c>
      <c r="I142" s="30" t="str">
        <f>VLOOKUP(A142,'[4]ItemReport_10001042616_2025-02-'!$A:$U,21,0)</f>
        <v>00764608068106</v>
      </c>
      <c r="J142" t="s">
        <v>8204</v>
      </c>
    </row>
    <row r="143" spans="1:10" x14ac:dyDescent="0.25">
      <c r="A143" t="s">
        <v>903</v>
      </c>
      <c r="B143" t="s">
        <v>7297</v>
      </c>
      <c r="C143" t="s">
        <v>7298</v>
      </c>
      <c r="D143">
        <v>2030</v>
      </c>
      <c r="E143" t="s">
        <v>7296</v>
      </c>
      <c r="F143" t="s">
        <v>7409</v>
      </c>
      <c r="I143" s="30" t="str">
        <f>VLOOKUP(A143,'[4]ItemReport_10001042616_2025-02-'!$A:$U,21,0)</f>
        <v>00469578586505</v>
      </c>
      <c r="J143" t="s">
        <v>8194</v>
      </c>
    </row>
    <row r="144" spans="1:10" ht="45" x14ac:dyDescent="0.25">
      <c r="A144" t="s">
        <v>4275</v>
      </c>
      <c r="B144" t="s">
        <v>8014</v>
      </c>
      <c r="F144" s="25" t="s">
        <v>8868</v>
      </c>
      <c r="I144" s="30" t="str">
        <f>VLOOKUP(A144,'[4]ItemReport_10001042616_2025-02-'!$A:$U,21,0)</f>
        <v>00764608017395</v>
      </c>
      <c r="J144" t="s">
        <v>8194</v>
      </c>
    </row>
    <row r="145" spans="1:10" x14ac:dyDescent="0.25">
      <c r="A145" t="s">
        <v>904</v>
      </c>
      <c r="B145" t="s">
        <v>7682</v>
      </c>
      <c r="C145" t="s">
        <v>7682</v>
      </c>
      <c r="D145">
        <v>2030</v>
      </c>
      <c r="E145" t="s">
        <v>6991</v>
      </c>
      <c r="F145" t="s">
        <v>7119</v>
      </c>
      <c r="H145" s="17" t="s">
        <v>7120</v>
      </c>
      <c r="I145" s="30" t="str">
        <f>VLOOKUP(A145,'[4]ItemReport_10001042616_2025-02-'!$A:$U,21,0)</f>
        <v>10764608012571</v>
      </c>
      <c r="J145" t="s">
        <v>8194</v>
      </c>
    </row>
    <row r="146" spans="1:10" ht="60" x14ac:dyDescent="0.25">
      <c r="A146" t="s">
        <v>905</v>
      </c>
      <c r="B146" t="s">
        <v>7695</v>
      </c>
      <c r="C146" t="s">
        <v>7741</v>
      </c>
      <c r="D146">
        <v>2030</v>
      </c>
      <c r="E146" t="s">
        <v>7085</v>
      </c>
      <c r="F146" s="25" t="s">
        <v>8852</v>
      </c>
      <c r="H146" s="39" t="s">
        <v>8472</v>
      </c>
      <c r="I146" s="30" t="str">
        <f>VLOOKUP(A146,'[4]ItemReport_10001042616_2025-02-'!$A:$U,21,0)</f>
        <v>10764608034771</v>
      </c>
      <c r="J146" t="s">
        <v>8199</v>
      </c>
    </row>
    <row r="147" spans="1:10" x14ac:dyDescent="0.25">
      <c r="A147" t="s">
        <v>907</v>
      </c>
      <c r="B147" t="s">
        <v>7181</v>
      </c>
      <c r="C147" t="s">
        <v>7182</v>
      </c>
      <c r="D147">
        <v>203</v>
      </c>
      <c r="E147" t="s">
        <v>7180</v>
      </c>
      <c r="F147" t="s">
        <v>7223</v>
      </c>
      <c r="H147" s="17" t="s">
        <v>7120</v>
      </c>
      <c r="I147" s="30" t="str">
        <f>VLOOKUP(A147,'[4]ItemReport_10001042616_2025-02-'!$A:$U,21,0)</f>
        <v>00764608034927</v>
      </c>
      <c r="J147" t="s">
        <v>8194</v>
      </c>
    </row>
    <row r="148" spans="1:10" x14ac:dyDescent="0.25">
      <c r="A148" t="s">
        <v>2038</v>
      </c>
      <c r="B148" t="s">
        <v>8924</v>
      </c>
      <c r="H148" s="17" t="s">
        <v>7120</v>
      </c>
      <c r="I148" s="30" t="str">
        <f>VLOOKUP(A148,'[4]ItemReport_10001042616_2025-02-'!$A:$U,21,0)</f>
        <v>00468515611720</v>
      </c>
      <c r="J148" t="s">
        <v>8194</v>
      </c>
    </row>
    <row r="149" spans="1:10" x14ac:dyDescent="0.25">
      <c r="A149" t="s">
        <v>910</v>
      </c>
      <c r="B149" t="s">
        <v>8015</v>
      </c>
      <c r="F149" t="s">
        <v>6853</v>
      </c>
      <c r="I149" s="30" t="str">
        <f>VLOOKUP(A149,'[4]ItemReport_10001042616_2025-02-'!$A:$U,21,0)</f>
        <v>00466425675474</v>
      </c>
      <c r="J149" t="s">
        <v>8194</v>
      </c>
    </row>
    <row r="150" spans="1:10" ht="60" x14ac:dyDescent="0.25">
      <c r="A150" t="s">
        <v>911</v>
      </c>
      <c r="B150" t="s">
        <v>8016</v>
      </c>
      <c r="F150" s="25" t="s">
        <v>8315</v>
      </c>
      <c r="I150" s="30" t="str">
        <f>VLOOKUP(A150,'[4]ItemReport_10001042616_2025-02-'!$A:$U,21,0)</f>
        <v>10764608001483</v>
      </c>
      <c r="J150" t="s">
        <v>8199</v>
      </c>
    </row>
    <row r="151" spans="1:10" x14ac:dyDescent="0.25">
      <c r="A151" t="s">
        <v>913</v>
      </c>
      <c r="B151" t="s">
        <v>7433</v>
      </c>
      <c r="C151" t="s">
        <v>7433</v>
      </c>
      <c r="E151" t="s">
        <v>7779</v>
      </c>
      <c r="F151" t="s">
        <v>6853</v>
      </c>
      <c r="I151" s="30" t="str">
        <f>VLOOKUP(A151,'[4]ItemReport_10001042616_2025-02-'!$A:$U,21,0)</f>
        <v>00464511587724</v>
      </c>
      <c r="J151" t="s">
        <v>8194</v>
      </c>
    </row>
    <row r="152" spans="1:10" x14ac:dyDescent="0.25">
      <c r="A152" t="s">
        <v>8586</v>
      </c>
      <c r="B152" t="s">
        <v>7433</v>
      </c>
      <c r="C152" t="s">
        <v>8570</v>
      </c>
      <c r="F152" t="s">
        <v>7223</v>
      </c>
      <c r="I152" s="30" t="e">
        <f>VLOOKUP(A152,'[4]ItemReport_10001042616_2025-02-'!$A:$U,21,0)</f>
        <v>#N/A</v>
      </c>
      <c r="J152" t="s">
        <v>8194</v>
      </c>
    </row>
    <row r="153" spans="1:10" ht="60" x14ac:dyDescent="0.25">
      <c r="A153" t="s">
        <v>914</v>
      </c>
      <c r="B153" t="s">
        <v>8017</v>
      </c>
      <c r="F153" s="25" t="s">
        <v>8314</v>
      </c>
      <c r="I153" s="30" t="str">
        <f>VLOOKUP(A153,'[4]ItemReport_10001042616_2025-02-'!$A:$U,21,0)</f>
        <v>20764608060425</v>
      </c>
      <c r="J153" t="s">
        <v>8199</v>
      </c>
    </row>
    <row r="154" spans="1:10" x14ac:dyDescent="0.25">
      <c r="A154" t="s">
        <v>916</v>
      </c>
      <c r="B154" t="s">
        <v>7282</v>
      </c>
      <c r="C154" t="s">
        <v>7282</v>
      </c>
      <c r="D154">
        <v>2044</v>
      </c>
      <c r="E154" t="s">
        <v>7780</v>
      </c>
      <c r="F154" t="s">
        <v>7224</v>
      </c>
      <c r="I154" s="30" t="str">
        <f>VLOOKUP(A154,'[4]ItemReport_10001042616_2025-02-'!$A:$U,21,0)</f>
        <v>00764608032015</v>
      </c>
      <c r="J154" t="s">
        <v>8194</v>
      </c>
    </row>
    <row r="155" spans="1:10" ht="60" x14ac:dyDescent="0.25">
      <c r="A155" t="s">
        <v>917</v>
      </c>
      <c r="B155" t="s">
        <v>8264</v>
      </c>
      <c r="C155" t="s">
        <v>8265</v>
      </c>
      <c r="F155" s="25" t="s">
        <v>8319</v>
      </c>
      <c r="I155" s="30" t="str">
        <f>VLOOKUP(A155,'[4]ItemReport_10001042616_2025-02-'!$A:$U,21,0)</f>
        <v>00764608043691</v>
      </c>
    </row>
    <row r="156" spans="1:10" x14ac:dyDescent="0.25">
      <c r="A156" t="s">
        <v>927</v>
      </c>
      <c r="B156" t="s">
        <v>7541</v>
      </c>
      <c r="D156">
        <v>204</v>
      </c>
      <c r="E156" t="s">
        <v>927</v>
      </c>
      <c r="H156" s="17" t="s">
        <v>7120</v>
      </c>
      <c r="I156" s="30" t="str">
        <f>VLOOKUP(A156,'[4]ItemReport_10001042616_2025-02-'!$A:$U,21,0)</f>
        <v>10764608007911</v>
      </c>
      <c r="J156" t="s">
        <v>8194</v>
      </c>
    </row>
    <row r="157" spans="1:10" ht="60" x14ac:dyDescent="0.25">
      <c r="A157" t="s">
        <v>937</v>
      </c>
      <c r="B157" t="s">
        <v>8018</v>
      </c>
      <c r="F157" s="25" t="s">
        <v>8315</v>
      </c>
      <c r="I157" s="30" t="str">
        <f>VLOOKUP(A157,'[4]ItemReport_10001042616_2025-02-'!$A:$U,21,0)</f>
        <v>10764608007928</v>
      </c>
      <c r="J157" t="s">
        <v>8199</v>
      </c>
    </row>
    <row r="158" spans="1:10" x14ac:dyDescent="0.25">
      <c r="A158" t="s">
        <v>938</v>
      </c>
      <c r="B158" t="s">
        <v>8019</v>
      </c>
      <c r="F158" t="s">
        <v>7409</v>
      </c>
      <c r="I158" s="30" t="str">
        <f>VLOOKUP(A158,'[4]ItemReport_10001042616_2025-02-'!$A:$U,21,0)</f>
        <v>00814625070726</v>
      </c>
      <c r="J158" t="s">
        <v>8194</v>
      </c>
    </row>
    <row r="159" spans="1:10" x14ac:dyDescent="0.25">
      <c r="A159" t="s">
        <v>942</v>
      </c>
      <c r="B159" t="s">
        <v>8020</v>
      </c>
      <c r="F159" t="s">
        <v>7409</v>
      </c>
      <c r="I159" s="30" t="str">
        <f>VLOOKUP(A159,'[4]ItemReport_10001042616_2025-02-'!$A:$U,21,0)</f>
        <v>00764608017555</v>
      </c>
      <c r="J159" t="s">
        <v>8194</v>
      </c>
    </row>
    <row r="160" spans="1:10" ht="30" x14ac:dyDescent="0.25">
      <c r="A160" t="s">
        <v>8755</v>
      </c>
      <c r="B160" t="s">
        <v>8749</v>
      </c>
      <c r="C160" t="s">
        <v>8749</v>
      </c>
      <c r="D160">
        <v>2056</v>
      </c>
      <c r="F160" t="s">
        <v>6853</v>
      </c>
      <c r="H160" s="25" t="s">
        <v>6853</v>
      </c>
      <c r="I160" s="30" t="str">
        <f>VLOOKUP(A160,'[4]ItemReport_10001042616_2025-02-'!$A:$U,21,0)</f>
        <v>00461432290979</v>
      </c>
      <c r="J160" t="s">
        <v>8194</v>
      </c>
    </row>
    <row r="161" spans="1:10" x14ac:dyDescent="0.25">
      <c r="A161" t="s">
        <v>945</v>
      </c>
      <c r="B161" t="s">
        <v>7542</v>
      </c>
      <c r="D161">
        <v>205</v>
      </c>
      <c r="E161" t="s">
        <v>945</v>
      </c>
      <c r="H161" s="17" t="s">
        <v>7120</v>
      </c>
      <c r="I161" s="30" t="str">
        <f>VLOOKUP(A161,'[4]ItemReport_10001042616_2025-02-'!$A:$U,21,0)</f>
        <v>00764608060032</v>
      </c>
      <c r="J161" t="s">
        <v>8194</v>
      </c>
    </row>
    <row r="162" spans="1:10" x14ac:dyDescent="0.25">
      <c r="A162" t="s">
        <v>2616</v>
      </c>
      <c r="B162" t="s">
        <v>8925</v>
      </c>
      <c r="H162" t="s">
        <v>7120</v>
      </c>
      <c r="I162" s="30" t="str">
        <f>VLOOKUP(A162,'[4]ItemReport_10001042616_2025-02-'!$A:$U,21,0)</f>
        <v>10764608012649</v>
      </c>
      <c r="J162" t="s">
        <v>8194</v>
      </c>
    </row>
    <row r="163" spans="1:10" x14ac:dyDescent="0.25">
      <c r="A163" t="s">
        <v>1375</v>
      </c>
      <c r="B163" t="s">
        <v>8926</v>
      </c>
      <c r="F163" t="s">
        <v>6853</v>
      </c>
      <c r="I163" s="30" t="str">
        <f>VLOOKUP(A163,'[4]ItemReport_10001042616_2025-02-'!$A:$U,21,0)</f>
        <v>00764608001394</v>
      </c>
      <c r="J163" t="s">
        <v>8194</v>
      </c>
    </row>
    <row r="164" spans="1:10" x14ac:dyDescent="0.25">
      <c r="A164" t="s">
        <v>950</v>
      </c>
      <c r="B164" t="s">
        <v>7543</v>
      </c>
      <c r="D164">
        <v>206</v>
      </c>
      <c r="H164" s="17" t="s">
        <v>7120</v>
      </c>
      <c r="I164" s="30" t="str">
        <f>VLOOKUP(A164,'[4]ItemReport_10001042616_2025-02-'!$A:$U,21,0)</f>
        <v>10764608044299</v>
      </c>
      <c r="J164" t="s">
        <v>8194</v>
      </c>
    </row>
    <row r="165" spans="1:10" x14ac:dyDescent="0.25">
      <c r="A165" t="s">
        <v>8187</v>
      </c>
      <c r="B165" t="s">
        <v>8184</v>
      </c>
      <c r="C165" t="s">
        <v>8185</v>
      </c>
      <c r="D165">
        <v>2080</v>
      </c>
      <c r="F165" t="s">
        <v>6853</v>
      </c>
      <c r="I165" s="30" t="e">
        <f>VLOOKUP(A165,'[4]ItemReport_10001042616_2025-02-'!$A:$U,21,0)</f>
        <v>#N/A</v>
      </c>
      <c r="J165" t="s">
        <v>8194</v>
      </c>
    </row>
    <row r="166" spans="1:10" ht="60" x14ac:dyDescent="0.25">
      <c r="A166" t="s">
        <v>964</v>
      </c>
      <c r="B166" t="s">
        <v>7909</v>
      </c>
      <c r="C166" t="s">
        <v>7940</v>
      </c>
      <c r="E166" t="s">
        <v>7952</v>
      </c>
      <c r="F166" s="25" t="s">
        <v>8349</v>
      </c>
      <c r="I166" s="30" t="str">
        <f>VLOOKUP(A166,'[4]ItemReport_10001042616_2025-02-'!$A:$U,21,0)</f>
        <v>00764608031964</v>
      </c>
      <c r="J166" t="s">
        <v>8199</v>
      </c>
    </row>
    <row r="167" spans="1:10" x14ac:dyDescent="0.25">
      <c r="A167" t="s">
        <v>990</v>
      </c>
      <c r="B167" t="s">
        <v>7256</v>
      </c>
      <c r="C167" t="s">
        <v>7257</v>
      </c>
      <c r="D167">
        <v>210</v>
      </c>
      <c r="E167" t="s">
        <v>7781</v>
      </c>
      <c r="F167" t="s">
        <v>6854</v>
      </c>
      <c r="I167" s="30" t="e">
        <f>VLOOKUP(A167,'[4]ItemReport_10001042616_2025-02-'!$A:$U,21,0)</f>
        <v>#N/A</v>
      </c>
      <c r="J167" t="s">
        <v>8194</v>
      </c>
    </row>
    <row r="168" spans="1:10" x14ac:dyDescent="0.25">
      <c r="A168" t="s">
        <v>7261</v>
      </c>
      <c r="B168" t="s">
        <v>7258</v>
      </c>
      <c r="C168" t="s">
        <v>7258</v>
      </c>
      <c r="D168">
        <v>211</v>
      </c>
      <c r="E168" t="s">
        <v>7782</v>
      </c>
      <c r="F168" t="s">
        <v>7224</v>
      </c>
      <c r="I168" s="30" t="e">
        <f>VLOOKUP(A168,'[4]ItemReport_10001042616_2025-02-'!$A:$U,21,0)</f>
        <v>#N/A</v>
      </c>
      <c r="J168" t="s">
        <v>8194</v>
      </c>
    </row>
    <row r="169" spans="1:10" x14ac:dyDescent="0.25">
      <c r="A169" t="s">
        <v>995</v>
      </c>
      <c r="B169" t="s">
        <v>7673</v>
      </c>
      <c r="C169" t="s">
        <v>7742</v>
      </c>
      <c r="D169">
        <v>212</v>
      </c>
      <c r="E169" t="s">
        <v>7058</v>
      </c>
      <c r="F169" t="s">
        <v>6854</v>
      </c>
      <c r="H169" s="17" t="s">
        <v>7120</v>
      </c>
      <c r="I169" s="30" t="str">
        <f>VLOOKUP(A169,'[4]ItemReport_10001042616_2025-02-'!$A:$U,21,0)</f>
        <v>10764608040024</v>
      </c>
      <c r="J169" t="s">
        <v>8194</v>
      </c>
    </row>
    <row r="170" spans="1:10" x14ac:dyDescent="0.25">
      <c r="A170" t="s">
        <v>1004</v>
      </c>
      <c r="B170" t="s">
        <v>7559</v>
      </c>
      <c r="D170">
        <v>2132</v>
      </c>
      <c r="E170" t="s">
        <v>1004</v>
      </c>
      <c r="H170" s="17" t="s">
        <v>7120</v>
      </c>
      <c r="I170" s="30" t="str">
        <f>VLOOKUP(A170,'[4]ItemReport_10001042616_2025-02-'!$A:$U,21,0)</f>
        <v>00462146056400</v>
      </c>
      <c r="J170" t="s">
        <v>8194</v>
      </c>
    </row>
    <row r="171" spans="1:10" ht="60" x14ac:dyDescent="0.25">
      <c r="A171" t="s">
        <v>1010</v>
      </c>
      <c r="B171" t="s">
        <v>8021</v>
      </c>
      <c r="F171" s="25" t="s">
        <v>8362</v>
      </c>
      <c r="I171" s="30" t="str">
        <f>VLOOKUP(A171,'[4]ItemReport_10001042616_2025-02-'!$A:$U,21,0)</f>
        <v>00764608060506</v>
      </c>
      <c r="J171" t="s">
        <v>8196</v>
      </c>
    </row>
    <row r="172" spans="1:10" x14ac:dyDescent="0.25">
      <c r="A172" t="s">
        <v>1014</v>
      </c>
      <c r="B172" t="s">
        <v>8022</v>
      </c>
      <c r="F172" t="s">
        <v>6853</v>
      </c>
      <c r="I172" s="30" t="str">
        <f>VLOOKUP(A172,'[4]ItemReport_10001042616_2025-02-'!$A:$U,21,0)</f>
        <v>10764608007287</v>
      </c>
      <c r="J172" t="s">
        <v>8194</v>
      </c>
    </row>
    <row r="173" spans="1:10" ht="60" x14ac:dyDescent="0.25">
      <c r="A173" t="s">
        <v>1017</v>
      </c>
      <c r="B173" t="s">
        <v>6933</v>
      </c>
      <c r="C173" t="s">
        <v>6735</v>
      </c>
      <c r="D173">
        <v>2140</v>
      </c>
      <c r="E173" t="s">
        <v>6816</v>
      </c>
      <c r="F173" s="25" t="s">
        <v>8339</v>
      </c>
      <c r="I173" s="30" t="str">
        <f>VLOOKUP(A173,'[4]ItemReport_10001042616_2025-02-'!$A:$U,21,0)</f>
        <v>00461122275026</v>
      </c>
      <c r="J173" t="s">
        <v>8196</v>
      </c>
    </row>
    <row r="174" spans="1:10" x14ac:dyDescent="0.25">
      <c r="A174" t="s">
        <v>1019</v>
      </c>
      <c r="B174" t="s">
        <v>7536</v>
      </c>
      <c r="D174">
        <v>214</v>
      </c>
      <c r="H174" s="17" t="s">
        <v>7120</v>
      </c>
      <c r="I174" s="30" t="str">
        <f>VLOOKUP(A174,'[4]ItemReport_10001042616_2025-02-'!$A:$U,21,0)</f>
        <v>00467882801130</v>
      </c>
      <c r="J174" t="s">
        <v>8194</v>
      </c>
    </row>
    <row r="175" spans="1:10" x14ac:dyDescent="0.25">
      <c r="A175" t="s">
        <v>7410</v>
      </c>
      <c r="B175" t="s">
        <v>7663</v>
      </c>
      <c r="H175" s="17" t="s">
        <v>7120</v>
      </c>
      <c r="I175" s="30" t="str">
        <f>VLOOKUP(A175,'[4]ItemReport_10001042616_2025-02-'!$A:$U,21,0)</f>
        <v>00764608044421</v>
      </c>
      <c r="J175" t="s">
        <v>8194</v>
      </c>
    </row>
    <row r="176" spans="1:10" ht="60" x14ac:dyDescent="0.25">
      <c r="A176" t="s">
        <v>7254</v>
      </c>
      <c r="B176" t="s">
        <v>7662</v>
      </c>
      <c r="D176">
        <v>2155</v>
      </c>
      <c r="H176" s="39" t="s">
        <v>8430</v>
      </c>
      <c r="I176" s="30" t="str">
        <f>VLOOKUP(A176,'[4]ItemReport_10001042616_2025-02-'!$A:$U,21,0)</f>
        <v>00469250064352</v>
      </c>
      <c r="J176" t="s">
        <v>8196</v>
      </c>
    </row>
    <row r="177" spans="1:10" x14ac:dyDescent="0.25">
      <c r="A177" t="s">
        <v>2523</v>
      </c>
      <c r="B177" t="s">
        <v>8927</v>
      </c>
      <c r="H177" s="17" t="s">
        <v>7120</v>
      </c>
      <c r="I177" s="30" t="str">
        <f>VLOOKUP(A177,'[4]ItemReport_10001042616_2025-02-'!$A:$U,21,0)</f>
        <v>00764608034484</v>
      </c>
      <c r="J177" t="s">
        <v>8194</v>
      </c>
    </row>
    <row r="178" spans="1:10" x14ac:dyDescent="0.25">
      <c r="A178" t="s">
        <v>398</v>
      </c>
      <c r="B178" t="s">
        <v>8928</v>
      </c>
      <c r="H178" s="17" t="s">
        <v>7120</v>
      </c>
      <c r="I178" s="30" t="str">
        <f>VLOOKUP(A178,'[4]ItemReport_10001042616_2025-02-'!$A:$U,21,0)</f>
        <v>00764608039878</v>
      </c>
      <c r="J178" t="s">
        <v>8194</v>
      </c>
    </row>
    <row r="179" spans="1:10" x14ac:dyDescent="0.25">
      <c r="A179" t="s">
        <v>1022</v>
      </c>
      <c r="B179" t="s">
        <v>7363</v>
      </c>
      <c r="C179" t="s">
        <v>7363</v>
      </c>
      <c r="D179">
        <v>215</v>
      </c>
      <c r="E179" t="s">
        <v>7783</v>
      </c>
      <c r="F179" t="s">
        <v>6853</v>
      </c>
      <c r="I179" s="30" t="str">
        <f>VLOOKUP(A179,'[4]ItemReport_10001042616_2025-02-'!$A:$U,21,0)</f>
        <v>00764608002155</v>
      </c>
      <c r="J179" t="s">
        <v>8194</v>
      </c>
    </row>
    <row r="180" spans="1:10" x14ac:dyDescent="0.25">
      <c r="A180" t="s">
        <v>1029</v>
      </c>
      <c r="B180" t="s">
        <v>7418</v>
      </c>
      <c r="C180" t="s">
        <v>7419</v>
      </c>
      <c r="D180">
        <v>2170</v>
      </c>
      <c r="E180" t="s">
        <v>6571</v>
      </c>
      <c r="F180" t="s">
        <v>8173</v>
      </c>
      <c r="I180" s="30" t="str">
        <f>VLOOKUP(A180,'[4]ItemReport_10001042616_2025-02-'!$A:$U,21,0)</f>
        <v>00764608170458</v>
      </c>
      <c r="J180" t="s">
        <v>8194</v>
      </c>
    </row>
    <row r="181" spans="1:10" ht="60" x14ac:dyDescent="0.25">
      <c r="A181" t="s">
        <v>1030</v>
      </c>
      <c r="B181" t="s">
        <v>6934</v>
      </c>
      <c r="C181" t="s">
        <v>6736</v>
      </c>
      <c r="D181">
        <v>2170</v>
      </c>
      <c r="E181" t="s">
        <v>6830</v>
      </c>
      <c r="F181" s="25" t="s">
        <v>8339</v>
      </c>
      <c r="H181" s="39" t="s">
        <v>8396</v>
      </c>
      <c r="I181" s="30" t="str">
        <f>VLOOKUP(A181,'[4]ItemReport_10001042616_2025-02-'!$A:$U,21,0)</f>
        <v>10764608007294</v>
      </c>
      <c r="J181" t="s">
        <v>8196</v>
      </c>
    </row>
    <row r="182" spans="1:10" ht="60" x14ac:dyDescent="0.25">
      <c r="A182" t="s">
        <v>1034</v>
      </c>
      <c r="B182" t="s">
        <v>6935</v>
      </c>
      <c r="C182" t="s">
        <v>6737</v>
      </c>
      <c r="D182">
        <v>2172</v>
      </c>
      <c r="E182" t="s">
        <v>6822</v>
      </c>
      <c r="F182" s="25" t="s">
        <v>8339</v>
      </c>
      <c r="H182" s="39" t="s">
        <v>8788</v>
      </c>
      <c r="I182" s="30" t="str">
        <f>VLOOKUP(A182,'[4]ItemReport_10001042616_2025-02-'!$A:$U,21,0)</f>
        <v>00764608003053</v>
      </c>
      <c r="J182" t="s">
        <v>8196</v>
      </c>
    </row>
    <row r="183" spans="1:10" ht="60" x14ac:dyDescent="0.25">
      <c r="A183" t="s">
        <v>1038</v>
      </c>
      <c r="B183" t="s">
        <v>6936</v>
      </c>
      <c r="C183" t="s">
        <v>6738</v>
      </c>
      <c r="D183">
        <v>2174</v>
      </c>
      <c r="E183" t="s">
        <v>6819</v>
      </c>
      <c r="F183" s="25" t="s">
        <v>8339</v>
      </c>
      <c r="H183" s="39" t="s">
        <v>8396</v>
      </c>
      <c r="I183" s="30" t="str">
        <f>VLOOKUP(A183,'[4]ItemReport_10001042616_2025-02-'!$A:$U,21,0)</f>
        <v>10764608034436</v>
      </c>
      <c r="J183" t="s">
        <v>8196</v>
      </c>
    </row>
    <row r="184" spans="1:10" ht="60" x14ac:dyDescent="0.25">
      <c r="A184" t="s">
        <v>1040</v>
      </c>
      <c r="B184" t="s">
        <v>7553</v>
      </c>
      <c r="D184">
        <v>2176</v>
      </c>
      <c r="E184" t="s">
        <v>1040</v>
      </c>
      <c r="H184" s="39" t="s">
        <v>8420</v>
      </c>
      <c r="I184" s="30" t="str">
        <f>VLOOKUP(A184,'[4]ItemReport_10001042616_2025-02-'!$A:$U,21,0)</f>
        <v>00764608170182</v>
      </c>
      <c r="J184" t="s">
        <v>8196</v>
      </c>
    </row>
    <row r="185" spans="1:10" ht="60" x14ac:dyDescent="0.25">
      <c r="A185" t="s">
        <v>7971</v>
      </c>
      <c r="B185" t="s">
        <v>8023</v>
      </c>
      <c r="F185" s="25" t="s">
        <v>8362</v>
      </c>
      <c r="I185" s="30" t="str">
        <f>VLOOKUP(A185,'[4]ItemReport_10001042616_2025-02-'!$A:$U,21,0)</f>
        <v>00764608005477</v>
      </c>
      <c r="J185" t="s">
        <v>8196</v>
      </c>
    </row>
    <row r="186" spans="1:10" x14ac:dyDescent="0.25">
      <c r="A186" t="s">
        <v>760</v>
      </c>
      <c r="B186" t="s">
        <v>8929</v>
      </c>
      <c r="H186" s="17" t="s">
        <v>8181</v>
      </c>
      <c r="I186" s="30" t="str">
        <f>VLOOKUP(A186,'[4]ItemReport_10001042616_2025-02-'!$A:$U,21,0)</f>
        <v>20764608033573</v>
      </c>
      <c r="J186" t="s">
        <v>8196</v>
      </c>
    </row>
    <row r="187" spans="1:10" x14ac:dyDescent="0.25">
      <c r="A187" t="s">
        <v>28</v>
      </c>
      <c r="B187" t="s">
        <v>7642</v>
      </c>
      <c r="C187" t="s">
        <v>7642</v>
      </c>
      <c r="D187">
        <v>2201</v>
      </c>
      <c r="E187" t="s">
        <v>7784</v>
      </c>
      <c r="F187" t="s">
        <v>6853</v>
      </c>
      <c r="H187" s="17" t="s">
        <v>7120</v>
      </c>
      <c r="I187" s="30" t="str">
        <f>VLOOKUP(A187,'[4]ItemReport_10001042616_2025-02-'!$A:$U,21,0)</f>
        <v>00764608022016</v>
      </c>
      <c r="J187" t="s">
        <v>8194</v>
      </c>
    </row>
    <row r="188" spans="1:10" x14ac:dyDescent="0.25">
      <c r="A188" t="s">
        <v>18</v>
      </c>
      <c r="B188" t="s">
        <v>6859</v>
      </c>
      <c r="C188" t="s">
        <v>6859</v>
      </c>
      <c r="D188">
        <v>2202</v>
      </c>
      <c r="E188" t="s">
        <v>6992</v>
      </c>
      <c r="F188" t="s">
        <v>6853</v>
      </c>
      <c r="H188" s="17" t="s">
        <v>7120</v>
      </c>
      <c r="I188" s="30" t="str">
        <f>VLOOKUP(A188,'[4]ItemReport_10001042616_2025-02-'!$A:$U,21,0)</f>
        <v>20764608031418</v>
      </c>
      <c r="J188" t="s">
        <v>8194</v>
      </c>
    </row>
    <row r="189" spans="1:10" ht="45" x14ac:dyDescent="0.25">
      <c r="A189" t="s">
        <v>1072</v>
      </c>
      <c r="B189" t="s">
        <v>6912</v>
      </c>
      <c r="C189" t="s">
        <v>6753</v>
      </c>
      <c r="D189">
        <v>2202</v>
      </c>
      <c r="E189" t="s">
        <v>6828</v>
      </c>
      <c r="F189" s="25" t="s">
        <v>8311</v>
      </c>
      <c r="H189" s="39" t="s">
        <v>8423</v>
      </c>
      <c r="I189" s="30" t="str">
        <f>VLOOKUP(A189,'[4]ItemReport_10001042616_2025-02-'!$A:$U,21,0)</f>
        <v>00468916893299</v>
      </c>
      <c r="J189" t="s">
        <v>8199</v>
      </c>
    </row>
    <row r="190" spans="1:10" ht="45" x14ac:dyDescent="0.25">
      <c r="A190" t="s">
        <v>1073</v>
      </c>
      <c r="B190" t="s">
        <v>8024</v>
      </c>
      <c r="F190" t="s">
        <v>7409</v>
      </c>
      <c r="H190" s="25" t="s">
        <v>8469</v>
      </c>
      <c r="I190" s="30" t="str">
        <f>VLOOKUP(A190,'[4]ItemReport_10001042616_2025-02-'!$A:$U,21,0)</f>
        <v>00764608025208</v>
      </c>
      <c r="J190" t="s">
        <v>8194</v>
      </c>
    </row>
    <row r="191" spans="1:10" x14ac:dyDescent="0.25">
      <c r="A191" t="s">
        <v>17</v>
      </c>
      <c r="B191" t="s">
        <v>6860</v>
      </c>
      <c r="C191" t="s">
        <v>6860</v>
      </c>
      <c r="D191">
        <v>2204</v>
      </c>
      <c r="F191" t="s">
        <v>6853</v>
      </c>
      <c r="H191" s="17" t="s">
        <v>7120</v>
      </c>
      <c r="I191" s="30" t="str">
        <f>VLOOKUP(A191,'[4]ItemReport_10001042616_2025-02-'!$A:$U,21,0)</f>
        <v>10764608051068</v>
      </c>
      <c r="J191" t="s">
        <v>8194</v>
      </c>
    </row>
    <row r="192" spans="1:10" x14ac:dyDescent="0.25">
      <c r="A192" t="s">
        <v>6565</v>
      </c>
      <c r="B192" t="s">
        <v>6860</v>
      </c>
      <c r="C192" t="s">
        <v>6860</v>
      </c>
      <c r="D192">
        <v>2204</v>
      </c>
      <c r="E192" t="s">
        <v>6993</v>
      </c>
      <c r="F192" t="s">
        <v>6853</v>
      </c>
      <c r="H192" s="17" t="s">
        <v>7120</v>
      </c>
      <c r="I192" s="30" t="e">
        <f>VLOOKUP(A192,'[4]ItemReport_10001042616_2025-02-'!$A:$U,21,0)</f>
        <v>#N/A</v>
      </c>
      <c r="J192" t="s">
        <v>8194</v>
      </c>
    </row>
    <row r="193" spans="1:10" ht="45" x14ac:dyDescent="0.25">
      <c r="A193" t="s">
        <v>1074</v>
      </c>
      <c r="B193" t="s">
        <v>6913</v>
      </c>
      <c r="C193" t="s">
        <v>6706</v>
      </c>
      <c r="D193">
        <v>2204</v>
      </c>
      <c r="E193" t="s">
        <v>6827</v>
      </c>
      <c r="F193" s="25" t="s">
        <v>8311</v>
      </c>
      <c r="H193" s="39" t="s">
        <v>8423</v>
      </c>
      <c r="I193" s="30" t="str">
        <f>VLOOKUP(A193,'[4]ItemReport_10001042616_2025-02-'!$A:$U,21,0)</f>
        <v>00465913432438</v>
      </c>
      <c r="J193" t="s">
        <v>8199</v>
      </c>
    </row>
    <row r="194" spans="1:10" x14ac:dyDescent="0.25">
      <c r="A194" t="s">
        <v>408</v>
      </c>
      <c r="B194" t="s">
        <v>8930</v>
      </c>
      <c r="H194" s="17" t="s">
        <v>7120</v>
      </c>
      <c r="I194" s="30" t="str">
        <f>VLOOKUP(A194,'[4]ItemReport_10001042616_2025-02-'!$A:$U,21,0)</f>
        <v>10764608025601</v>
      </c>
      <c r="J194" t="s">
        <v>8194</v>
      </c>
    </row>
    <row r="195" spans="1:10" x14ac:dyDescent="0.25">
      <c r="A195" t="s">
        <v>29</v>
      </c>
      <c r="B195" t="s">
        <v>7650</v>
      </c>
      <c r="C195" t="s">
        <v>7650</v>
      </c>
      <c r="D195">
        <v>2205</v>
      </c>
      <c r="E195" t="s">
        <v>6994</v>
      </c>
      <c r="F195" t="s">
        <v>6853</v>
      </c>
      <c r="H195" s="17" t="s">
        <v>7120</v>
      </c>
      <c r="I195" s="30" t="str">
        <f>VLOOKUP(A195,'[4]ItemReport_10001042616_2025-02-'!$A:$U,21,0)</f>
        <v>00764608044100</v>
      </c>
      <c r="J195" t="s">
        <v>8194</v>
      </c>
    </row>
    <row r="196" spans="1:10" ht="60" x14ac:dyDescent="0.25">
      <c r="A196" t="s">
        <v>1076</v>
      </c>
      <c r="B196" t="s">
        <v>8025</v>
      </c>
      <c r="F196" s="25" t="s">
        <v>8314</v>
      </c>
      <c r="H196" s="39" t="s">
        <v>8424</v>
      </c>
      <c r="I196" s="30" t="str">
        <f>VLOOKUP(A196,'[4]ItemReport_10001042616_2025-02-'!$A:$U,21,0)</f>
        <v>00461853183942</v>
      </c>
      <c r="J196" t="s">
        <v>8199</v>
      </c>
    </row>
    <row r="197" spans="1:10" x14ac:dyDescent="0.25">
      <c r="A197" t="s">
        <v>1078</v>
      </c>
      <c r="B197" t="s">
        <v>6884</v>
      </c>
      <c r="C197" t="s">
        <v>6573</v>
      </c>
      <c r="D197">
        <v>2206</v>
      </c>
      <c r="E197" t="s">
        <v>6572</v>
      </c>
      <c r="F197" t="s">
        <v>6854</v>
      </c>
      <c r="H197" s="17" t="s">
        <v>7120</v>
      </c>
      <c r="I197" s="30" t="str">
        <f>VLOOKUP(A197,'[4]ItemReport_10001042616_2025-02-'!$A:$U,21,0)</f>
        <v>00469531510479</v>
      </c>
      <c r="J197" t="s">
        <v>8194</v>
      </c>
    </row>
    <row r="198" spans="1:10" ht="60" x14ac:dyDescent="0.25">
      <c r="A198" t="s">
        <v>1079</v>
      </c>
      <c r="B198" t="s">
        <v>8026</v>
      </c>
      <c r="F198" s="25" t="s">
        <v>8315</v>
      </c>
      <c r="I198" s="30" t="str">
        <f>VLOOKUP(A198,'[4]ItemReport_10001042616_2025-02-'!$A:$U,21,0)</f>
        <v>00764608017241</v>
      </c>
      <c r="J198" t="s">
        <v>8199</v>
      </c>
    </row>
    <row r="199" spans="1:10" x14ac:dyDescent="0.25">
      <c r="A199" t="s">
        <v>1081</v>
      </c>
      <c r="B199" t="s">
        <v>7513</v>
      </c>
      <c r="D199">
        <v>2207</v>
      </c>
      <c r="E199" t="s">
        <v>1081</v>
      </c>
      <c r="F199" t="s">
        <v>6853</v>
      </c>
      <c r="H199" t="s">
        <v>7120</v>
      </c>
      <c r="I199" s="30" t="str">
        <f>VLOOKUP(A199,'[4]ItemReport_10001042616_2025-02-'!$A:$U,21,0)</f>
        <v>20764608005525</v>
      </c>
      <c r="J199" t="s">
        <v>8194</v>
      </c>
    </row>
    <row r="200" spans="1:10" x14ac:dyDescent="0.25">
      <c r="A200" t="s">
        <v>1084</v>
      </c>
      <c r="B200" t="s">
        <v>7285</v>
      </c>
      <c r="C200" t="s">
        <v>7286</v>
      </c>
      <c r="D200">
        <v>2209</v>
      </c>
      <c r="E200" t="s">
        <v>7785</v>
      </c>
      <c r="F200" t="s">
        <v>7223</v>
      </c>
      <c r="I200" s="30" t="str">
        <f>VLOOKUP(A200,'[4]ItemReport_10001042616_2025-02-'!$A:$U,21,0)</f>
        <v>10764608002695</v>
      </c>
      <c r="J200" t="s">
        <v>8194</v>
      </c>
    </row>
    <row r="201" spans="1:10" ht="60" x14ac:dyDescent="0.25">
      <c r="A201" t="s">
        <v>1085</v>
      </c>
      <c r="B201" t="s">
        <v>8027</v>
      </c>
      <c r="F201" s="25" t="s">
        <v>8315</v>
      </c>
      <c r="I201" s="30" t="str">
        <f>VLOOKUP(A201,'[4]ItemReport_10001042616_2025-02-'!$A:$U,21,0)</f>
        <v>10764608012069</v>
      </c>
      <c r="J201" t="s">
        <v>8199</v>
      </c>
    </row>
    <row r="202" spans="1:10" ht="60" x14ac:dyDescent="0.25">
      <c r="A202" t="s">
        <v>4857</v>
      </c>
      <c r="B202" t="s">
        <v>8028</v>
      </c>
      <c r="F202" s="25" t="s">
        <v>8343</v>
      </c>
      <c r="I202" s="30" t="e">
        <f>VLOOKUP(A202,'[4]ItemReport_10001042616_2025-02-'!$A:$U,21,0)</f>
        <v>#N/A</v>
      </c>
    </row>
    <row r="203" spans="1:10" ht="60" x14ac:dyDescent="0.25">
      <c r="A203" t="s">
        <v>1087</v>
      </c>
      <c r="B203" t="s">
        <v>8186</v>
      </c>
      <c r="C203" t="s">
        <v>8186</v>
      </c>
      <c r="F203" s="25" t="s">
        <v>8352</v>
      </c>
      <c r="H203" s="39" t="s">
        <v>8385</v>
      </c>
      <c r="I203" s="30" t="str">
        <f>VLOOKUP(A203,'[4]ItemReport_10001042616_2025-02-'!$A:$U,21,0)</f>
        <v>20764608031517</v>
      </c>
      <c r="J203" t="s">
        <v>8204</v>
      </c>
    </row>
    <row r="204" spans="1:10" x14ac:dyDescent="0.25">
      <c r="A204" t="s">
        <v>1362</v>
      </c>
      <c r="B204" t="s">
        <v>8931</v>
      </c>
      <c r="H204" s="17" t="s">
        <v>7120</v>
      </c>
      <c r="I204" s="30" t="str">
        <f>VLOOKUP(A204,'[4]ItemReport_10001042616_2025-02-'!$A:$U,21,0)</f>
        <v>00764608030042</v>
      </c>
      <c r="J204" t="s">
        <v>8194</v>
      </c>
    </row>
    <row r="205" spans="1:10" x14ac:dyDescent="0.25">
      <c r="A205" t="s">
        <v>1312</v>
      </c>
      <c r="B205" t="s">
        <v>8932</v>
      </c>
      <c r="H205" s="17" t="s">
        <v>7120</v>
      </c>
      <c r="I205" s="30" t="str">
        <f>VLOOKUP(A205,'[4]ItemReport_10001042616_2025-02-'!$A:$U,21,0)</f>
        <v>00467855943102</v>
      </c>
      <c r="J205" t="s">
        <v>8194</v>
      </c>
    </row>
    <row r="206" spans="1:10" ht="60" x14ac:dyDescent="0.25">
      <c r="A206" t="s">
        <v>8767</v>
      </c>
      <c r="B206" t="s">
        <v>8763</v>
      </c>
      <c r="C206" t="s">
        <v>8764</v>
      </c>
      <c r="D206">
        <v>2222</v>
      </c>
      <c r="F206" s="25" t="s">
        <v>8851</v>
      </c>
      <c r="H206" s="39" t="s">
        <v>8424</v>
      </c>
      <c r="I206" s="30" t="str">
        <f>VLOOKUP(A206,'[4]ItemReport_10001042616_2025-02-'!$A:$U,21,0)</f>
        <v>00764608033043</v>
      </c>
    </row>
    <row r="207" spans="1:10" x14ac:dyDescent="0.25">
      <c r="A207" t="s">
        <v>1095</v>
      </c>
      <c r="B207" t="s">
        <v>7644</v>
      </c>
      <c r="C207" t="s">
        <v>7644</v>
      </c>
      <c r="D207">
        <v>2225</v>
      </c>
      <c r="E207" t="s">
        <v>7786</v>
      </c>
      <c r="F207" t="s">
        <v>6853</v>
      </c>
      <c r="I207" s="30" t="str">
        <f>VLOOKUP(A207,'[4]ItemReport_10001042616_2025-02-'!$A:$U,21,0)</f>
        <v>20764608020122</v>
      </c>
      <c r="J207" t="s">
        <v>8194</v>
      </c>
    </row>
    <row r="208" spans="1:10" ht="45" x14ac:dyDescent="0.25">
      <c r="A208" t="s">
        <v>1100</v>
      </c>
      <c r="B208" t="s">
        <v>8808</v>
      </c>
      <c r="C208" t="s">
        <v>8831</v>
      </c>
      <c r="F208" t="s">
        <v>7409</v>
      </c>
      <c r="H208" s="25" t="s">
        <v>8469</v>
      </c>
      <c r="I208" s="30" t="str">
        <f>VLOOKUP(A208,'[4]ItemReport_10001042616_2025-02-'!$A:$U,21,0)</f>
        <v>00764608010808</v>
      </c>
      <c r="J208" t="s">
        <v>8194</v>
      </c>
    </row>
    <row r="209" spans="1:10" x14ac:dyDescent="0.25">
      <c r="A209" t="s">
        <v>12</v>
      </c>
      <c r="B209" t="s">
        <v>6885</v>
      </c>
      <c r="C209" t="s">
        <v>6575</v>
      </c>
      <c r="D209">
        <v>2227</v>
      </c>
      <c r="E209" t="s">
        <v>6574</v>
      </c>
      <c r="F209" t="s">
        <v>6854</v>
      </c>
      <c r="H209" s="17" t="s">
        <v>7120</v>
      </c>
      <c r="I209" s="30" t="str">
        <f>VLOOKUP(A209,'[4]ItemReport_10001042616_2025-02-'!$A:$U,21,0)</f>
        <v>20764608041431</v>
      </c>
      <c r="J209" t="s">
        <v>8194</v>
      </c>
    </row>
    <row r="210" spans="1:10" x14ac:dyDescent="0.25">
      <c r="A210" t="s">
        <v>4894</v>
      </c>
      <c r="B210" t="s">
        <v>6886</v>
      </c>
      <c r="C210" t="s">
        <v>6850</v>
      </c>
      <c r="D210">
        <v>2227</v>
      </c>
      <c r="E210" t="s">
        <v>6576</v>
      </c>
      <c r="F210" t="s">
        <v>6854</v>
      </c>
      <c r="H210" s="17" t="s">
        <v>7120</v>
      </c>
      <c r="I210" s="30" t="e">
        <f>VLOOKUP(A210,'[4]ItemReport_10001042616_2025-02-'!$A:$U,21,0)</f>
        <v>#N/A</v>
      </c>
      <c r="J210" t="s">
        <v>8194</v>
      </c>
    </row>
    <row r="211" spans="1:10" x14ac:dyDescent="0.25">
      <c r="A211" t="s">
        <v>8600</v>
      </c>
      <c r="B211" t="s">
        <v>6886</v>
      </c>
      <c r="C211" t="s">
        <v>6886</v>
      </c>
      <c r="D211">
        <v>2227</v>
      </c>
      <c r="F211" t="s">
        <v>6853</v>
      </c>
      <c r="I211" s="30" t="e">
        <f>VLOOKUP(A211,'[4]ItemReport_10001042616_2025-02-'!$A:$U,21,0)</f>
        <v>#N/A</v>
      </c>
      <c r="J211" t="s">
        <v>8194</v>
      </c>
    </row>
    <row r="212" spans="1:10" ht="60" x14ac:dyDescent="0.25">
      <c r="A212" t="s">
        <v>1101</v>
      </c>
      <c r="B212" t="s">
        <v>7395</v>
      </c>
      <c r="C212" t="s">
        <v>7396</v>
      </c>
      <c r="D212">
        <v>2227</v>
      </c>
      <c r="E212" t="s">
        <v>7787</v>
      </c>
      <c r="F212" s="25" t="s">
        <v>8854</v>
      </c>
      <c r="H212" s="39" t="s">
        <v>8425</v>
      </c>
      <c r="I212" s="30" t="str">
        <f>VLOOKUP(A212,'[4]ItemReport_10001042616_2025-02-'!$A:$U,21,0)</f>
        <v>00764608021859</v>
      </c>
      <c r="J212" t="s">
        <v>8199</v>
      </c>
    </row>
    <row r="213" spans="1:10" x14ac:dyDescent="0.25">
      <c r="A213" t="s">
        <v>1112</v>
      </c>
      <c r="B213" t="s">
        <v>7527</v>
      </c>
      <c r="D213">
        <v>2230</v>
      </c>
      <c r="E213" t="s">
        <v>1112</v>
      </c>
      <c r="H213" s="17" t="s">
        <v>7120</v>
      </c>
      <c r="I213" s="30" t="str">
        <f>VLOOKUP(A213,'[4]ItemReport_10001042616_2025-02-'!$A:$U,21,0)</f>
        <v>20764608010420</v>
      </c>
      <c r="J213" t="s">
        <v>8194</v>
      </c>
    </row>
    <row r="214" spans="1:10" x14ac:dyDescent="0.25">
      <c r="A214" t="s">
        <v>1115</v>
      </c>
      <c r="B214" t="s">
        <v>8029</v>
      </c>
      <c r="C214" t="s">
        <v>8493</v>
      </c>
      <c r="D214">
        <v>2232</v>
      </c>
      <c r="F214" t="s">
        <v>7223</v>
      </c>
      <c r="I214" s="30" t="str">
        <f>VLOOKUP(A214,'[4]ItemReport_10001042616_2025-02-'!$A:$U,21,0)</f>
        <v>10764608002763</v>
      </c>
      <c r="J214" t="s">
        <v>8194</v>
      </c>
    </row>
    <row r="215" spans="1:10" x14ac:dyDescent="0.25">
      <c r="A215" t="s">
        <v>1118</v>
      </c>
      <c r="B215" t="s">
        <v>7534</v>
      </c>
      <c r="D215">
        <v>2233</v>
      </c>
      <c r="F215" t="s">
        <v>6853</v>
      </c>
      <c r="H215" s="17" t="s">
        <v>7120</v>
      </c>
      <c r="I215" s="30" t="str">
        <f>VLOOKUP(A215,'[4]ItemReport_10001042616_2025-02-'!$A:$U,21,0)</f>
        <v>10764608033446</v>
      </c>
      <c r="J215" t="s">
        <v>8194</v>
      </c>
    </row>
    <row r="216" spans="1:10" ht="60" x14ac:dyDescent="0.25">
      <c r="A216" t="s">
        <v>1119</v>
      </c>
      <c r="B216" t="s">
        <v>7336</v>
      </c>
      <c r="C216" t="s">
        <v>7337</v>
      </c>
      <c r="D216">
        <v>2233</v>
      </c>
      <c r="E216" t="s">
        <v>7788</v>
      </c>
      <c r="F216" s="25" t="s">
        <v>8317</v>
      </c>
      <c r="H216" s="39" t="s">
        <v>8439</v>
      </c>
      <c r="I216" s="30" t="str">
        <f>VLOOKUP(A216,'[4]ItemReport_10001042616_2025-02-'!$A:$U,21,0)</f>
        <v>20764608050730</v>
      </c>
      <c r="J216" t="s">
        <v>8199</v>
      </c>
    </row>
    <row r="217" spans="1:10" ht="45" x14ac:dyDescent="0.25">
      <c r="A217" t="s">
        <v>1123</v>
      </c>
      <c r="B217" t="s">
        <v>8830</v>
      </c>
      <c r="C217" t="s">
        <v>8830</v>
      </c>
      <c r="F217" t="s">
        <v>7409</v>
      </c>
      <c r="H217" s="39" t="s">
        <v>8801</v>
      </c>
      <c r="I217" s="30" t="str">
        <f>VLOOKUP(A217,'[4]ItemReport_10001042616_2025-02-'!$A:$U,21,0)</f>
        <v>00764608005392</v>
      </c>
      <c r="J217" t="s">
        <v>8194</v>
      </c>
    </row>
    <row r="218" spans="1:10" x14ac:dyDescent="0.25">
      <c r="A218" t="s">
        <v>1125</v>
      </c>
      <c r="B218" t="s">
        <v>6968</v>
      </c>
      <c r="C218" t="s">
        <v>6579</v>
      </c>
      <c r="D218">
        <v>2236</v>
      </c>
      <c r="E218" t="s">
        <v>6578</v>
      </c>
      <c r="F218" t="s">
        <v>8173</v>
      </c>
      <c r="I218" s="30" t="str">
        <f>VLOOKUP(A218,'[4]ItemReport_10001042616_2025-02-'!$A:$U,21,0)</f>
        <v>00764608034712</v>
      </c>
      <c r="J218" t="s">
        <v>8194</v>
      </c>
    </row>
    <row r="219" spans="1:10" x14ac:dyDescent="0.25">
      <c r="A219" t="s">
        <v>30</v>
      </c>
      <c r="B219" t="s">
        <v>6861</v>
      </c>
      <c r="C219" t="s">
        <v>6861</v>
      </c>
      <c r="D219">
        <v>2236</v>
      </c>
      <c r="E219" t="s">
        <v>6995</v>
      </c>
      <c r="F219" t="s">
        <v>6853</v>
      </c>
      <c r="H219" s="17" t="s">
        <v>7120</v>
      </c>
      <c r="I219" s="30" t="str">
        <f>VLOOKUP(A219,'[4]ItemReport_10001042616_2025-02-'!$A:$U,21,0)</f>
        <v>20764608050013</v>
      </c>
      <c r="J219" t="s">
        <v>8194</v>
      </c>
    </row>
    <row r="220" spans="1:10" ht="60" x14ac:dyDescent="0.25">
      <c r="A220" t="s">
        <v>421</v>
      </c>
      <c r="B220" t="s">
        <v>8933</v>
      </c>
      <c r="D220">
        <v>1634</v>
      </c>
      <c r="H220" s="39" t="s">
        <v>8871</v>
      </c>
    </row>
    <row r="221" spans="1:10" x14ac:dyDescent="0.25">
      <c r="A221" t="s">
        <v>1329</v>
      </c>
      <c r="B221" t="s">
        <v>8934</v>
      </c>
      <c r="H221" s="17" t="s">
        <v>7120</v>
      </c>
      <c r="I221" s="30" t="str">
        <f>VLOOKUP(A221,'[4]ItemReport_10001042616_2025-02-'!$A:$U,21,0)</f>
        <v>00461768543497</v>
      </c>
      <c r="J221" t="s">
        <v>8194</v>
      </c>
    </row>
    <row r="222" spans="1:10" ht="60" x14ac:dyDescent="0.25">
      <c r="A222" t="s">
        <v>1089</v>
      </c>
      <c r="B222" t="s">
        <v>8935</v>
      </c>
      <c r="H222" s="39" t="s">
        <v>8398</v>
      </c>
      <c r="I222" s="30" t="str">
        <f>VLOOKUP(A222,'[4]ItemReport_10001042616_2025-02-'!$A:$U,21,0)</f>
        <v>00764608012260</v>
      </c>
      <c r="J222" t="s">
        <v>8201</v>
      </c>
    </row>
    <row r="223" spans="1:10" x14ac:dyDescent="0.25">
      <c r="A223" t="s">
        <v>1133</v>
      </c>
      <c r="B223" t="s">
        <v>7055</v>
      </c>
      <c r="C223" t="s">
        <v>7055</v>
      </c>
      <c r="D223">
        <v>229</v>
      </c>
      <c r="E223" t="s">
        <v>7086</v>
      </c>
      <c r="F223" t="s">
        <v>6853</v>
      </c>
      <c r="H223" s="17" t="s">
        <v>7120</v>
      </c>
      <c r="I223" s="30" t="str">
        <f>VLOOKUP(A223,'[4]ItemReport_10001042616_2025-02-'!$A:$U,21,0)</f>
        <v>10764608022044</v>
      </c>
      <c r="J223" t="s">
        <v>8194</v>
      </c>
    </row>
    <row r="224" spans="1:10" x14ac:dyDescent="0.25">
      <c r="A224" t="s">
        <v>1136</v>
      </c>
      <c r="B224" t="s">
        <v>8030</v>
      </c>
      <c r="F224" t="s">
        <v>6854</v>
      </c>
      <c r="I224" s="30" t="str">
        <f>VLOOKUP(A224,'[4]ItemReport_10001042616_2025-02-'!$A:$U,21,0)</f>
        <v>00764608038161</v>
      </c>
      <c r="J224" t="s">
        <v>8194</v>
      </c>
    </row>
    <row r="225" spans="1:10" x14ac:dyDescent="0.25">
      <c r="A225" t="s">
        <v>1139</v>
      </c>
      <c r="B225" t="s">
        <v>8031</v>
      </c>
      <c r="F225" t="s">
        <v>6853</v>
      </c>
      <c r="I225" s="30" t="str">
        <f>VLOOKUP(A225,'[4]ItemReport_10001042616_2025-02-'!$A:$U,21,0)</f>
        <v>00764608043721</v>
      </c>
      <c r="J225" t="s">
        <v>8194</v>
      </c>
    </row>
    <row r="226" spans="1:10" x14ac:dyDescent="0.25">
      <c r="A226" t="s">
        <v>7152</v>
      </c>
      <c r="B226" t="s">
        <v>6862</v>
      </c>
      <c r="C226" t="s">
        <v>6862</v>
      </c>
      <c r="D226">
        <v>2306</v>
      </c>
      <c r="E226" t="s">
        <v>7135</v>
      </c>
      <c r="F226" t="s">
        <v>7099</v>
      </c>
      <c r="I226" s="30" t="e">
        <f>VLOOKUP(A226,'[4]ItemReport_10001042616_2025-02-'!$A:$U,21,0)</f>
        <v>#N/A</v>
      </c>
      <c r="J226" t="s">
        <v>8194</v>
      </c>
    </row>
    <row r="227" spans="1:10" ht="60" x14ac:dyDescent="0.25">
      <c r="A227" t="s">
        <v>1148</v>
      </c>
      <c r="B227" t="s">
        <v>7623</v>
      </c>
      <c r="D227">
        <v>2306</v>
      </c>
      <c r="F227" s="25" t="s">
        <v>8318</v>
      </c>
      <c r="H227" s="39" t="s">
        <v>8424</v>
      </c>
      <c r="I227" s="30" t="str">
        <f>VLOOKUP(A227,'[4]ItemReport_10001042616_2025-02-'!$A:$U,21,0)</f>
        <v>00467887891860</v>
      </c>
      <c r="J227" t="s">
        <v>8199</v>
      </c>
    </row>
    <row r="228" spans="1:10" ht="60" x14ac:dyDescent="0.25">
      <c r="A228" t="s">
        <v>3897</v>
      </c>
      <c r="B228" t="s">
        <v>7347</v>
      </c>
      <c r="C228" t="s">
        <v>7348</v>
      </c>
      <c r="D228">
        <v>2306</v>
      </c>
      <c r="E228" t="s">
        <v>7789</v>
      </c>
      <c r="F228" s="25" t="s">
        <v>8327</v>
      </c>
      <c r="I228" s="30" t="e">
        <f>VLOOKUP(A228,'[4]ItemReport_10001042616_2025-02-'!$A:$U,21,0)</f>
        <v>#N/A</v>
      </c>
      <c r="J228" t="s">
        <v>8199</v>
      </c>
    </row>
    <row r="229" spans="1:10" x14ac:dyDescent="0.25">
      <c r="A229" t="s">
        <v>7972</v>
      </c>
      <c r="B229" t="s">
        <v>8032</v>
      </c>
      <c r="F229" t="s">
        <v>7409</v>
      </c>
      <c r="I229" s="30" t="str">
        <f>VLOOKUP(A229,'[4]ItemReport_10001042616_2025-02-'!$A:$U,21,0)</f>
        <v>10764608020439</v>
      </c>
      <c r="J229" t="s">
        <v>8194</v>
      </c>
    </row>
    <row r="230" spans="1:10" x14ac:dyDescent="0.25">
      <c r="A230" t="s">
        <v>7278</v>
      </c>
      <c r="B230" t="s">
        <v>7271</v>
      </c>
      <c r="C230" t="s">
        <v>7271</v>
      </c>
      <c r="D230">
        <v>2309</v>
      </c>
      <c r="E230" t="s">
        <v>7790</v>
      </c>
      <c r="F230" t="s">
        <v>7224</v>
      </c>
      <c r="I230" s="30" t="e">
        <f>VLOOKUP(A230,'[4]ItemReport_10001042616_2025-02-'!$A:$U,21,0)</f>
        <v>#N/A</v>
      </c>
      <c r="J230" t="s">
        <v>8194</v>
      </c>
    </row>
    <row r="231" spans="1:10" ht="60" x14ac:dyDescent="0.25">
      <c r="A231" t="s">
        <v>7115</v>
      </c>
      <c r="B231" t="s">
        <v>7212</v>
      </c>
      <c r="C231" t="s">
        <v>7213</v>
      </c>
      <c r="D231">
        <v>2309</v>
      </c>
      <c r="E231" t="s">
        <v>7111</v>
      </c>
      <c r="F231" s="25" t="s">
        <v>8321</v>
      </c>
      <c r="I231" s="30" t="e">
        <f>VLOOKUP(A231,'[4]ItemReport_10001042616_2025-02-'!$A:$U,21,0)</f>
        <v>#N/A</v>
      </c>
      <c r="J231" t="s">
        <v>8199</v>
      </c>
    </row>
    <row r="232" spans="1:10" ht="60" x14ac:dyDescent="0.25">
      <c r="A232" t="s">
        <v>7117</v>
      </c>
      <c r="B232" t="s">
        <v>7198</v>
      </c>
      <c r="C232" t="s">
        <v>7199</v>
      </c>
      <c r="D232">
        <v>2309</v>
      </c>
      <c r="E232" t="s">
        <v>7113</v>
      </c>
      <c r="F232" s="25" t="s">
        <v>8328</v>
      </c>
      <c r="I232" s="30" t="str">
        <f>VLOOKUP(A232,'[4]ItemReport_10001042616_2025-02-'!$A:$U,21,0)</f>
        <v>00764608012307</v>
      </c>
      <c r="J232" t="s">
        <v>8199</v>
      </c>
    </row>
    <row r="233" spans="1:10" x14ac:dyDescent="0.25">
      <c r="A233" t="s">
        <v>1153</v>
      </c>
      <c r="B233" t="s">
        <v>7547</v>
      </c>
      <c r="D233">
        <v>230</v>
      </c>
      <c r="H233" s="17" t="s">
        <v>7120</v>
      </c>
      <c r="I233" s="30" t="str">
        <f>VLOOKUP(A233,'[4]ItemReport_10001042616_2025-02-'!$A:$U,21,0)</f>
        <v>00466956562793</v>
      </c>
      <c r="J233" t="s">
        <v>8194</v>
      </c>
    </row>
    <row r="234" spans="1:10" x14ac:dyDescent="0.25">
      <c r="A234" t="s">
        <v>7403</v>
      </c>
      <c r="B234" t="s">
        <v>7362</v>
      </c>
      <c r="C234" t="s">
        <v>7362</v>
      </c>
      <c r="D234">
        <v>230</v>
      </c>
      <c r="E234" t="s">
        <v>7791</v>
      </c>
      <c r="F234" t="s">
        <v>6853</v>
      </c>
      <c r="I234" s="30" t="e">
        <f>VLOOKUP(A234,'[4]ItemReport_10001042616_2025-02-'!$A:$U,21,0)</f>
        <v>#N/A</v>
      </c>
      <c r="J234" t="s">
        <v>8194</v>
      </c>
    </row>
    <row r="235" spans="1:10" x14ac:dyDescent="0.25">
      <c r="A235" t="s">
        <v>1158</v>
      </c>
      <c r="B235" t="s">
        <v>8033</v>
      </c>
      <c r="F235" t="s">
        <v>6854</v>
      </c>
      <c r="H235" t="s">
        <v>7120</v>
      </c>
      <c r="I235" s="30" t="str">
        <f>VLOOKUP(A235,'[4]ItemReport_10001042616_2025-02-'!$A:$U,21,0)</f>
        <v>00467542807908</v>
      </c>
      <c r="J235" t="s">
        <v>8194</v>
      </c>
    </row>
    <row r="236" spans="1:10" ht="60" x14ac:dyDescent="0.25">
      <c r="A236" t="s">
        <v>1164</v>
      </c>
      <c r="B236" t="s">
        <v>7906</v>
      </c>
      <c r="C236" t="s">
        <v>7937</v>
      </c>
      <c r="E236" t="s">
        <v>7949</v>
      </c>
      <c r="F236" s="25" t="s">
        <v>8346</v>
      </c>
      <c r="I236" s="30" t="str">
        <f>VLOOKUP(A236,'[4]ItemReport_10001042616_2025-02-'!$A:$U,21,0)</f>
        <v>00764608017180</v>
      </c>
      <c r="J236" t="s">
        <v>8204</v>
      </c>
    </row>
    <row r="237" spans="1:10" x14ac:dyDescent="0.25">
      <c r="A237" t="s">
        <v>1169</v>
      </c>
      <c r="B237" t="s">
        <v>8034</v>
      </c>
      <c r="F237" t="s">
        <v>6853</v>
      </c>
      <c r="I237" s="30" t="str">
        <f>VLOOKUP(A237,'[4]ItemReport_10001042616_2025-02-'!$A:$U,21,0)</f>
        <v>00468010263394</v>
      </c>
      <c r="J237" t="s">
        <v>8194</v>
      </c>
    </row>
    <row r="238" spans="1:10" x14ac:dyDescent="0.25">
      <c r="A238" t="s">
        <v>1182</v>
      </c>
      <c r="B238" t="s">
        <v>7344</v>
      </c>
      <c r="C238" t="s">
        <v>7344</v>
      </c>
      <c r="D238">
        <v>2330</v>
      </c>
      <c r="E238" t="s">
        <v>7792</v>
      </c>
      <c r="F238" t="s">
        <v>6853</v>
      </c>
      <c r="H238" t="s">
        <v>7120</v>
      </c>
      <c r="I238" s="30" t="str">
        <f>VLOOKUP(A238,'[4]ItemReport_10001042616_2025-02-'!$A:$U,21,0)</f>
        <v>00462976444347</v>
      </c>
      <c r="J238" t="s">
        <v>8194</v>
      </c>
    </row>
    <row r="239" spans="1:10" x14ac:dyDescent="0.25">
      <c r="A239" t="s">
        <v>1185</v>
      </c>
      <c r="B239" t="s">
        <v>6863</v>
      </c>
      <c r="C239" t="s">
        <v>6863</v>
      </c>
      <c r="D239">
        <v>2331</v>
      </c>
      <c r="E239" t="s">
        <v>6996</v>
      </c>
      <c r="F239" t="s">
        <v>7099</v>
      </c>
      <c r="H239" s="17" t="s">
        <v>7120</v>
      </c>
      <c r="I239" s="30" t="str">
        <f>VLOOKUP(A239,'[4]ItemReport_10001042616_2025-02-'!$A:$U,21,0)</f>
        <v>00764608050101</v>
      </c>
      <c r="J239" t="s">
        <v>8194</v>
      </c>
    </row>
    <row r="240" spans="1:10" ht="30" x14ac:dyDescent="0.25">
      <c r="A240" t="s">
        <v>2699</v>
      </c>
      <c r="B240" t="s">
        <v>8936</v>
      </c>
      <c r="H240" s="39" t="s">
        <v>7120</v>
      </c>
      <c r="I240" s="30" t="str">
        <f>VLOOKUP(A240,'[4]ItemReport_10001042616_2025-02-'!$A:$U,21,0)</f>
        <v>00088908400016</v>
      </c>
      <c r="J240" t="s">
        <v>8194</v>
      </c>
    </row>
    <row r="241" spans="1:10" x14ac:dyDescent="0.25">
      <c r="A241" t="s">
        <v>1204</v>
      </c>
      <c r="B241" t="s">
        <v>8809</v>
      </c>
      <c r="C241" t="s">
        <v>8832</v>
      </c>
      <c r="F241" t="s">
        <v>6854</v>
      </c>
      <c r="J241" t="s">
        <v>8194</v>
      </c>
    </row>
    <row r="242" spans="1:10" x14ac:dyDescent="0.25">
      <c r="A242" t="s">
        <v>7315</v>
      </c>
      <c r="B242" t="s">
        <v>7666</v>
      </c>
      <c r="D242">
        <v>2347</v>
      </c>
      <c r="H242" s="17" t="s">
        <v>7120</v>
      </c>
      <c r="I242" s="30" t="str">
        <f>VLOOKUP(A242,'[4]ItemReport_10001042616_2025-02-'!$A:$U,21,0)</f>
        <v>00764608034668</v>
      </c>
      <c r="J242" t="s">
        <v>8194</v>
      </c>
    </row>
    <row r="243" spans="1:10" x14ac:dyDescent="0.25">
      <c r="A243" t="s">
        <v>1596</v>
      </c>
      <c r="B243" t="s">
        <v>8937</v>
      </c>
      <c r="H243" s="17" t="s">
        <v>7120</v>
      </c>
      <c r="I243" s="30" t="str">
        <f>VLOOKUP(A243,'[4]ItemReport_10001042616_2025-02-'!$A:$U,21,0)</f>
        <v>10764608068028</v>
      </c>
      <c r="J243" t="s">
        <v>8194</v>
      </c>
    </row>
    <row r="244" spans="1:10" x14ac:dyDescent="0.25">
      <c r="A244" t="s">
        <v>7411</v>
      </c>
      <c r="B244" t="s">
        <v>7664</v>
      </c>
      <c r="H244" s="17" t="s">
        <v>7120</v>
      </c>
      <c r="I244" s="30" t="str">
        <f>VLOOKUP(A244,'[4]ItemReport_10001042616_2025-02-'!$A:$U,21,0)</f>
        <v>00088908126015</v>
      </c>
      <c r="J244" t="s">
        <v>8194</v>
      </c>
    </row>
    <row r="245" spans="1:10" x14ac:dyDescent="0.25">
      <c r="A245" t="s">
        <v>1215</v>
      </c>
      <c r="B245" t="s">
        <v>7653</v>
      </c>
      <c r="C245" t="s">
        <v>7653</v>
      </c>
      <c r="D245">
        <v>2402</v>
      </c>
      <c r="E245" t="s">
        <v>6997</v>
      </c>
      <c r="F245" t="s">
        <v>7099</v>
      </c>
      <c r="H245" s="17" t="s">
        <v>7120</v>
      </c>
      <c r="I245" s="30" t="str">
        <f>VLOOKUP(A245,'[4]ItemReport_10001042616_2025-02-'!$A:$U,21,0)</f>
        <v>00469135441193</v>
      </c>
      <c r="J245" t="s">
        <v>8194</v>
      </c>
    </row>
    <row r="246" spans="1:10" x14ac:dyDescent="0.25">
      <c r="A246" t="s">
        <v>262</v>
      </c>
      <c r="B246" t="s">
        <v>8938</v>
      </c>
      <c r="H246" t="s">
        <v>7120</v>
      </c>
      <c r="I246" s="30" t="str">
        <f>VLOOKUP(A246,'[4]ItemReport_10001042616_2025-02-'!$A:$U,21,0)</f>
        <v>10764608012311</v>
      </c>
      <c r="J246" t="s">
        <v>8194</v>
      </c>
    </row>
    <row r="247" spans="1:10" x14ac:dyDescent="0.25">
      <c r="A247" t="s">
        <v>7292</v>
      </c>
      <c r="B247" t="s">
        <v>7283</v>
      </c>
      <c r="C247" t="s">
        <v>7284</v>
      </c>
      <c r="D247">
        <v>2403</v>
      </c>
      <c r="E247" t="s">
        <v>7793</v>
      </c>
      <c r="F247" t="s">
        <v>7223</v>
      </c>
      <c r="I247" s="30" t="str">
        <f>VLOOKUP(A247,'[4]ItemReport_10001042616_2025-02-'!$A:$U,21,0)</f>
        <v>10764608003333</v>
      </c>
      <c r="J247" t="s">
        <v>8194</v>
      </c>
    </row>
    <row r="248" spans="1:10" x14ac:dyDescent="0.25">
      <c r="A248" t="s">
        <v>1223</v>
      </c>
      <c r="B248" t="s">
        <v>8814</v>
      </c>
      <c r="C248" t="s">
        <v>8837</v>
      </c>
      <c r="F248" t="s">
        <v>8173</v>
      </c>
      <c r="J248" t="s">
        <v>8194</v>
      </c>
    </row>
    <row r="249" spans="1:10" x14ac:dyDescent="0.25">
      <c r="A249" t="s">
        <v>1224</v>
      </c>
      <c r="B249" t="s">
        <v>7350</v>
      </c>
      <c r="C249" t="s">
        <v>7350</v>
      </c>
      <c r="D249">
        <v>2405</v>
      </c>
      <c r="E249" t="s">
        <v>7794</v>
      </c>
      <c r="F249" t="s">
        <v>6853</v>
      </c>
      <c r="I249" s="30" t="str">
        <f>VLOOKUP(A249,'[4]ItemReport_10001042616_2025-02-'!$A:$U,21,0)</f>
        <v>10764608170127</v>
      </c>
      <c r="J249" t="s">
        <v>8194</v>
      </c>
    </row>
    <row r="250" spans="1:10" x14ac:dyDescent="0.25">
      <c r="A250" t="s">
        <v>1233</v>
      </c>
      <c r="B250" t="s">
        <v>7903</v>
      </c>
      <c r="C250" t="s">
        <v>7903</v>
      </c>
      <c r="E250" t="s">
        <v>7946</v>
      </c>
      <c r="F250" t="s">
        <v>6853</v>
      </c>
      <c r="H250" s="17" t="s">
        <v>7120</v>
      </c>
      <c r="I250" s="30" t="str">
        <f>VLOOKUP(A250,'[4]ItemReport_10001042616_2025-02-'!$A:$U,21,0)</f>
        <v>20764608005181</v>
      </c>
      <c r="J250" t="s">
        <v>8194</v>
      </c>
    </row>
    <row r="251" spans="1:10" x14ac:dyDescent="0.25">
      <c r="A251" t="s">
        <v>1239</v>
      </c>
      <c r="B251" t="s">
        <v>8035</v>
      </c>
      <c r="F251" t="s">
        <v>6853</v>
      </c>
      <c r="H251" t="s">
        <v>7120</v>
      </c>
      <c r="I251" s="30" t="str">
        <f>VLOOKUP(A251,'[4]ItemReport_10001042616_2025-02-'!$A:$U,21,0)</f>
        <v>20814625080286</v>
      </c>
      <c r="J251" t="s">
        <v>8194</v>
      </c>
    </row>
    <row r="252" spans="1:10" ht="60" x14ac:dyDescent="0.25">
      <c r="A252" t="s">
        <v>1513</v>
      </c>
      <c r="B252" t="s">
        <v>8939</v>
      </c>
      <c r="H252" s="39" t="s">
        <v>8399</v>
      </c>
      <c r="I252" s="30" t="str">
        <f>VLOOKUP(A252,'[4]ItemReport_10001042616_2025-02-'!$A:$U,21,0)</f>
        <v>20764608009400</v>
      </c>
      <c r="J252" t="s">
        <v>8196</v>
      </c>
    </row>
    <row r="253" spans="1:10" x14ac:dyDescent="0.25">
      <c r="A253" t="s">
        <v>1255</v>
      </c>
      <c r="B253" t="s">
        <v>6887</v>
      </c>
      <c r="C253" t="s">
        <v>6723</v>
      </c>
      <c r="D253">
        <v>2511</v>
      </c>
      <c r="E253" t="s">
        <v>6580</v>
      </c>
      <c r="F253" t="s">
        <v>6854</v>
      </c>
      <c r="H253" s="17" t="s">
        <v>7120</v>
      </c>
      <c r="I253" s="30" t="str">
        <f>VLOOKUP(A253,'[4]ItemReport_10001042616_2025-02-'!$A:$U,21,0)</f>
        <v>00764608041024</v>
      </c>
      <c r="J253" t="s">
        <v>8194</v>
      </c>
    </row>
    <row r="254" spans="1:10" x14ac:dyDescent="0.25">
      <c r="A254" t="s">
        <v>1279</v>
      </c>
      <c r="B254" t="s">
        <v>7523</v>
      </c>
      <c r="D254">
        <v>2519</v>
      </c>
      <c r="E254" t="s">
        <v>1279</v>
      </c>
      <c r="F254" t="s">
        <v>6853</v>
      </c>
      <c r="H254" s="17" t="s">
        <v>7120</v>
      </c>
      <c r="I254" s="30" t="str">
        <f>VLOOKUP(A254,'[4]ItemReport_10001042616_2025-02-'!$A:$U,21,0)</f>
        <v>00764608002032</v>
      </c>
      <c r="J254" t="s">
        <v>8194</v>
      </c>
    </row>
    <row r="255" spans="1:10" x14ac:dyDescent="0.25">
      <c r="A255" t="s">
        <v>4005</v>
      </c>
      <c r="B255" t="s">
        <v>7452</v>
      </c>
      <c r="C255" t="s">
        <v>7452</v>
      </c>
      <c r="E255" t="s">
        <v>7795</v>
      </c>
      <c r="F255" t="s">
        <v>6853</v>
      </c>
      <c r="I255" s="30" t="str">
        <f>VLOOKUP(A255,'[4]ItemReport_10001042616_2025-02-'!$A:$U,21,0)</f>
        <v>00464798009339</v>
      </c>
      <c r="J255" t="s">
        <v>8194</v>
      </c>
    </row>
    <row r="256" spans="1:10" ht="60" x14ac:dyDescent="0.25">
      <c r="A256" t="s">
        <v>1631</v>
      </c>
      <c r="B256" t="s">
        <v>8940</v>
      </c>
      <c r="H256" s="39" t="s">
        <v>8377</v>
      </c>
      <c r="I256" s="30" t="str">
        <f>VLOOKUP(A256,'[4]ItemReport_10001042616_2025-02-'!$A:$U,21,0)</f>
        <v>00764608060810</v>
      </c>
      <c r="J256" t="s">
        <v>8196</v>
      </c>
    </row>
    <row r="257" spans="1:10" ht="45" x14ac:dyDescent="0.25">
      <c r="A257" t="s">
        <v>1306</v>
      </c>
      <c r="B257" t="s">
        <v>7540</v>
      </c>
      <c r="D257">
        <v>265</v>
      </c>
      <c r="H257" s="39" t="s">
        <v>7413</v>
      </c>
      <c r="I257" s="30" t="str">
        <f>VLOOKUP(A257,'[4]ItemReport_10001042616_2025-02-'!$A:$U,21,0)</f>
        <v>00764608006092</v>
      </c>
      <c r="J257" t="s">
        <v>8194</v>
      </c>
    </row>
    <row r="258" spans="1:10" ht="45" x14ac:dyDescent="0.25">
      <c r="A258" t="s">
        <v>1307</v>
      </c>
      <c r="B258" t="s">
        <v>7616</v>
      </c>
      <c r="D258">
        <v>265</v>
      </c>
      <c r="H258" s="39" t="s">
        <v>8473</v>
      </c>
      <c r="I258" s="30" t="str">
        <f>VLOOKUP(A258,'[4]ItemReport_10001042616_2025-02-'!$A:$U,21,0)</f>
        <v>00464574408127</v>
      </c>
    </row>
    <row r="259" spans="1:10" x14ac:dyDescent="0.25">
      <c r="A259" t="s">
        <v>1965</v>
      </c>
      <c r="B259" t="s">
        <v>8941</v>
      </c>
      <c r="H259" s="17" t="s">
        <v>7120</v>
      </c>
      <c r="I259" s="30" t="str">
        <f>VLOOKUP(A259,'[4]ItemReport_10001042616_2025-02-'!$A:$U,21,0)</f>
        <v>00764608038215</v>
      </c>
      <c r="J259" t="s">
        <v>8194</v>
      </c>
    </row>
    <row r="260" spans="1:10" x14ac:dyDescent="0.25">
      <c r="A260" t="s">
        <v>1309</v>
      </c>
      <c r="B260" t="s">
        <v>7537</v>
      </c>
      <c r="D260">
        <v>266</v>
      </c>
      <c r="E260" t="s">
        <v>1309</v>
      </c>
      <c r="H260" s="17" t="s">
        <v>7412</v>
      </c>
      <c r="I260" s="30" t="str">
        <f>VLOOKUP(A260,'[4]ItemReport_10001042616_2025-02-'!$A:$U,21,0)</f>
        <v>20764608031838</v>
      </c>
      <c r="J260" t="s">
        <v>8194</v>
      </c>
    </row>
    <row r="261" spans="1:10" ht="60" x14ac:dyDescent="0.25">
      <c r="A261" t="s">
        <v>1310</v>
      </c>
      <c r="B261" t="s">
        <v>7598</v>
      </c>
      <c r="D261">
        <v>266</v>
      </c>
      <c r="E261" t="s">
        <v>1310</v>
      </c>
      <c r="H261" s="39" t="s">
        <v>8474</v>
      </c>
      <c r="I261" s="30" t="str">
        <f>VLOOKUP(A261,'[4]ItemReport_10001042616_2025-02-'!$A:$U,21,0)</f>
        <v>20764608031326</v>
      </c>
      <c r="J261" t="s">
        <v>8199</v>
      </c>
    </row>
    <row r="262" spans="1:10" x14ac:dyDescent="0.25">
      <c r="A262" t="s">
        <v>2438</v>
      </c>
      <c r="B262" t="s">
        <v>8942</v>
      </c>
      <c r="H262" s="17" t="s">
        <v>7120</v>
      </c>
      <c r="I262" s="30" t="str">
        <f>VLOOKUP(A262,'[4]ItemReport_10001042616_2025-02-'!$A:$U,21,0)</f>
        <v>00764608007662</v>
      </c>
      <c r="J262" t="s">
        <v>8194</v>
      </c>
    </row>
    <row r="263" spans="1:10" x14ac:dyDescent="0.25">
      <c r="A263" t="s">
        <v>3220</v>
      </c>
      <c r="B263" t="s">
        <v>8943</v>
      </c>
      <c r="H263" s="17" t="s">
        <v>7120</v>
      </c>
      <c r="I263" s="30" t="str">
        <f>VLOOKUP(A263,'[4]ItemReport_10001042616_2025-02-'!$A:$U,21,0)</f>
        <v>10764608039837</v>
      </c>
      <c r="J263" t="s">
        <v>8194</v>
      </c>
    </row>
    <row r="264" spans="1:10" x14ac:dyDescent="0.25">
      <c r="A264" t="s">
        <v>3254</v>
      </c>
      <c r="B264" t="s">
        <v>8944</v>
      </c>
      <c r="H264" s="17" t="s">
        <v>7120</v>
      </c>
      <c r="I264" s="30" t="str">
        <f>VLOOKUP(A264,'[4]ItemReport_10001042616_2025-02-'!$A:$U,21,0)</f>
        <v>00810056727864</v>
      </c>
      <c r="J264" t="s">
        <v>8194</v>
      </c>
    </row>
    <row r="265" spans="1:10" ht="60" x14ac:dyDescent="0.25">
      <c r="A265" t="s">
        <v>2855</v>
      </c>
      <c r="B265" t="s">
        <v>8945</v>
      </c>
      <c r="F265" s="25" t="s">
        <v>8866</v>
      </c>
      <c r="H265" s="39" t="s">
        <v>8788</v>
      </c>
      <c r="I265" s="30" t="str">
        <f>VLOOKUP(A265,'[4]ItemReport_10001042616_2025-02-'!$A:$U,21,0)</f>
        <v>10764608012304</v>
      </c>
    </row>
    <row r="266" spans="1:10" ht="60" x14ac:dyDescent="0.25">
      <c r="A266" t="s">
        <v>2864</v>
      </c>
      <c r="B266" t="s">
        <v>8946</v>
      </c>
      <c r="H266" s="39" t="s">
        <v>8788</v>
      </c>
      <c r="I266" s="30" t="str">
        <f>VLOOKUP(A266,'[4]ItemReport_10001042616_2025-02-'!$A:$U,21,0)</f>
        <v>00764608030219</v>
      </c>
    </row>
    <row r="267" spans="1:10" ht="60" x14ac:dyDescent="0.25">
      <c r="A267" t="s">
        <v>2805</v>
      </c>
      <c r="B267" t="s">
        <v>8947</v>
      </c>
      <c r="H267" s="39" t="s">
        <v>8794</v>
      </c>
      <c r="I267" s="30" t="str">
        <f>VLOOKUP(A267,'[4]ItemReport_10001042616_2025-02-'!$A:$U,21,0)</f>
        <v>10764608017187</v>
      </c>
    </row>
    <row r="268" spans="1:10" x14ac:dyDescent="0.25">
      <c r="A268" t="s">
        <v>1336</v>
      </c>
      <c r="B268" t="s">
        <v>8036</v>
      </c>
      <c r="F268" t="s">
        <v>6853</v>
      </c>
      <c r="I268" s="30" t="e">
        <f>VLOOKUP(A268,'[4]ItemReport_10001042616_2025-02-'!$A:$U,21,0)</f>
        <v>#N/A</v>
      </c>
      <c r="J268" t="s">
        <v>8194</v>
      </c>
    </row>
    <row r="269" spans="1:10" ht="60" x14ac:dyDescent="0.25">
      <c r="A269" t="s">
        <v>2484</v>
      </c>
      <c r="B269" t="s">
        <v>8948</v>
      </c>
      <c r="H269" s="39" t="s">
        <v>8388</v>
      </c>
      <c r="I269" s="30" t="str">
        <f>VLOOKUP(A269,'[4]ItemReport_10001042616_2025-02-'!$A:$U,21,0)</f>
        <v>20808219611604</v>
      </c>
      <c r="J269" t="s">
        <v>8204</v>
      </c>
    </row>
    <row r="270" spans="1:10" x14ac:dyDescent="0.25">
      <c r="A270" t="s">
        <v>1339</v>
      </c>
      <c r="B270" t="s">
        <v>7584</v>
      </c>
      <c r="C270" t="s">
        <v>7928</v>
      </c>
      <c r="D270">
        <v>2806</v>
      </c>
      <c r="E270" t="s">
        <v>6581</v>
      </c>
      <c r="F270" t="s">
        <v>7409</v>
      </c>
      <c r="I270" s="30" t="str">
        <f>VLOOKUP(A270,'[4]ItemReport_10001042616_2025-02-'!$A:$U,21,0)</f>
        <v>00764608034811</v>
      </c>
      <c r="J270" t="s">
        <v>8194</v>
      </c>
    </row>
    <row r="271" spans="1:10" ht="60" x14ac:dyDescent="0.25">
      <c r="A271" t="s">
        <v>1340</v>
      </c>
      <c r="B271" t="s">
        <v>7545</v>
      </c>
      <c r="D271">
        <v>2806</v>
      </c>
      <c r="E271" t="s">
        <v>1340</v>
      </c>
      <c r="F271" s="25" t="s">
        <v>8335</v>
      </c>
      <c r="H271" s="39" t="s">
        <v>8381</v>
      </c>
      <c r="I271" s="30" t="str">
        <f>VLOOKUP(A271,'[4]ItemReport_10001042616_2025-02-'!$A:$U,21,0)</f>
        <v>20764608001114</v>
      </c>
      <c r="J271" t="s">
        <v>8199</v>
      </c>
    </row>
    <row r="272" spans="1:10" ht="45" x14ac:dyDescent="0.25">
      <c r="A272" t="s">
        <v>1341</v>
      </c>
      <c r="B272" t="s">
        <v>7583</v>
      </c>
      <c r="C272" t="s">
        <v>7912</v>
      </c>
      <c r="D272">
        <v>2807</v>
      </c>
      <c r="E272" t="s">
        <v>6582</v>
      </c>
      <c r="F272" t="s">
        <v>7409</v>
      </c>
      <c r="H272" s="25" t="s">
        <v>8469</v>
      </c>
      <c r="I272" s="30" t="str">
        <f>VLOOKUP(A272,'[4]ItemReport_10001042616_2025-02-'!$A:$U,21,0)</f>
        <v>00764608017975</v>
      </c>
      <c r="J272" t="s">
        <v>8194</v>
      </c>
    </row>
    <row r="273" spans="1:10" ht="60" x14ac:dyDescent="0.25">
      <c r="A273" t="s">
        <v>1342</v>
      </c>
      <c r="B273" t="s">
        <v>6928</v>
      </c>
      <c r="C273" t="s">
        <v>6702</v>
      </c>
      <c r="D273">
        <v>2807</v>
      </c>
      <c r="E273" t="s">
        <v>6815</v>
      </c>
      <c r="F273" s="25" t="s">
        <v>8359</v>
      </c>
      <c r="H273" s="39" t="s">
        <v>8383</v>
      </c>
      <c r="I273" s="30" t="str">
        <f>VLOOKUP(A273,'[4]ItemReport_10001042616_2025-02-'!$A:$U,21,0)</f>
        <v>00764608007594</v>
      </c>
      <c r="J273" t="s">
        <v>8204</v>
      </c>
    </row>
    <row r="274" spans="1:10" x14ac:dyDescent="0.25">
      <c r="A274" t="s">
        <v>1346</v>
      </c>
      <c r="B274" t="s">
        <v>6864</v>
      </c>
      <c r="C274" t="s">
        <v>6864</v>
      </c>
      <c r="D274">
        <v>2901</v>
      </c>
      <c r="E274" t="s">
        <v>6998</v>
      </c>
      <c r="F274" t="s">
        <v>6853</v>
      </c>
      <c r="H274" s="17" t="s">
        <v>7120</v>
      </c>
      <c r="I274" s="30" t="e">
        <f>VLOOKUP(A274,'[4]ItemReport_10001042616_2025-02-'!$A:$U,21,0)</f>
        <v>#N/A</v>
      </c>
      <c r="J274" t="s">
        <v>8194</v>
      </c>
    </row>
    <row r="275" spans="1:10" ht="60" x14ac:dyDescent="0.25">
      <c r="A275" t="s">
        <v>1347</v>
      </c>
      <c r="B275" t="s">
        <v>7353</v>
      </c>
      <c r="C275" t="s">
        <v>7354</v>
      </c>
      <c r="D275">
        <v>2901</v>
      </c>
      <c r="E275" t="s">
        <v>6843</v>
      </c>
      <c r="F275" s="39" t="s">
        <v>8302</v>
      </c>
      <c r="G275" s="17"/>
      <c r="I275" s="30" t="str">
        <f>VLOOKUP(A275,'[4]ItemReport_10001042616_2025-02-'!$A:$U,21,0)</f>
        <v>20764608033559</v>
      </c>
      <c r="J275" t="s">
        <v>8205</v>
      </c>
    </row>
    <row r="276" spans="1:10" ht="60" x14ac:dyDescent="0.25">
      <c r="A276" t="s">
        <v>3797</v>
      </c>
      <c r="B276" t="s">
        <v>7699</v>
      </c>
      <c r="C276" t="s">
        <v>7727</v>
      </c>
      <c r="D276">
        <v>2901</v>
      </c>
      <c r="E276" t="s">
        <v>6847</v>
      </c>
      <c r="F276" s="39" t="s">
        <v>8303</v>
      </c>
      <c r="G276" s="17"/>
      <c r="I276" s="30" t="str">
        <f>VLOOKUP(A276,'[4]ItemReport_10001042616_2025-02-'!$A:$U,21,0)</f>
        <v>20814625070850</v>
      </c>
      <c r="J276" t="s">
        <v>8205</v>
      </c>
    </row>
    <row r="277" spans="1:10" ht="60" x14ac:dyDescent="0.25">
      <c r="A277" t="s">
        <v>2549</v>
      </c>
      <c r="B277" t="s">
        <v>8949</v>
      </c>
      <c r="H277" s="39" t="s">
        <v>8402</v>
      </c>
      <c r="I277" s="30" t="str">
        <f>VLOOKUP(A277,'[4]ItemReport_10001042616_2025-02-'!$A:$U,21,0)</f>
        <v>10764608039219</v>
      </c>
      <c r="J277" t="s">
        <v>8196</v>
      </c>
    </row>
    <row r="278" spans="1:10" x14ac:dyDescent="0.25">
      <c r="A278" t="s">
        <v>1359</v>
      </c>
      <c r="B278" t="s">
        <v>7519</v>
      </c>
      <c r="C278" t="s">
        <v>7519</v>
      </c>
      <c r="D278">
        <v>3003</v>
      </c>
      <c r="E278" t="s">
        <v>1359</v>
      </c>
      <c r="F278" t="s">
        <v>6853</v>
      </c>
      <c r="H278" s="17" t="s">
        <v>7120</v>
      </c>
      <c r="I278" s="30" t="str">
        <f>VLOOKUP(A278,'[4]ItemReport_10001042616_2025-02-'!$A:$U,21,0)</f>
        <v>20764608005419</v>
      </c>
      <c r="J278" t="s">
        <v>8194</v>
      </c>
    </row>
    <row r="279" spans="1:10" ht="60" x14ac:dyDescent="0.25">
      <c r="A279" t="s">
        <v>2538</v>
      </c>
      <c r="B279" t="s">
        <v>8950</v>
      </c>
      <c r="H279" s="39" t="s">
        <v>8399</v>
      </c>
      <c r="I279" s="30" t="str">
        <f>VLOOKUP(A279,'[4]ItemReport_10001042616_2025-02-'!$A:$U,21,0)</f>
        <v>00468550047263</v>
      </c>
      <c r="J279" t="s">
        <v>8196</v>
      </c>
    </row>
    <row r="280" spans="1:10" x14ac:dyDescent="0.25">
      <c r="A280" t="s">
        <v>1364</v>
      </c>
      <c r="B280" t="s">
        <v>8037</v>
      </c>
      <c r="F280" t="s">
        <v>7324</v>
      </c>
      <c r="I280" s="30" t="str">
        <f>VLOOKUP(A280,'[4]ItemReport_10001042616_2025-02-'!$A:$U,21,0)</f>
        <v>10764608020224</v>
      </c>
      <c r="J280" t="s">
        <v>8194</v>
      </c>
    </row>
    <row r="281" spans="1:10" ht="60" x14ac:dyDescent="0.25">
      <c r="A281" t="s">
        <v>1365</v>
      </c>
      <c r="B281" t="s">
        <v>7398</v>
      </c>
      <c r="C281" t="s">
        <v>7398</v>
      </c>
      <c r="D281">
        <v>3006</v>
      </c>
      <c r="E281" t="s">
        <v>7796</v>
      </c>
      <c r="F281" s="25" t="s">
        <v>8365</v>
      </c>
      <c r="I281" s="30" t="str">
        <f>VLOOKUP(A281,'[4]ItemReport_10001042616_2025-02-'!$A:$U,21,0)</f>
        <v>00764608041406</v>
      </c>
      <c r="J281" t="s">
        <v>8204</v>
      </c>
    </row>
    <row r="282" spans="1:10" ht="45" x14ac:dyDescent="0.25">
      <c r="A282" t="s">
        <v>1369</v>
      </c>
      <c r="B282" t="s">
        <v>6965</v>
      </c>
      <c r="C282" t="s">
        <v>6965</v>
      </c>
      <c r="D282">
        <v>3009</v>
      </c>
      <c r="E282" t="s">
        <v>7041</v>
      </c>
      <c r="F282" t="s">
        <v>7324</v>
      </c>
      <c r="H282" s="25" t="s">
        <v>8469</v>
      </c>
      <c r="I282" s="30" t="str">
        <f>VLOOKUP(A282,'[4]ItemReport_10001042616_2025-02-'!$A:$U,21,0)</f>
        <v>00764608021828</v>
      </c>
      <c r="J282" t="s">
        <v>8194</v>
      </c>
    </row>
    <row r="283" spans="1:10" ht="60" x14ac:dyDescent="0.25">
      <c r="A283" t="s">
        <v>2274</v>
      </c>
      <c r="B283" t="s">
        <v>8951</v>
      </c>
      <c r="H283" s="39" t="s">
        <v>8788</v>
      </c>
      <c r="I283" s="30" t="str">
        <f>VLOOKUP(A283,'[4]ItemReport_10001042616_2025-02-'!$A:$U,21,0)</f>
        <v>00764608023235</v>
      </c>
    </row>
    <row r="284" spans="1:10" ht="60" x14ac:dyDescent="0.25">
      <c r="A284" t="s">
        <v>7475</v>
      </c>
      <c r="B284" t="s">
        <v>7435</v>
      </c>
      <c r="C284" t="s">
        <v>7435</v>
      </c>
      <c r="E284" t="s">
        <v>7797</v>
      </c>
      <c r="F284" s="25" t="s">
        <v>8334</v>
      </c>
      <c r="I284" s="30" t="str">
        <f>VLOOKUP(A284,'[4]ItemReport_10001042616_2025-02-'!$A:$U,21,0)</f>
        <v>10764608022112</v>
      </c>
    </row>
    <row r="285" spans="1:10" x14ac:dyDescent="0.25">
      <c r="A285" t="s">
        <v>7221</v>
      </c>
      <c r="B285" t="s">
        <v>7209</v>
      </c>
      <c r="C285" t="s">
        <v>7209</v>
      </c>
      <c r="D285">
        <v>302</v>
      </c>
      <c r="E285" t="s">
        <v>7208</v>
      </c>
      <c r="F285" t="s">
        <v>6854</v>
      </c>
      <c r="I285" s="30" t="str">
        <f>VLOOKUP(A285,'[4]ItemReport_10001042616_2025-02-'!$A:$U,21,0)</f>
        <v>10764608017699</v>
      </c>
      <c r="J285" t="s">
        <v>8194</v>
      </c>
    </row>
    <row r="286" spans="1:10" x14ac:dyDescent="0.25">
      <c r="A286" t="s">
        <v>1391</v>
      </c>
      <c r="B286" t="s">
        <v>8038</v>
      </c>
      <c r="F286" t="s">
        <v>6853</v>
      </c>
      <c r="H286" t="s">
        <v>7120</v>
      </c>
      <c r="I286" s="30" t="str">
        <f>VLOOKUP(A286,'[4]ItemReport_10001042616_2025-02-'!$A:$U,21,0)</f>
        <v>40764608031382</v>
      </c>
      <c r="J286" t="s">
        <v>8194</v>
      </c>
    </row>
    <row r="287" spans="1:10" x14ac:dyDescent="0.25">
      <c r="A287" t="s">
        <v>1395</v>
      </c>
      <c r="B287" t="s">
        <v>8824</v>
      </c>
      <c r="C287" t="s">
        <v>8847</v>
      </c>
      <c r="F287" t="s">
        <v>7409</v>
      </c>
      <c r="J287" t="s">
        <v>8194</v>
      </c>
    </row>
    <row r="288" spans="1:10" x14ac:dyDescent="0.25">
      <c r="A288" t="s">
        <v>1396</v>
      </c>
      <c r="B288" t="s">
        <v>7649</v>
      </c>
      <c r="C288" t="s">
        <v>7649</v>
      </c>
      <c r="D288">
        <v>306</v>
      </c>
      <c r="E288" t="s">
        <v>6999</v>
      </c>
      <c r="F288" t="s">
        <v>7120</v>
      </c>
      <c r="H288" s="17" t="s">
        <v>7120</v>
      </c>
      <c r="I288" s="30" t="str">
        <f>VLOOKUP(A288,'[4]ItemReport_10001042616_2025-02-'!$A:$U,21,0)</f>
        <v>20764608034518</v>
      </c>
      <c r="J288" t="s">
        <v>8194</v>
      </c>
    </row>
    <row r="289" spans="1:10" ht="60" x14ac:dyDescent="0.25">
      <c r="A289" t="s">
        <v>1397</v>
      </c>
      <c r="B289" t="s">
        <v>8039</v>
      </c>
      <c r="F289" s="25" t="s">
        <v>8314</v>
      </c>
      <c r="I289" s="30" t="str">
        <f>VLOOKUP(A289,'[4]ItemReport_10001042616_2025-02-'!$A:$U,21,0)</f>
        <v>10764608031053</v>
      </c>
      <c r="J289" t="s">
        <v>8195</v>
      </c>
    </row>
    <row r="290" spans="1:10" x14ac:dyDescent="0.25">
      <c r="A290" t="s">
        <v>1401</v>
      </c>
      <c r="B290" t="s">
        <v>7665</v>
      </c>
      <c r="C290" t="s">
        <v>7665</v>
      </c>
      <c r="D290">
        <v>3100</v>
      </c>
      <c r="E290" t="s">
        <v>7087</v>
      </c>
      <c r="F290" t="s">
        <v>6853</v>
      </c>
      <c r="H290" s="17" t="s">
        <v>7120</v>
      </c>
      <c r="I290" s="30" t="str">
        <f>VLOOKUP(A290,'[4]ItemReport_10001042616_2025-02-'!$A:$U,21,0)</f>
        <v>00764608017043</v>
      </c>
      <c r="J290" t="s">
        <v>8194</v>
      </c>
    </row>
    <row r="291" spans="1:10" ht="60" x14ac:dyDescent="0.25">
      <c r="A291" t="s">
        <v>3045</v>
      </c>
      <c r="B291" t="s">
        <v>8952</v>
      </c>
      <c r="H291" s="39" t="s">
        <v>8375</v>
      </c>
      <c r="I291" s="30" t="str">
        <f>VLOOKUP(A291,'[4]ItemReport_10001042616_2025-02-'!$A:$U,21,0)</f>
        <v>10764608002633</v>
      </c>
    </row>
    <row r="292" spans="1:10" x14ac:dyDescent="0.25">
      <c r="A292" t="s">
        <v>3271</v>
      </c>
      <c r="B292" t="s">
        <v>8953</v>
      </c>
      <c r="D292">
        <v>787</v>
      </c>
      <c r="E292" t="s">
        <v>7033</v>
      </c>
      <c r="H292" s="17" t="s">
        <v>7120</v>
      </c>
      <c r="I292" s="30" t="str">
        <f>VLOOKUP(A292,'[4]ItemReport_10001042616_2025-02-'!$A:$U,21,0)</f>
        <v>00465136792074</v>
      </c>
      <c r="J292" t="s">
        <v>8194</v>
      </c>
    </row>
    <row r="293" spans="1:10" x14ac:dyDescent="0.25">
      <c r="A293" t="s">
        <v>19</v>
      </c>
      <c r="B293" t="s">
        <v>7550</v>
      </c>
      <c r="D293">
        <v>3102</v>
      </c>
      <c r="E293" t="s">
        <v>19</v>
      </c>
      <c r="H293" s="17" t="s">
        <v>7120</v>
      </c>
      <c r="I293" s="30" t="str">
        <f>VLOOKUP(A293,'[4]ItemReport_10001042616_2025-02-'!$A:$U,21,0)</f>
        <v>20814625080347</v>
      </c>
      <c r="J293" t="s">
        <v>8194</v>
      </c>
    </row>
    <row r="294" spans="1:10" x14ac:dyDescent="0.25">
      <c r="A294" t="s">
        <v>1408</v>
      </c>
      <c r="B294" t="s">
        <v>8040</v>
      </c>
      <c r="F294" t="s">
        <v>8173</v>
      </c>
      <c r="I294" s="30" t="str">
        <f>VLOOKUP(A294,'[4]ItemReport_10001042616_2025-02-'!$A:$U,21,0)</f>
        <v>00465904513504</v>
      </c>
      <c r="J294" t="s">
        <v>8194</v>
      </c>
    </row>
    <row r="295" spans="1:10" x14ac:dyDescent="0.25">
      <c r="A295" t="s">
        <v>1409</v>
      </c>
      <c r="B295" t="s">
        <v>7652</v>
      </c>
      <c r="C295" t="s">
        <v>7652</v>
      </c>
      <c r="D295">
        <v>3103</v>
      </c>
      <c r="E295" t="s">
        <v>7000</v>
      </c>
      <c r="F295" t="s">
        <v>6853</v>
      </c>
      <c r="H295" s="17" t="s">
        <v>7120</v>
      </c>
      <c r="I295" s="30" t="str">
        <f>VLOOKUP(A295,'[4]ItemReport_10001042616_2025-02-'!$A:$U,21,0)</f>
        <v>00764608016169</v>
      </c>
      <c r="J295" t="s">
        <v>8194</v>
      </c>
    </row>
    <row r="296" spans="1:10" x14ac:dyDescent="0.25">
      <c r="A296" t="s">
        <v>1415</v>
      </c>
      <c r="B296" t="s">
        <v>8041</v>
      </c>
      <c r="F296" t="s">
        <v>7409</v>
      </c>
      <c r="I296" s="30" t="str">
        <f>VLOOKUP(A296,'[4]ItemReport_10001042616_2025-02-'!$A:$U,21,0)</f>
        <v>00764608055175</v>
      </c>
      <c r="J296" t="s">
        <v>8194</v>
      </c>
    </row>
    <row r="297" spans="1:10" x14ac:dyDescent="0.25">
      <c r="A297" t="s">
        <v>21</v>
      </c>
      <c r="B297" t="s">
        <v>6888</v>
      </c>
      <c r="C297" t="s">
        <v>6584</v>
      </c>
      <c r="D297">
        <v>3107</v>
      </c>
      <c r="E297" t="s">
        <v>6583</v>
      </c>
      <c r="F297" t="s">
        <v>6854</v>
      </c>
      <c r="H297" s="17" t="s">
        <v>7120</v>
      </c>
      <c r="I297" s="30" t="str">
        <f>VLOOKUP(A297,'[4]ItemReport_10001042616_2025-02-'!$A:$U,21,0)</f>
        <v>00464180214723</v>
      </c>
      <c r="J297" t="s">
        <v>8194</v>
      </c>
    </row>
    <row r="298" spans="1:10" ht="60" x14ac:dyDescent="0.25">
      <c r="A298" t="s">
        <v>1416</v>
      </c>
      <c r="B298" t="s">
        <v>8042</v>
      </c>
      <c r="F298" s="25" t="s">
        <v>8298</v>
      </c>
      <c r="H298" s="39" t="s">
        <v>8452</v>
      </c>
      <c r="I298" s="30" t="str">
        <f>VLOOKUP(A298,'[4]ItemReport_10001042616_2025-02-'!$A:$U,21,0)</f>
        <v>20764608031432</v>
      </c>
      <c r="J298" t="s">
        <v>8195</v>
      </c>
    </row>
    <row r="299" spans="1:10" x14ac:dyDescent="0.25">
      <c r="A299" t="s">
        <v>1418</v>
      </c>
      <c r="B299" t="s">
        <v>7507</v>
      </c>
      <c r="D299">
        <v>3108</v>
      </c>
      <c r="H299" s="17" t="s">
        <v>7120</v>
      </c>
      <c r="I299" s="30" t="str">
        <f>VLOOKUP(A299,'[4]ItemReport_10001042616_2025-02-'!$A:$U,21,0)</f>
        <v>00764608031971</v>
      </c>
      <c r="J299" t="s">
        <v>8194</v>
      </c>
    </row>
    <row r="300" spans="1:10" ht="45" x14ac:dyDescent="0.25">
      <c r="A300" t="s">
        <v>1419</v>
      </c>
      <c r="B300" t="s">
        <v>7609</v>
      </c>
      <c r="D300">
        <v>3108</v>
      </c>
      <c r="H300" s="39" t="s">
        <v>8434</v>
      </c>
      <c r="I300" s="30" t="str">
        <f>VLOOKUP(A300,'[4]ItemReport_10001042616_2025-02-'!$A:$U,21,0)</f>
        <v>10764608019310</v>
      </c>
      <c r="J300" t="s">
        <v>8195</v>
      </c>
    </row>
    <row r="301" spans="1:10" x14ac:dyDescent="0.25">
      <c r="A301" t="s">
        <v>1420</v>
      </c>
      <c r="B301" t="s">
        <v>8043</v>
      </c>
      <c r="F301" t="s">
        <v>8173</v>
      </c>
      <c r="I301" s="30" t="str">
        <f>VLOOKUP(A301,'[4]ItemReport_10001042616_2025-02-'!$A:$U,21,0)</f>
        <v>20764608055216</v>
      </c>
      <c r="J301" t="s">
        <v>8194</v>
      </c>
    </row>
    <row r="302" spans="1:10" x14ac:dyDescent="0.25">
      <c r="A302" t="s">
        <v>1421</v>
      </c>
      <c r="B302" t="s">
        <v>6865</v>
      </c>
      <c r="C302" t="s">
        <v>6865</v>
      </c>
      <c r="D302">
        <v>3109</v>
      </c>
      <c r="E302" t="s">
        <v>7001</v>
      </c>
      <c r="F302" t="s">
        <v>6853</v>
      </c>
      <c r="H302" s="17" t="s">
        <v>7120</v>
      </c>
      <c r="I302" s="30" t="str">
        <f>VLOOKUP(A302,'[4]ItemReport_10001042616_2025-02-'!$A:$U,21,0)</f>
        <v>00466325960601</v>
      </c>
      <c r="J302" t="s">
        <v>8194</v>
      </c>
    </row>
    <row r="303" spans="1:10" ht="60" x14ac:dyDescent="0.25">
      <c r="A303" t="s">
        <v>1422</v>
      </c>
      <c r="B303" t="s">
        <v>7378</v>
      </c>
      <c r="C303" t="s">
        <v>7379</v>
      </c>
      <c r="D303">
        <v>3109</v>
      </c>
      <c r="E303" t="s">
        <v>7798</v>
      </c>
      <c r="F303" s="25" t="s">
        <v>8326</v>
      </c>
      <c r="H303" s="39" t="s">
        <v>8450</v>
      </c>
      <c r="I303" s="30" t="str">
        <f>VLOOKUP(A303,'[4]ItemReport_10001042616_2025-02-'!$A:$U,21,0)</f>
        <v>20764608054134</v>
      </c>
      <c r="J303" t="s">
        <v>8196</v>
      </c>
    </row>
    <row r="304" spans="1:10" x14ac:dyDescent="0.25">
      <c r="A304" t="s">
        <v>1437</v>
      </c>
      <c r="B304" t="s">
        <v>7525</v>
      </c>
      <c r="D304">
        <v>3114</v>
      </c>
      <c r="E304" t="s">
        <v>1437</v>
      </c>
      <c r="H304" s="17" t="s">
        <v>7120</v>
      </c>
      <c r="I304" s="30" t="str">
        <f>VLOOKUP(A304,'[4]ItemReport_10001042616_2025-02-'!$A:$U,21,0)</f>
        <v>00764608034569</v>
      </c>
      <c r="J304" t="s">
        <v>8194</v>
      </c>
    </row>
    <row r="305" spans="1:10" x14ac:dyDescent="0.25">
      <c r="A305" t="s">
        <v>1442</v>
      </c>
      <c r="B305" t="s">
        <v>8817</v>
      </c>
      <c r="C305" t="s">
        <v>8840</v>
      </c>
      <c r="F305" t="s">
        <v>7409</v>
      </c>
      <c r="J305" t="s">
        <v>8194</v>
      </c>
    </row>
    <row r="306" spans="1:10" ht="60" x14ac:dyDescent="0.25">
      <c r="A306" t="s">
        <v>1443</v>
      </c>
      <c r="B306" t="s">
        <v>8044</v>
      </c>
      <c r="F306" s="25" t="s">
        <v>8363</v>
      </c>
      <c r="I306" s="30" t="str">
        <f>VLOOKUP(A306,'[4]ItemReport_10001042616_2025-02-'!$A:$U,21,0)</f>
        <v>00805219457672</v>
      </c>
      <c r="J306" t="s">
        <v>8195</v>
      </c>
    </row>
    <row r="307" spans="1:10" x14ac:dyDescent="0.25">
      <c r="A307" t="s">
        <v>2050</v>
      </c>
      <c r="B307" t="s">
        <v>8954</v>
      </c>
      <c r="H307" s="17" t="s">
        <v>7120</v>
      </c>
      <c r="I307" s="30" t="str">
        <f>VLOOKUP(A307,'[4]ItemReport_10001042616_2025-02-'!$A:$U,21,0)</f>
        <v>00469837260955</v>
      </c>
      <c r="J307" t="s">
        <v>8194</v>
      </c>
    </row>
    <row r="308" spans="1:10" x14ac:dyDescent="0.25">
      <c r="A308" t="s">
        <v>1448</v>
      </c>
      <c r="B308" t="s">
        <v>7554</v>
      </c>
      <c r="D308">
        <v>3118</v>
      </c>
      <c r="H308" s="17" t="s">
        <v>7120</v>
      </c>
      <c r="I308" s="30" t="str">
        <f>VLOOKUP(A308,'[4]ItemReport_10001042616_2025-02-'!$A:$U,21,0)</f>
        <v>00464132993591</v>
      </c>
      <c r="J308" t="s">
        <v>8194</v>
      </c>
    </row>
    <row r="309" spans="1:10" ht="60" x14ac:dyDescent="0.25">
      <c r="A309" t="s">
        <v>1449</v>
      </c>
      <c r="B309" t="s">
        <v>7610</v>
      </c>
      <c r="D309">
        <v>3118</v>
      </c>
      <c r="H309" s="39" t="s">
        <v>8431</v>
      </c>
      <c r="I309" s="30" t="str">
        <f>VLOOKUP(A309,'[4]ItemReport_10001042616_2025-02-'!$A:$U,21,0)</f>
        <v>00764608006139</v>
      </c>
      <c r="J309" t="s">
        <v>8195</v>
      </c>
    </row>
    <row r="310" spans="1:10" ht="45" x14ac:dyDescent="0.25">
      <c r="A310" t="s">
        <v>1457</v>
      </c>
      <c r="B310" t="s">
        <v>7538</v>
      </c>
      <c r="F310" s="25" t="s">
        <v>8173</v>
      </c>
      <c r="H310" s="17" t="s">
        <v>7325</v>
      </c>
      <c r="I310" s="30" t="str">
        <f>VLOOKUP(A310,'[4]ItemReport_10001042616_2025-02-'!$A:$U,21,0)</f>
        <v>00764608082058</v>
      </c>
      <c r="J310" t="s">
        <v>8194</v>
      </c>
    </row>
    <row r="311" spans="1:10" x14ac:dyDescent="0.25">
      <c r="A311" t="s">
        <v>1465</v>
      </c>
      <c r="B311" t="s">
        <v>7259</v>
      </c>
      <c r="C311" t="s">
        <v>7260</v>
      </c>
      <c r="D311">
        <v>3124</v>
      </c>
      <c r="E311" t="s">
        <v>7799</v>
      </c>
      <c r="F311" t="s">
        <v>6854</v>
      </c>
      <c r="I311" s="30" t="str">
        <f>VLOOKUP(A311,'[4]ItemReport_10001042616_2025-02-'!$A:$U,21,0)</f>
        <v>00764608038055</v>
      </c>
      <c r="J311" t="s">
        <v>8194</v>
      </c>
    </row>
    <row r="312" spans="1:10" x14ac:dyDescent="0.25">
      <c r="A312" t="s">
        <v>1467</v>
      </c>
      <c r="B312" t="s">
        <v>8045</v>
      </c>
      <c r="F312" t="s">
        <v>8173</v>
      </c>
      <c r="I312" s="30" t="str">
        <f>VLOOKUP(A312,'[4]ItemReport_10001042616_2025-02-'!$A:$U,21,0)</f>
        <v>10764608022259</v>
      </c>
      <c r="J312" t="s">
        <v>8194</v>
      </c>
    </row>
    <row r="313" spans="1:10" x14ac:dyDescent="0.25">
      <c r="A313" t="s">
        <v>1469</v>
      </c>
      <c r="B313" t="s">
        <v>8046</v>
      </c>
      <c r="F313" t="s">
        <v>8173</v>
      </c>
      <c r="I313" s="30" t="str">
        <f>VLOOKUP(A313,'[4]ItemReport_10001042616_2025-02-'!$A:$U,21,0)</f>
        <v>10764608038175</v>
      </c>
      <c r="J313" t="s">
        <v>8194</v>
      </c>
    </row>
    <row r="314" spans="1:10" x14ac:dyDescent="0.25">
      <c r="A314" t="s">
        <v>1471</v>
      </c>
      <c r="B314" t="s">
        <v>8047</v>
      </c>
      <c r="F314" t="s">
        <v>8173</v>
      </c>
      <c r="I314" s="30" t="str">
        <f>VLOOKUP(A314,'[4]ItemReport_10001042616_2025-02-'!$A:$U,21,0)</f>
        <v>00764608016312</v>
      </c>
      <c r="J314" t="s">
        <v>8194</v>
      </c>
    </row>
    <row r="315" spans="1:10" ht="60" x14ac:dyDescent="0.25">
      <c r="A315" t="s">
        <v>1472</v>
      </c>
      <c r="B315" t="s">
        <v>7420</v>
      </c>
      <c r="C315" t="s">
        <v>8765</v>
      </c>
      <c r="D315">
        <v>3128</v>
      </c>
      <c r="F315" s="25" t="s">
        <v>8758</v>
      </c>
      <c r="H315" s="39" t="s">
        <v>8789</v>
      </c>
      <c r="I315" s="30" t="str">
        <f>VLOOKUP(A315,'[4]ItemReport_10001042616_2025-02-'!$A:$U,21,0)</f>
        <v>00764608063019</v>
      </c>
    </row>
    <row r="316" spans="1:10" x14ac:dyDescent="0.25">
      <c r="A316" t="s">
        <v>1473</v>
      </c>
      <c r="B316" t="s">
        <v>8048</v>
      </c>
      <c r="F316" t="s">
        <v>7409</v>
      </c>
      <c r="I316" s="30" t="str">
        <f>VLOOKUP(A316,'[4]ItemReport_10001042616_2025-02-'!$A:$U,21,0)</f>
        <v>00764608039205</v>
      </c>
      <c r="J316" t="s">
        <v>8194</v>
      </c>
    </row>
    <row r="317" spans="1:10" x14ac:dyDescent="0.25">
      <c r="A317" t="s">
        <v>1475</v>
      </c>
      <c r="B317" t="s">
        <v>6984</v>
      </c>
      <c r="C317" t="s">
        <v>6586</v>
      </c>
      <c r="D317">
        <v>3130</v>
      </c>
      <c r="E317" t="s">
        <v>6585</v>
      </c>
      <c r="F317" t="s">
        <v>8173</v>
      </c>
      <c r="H317" s="17" t="s">
        <v>7325</v>
      </c>
      <c r="I317" s="30" t="str">
        <f>VLOOKUP(A317,'[4]ItemReport_10001042616_2025-02-'!$A:$U,21,0)</f>
        <v>20764608031302</v>
      </c>
      <c r="J317" t="s">
        <v>8194</v>
      </c>
    </row>
    <row r="318" spans="1:10" ht="60" x14ac:dyDescent="0.25">
      <c r="A318" t="s">
        <v>1476</v>
      </c>
      <c r="B318" t="s">
        <v>6939</v>
      </c>
      <c r="C318" t="s">
        <v>6747</v>
      </c>
      <c r="D318">
        <v>3130</v>
      </c>
      <c r="E318" t="s">
        <v>6771</v>
      </c>
      <c r="F318" s="25" t="s">
        <v>8879</v>
      </c>
      <c r="H318" s="39" t="s">
        <v>8399</v>
      </c>
      <c r="I318" s="30" t="str">
        <f>VLOOKUP(A318,'[4]ItemReport_10001042616_2025-02-'!$A:$U,21,0)</f>
        <v>00466845424874</v>
      </c>
      <c r="J318" t="s">
        <v>8198</v>
      </c>
    </row>
    <row r="319" spans="1:10" x14ac:dyDescent="0.25">
      <c r="A319" t="s">
        <v>1477</v>
      </c>
      <c r="B319" t="s">
        <v>6985</v>
      </c>
      <c r="C319" t="s">
        <v>6588</v>
      </c>
      <c r="D319">
        <v>3132</v>
      </c>
      <c r="E319" t="s">
        <v>6587</v>
      </c>
      <c r="F319" t="s">
        <v>8173</v>
      </c>
      <c r="H319" s="17" t="s">
        <v>7325</v>
      </c>
      <c r="I319" s="30" t="str">
        <f>VLOOKUP(A319,'[4]ItemReport_10001042616_2025-02-'!$A:$U,21,0)</f>
        <v>20764608031807</v>
      </c>
      <c r="J319" t="s">
        <v>8194</v>
      </c>
    </row>
    <row r="320" spans="1:10" ht="45" x14ac:dyDescent="0.25">
      <c r="A320" t="s">
        <v>7973</v>
      </c>
      <c r="B320" t="s">
        <v>8049</v>
      </c>
      <c r="F320" s="25" t="s">
        <v>8868</v>
      </c>
      <c r="I320" s="30" t="e">
        <f>VLOOKUP(A320,'[4]ItemReport_10001042616_2025-02-'!$A:$U,21,0)</f>
        <v>#N/A</v>
      </c>
      <c r="J320" t="s">
        <v>8194</v>
      </c>
    </row>
    <row r="321" spans="1:10" x14ac:dyDescent="0.25">
      <c r="A321" t="s">
        <v>1497</v>
      </c>
      <c r="B321" t="s">
        <v>6889</v>
      </c>
      <c r="C321" t="s">
        <v>6590</v>
      </c>
      <c r="D321">
        <v>3137</v>
      </c>
      <c r="E321" t="s">
        <v>6589</v>
      </c>
      <c r="F321" t="s">
        <v>6854</v>
      </c>
      <c r="H321" s="17" t="s">
        <v>7120</v>
      </c>
      <c r="I321" s="30" t="str">
        <f>VLOOKUP(A321,'[4]ItemReport_10001042616_2025-02-'!$A:$U,21,0)</f>
        <v>00461231352175</v>
      </c>
      <c r="J321" t="s">
        <v>8194</v>
      </c>
    </row>
    <row r="322" spans="1:10" ht="60" x14ac:dyDescent="0.25">
      <c r="A322" t="s">
        <v>1508</v>
      </c>
      <c r="B322" t="s">
        <v>8051</v>
      </c>
      <c r="F322" s="25" t="s">
        <v>8298</v>
      </c>
      <c r="I322" s="30" t="str">
        <f>VLOOKUP(A322,'[4]ItemReport_10001042616_2025-02-'!$A:$U,21,0)</f>
        <v>00461889524474</v>
      </c>
      <c r="J322" t="s">
        <v>8197</v>
      </c>
    </row>
    <row r="323" spans="1:10" x14ac:dyDescent="0.25">
      <c r="A323" t="s">
        <v>1510</v>
      </c>
      <c r="B323" t="s">
        <v>7392</v>
      </c>
      <c r="C323" t="s">
        <v>7393</v>
      </c>
      <c r="D323">
        <v>3142</v>
      </c>
      <c r="E323" t="s">
        <v>7802</v>
      </c>
      <c r="F323" t="s">
        <v>6854</v>
      </c>
      <c r="I323" s="30" t="str">
        <f>VLOOKUP(A323,'[4]ItemReport_10001042616_2025-02-'!$A:$U,21,0)</f>
        <v>00764608043097</v>
      </c>
      <c r="J323" t="s">
        <v>8194</v>
      </c>
    </row>
    <row r="324" spans="1:10" x14ac:dyDescent="0.25">
      <c r="A324" t="s">
        <v>1886</v>
      </c>
      <c r="B324" t="s">
        <v>8955</v>
      </c>
      <c r="D324">
        <v>3471</v>
      </c>
      <c r="H324" s="17" t="s">
        <v>7120</v>
      </c>
      <c r="I324" s="30" t="str">
        <f>VLOOKUP(A324,'[4]ItemReport_10001042616_2025-02-'!$A:$U,21,0)</f>
        <v>10764608019150</v>
      </c>
      <c r="J324" t="s">
        <v>8194</v>
      </c>
    </row>
    <row r="325" spans="1:10" x14ac:dyDescent="0.25">
      <c r="A325" t="s">
        <v>1514</v>
      </c>
      <c r="B325" t="s">
        <v>8052</v>
      </c>
      <c r="F325" t="s">
        <v>8173</v>
      </c>
      <c r="I325" s="30" t="str">
        <f>VLOOKUP(A325,'[4]ItemReport_10001042616_2025-02-'!$A:$U,21,0)</f>
        <v>20764608041400</v>
      </c>
      <c r="J325" t="s">
        <v>8194</v>
      </c>
    </row>
    <row r="326" spans="1:10" ht="75" x14ac:dyDescent="0.25">
      <c r="A326" t="s">
        <v>7252</v>
      </c>
      <c r="B326" t="s">
        <v>7243</v>
      </c>
      <c r="C326" t="s">
        <v>7244</v>
      </c>
      <c r="D326">
        <v>3144</v>
      </c>
      <c r="E326" t="s">
        <v>7803</v>
      </c>
      <c r="F326" s="25" t="s">
        <v>8332</v>
      </c>
      <c r="I326" s="30" t="str">
        <f>VLOOKUP(A326,'[4]ItemReport_10001042616_2025-02-'!$A:$U,21,0)</f>
        <v>00764608017487</v>
      </c>
      <c r="J326" t="s">
        <v>8196</v>
      </c>
    </row>
    <row r="327" spans="1:10" x14ac:dyDescent="0.25">
      <c r="A327" t="s">
        <v>1516</v>
      </c>
      <c r="B327" t="s">
        <v>8053</v>
      </c>
      <c r="F327" t="s">
        <v>8173</v>
      </c>
      <c r="H327" s="17" t="s">
        <v>7325</v>
      </c>
      <c r="I327" s="30" t="str">
        <f>VLOOKUP(A327,'[4]ItemReport_10001042616_2025-02-'!$A:$U,21,0)</f>
        <v>20764608041448</v>
      </c>
      <c r="J327" t="s">
        <v>8194</v>
      </c>
    </row>
    <row r="328" spans="1:10" ht="75" x14ac:dyDescent="0.25">
      <c r="A328" t="s">
        <v>7118</v>
      </c>
      <c r="B328" t="s">
        <v>7709</v>
      </c>
      <c r="C328" t="s">
        <v>7754</v>
      </c>
      <c r="D328">
        <v>3145</v>
      </c>
      <c r="E328" t="s">
        <v>7804</v>
      </c>
      <c r="F328" s="25" t="s">
        <v>8332</v>
      </c>
      <c r="H328" s="39" t="s">
        <v>8403</v>
      </c>
      <c r="I328" s="30" t="str">
        <f>VLOOKUP(A328,'[4]ItemReport_10001042616_2025-02-'!$A:$U,21,0)</f>
        <v>10764608002305</v>
      </c>
      <c r="J328" t="s">
        <v>8196</v>
      </c>
    </row>
    <row r="329" spans="1:10" ht="60" x14ac:dyDescent="0.25">
      <c r="A329" t="s">
        <v>1217</v>
      </c>
      <c r="B329" t="s">
        <v>8956</v>
      </c>
      <c r="H329" s="39" t="s">
        <v>8446</v>
      </c>
      <c r="I329" s="30" t="str">
        <f>VLOOKUP(A329,'[4]ItemReport_10001042616_2025-02-'!$A:$U,21,0)</f>
        <v>00764608044391</v>
      </c>
    </row>
    <row r="330" spans="1:10" x14ac:dyDescent="0.25">
      <c r="A330" t="s">
        <v>1521</v>
      </c>
      <c r="B330" t="s">
        <v>6890</v>
      </c>
      <c r="C330" t="s">
        <v>6592</v>
      </c>
      <c r="D330">
        <v>3147</v>
      </c>
      <c r="E330" t="s">
        <v>6591</v>
      </c>
      <c r="F330" t="s">
        <v>6854</v>
      </c>
      <c r="H330" s="17" t="s">
        <v>7120</v>
      </c>
      <c r="I330" s="30" t="str">
        <f>VLOOKUP(A330,'[4]ItemReport_10001042616_2025-02-'!$A:$U,21,0)</f>
        <v>00764608034675</v>
      </c>
      <c r="J330" t="s">
        <v>8194</v>
      </c>
    </row>
    <row r="331" spans="1:10" x14ac:dyDescent="0.25">
      <c r="A331" t="s">
        <v>1524</v>
      </c>
      <c r="B331" t="s">
        <v>8054</v>
      </c>
      <c r="F331" t="s">
        <v>6854</v>
      </c>
      <c r="I331" s="30" t="str">
        <f>VLOOKUP(A331,'[4]ItemReport_10001042616_2025-02-'!$A:$U,21,0)</f>
        <v>10764608039127</v>
      </c>
      <c r="J331" t="s">
        <v>8194</v>
      </c>
    </row>
    <row r="332" spans="1:10" ht="60" x14ac:dyDescent="0.25">
      <c r="A332" t="s">
        <v>1527</v>
      </c>
      <c r="B332" t="s">
        <v>8055</v>
      </c>
      <c r="F332" s="25" t="s">
        <v>8343</v>
      </c>
      <c r="I332" s="30" t="e">
        <f>VLOOKUP(A332,'[4]ItemReport_10001042616_2025-02-'!$A:$U,21,0)</f>
        <v>#N/A</v>
      </c>
    </row>
    <row r="333" spans="1:10" ht="60" x14ac:dyDescent="0.25">
      <c r="A333" t="s">
        <v>1543</v>
      </c>
      <c r="B333" t="s">
        <v>6950</v>
      </c>
      <c r="C333" t="s">
        <v>6739</v>
      </c>
      <c r="D333">
        <v>3158</v>
      </c>
      <c r="E333" t="s">
        <v>6820</v>
      </c>
      <c r="F333" s="25" t="s">
        <v>8341</v>
      </c>
      <c r="H333" s="39" t="s">
        <v>8401</v>
      </c>
      <c r="I333" s="30" t="str">
        <f>VLOOKUP(A333,'[4]ItemReport_10001042616_2025-02-'!$A:$U,21,0)</f>
        <v>00764608038659</v>
      </c>
      <c r="J333" t="s">
        <v>8196</v>
      </c>
    </row>
    <row r="334" spans="1:10" x14ac:dyDescent="0.25">
      <c r="A334" t="s">
        <v>1546</v>
      </c>
      <c r="B334" t="s">
        <v>8819</v>
      </c>
      <c r="C334" t="s">
        <v>8842</v>
      </c>
      <c r="F334" t="s">
        <v>7409</v>
      </c>
      <c r="J334" t="s">
        <v>8194</v>
      </c>
    </row>
    <row r="335" spans="1:10" ht="60" x14ac:dyDescent="0.25">
      <c r="A335" t="s">
        <v>1547</v>
      </c>
      <c r="B335" t="s">
        <v>8815</v>
      </c>
      <c r="C335" t="s">
        <v>8838</v>
      </c>
      <c r="F335" s="25" t="s">
        <v>8866</v>
      </c>
    </row>
    <row r="336" spans="1:10" x14ac:dyDescent="0.25">
      <c r="A336" t="s">
        <v>1548</v>
      </c>
      <c r="B336" t="s">
        <v>6952</v>
      </c>
      <c r="C336" t="s">
        <v>6594</v>
      </c>
      <c r="D336">
        <v>3161</v>
      </c>
      <c r="E336" t="s">
        <v>6593</v>
      </c>
      <c r="F336" t="s">
        <v>8173</v>
      </c>
      <c r="H336" s="17" t="s">
        <v>7325</v>
      </c>
      <c r="I336" s="30" t="str">
        <f>VLOOKUP(A336,'[4]ItemReport_10001042616_2025-02-'!$A:$U,21,0)</f>
        <v>00467830800420</v>
      </c>
      <c r="J336" t="s">
        <v>8194</v>
      </c>
    </row>
    <row r="337" spans="1:10" x14ac:dyDescent="0.25">
      <c r="A337" t="s">
        <v>1549</v>
      </c>
      <c r="B337" t="s">
        <v>6891</v>
      </c>
      <c r="C337" t="s">
        <v>6596</v>
      </c>
      <c r="D337">
        <v>3161</v>
      </c>
      <c r="E337" t="s">
        <v>6595</v>
      </c>
      <c r="F337" t="s">
        <v>6854</v>
      </c>
      <c r="H337" s="17" t="s">
        <v>7120</v>
      </c>
      <c r="I337" s="30" t="str">
        <f>VLOOKUP(A337,'[4]ItemReport_10001042616_2025-02-'!$A:$U,21,0)</f>
        <v>10764608020071</v>
      </c>
      <c r="J337" t="s">
        <v>8194</v>
      </c>
    </row>
    <row r="338" spans="1:10" x14ac:dyDescent="0.25">
      <c r="A338" t="s">
        <v>1551</v>
      </c>
      <c r="B338" t="s">
        <v>6969</v>
      </c>
      <c r="C338" t="s">
        <v>6598</v>
      </c>
      <c r="D338">
        <v>3163</v>
      </c>
      <c r="E338" t="s">
        <v>6597</v>
      </c>
      <c r="F338" t="s">
        <v>8173</v>
      </c>
      <c r="I338" s="30" t="str">
        <f>VLOOKUP(A338,'[4]ItemReport_10001042616_2025-02-'!$A:$U,21,0)</f>
        <v>20764608039148</v>
      </c>
      <c r="J338" t="s">
        <v>8194</v>
      </c>
    </row>
    <row r="339" spans="1:10" x14ac:dyDescent="0.25">
      <c r="A339" t="s">
        <v>5</v>
      </c>
      <c r="B339" t="s">
        <v>7674</v>
      </c>
      <c r="C339" t="s">
        <v>7753</v>
      </c>
      <c r="D339">
        <v>3164</v>
      </c>
      <c r="E339" t="s">
        <v>7805</v>
      </c>
      <c r="F339" t="s">
        <v>6854</v>
      </c>
      <c r="H339" s="17" t="s">
        <v>7120</v>
      </c>
      <c r="I339" s="30" t="str">
        <f>VLOOKUP(A339,'[4]ItemReport_10001042616_2025-02-'!$A:$U,21,0)</f>
        <v>00764608034774</v>
      </c>
      <c r="J339" t="s">
        <v>8194</v>
      </c>
    </row>
    <row r="340" spans="1:10" x14ac:dyDescent="0.25">
      <c r="A340" t="s">
        <v>1559</v>
      </c>
      <c r="B340" t="s">
        <v>8056</v>
      </c>
      <c r="F340" t="s">
        <v>8173</v>
      </c>
      <c r="H340" s="17" t="s">
        <v>7325</v>
      </c>
      <c r="I340" s="30" t="str">
        <f>VLOOKUP(A340,'[4]ItemReport_10001042616_2025-02-'!$A:$U,21,0)</f>
        <v>00462412747445</v>
      </c>
      <c r="J340" t="s">
        <v>8194</v>
      </c>
    </row>
    <row r="341" spans="1:10" ht="60" x14ac:dyDescent="0.25">
      <c r="A341" t="s">
        <v>7148</v>
      </c>
      <c r="B341" t="s">
        <v>7497</v>
      </c>
      <c r="C341" t="s">
        <v>7498</v>
      </c>
      <c r="D341">
        <v>3167</v>
      </c>
      <c r="E341" t="s">
        <v>7806</v>
      </c>
      <c r="F341" s="25" t="s">
        <v>7153</v>
      </c>
      <c r="H341" s="17" t="s">
        <v>9082</v>
      </c>
      <c r="I341" s="30" t="str">
        <f>VLOOKUP(A341,'[4]ItemReport_10001042616_2025-02-'!$A:$U,21,0)</f>
        <v>20764608031906</v>
      </c>
      <c r="J341" t="s">
        <v>8194</v>
      </c>
    </row>
    <row r="342" spans="1:10" x14ac:dyDescent="0.25">
      <c r="A342" t="s">
        <v>7146</v>
      </c>
      <c r="B342" t="s">
        <v>7499</v>
      </c>
      <c r="C342" t="s">
        <v>7500</v>
      </c>
      <c r="D342">
        <v>3167</v>
      </c>
      <c r="E342" t="s">
        <v>7807</v>
      </c>
      <c r="F342" t="s">
        <v>7153</v>
      </c>
      <c r="H342" s="17" t="s">
        <v>9082</v>
      </c>
      <c r="I342" s="30" t="str">
        <f>VLOOKUP(A342,'[4]ItemReport_10001042616_2025-02-'!$A:$U,21,0)</f>
        <v>20764608060036</v>
      </c>
      <c r="J342" t="s">
        <v>8194</v>
      </c>
    </row>
    <row r="343" spans="1:10" x14ac:dyDescent="0.25">
      <c r="A343" t="s">
        <v>7147</v>
      </c>
      <c r="B343" t="s">
        <v>7502</v>
      </c>
      <c r="C343" t="s">
        <v>7501</v>
      </c>
      <c r="D343">
        <v>3167</v>
      </c>
      <c r="E343" t="s">
        <v>7808</v>
      </c>
      <c r="F343" t="s">
        <v>7153</v>
      </c>
      <c r="H343" s="17" t="s">
        <v>9082</v>
      </c>
      <c r="I343" s="30" t="str">
        <f>VLOOKUP(A343,'[4]ItemReport_10001042616_2025-02-'!$A:$U,21,0)</f>
        <v>00764608012598</v>
      </c>
      <c r="J343" t="s">
        <v>8194</v>
      </c>
    </row>
    <row r="344" spans="1:10" x14ac:dyDescent="0.25">
      <c r="A344" t="s">
        <v>7149</v>
      </c>
      <c r="B344" t="s">
        <v>7503</v>
      </c>
      <c r="C344" t="s">
        <v>7504</v>
      </c>
      <c r="D344">
        <v>3167</v>
      </c>
      <c r="E344" t="s">
        <v>7809</v>
      </c>
      <c r="F344" t="s">
        <v>7153</v>
      </c>
      <c r="H344" s="17" t="s">
        <v>9082</v>
      </c>
      <c r="I344" s="30" t="str">
        <f>VLOOKUP(A344,'[4]ItemReport_10001042616_2025-02-'!$A:$U,21,0)</f>
        <v>10764608017330</v>
      </c>
      <c r="J344" t="s">
        <v>8194</v>
      </c>
    </row>
    <row r="345" spans="1:10" x14ac:dyDescent="0.25">
      <c r="A345" t="s">
        <v>2865</v>
      </c>
      <c r="B345" t="s">
        <v>8957</v>
      </c>
      <c r="H345" s="17" t="s">
        <v>7325</v>
      </c>
      <c r="I345" s="30" t="str">
        <f>VLOOKUP(A345,'[4]ItemReport_10001042616_2025-02-'!$A:$U,21,0)</f>
        <v>00764608054321</v>
      </c>
      <c r="J345" t="s">
        <v>8194</v>
      </c>
    </row>
    <row r="346" spans="1:10" ht="45" x14ac:dyDescent="0.25">
      <c r="A346" t="s">
        <v>1308</v>
      </c>
      <c r="B346" t="s">
        <v>8958</v>
      </c>
      <c r="H346" s="25" t="s">
        <v>8469</v>
      </c>
      <c r="I346" s="30" t="str">
        <f>VLOOKUP(A346,'[4]ItemReport_10001042616_2025-02-'!$A:$U,21,0)</f>
        <v>10764608043759</v>
      </c>
      <c r="J346" t="s">
        <v>8194</v>
      </c>
    </row>
    <row r="347" spans="1:10" ht="45" x14ac:dyDescent="0.25">
      <c r="A347" t="s">
        <v>1305</v>
      </c>
      <c r="B347" t="s">
        <v>8959</v>
      </c>
      <c r="H347" s="25" t="s">
        <v>8469</v>
      </c>
      <c r="I347" s="30" t="str">
        <f>VLOOKUP(A347,'[4]ItemReport_10001042616_2025-02-'!$A:$U,21,0)</f>
        <v>00463636593467</v>
      </c>
      <c r="J347" t="s">
        <v>8194</v>
      </c>
    </row>
    <row r="348" spans="1:10" ht="45" x14ac:dyDescent="0.25">
      <c r="A348" t="s">
        <v>141</v>
      </c>
      <c r="B348" t="s">
        <v>8960</v>
      </c>
      <c r="H348" s="25" t="s">
        <v>8469</v>
      </c>
      <c r="I348" s="30" t="str">
        <f>VLOOKUP(A348,'[4]ItemReport_10001042616_2025-02-'!$A:$U,21,0)</f>
        <v>00461773090689</v>
      </c>
      <c r="J348" t="s">
        <v>8194</v>
      </c>
    </row>
    <row r="349" spans="1:10" x14ac:dyDescent="0.25">
      <c r="A349" t="s">
        <v>2863</v>
      </c>
      <c r="B349" t="s">
        <v>8961</v>
      </c>
      <c r="H349" s="17" t="s">
        <v>7325</v>
      </c>
      <c r="I349" s="30" t="str">
        <f>VLOOKUP(A349,'[4]ItemReport_10001042616_2025-02-'!$A:$U,21,0)</f>
        <v>20764608060128</v>
      </c>
      <c r="J349" t="s">
        <v>8194</v>
      </c>
    </row>
    <row r="350" spans="1:10" ht="60" x14ac:dyDescent="0.25">
      <c r="A350" t="s">
        <v>1564</v>
      </c>
      <c r="B350" t="s">
        <v>6941</v>
      </c>
      <c r="C350" t="s">
        <v>6742</v>
      </c>
      <c r="D350">
        <v>3169</v>
      </c>
      <c r="E350" t="s">
        <v>6831</v>
      </c>
      <c r="F350" s="25" t="s">
        <v>8339</v>
      </c>
      <c r="I350" s="30" t="str">
        <f>VLOOKUP(A350,'[4]ItemReport_10001042616_2025-02-'!$A:$U,21,0)</f>
        <v>00764608044292</v>
      </c>
      <c r="J350" t="s">
        <v>8196</v>
      </c>
    </row>
    <row r="351" spans="1:10" x14ac:dyDescent="0.25">
      <c r="A351" t="s">
        <v>8802</v>
      </c>
      <c r="B351" t="s">
        <v>8823</v>
      </c>
      <c r="C351" t="s">
        <v>8846</v>
      </c>
      <c r="F351" t="s">
        <v>8173</v>
      </c>
      <c r="J351" t="s">
        <v>8194</v>
      </c>
    </row>
    <row r="352" spans="1:10" x14ac:dyDescent="0.25">
      <c r="A352" t="s">
        <v>7279</v>
      </c>
      <c r="B352" t="s">
        <v>7276</v>
      </c>
      <c r="C352" t="s">
        <v>7277</v>
      </c>
      <c r="D352">
        <v>3171</v>
      </c>
      <c r="E352" t="s">
        <v>7810</v>
      </c>
      <c r="F352" t="s">
        <v>7223</v>
      </c>
      <c r="H352" t="s">
        <v>7120</v>
      </c>
      <c r="I352" s="30" t="str">
        <f>VLOOKUP(A352,'[4]ItemReport_10001042616_2025-02-'!$A:$U,21,0)</f>
        <v>00463434627753</v>
      </c>
      <c r="J352" t="s">
        <v>8194</v>
      </c>
    </row>
    <row r="353" spans="1:10" ht="60" x14ac:dyDescent="0.25">
      <c r="A353" t="s">
        <v>7342</v>
      </c>
      <c r="B353" t="s">
        <v>7340</v>
      </c>
      <c r="C353" t="s">
        <v>7341</v>
      </c>
      <c r="D353">
        <v>3171</v>
      </c>
      <c r="E353" t="s">
        <v>7811</v>
      </c>
      <c r="F353" s="25" t="s">
        <v>8326</v>
      </c>
      <c r="I353" s="30" t="str">
        <f>VLOOKUP(A353,'[4]ItemReport_10001042616_2025-02-'!$A:$U,21,0)</f>
        <v>00463587517758</v>
      </c>
      <c r="J353" t="s">
        <v>8197</v>
      </c>
    </row>
    <row r="354" spans="1:10" ht="60" x14ac:dyDescent="0.25">
      <c r="A354" t="s">
        <v>1571</v>
      </c>
      <c r="B354" t="s">
        <v>8057</v>
      </c>
      <c r="F354" s="25" t="s">
        <v>8362</v>
      </c>
      <c r="I354" s="30" t="str">
        <f>VLOOKUP(A354,'[4]ItemReport_10001042616_2025-02-'!$A:$U,21,0)</f>
        <v>00764608002148</v>
      </c>
      <c r="J354" t="s">
        <v>8196</v>
      </c>
    </row>
    <row r="355" spans="1:10" x14ac:dyDescent="0.25">
      <c r="A355" t="s">
        <v>3953</v>
      </c>
      <c r="B355" t="s">
        <v>7422</v>
      </c>
      <c r="C355" t="s">
        <v>7423</v>
      </c>
      <c r="E355" t="s">
        <v>7812</v>
      </c>
      <c r="F355" t="s">
        <v>7223</v>
      </c>
      <c r="H355" t="s">
        <v>7120</v>
      </c>
      <c r="I355" s="30" t="str">
        <f>VLOOKUP(A355,'[4]ItemReport_10001042616_2025-02-'!$A:$U,21,0)</f>
        <v>00466420041885</v>
      </c>
      <c r="J355" t="s">
        <v>8194</v>
      </c>
    </row>
    <row r="356" spans="1:10" ht="60" x14ac:dyDescent="0.25">
      <c r="A356" t="s">
        <v>3976</v>
      </c>
      <c r="B356" t="s">
        <v>7634</v>
      </c>
      <c r="D356">
        <v>31741</v>
      </c>
      <c r="E356" t="s">
        <v>3976</v>
      </c>
      <c r="H356" s="39" t="s">
        <v>8372</v>
      </c>
      <c r="I356" s="30" t="str">
        <f>VLOOKUP(A356,'[4]ItemReport_10001042616_2025-02-'!$A:$U,21,0)</f>
        <v>00764608018149</v>
      </c>
      <c r="J356" t="s">
        <v>8201</v>
      </c>
    </row>
    <row r="357" spans="1:10" ht="45" x14ac:dyDescent="0.25">
      <c r="A357" t="s">
        <v>2259</v>
      </c>
      <c r="B357" t="s">
        <v>8962</v>
      </c>
      <c r="H357" s="25" t="s">
        <v>8469</v>
      </c>
      <c r="I357" s="30" t="str">
        <f>VLOOKUP(A357,'[4]ItemReport_10001042616_2025-02-'!$A:$U,21,0)</f>
        <v>20764608030114</v>
      </c>
      <c r="J357" t="s">
        <v>8194</v>
      </c>
    </row>
    <row r="358" spans="1:10" ht="45" x14ac:dyDescent="0.25">
      <c r="A358" t="s">
        <v>3222</v>
      </c>
      <c r="B358" t="s">
        <v>8963</v>
      </c>
      <c r="H358" s="25" t="s">
        <v>8469</v>
      </c>
      <c r="I358" s="30" t="str">
        <f>VLOOKUP(A358,'[4]ItemReport_10001042616_2025-02-'!$A:$U,21,0)</f>
        <v>00764608018095</v>
      </c>
      <c r="J358" t="s">
        <v>8194</v>
      </c>
    </row>
    <row r="359" spans="1:10" x14ac:dyDescent="0.25">
      <c r="A359" t="s">
        <v>1582</v>
      </c>
      <c r="B359" t="s">
        <v>8058</v>
      </c>
      <c r="F359" t="s">
        <v>8173</v>
      </c>
      <c r="I359" s="30" t="str">
        <f>VLOOKUP(A359,'[4]ItemReport_10001042616_2025-02-'!$A:$U,21,0)</f>
        <v>00467116113695</v>
      </c>
      <c r="J359" t="s">
        <v>8194</v>
      </c>
    </row>
    <row r="360" spans="1:10" ht="60" x14ac:dyDescent="0.25">
      <c r="A360" t="s">
        <v>1585</v>
      </c>
      <c r="B360" t="s">
        <v>7247</v>
      </c>
      <c r="C360" t="s">
        <v>7248</v>
      </c>
      <c r="D360">
        <v>3179</v>
      </c>
      <c r="E360" t="s">
        <v>7813</v>
      </c>
      <c r="F360" s="25" t="s">
        <v>8354</v>
      </c>
      <c r="I360" s="30" t="str">
        <f>VLOOKUP(A360,'[4]ItemReport_10001042616_2025-02-'!$A:$U,21,0)</f>
        <v>00462918398523</v>
      </c>
      <c r="J360" t="s">
        <v>8196</v>
      </c>
    </row>
    <row r="361" spans="1:10" x14ac:dyDescent="0.25">
      <c r="A361" t="s">
        <v>1591</v>
      </c>
      <c r="B361" t="s">
        <v>8059</v>
      </c>
      <c r="F361" t="s">
        <v>8173</v>
      </c>
      <c r="I361" s="30" t="str">
        <f>VLOOKUP(A361,'[4]ItemReport_10001042616_2025-02-'!$A:$U,21,0)</f>
        <v>20805219510296</v>
      </c>
      <c r="J361" t="s">
        <v>8194</v>
      </c>
    </row>
    <row r="362" spans="1:10" ht="60" x14ac:dyDescent="0.25">
      <c r="A362" t="s">
        <v>1592</v>
      </c>
      <c r="B362" t="s">
        <v>6942</v>
      </c>
      <c r="C362" t="s">
        <v>6658</v>
      </c>
      <c r="D362">
        <v>3182</v>
      </c>
      <c r="E362" t="s">
        <v>6817</v>
      </c>
      <c r="F362" s="25" t="s">
        <v>8340</v>
      </c>
      <c r="H362" s="39" t="s">
        <v>8396</v>
      </c>
      <c r="I362" s="30" t="str">
        <f>VLOOKUP(A362,'[4]ItemReport_10001042616_2025-02-'!$A:$U,21,0)</f>
        <v>10764608012625</v>
      </c>
      <c r="J362" t="s">
        <v>8195</v>
      </c>
    </row>
    <row r="363" spans="1:10" ht="60" x14ac:dyDescent="0.25">
      <c r="A363" t="s">
        <v>1594</v>
      </c>
      <c r="B363" t="s">
        <v>7555</v>
      </c>
      <c r="D363">
        <v>3183</v>
      </c>
      <c r="E363" t="s">
        <v>1594</v>
      </c>
      <c r="H363" s="39" t="s">
        <v>8394</v>
      </c>
      <c r="I363" s="30" t="str">
        <f>VLOOKUP(A363,'[4]ItemReport_10001042616_2025-02-'!$A:$U,21,0)</f>
        <v>20764608054189</v>
      </c>
      <c r="J363" t="s">
        <v>8196</v>
      </c>
    </row>
    <row r="364" spans="1:10" x14ac:dyDescent="0.25">
      <c r="A364" t="s">
        <v>1403</v>
      </c>
      <c r="B364" t="s">
        <v>8964</v>
      </c>
      <c r="H364" s="17" t="s">
        <v>7325</v>
      </c>
      <c r="I364" s="30" t="str">
        <f>VLOOKUP(A364,'[4]ItemReport_10001042616_2025-02-'!$A:$U,21,0)</f>
        <v>00764608007853</v>
      </c>
      <c r="J364" t="s">
        <v>8194</v>
      </c>
    </row>
    <row r="365" spans="1:10" ht="60" x14ac:dyDescent="0.25">
      <c r="A365" t="s">
        <v>1600</v>
      </c>
      <c r="B365" t="s">
        <v>7608</v>
      </c>
      <c r="D365">
        <v>3185</v>
      </c>
      <c r="H365" s="39" t="s">
        <v>8431</v>
      </c>
      <c r="I365" s="30" t="str">
        <f>VLOOKUP(A365,'[4]ItemReport_10001042616_2025-02-'!$A:$U,21,0)</f>
        <v>00764608022269</v>
      </c>
    </row>
    <row r="366" spans="1:10" x14ac:dyDescent="0.25">
      <c r="A366" t="s">
        <v>1604</v>
      </c>
      <c r="B366" t="s">
        <v>8060</v>
      </c>
      <c r="F366" t="s">
        <v>7409</v>
      </c>
      <c r="I366" s="30" t="str">
        <f>VLOOKUP(A366,'[4]ItemReport_10001042616_2025-02-'!$A:$U,21,0)</f>
        <v>00764608018057</v>
      </c>
      <c r="J366" t="s">
        <v>8194</v>
      </c>
    </row>
    <row r="367" spans="1:10" ht="60" x14ac:dyDescent="0.25">
      <c r="A367" t="s">
        <v>1606</v>
      </c>
      <c r="B367" t="s">
        <v>7249</v>
      </c>
      <c r="C367" t="s">
        <v>7250</v>
      </c>
      <c r="D367">
        <v>3187</v>
      </c>
      <c r="E367" t="s">
        <v>7814</v>
      </c>
      <c r="F367" s="25" t="s">
        <v>8329</v>
      </c>
      <c r="I367" s="30" t="str">
        <f>VLOOKUP(A367,'[4]ItemReport_10001042616_2025-02-'!$A:$U,21,0)</f>
        <v>10764608044305</v>
      </c>
      <c r="J367" t="s">
        <v>8196</v>
      </c>
    </row>
    <row r="368" spans="1:10" x14ac:dyDescent="0.25">
      <c r="A368" t="s">
        <v>1613</v>
      </c>
      <c r="B368" t="s">
        <v>8061</v>
      </c>
      <c r="F368" t="s">
        <v>8173</v>
      </c>
      <c r="I368" s="30" t="str">
        <f>VLOOKUP(A368,'[4]ItemReport_10001042616_2025-02-'!$A:$U,21,0)</f>
        <v>10764608170042</v>
      </c>
      <c r="J368" t="s">
        <v>8194</v>
      </c>
    </row>
    <row r="369" spans="1:10" x14ac:dyDescent="0.25">
      <c r="A369" t="s">
        <v>1614</v>
      </c>
      <c r="B369" t="s">
        <v>6892</v>
      </c>
      <c r="C369" t="s">
        <v>6600</v>
      </c>
      <c r="D369">
        <v>3190</v>
      </c>
      <c r="E369" t="s">
        <v>6599</v>
      </c>
      <c r="F369" t="s">
        <v>6854</v>
      </c>
      <c r="H369" s="17" t="s">
        <v>7120</v>
      </c>
      <c r="I369" s="30" t="str">
        <f>VLOOKUP(A369,'[4]ItemReport_10001042616_2025-02-'!$A:$U,21,0)</f>
        <v>00764608039922</v>
      </c>
      <c r="J369" t="s">
        <v>8194</v>
      </c>
    </row>
    <row r="370" spans="1:10" ht="60" x14ac:dyDescent="0.25">
      <c r="A370" t="s">
        <v>1615</v>
      </c>
      <c r="B370" t="s">
        <v>8062</v>
      </c>
      <c r="F370" s="25" t="s">
        <v>8298</v>
      </c>
      <c r="I370" s="30" t="str">
        <f>VLOOKUP(A370,'[4]ItemReport_10001042616_2025-02-'!$A:$U,21,0)</f>
        <v>00469083161501</v>
      </c>
      <c r="J370" t="s">
        <v>8197</v>
      </c>
    </row>
    <row r="371" spans="1:10" x14ac:dyDescent="0.25">
      <c r="A371" t="s">
        <v>1616</v>
      </c>
      <c r="B371" t="s">
        <v>6953</v>
      </c>
      <c r="C371" t="s">
        <v>6602</v>
      </c>
      <c r="D371">
        <v>3191</v>
      </c>
      <c r="E371" t="s">
        <v>6601</v>
      </c>
      <c r="F371" t="s">
        <v>8173</v>
      </c>
      <c r="I371" s="30" t="str">
        <f>VLOOKUP(A371,'[4]ItemReport_10001042616_2025-02-'!$A:$U,21,0)</f>
        <v>10764608007058</v>
      </c>
      <c r="J371" t="s">
        <v>8194</v>
      </c>
    </row>
    <row r="372" spans="1:10" x14ac:dyDescent="0.25">
      <c r="A372" t="s">
        <v>1619</v>
      </c>
      <c r="B372" t="s">
        <v>6954</v>
      </c>
      <c r="C372" t="s">
        <v>6604</v>
      </c>
      <c r="D372">
        <v>3192</v>
      </c>
      <c r="E372" t="s">
        <v>6603</v>
      </c>
      <c r="F372" t="s">
        <v>8173</v>
      </c>
      <c r="I372" s="30" t="str">
        <f>VLOOKUP(A372,'[4]ItemReport_10001042616_2025-02-'!$A:$U,21,0)</f>
        <v>00764608025154</v>
      </c>
      <c r="J372" t="s">
        <v>8194</v>
      </c>
    </row>
    <row r="373" spans="1:10" x14ac:dyDescent="0.25">
      <c r="A373" t="s">
        <v>1620</v>
      </c>
      <c r="B373" t="s">
        <v>8063</v>
      </c>
      <c r="F373" t="s">
        <v>6854</v>
      </c>
      <c r="I373" s="30" t="str">
        <f>VLOOKUP(A373,'[4]ItemReport_10001042616_2025-02-'!$A:$U,21,0)</f>
        <v>00764608034590</v>
      </c>
      <c r="J373" t="s">
        <v>8194</v>
      </c>
    </row>
    <row r="374" spans="1:10" x14ac:dyDescent="0.25">
      <c r="A374" t="s">
        <v>2552</v>
      </c>
      <c r="B374" t="s">
        <v>8965</v>
      </c>
      <c r="H374" s="17" t="s">
        <v>7325</v>
      </c>
      <c r="I374" s="30" t="str">
        <f>VLOOKUP(A374,'[4]ItemReport_10001042616_2025-02-'!$A:$U,21,0)</f>
        <v>10764608043001</v>
      </c>
      <c r="J374" t="s">
        <v>8194</v>
      </c>
    </row>
    <row r="375" spans="1:10" x14ac:dyDescent="0.25">
      <c r="A375" t="s">
        <v>1633</v>
      </c>
      <c r="B375" t="s">
        <v>7184</v>
      </c>
      <c r="C375" t="s">
        <v>7185</v>
      </c>
      <c r="D375">
        <v>3198</v>
      </c>
      <c r="E375" t="s">
        <v>7183</v>
      </c>
      <c r="F375" t="s">
        <v>6854</v>
      </c>
      <c r="H375" t="s">
        <v>7120</v>
      </c>
      <c r="I375" s="30" t="str">
        <f>VLOOKUP(A375,'[4]ItemReport_10001042616_2025-02-'!$A:$U,21,0)</f>
        <v>00764608060018</v>
      </c>
      <c r="J375" t="s">
        <v>8194</v>
      </c>
    </row>
    <row r="376" spans="1:10" ht="60" x14ac:dyDescent="0.25">
      <c r="A376" t="s">
        <v>1646</v>
      </c>
      <c r="B376" t="s">
        <v>8064</v>
      </c>
      <c r="F376" s="25" t="s">
        <v>8362</v>
      </c>
      <c r="I376" s="30" t="str">
        <f>VLOOKUP(A376,'[4]ItemReport_10001042616_2025-02-'!$A:$U,21,0)</f>
        <v>00764608003206</v>
      </c>
      <c r="J376" t="s">
        <v>8201</v>
      </c>
    </row>
    <row r="377" spans="1:10" x14ac:dyDescent="0.25">
      <c r="A377" t="s">
        <v>1647</v>
      </c>
      <c r="B377" t="s">
        <v>8821</v>
      </c>
      <c r="C377" t="s">
        <v>8844</v>
      </c>
      <c r="F377" t="s">
        <v>7409</v>
      </c>
      <c r="J377" t="s">
        <v>8194</v>
      </c>
    </row>
    <row r="378" spans="1:10" x14ac:dyDescent="0.25">
      <c r="A378" t="s">
        <v>1648</v>
      </c>
      <c r="B378" t="s">
        <v>7655</v>
      </c>
      <c r="C378" t="s">
        <v>7655</v>
      </c>
      <c r="D378">
        <v>321</v>
      </c>
      <c r="E378" t="s">
        <v>7088</v>
      </c>
      <c r="F378" t="s">
        <v>6853</v>
      </c>
      <c r="H378" s="17" t="s">
        <v>7120</v>
      </c>
      <c r="I378" s="30" t="str">
        <f>VLOOKUP(A378,'[4]ItemReport_10001042616_2025-02-'!$A:$U,21,0)</f>
        <v>CUSTOM</v>
      </c>
      <c r="J378" t="s">
        <v>8194</v>
      </c>
    </row>
    <row r="379" spans="1:10" x14ac:dyDescent="0.25">
      <c r="A379" t="s">
        <v>1649</v>
      </c>
      <c r="B379" t="s">
        <v>8065</v>
      </c>
      <c r="F379" t="s">
        <v>8174</v>
      </c>
      <c r="I379" s="30" t="str">
        <f>VLOOKUP(A379,'[4]ItemReport_10001042616_2025-02-'!$A:$U,21,0)</f>
        <v>00764608050897</v>
      </c>
      <c r="J379" t="s">
        <v>8195</v>
      </c>
    </row>
    <row r="380" spans="1:10" ht="45" x14ac:dyDescent="0.25">
      <c r="A380" t="s">
        <v>1650</v>
      </c>
      <c r="B380" t="s">
        <v>8966</v>
      </c>
      <c r="H380" s="25" t="s">
        <v>8469</v>
      </c>
      <c r="I380" s="30" t="str">
        <f>VLOOKUP(A380,'[4]ItemReport_10001042616_2025-02-'!$A:$U,21,0)</f>
        <v>10764608027063</v>
      </c>
      <c r="J380" t="s">
        <v>8194</v>
      </c>
    </row>
    <row r="381" spans="1:10" ht="60" x14ac:dyDescent="0.25">
      <c r="A381" t="s">
        <v>1651</v>
      </c>
      <c r="B381" t="s">
        <v>7565</v>
      </c>
      <c r="D381">
        <v>322</v>
      </c>
      <c r="E381" t="s">
        <v>1651</v>
      </c>
      <c r="H381" s="39" t="s">
        <v>8417</v>
      </c>
      <c r="I381" s="30" t="str">
        <f>VLOOKUP(A381,'[4]ItemReport_10001042616_2025-02-'!$A:$U,21,0)</f>
        <v>00450414383815</v>
      </c>
      <c r="J381" t="s">
        <v>8195</v>
      </c>
    </row>
    <row r="382" spans="1:10" ht="60" x14ac:dyDescent="0.25">
      <c r="A382" t="s">
        <v>8888</v>
      </c>
      <c r="B382" t="s">
        <v>7072</v>
      </c>
      <c r="F382" s="25" t="s">
        <v>8314</v>
      </c>
    </row>
    <row r="383" spans="1:10" x14ac:dyDescent="0.25">
      <c r="A383" t="s">
        <v>7484</v>
      </c>
      <c r="B383" t="s">
        <v>7472</v>
      </c>
      <c r="C383" t="s">
        <v>7472</v>
      </c>
      <c r="E383" t="s">
        <v>7815</v>
      </c>
      <c r="F383" t="s">
        <v>6853</v>
      </c>
      <c r="I383" s="30" t="str">
        <f>VLOOKUP(A383,'[4]ItemReport_10001042616_2025-02-'!$A:$U,21,0)</f>
        <v>10764608012717</v>
      </c>
      <c r="J383" t="s">
        <v>8194</v>
      </c>
    </row>
    <row r="384" spans="1:10" x14ac:dyDescent="0.25">
      <c r="A384" t="s">
        <v>7483</v>
      </c>
      <c r="B384" t="s">
        <v>7470</v>
      </c>
      <c r="C384" t="s">
        <v>7470</v>
      </c>
      <c r="E384" t="s">
        <v>7816</v>
      </c>
      <c r="F384" t="s">
        <v>6853</v>
      </c>
      <c r="I384" s="30" t="str">
        <f>VLOOKUP(A384,'[4]ItemReport_10001042616_2025-02-'!$A:$U,21,0)</f>
        <v>00466374062349</v>
      </c>
      <c r="J384" t="s">
        <v>8194</v>
      </c>
    </row>
    <row r="385" spans="1:10" ht="60" x14ac:dyDescent="0.25">
      <c r="A385" t="s">
        <v>3319</v>
      </c>
      <c r="B385" t="s">
        <v>8967</v>
      </c>
      <c r="F385" s="25" t="s">
        <v>8347</v>
      </c>
      <c r="I385" s="30" t="e">
        <f>VLOOKUP(A385,'[4]ItemReport_10001042616_2025-02-'!$A:$U,21,0)</f>
        <v>#N/A</v>
      </c>
    </row>
    <row r="386" spans="1:10" ht="60" x14ac:dyDescent="0.25">
      <c r="A386" t="s">
        <v>1717</v>
      </c>
      <c r="B386" t="s">
        <v>8066</v>
      </c>
      <c r="F386" s="25" t="s">
        <v>8362</v>
      </c>
      <c r="I386" s="30" t="str">
        <f>VLOOKUP(A386,'[4]ItemReport_10001042616_2025-02-'!$A:$U,21,0)</f>
        <v>20764608020924</v>
      </c>
      <c r="J386" t="s">
        <v>8201</v>
      </c>
    </row>
    <row r="387" spans="1:10" x14ac:dyDescent="0.25">
      <c r="A387" t="s">
        <v>1728</v>
      </c>
      <c r="B387" t="s">
        <v>7572</v>
      </c>
      <c r="D387">
        <v>335</v>
      </c>
      <c r="E387" t="s">
        <v>1728</v>
      </c>
      <c r="H387" t="s">
        <v>7120</v>
      </c>
      <c r="I387" s="30" t="str">
        <f>VLOOKUP(A387,'[4]ItemReport_10001042616_2025-02-'!$A:$U,21,0)</f>
        <v>20764608030138</v>
      </c>
      <c r="J387" t="s">
        <v>8194</v>
      </c>
    </row>
    <row r="388" spans="1:10" ht="60" x14ac:dyDescent="0.25">
      <c r="A388" t="s">
        <v>1729</v>
      </c>
      <c r="B388" t="s">
        <v>7607</v>
      </c>
      <c r="D388">
        <v>335</v>
      </c>
      <c r="H388" s="39" t="s">
        <v>8424</v>
      </c>
      <c r="I388" s="30" t="str">
        <f>VLOOKUP(A388,'[4]ItemReport_10001042616_2025-02-'!$A:$U,21,0)</f>
        <v>00764608044384</v>
      </c>
    </row>
    <row r="389" spans="1:10" ht="60" x14ac:dyDescent="0.25">
      <c r="A389" t="s">
        <v>1732</v>
      </c>
      <c r="B389" t="s">
        <v>8826</v>
      </c>
      <c r="C389" t="s">
        <v>8849</v>
      </c>
      <c r="F389" s="25" t="s">
        <v>8865</v>
      </c>
    </row>
    <row r="390" spans="1:10" x14ac:dyDescent="0.25">
      <c r="A390" t="s">
        <v>1734</v>
      </c>
      <c r="B390" t="s">
        <v>8067</v>
      </c>
      <c r="F390" t="s">
        <v>7409</v>
      </c>
      <c r="I390" s="30" t="str">
        <f>VLOOKUP(A390,'[4]ItemReport_10001042616_2025-02-'!$A:$U,21,0)</f>
        <v>10764608003364</v>
      </c>
      <c r="J390" t="s">
        <v>8194</v>
      </c>
    </row>
    <row r="391" spans="1:10" x14ac:dyDescent="0.25">
      <c r="A391" t="s">
        <v>24</v>
      </c>
      <c r="B391" t="s">
        <v>6857</v>
      </c>
      <c r="C391" t="s">
        <v>7109</v>
      </c>
      <c r="D391">
        <v>336</v>
      </c>
      <c r="E391" t="s">
        <v>7108</v>
      </c>
      <c r="F391" t="s">
        <v>6854</v>
      </c>
      <c r="H391" s="17" t="s">
        <v>7120</v>
      </c>
      <c r="I391" s="30" t="str">
        <f>VLOOKUP(A391,'[4]ItemReport_10001042616_2025-02-'!$A:$U,21,0)</f>
        <v>20764608021747</v>
      </c>
      <c r="J391" t="s">
        <v>8194</v>
      </c>
    </row>
    <row r="392" spans="1:10" ht="45" x14ac:dyDescent="0.25">
      <c r="A392" t="s">
        <v>1330</v>
      </c>
      <c r="B392" t="s">
        <v>8968</v>
      </c>
      <c r="H392" s="39" t="s">
        <v>8428</v>
      </c>
      <c r="I392" s="30" t="str">
        <f>VLOOKUP(A392,'[4]ItemReport_10001042616_2025-02-'!$A:$U,21,0)</f>
        <v>00468535250756</v>
      </c>
    </row>
    <row r="393" spans="1:10" x14ac:dyDescent="0.25">
      <c r="A393" t="s">
        <v>1738</v>
      </c>
      <c r="B393" t="s">
        <v>8068</v>
      </c>
      <c r="F393" t="s">
        <v>8173</v>
      </c>
      <c r="I393" s="30" t="e">
        <f>VLOOKUP(A393,'[4]ItemReport_10001042616_2025-02-'!$A:$U,21,0)</f>
        <v>#N/A</v>
      </c>
      <c r="J393" t="s">
        <v>8194</v>
      </c>
    </row>
    <row r="394" spans="1:10" ht="36.75" customHeight="1" x14ac:dyDescent="0.25">
      <c r="A394" t="s">
        <v>946</v>
      </c>
      <c r="B394" t="s">
        <v>8969</v>
      </c>
      <c r="H394" s="39" t="s">
        <v>8739</v>
      </c>
      <c r="I394" s="30" t="str">
        <f>VLOOKUP(A394,'[4]ItemReport_10001042616_2025-02-'!$A:$U,21,0)</f>
        <v>00460015799601</v>
      </c>
    </row>
    <row r="395" spans="1:10" ht="60" x14ac:dyDescent="0.25">
      <c r="A395" t="s">
        <v>1739</v>
      </c>
      <c r="B395" t="s">
        <v>7072</v>
      </c>
      <c r="C395" t="s">
        <v>7073</v>
      </c>
      <c r="D395">
        <v>3388</v>
      </c>
      <c r="E395" t="s">
        <v>7074</v>
      </c>
      <c r="F395" s="25" t="s">
        <v>8351</v>
      </c>
      <c r="I395" s="30" t="e">
        <f>VLOOKUP(A395,'[4]ItemReport_10001042616_2025-02-'!$A:$U,21,0)</f>
        <v>#N/A</v>
      </c>
      <c r="J395" t="s">
        <v>8199</v>
      </c>
    </row>
    <row r="396" spans="1:10" x14ac:dyDescent="0.25">
      <c r="A396" t="s">
        <v>1741</v>
      </c>
      <c r="B396" t="s">
        <v>7056</v>
      </c>
      <c r="C396" t="s">
        <v>7056</v>
      </c>
      <c r="D396">
        <v>338</v>
      </c>
      <c r="E396" t="s">
        <v>7089</v>
      </c>
      <c r="F396" t="s">
        <v>6853</v>
      </c>
      <c r="H396" s="17" t="s">
        <v>7120</v>
      </c>
      <c r="I396" s="30" t="str">
        <f>VLOOKUP(A396,'[4]ItemReport_10001042616_2025-02-'!$A:$U,21,0)</f>
        <v>00764608003381</v>
      </c>
      <c r="J396" t="s">
        <v>8194</v>
      </c>
    </row>
    <row r="397" spans="1:10" ht="45" x14ac:dyDescent="0.25">
      <c r="A397" t="s">
        <v>1742</v>
      </c>
      <c r="B397" t="s">
        <v>7605</v>
      </c>
      <c r="D397">
        <v>338</v>
      </c>
      <c r="H397" s="39" t="s">
        <v>8428</v>
      </c>
      <c r="I397" s="30" t="str">
        <f>VLOOKUP(A397,'[4]ItemReport_10001042616_2025-02-'!$A:$U,21,0)</f>
        <v>00764608007808</v>
      </c>
      <c r="J397" t="s">
        <v>8199</v>
      </c>
    </row>
    <row r="398" spans="1:10" ht="60" x14ac:dyDescent="0.25">
      <c r="A398" t="s">
        <v>3974</v>
      </c>
      <c r="B398" t="s">
        <v>7635</v>
      </c>
      <c r="D398">
        <v>34280</v>
      </c>
      <c r="E398" t="s">
        <v>3974</v>
      </c>
      <c r="H398" s="39" t="s">
        <v>8372</v>
      </c>
      <c r="I398" s="30" t="str">
        <f>VLOOKUP(A398,'[4]ItemReport_10001042616_2025-02-'!$A:$U,21,0)</f>
        <v>00805219491768</v>
      </c>
      <c r="J398" t="s">
        <v>8199</v>
      </c>
    </row>
    <row r="399" spans="1:10" x14ac:dyDescent="0.25">
      <c r="A399" t="s">
        <v>1829</v>
      </c>
      <c r="B399" t="s">
        <v>8069</v>
      </c>
      <c r="F399" t="s">
        <v>8173</v>
      </c>
      <c r="I399" s="30" t="str">
        <f>VLOOKUP(A399,'[4]ItemReport_10001042616_2025-02-'!$A:$U,21,0)</f>
        <v>10764608044404</v>
      </c>
      <c r="J399" t="s">
        <v>8194</v>
      </c>
    </row>
    <row r="400" spans="1:10" ht="60" x14ac:dyDescent="0.25">
      <c r="A400" t="s">
        <v>1842</v>
      </c>
      <c r="B400" t="s">
        <v>8070</v>
      </c>
      <c r="F400" s="25" t="s">
        <v>8348</v>
      </c>
      <c r="I400" s="30" t="str">
        <f>VLOOKUP(A400,'[4]ItemReport_10001042616_2025-02-'!$A:$U,21,0)</f>
        <v>00814625070856</v>
      </c>
      <c r="J400" t="s">
        <v>8201</v>
      </c>
    </row>
    <row r="401" spans="1:10" x14ac:dyDescent="0.25">
      <c r="A401" t="s">
        <v>1875</v>
      </c>
      <c r="B401" t="s">
        <v>6866</v>
      </c>
      <c r="C401" t="s">
        <v>6866</v>
      </c>
      <c r="D401">
        <v>3467</v>
      </c>
      <c r="E401" t="s">
        <v>7039</v>
      </c>
      <c r="F401" t="s">
        <v>6853</v>
      </c>
      <c r="H401" s="17" t="s">
        <v>7120</v>
      </c>
      <c r="I401" s="30" t="str">
        <f>VLOOKUP(A401,'[4]ItemReport_10001042616_2025-02-'!$A:$U,21,0)</f>
        <v>00464970414555</v>
      </c>
      <c r="J401" t="s">
        <v>8194</v>
      </c>
    </row>
    <row r="402" spans="1:10" x14ac:dyDescent="0.25">
      <c r="A402" t="s">
        <v>6852</v>
      </c>
      <c r="B402" t="s">
        <v>6770</v>
      </c>
      <c r="C402" t="s">
        <v>6770</v>
      </c>
      <c r="D402">
        <v>3467</v>
      </c>
      <c r="E402" t="s">
        <v>6605</v>
      </c>
      <c r="F402" t="s">
        <v>6854</v>
      </c>
      <c r="H402" s="17" t="s">
        <v>7120</v>
      </c>
      <c r="I402" s="30" t="e">
        <f>VLOOKUP(A402,'[4]ItemReport_10001042616_2025-02-'!$A:$U,21,0)</f>
        <v>#N/A</v>
      </c>
      <c r="J402" t="s">
        <v>8194</v>
      </c>
    </row>
    <row r="403" spans="1:10" x14ac:dyDescent="0.25">
      <c r="A403" t="s">
        <v>1884</v>
      </c>
      <c r="B403" t="s">
        <v>7636</v>
      </c>
      <c r="D403">
        <v>3470</v>
      </c>
      <c r="H403" s="17" t="s">
        <v>7120</v>
      </c>
      <c r="I403" s="30" t="str">
        <f>VLOOKUP(A403,'[4]ItemReport_10001042616_2025-02-'!$A:$U,21,0)</f>
        <v>00764608012550</v>
      </c>
      <c r="J403" t="s">
        <v>8194</v>
      </c>
    </row>
    <row r="404" spans="1:10" ht="60" x14ac:dyDescent="0.25">
      <c r="A404" t="s">
        <v>409</v>
      </c>
      <c r="B404" t="s">
        <v>8970</v>
      </c>
      <c r="H404" s="39" t="s">
        <v>8424</v>
      </c>
      <c r="I404" s="30" t="str">
        <f>VLOOKUP(A404,'[4]ItemReport_10001042616_2025-02-'!$A:$U,21,0)</f>
        <v>00764608080504</v>
      </c>
    </row>
    <row r="405" spans="1:10" ht="60" x14ac:dyDescent="0.25">
      <c r="A405" t="s">
        <v>8807</v>
      </c>
      <c r="B405" t="s">
        <v>8810</v>
      </c>
      <c r="C405" t="s">
        <v>8833</v>
      </c>
      <c r="F405" s="25" t="s">
        <v>8867</v>
      </c>
    </row>
    <row r="406" spans="1:10" ht="60" x14ac:dyDescent="0.25">
      <c r="A406" t="s">
        <v>390</v>
      </c>
      <c r="B406" t="s">
        <v>8971</v>
      </c>
      <c r="H406" s="39" t="s">
        <v>8438</v>
      </c>
      <c r="I406" s="30" t="str">
        <f>VLOOKUP(A406,'[4]ItemReport_10001042616_2025-02-'!$A:$U,21,0)</f>
        <v>00764608009192</v>
      </c>
      <c r="J406" t="s">
        <v>8199</v>
      </c>
    </row>
    <row r="407" spans="1:10" ht="60" x14ac:dyDescent="0.25">
      <c r="A407" t="s">
        <v>1940</v>
      </c>
      <c r="B407" t="s">
        <v>8071</v>
      </c>
      <c r="F407" s="25" t="s">
        <v>8343</v>
      </c>
      <c r="I407" s="30" t="e">
        <f>VLOOKUP(A407,'[4]ItemReport_10001042616_2025-02-'!$A:$U,21,0)</f>
        <v>#N/A</v>
      </c>
      <c r="J407" t="s">
        <v>8199</v>
      </c>
    </row>
    <row r="408" spans="1:10" x14ac:dyDescent="0.25">
      <c r="A408" t="s">
        <v>1944</v>
      </c>
      <c r="B408" t="s">
        <v>7552</v>
      </c>
      <c r="D408">
        <v>3801</v>
      </c>
      <c r="H408" s="17" t="s">
        <v>7120</v>
      </c>
      <c r="I408" s="30" t="str">
        <f>VLOOKUP(A408,'[4]ItemReport_10001042616_2025-02-'!$A:$U,21,0)</f>
        <v>10764608044121</v>
      </c>
      <c r="J408" t="s">
        <v>8194</v>
      </c>
    </row>
    <row r="409" spans="1:10" x14ac:dyDescent="0.25">
      <c r="A409" t="s">
        <v>1947</v>
      </c>
      <c r="B409" t="s">
        <v>7551</v>
      </c>
      <c r="C409" t="s">
        <v>8273</v>
      </c>
      <c r="D409">
        <v>3802</v>
      </c>
      <c r="F409" t="s">
        <v>6854</v>
      </c>
      <c r="H409" s="17" t="s">
        <v>7120</v>
      </c>
      <c r="I409" s="30" t="str">
        <f>VLOOKUP(A409,'[4]ItemReport_10001042616_2025-02-'!$A:$U,21,0)</f>
        <v>00764608032039</v>
      </c>
      <c r="J409" t="s">
        <v>8194</v>
      </c>
    </row>
    <row r="410" spans="1:10" ht="45" x14ac:dyDescent="0.25">
      <c r="A410" t="s">
        <v>2841</v>
      </c>
      <c r="B410" t="s">
        <v>8633</v>
      </c>
      <c r="F410" s="25" t="s">
        <v>8864</v>
      </c>
      <c r="I410" s="30" t="str">
        <f>VLOOKUP(A410,'[4]ItemReport_10001042616_2025-02-'!$A:$U,21,0)</f>
        <v>10764608022327</v>
      </c>
    </row>
    <row r="411" spans="1:10" ht="60" x14ac:dyDescent="0.25">
      <c r="A411" t="s">
        <v>2928</v>
      </c>
      <c r="B411" t="s">
        <v>8972</v>
      </c>
      <c r="H411" s="39" t="s">
        <v>8427</v>
      </c>
      <c r="I411" s="30" t="str">
        <f>VLOOKUP(A411,'[4]ItemReport_10001042616_2025-02-'!$A:$U,21,0)</f>
        <v>10764608012953</v>
      </c>
    </row>
    <row r="412" spans="1:10" x14ac:dyDescent="0.25">
      <c r="A412" t="s">
        <v>1970</v>
      </c>
      <c r="B412" t="s">
        <v>8072</v>
      </c>
      <c r="F412" t="s">
        <v>7409</v>
      </c>
      <c r="I412" s="30" t="str">
        <f>VLOOKUP(A412,'[4]ItemReport_10001042616_2025-02-'!$A:$U,21,0)</f>
        <v>00463729989993</v>
      </c>
      <c r="J412" t="s">
        <v>8194</v>
      </c>
    </row>
    <row r="413" spans="1:10" x14ac:dyDescent="0.25">
      <c r="A413" t="s">
        <v>1971</v>
      </c>
      <c r="B413" t="s">
        <v>7291</v>
      </c>
      <c r="C413" t="s">
        <v>7291</v>
      </c>
      <c r="D413">
        <v>3810</v>
      </c>
      <c r="E413" t="s">
        <v>7818</v>
      </c>
      <c r="F413" t="s">
        <v>7224</v>
      </c>
      <c r="H413" t="s">
        <v>7120</v>
      </c>
      <c r="I413" s="30" t="str">
        <f>VLOOKUP(A413,'[4]ItemReport_10001042616_2025-02-'!$A:$U,21,0)</f>
        <v>00764608060308</v>
      </c>
      <c r="J413" t="s">
        <v>8194</v>
      </c>
    </row>
    <row r="414" spans="1:10" ht="45" x14ac:dyDescent="0.25">
      <c r="A414" t="s">
        <v>2664</v>
      </c>
      <c r="B414" t="s">
        <v>8973</v>
      </c>
      <c r="H414" s="39" t="s">
        <v>8435</v>
      </c>
      <c r="I414" s="30" t="str">
        <f>VLOOKUP(A414,'[4]ItemReport_10001042616_2025-02-'!$A:$U,21,0)</f>
        <v>20764608021006</v>
      </c>
    </row>
    <row r="415" spans="1:10" x14ac:dyDescent="0.25">
      <c r="A415" t="s">
        <v>4040</v>
      </c>
      <c r="B415" t="s">
        <v>7637</v>
      </c>
      <c r="D415">
        <v>3816</v>
      </c>
      <c r="H415" s="17" t="s">
        <v>7120</v>
      </c>
      <c r="I415" s="30" t="str">
        <f>VLOOKUP(A415,'[4]ItemReport_10001042616_2025-02-'!$A:$U,21,0)</f>
        <v>00764608012802</v>
      </c>
      <c r="J415" t="s">
        <v>8194</v>
      </c>
    </row>
    <row r="416" spans="1:10" x14ac:dyDescent="0.25">
      <c r="A416" t="s">
        <v>1991</v>
      </c>
      <c r="B416" t="s">
        <v>7560</v>
      </c>
      <c r="D416">
        <v>3817</v>
      </c>
      <c r="H416" s="17" t="s">
        <v>7120</v>
      </c>
      <c r="I416" s="30" t="str">
        <f>VLOOKUP(A416,'[4]ItemReport_10001042616_2025-02-'!$A:$U,21,0)</f>
        <v>20764608010406</v>
      </c>
      <c r="J416" t="s">
        <v>8194</v>
      </c>
    </row>
    <row r="417" spans="1:10" x14ac:dyDescent="0.25">
      <c r="A417" t="s">
        <v>2003</v>
      </c>
      <c r="B417" t="s">
        <v>6867</v>
      </c>
      <c r="C417" t="s">
        <v>6867</v>
      </c>
      <c r="D417">
        <v>3824</v>
      </c>
      <c r="E417" t="s">
        <v>7002</v>
      </c>
      <c r="F417" t="s">
        <v>6853</v>
      </c>
      <c r="H417" s="17" t="s">
        <v>7120</v>
      </c>
      <c r="I417" s="30" t="str">
        <f>VLOOKUP(A417,'[4]ItemReport_10001042616_2025-02-'!$A:$U,21,0)</f>
        <v>20764608025202</v>
      </c>
      <c r="J417" t="s">
        <v>8194</v>
      </c>
    </row>
    <row r="418" spans="1:10" x14ac:dyDescent="0.25">
      <c r="A418" t="s">
        <v>2033</v>
      </c>
      <c r="B418" t="s">
        <v>7684</v>
      </c>
      <c r="C418" t="s">
        <v>7684</v>
      </c>
      <c r="D418">
        <v>3865</v>
      </c>
      <c r="E418" t="s">
        <v>7003</v>
      </c>
      <c r="F418" t="s">
        <v>6853</v>
      </c>
      <c r="H418" s="17" t="s">
        <v>7120</v>
      </c>
      <c r="I418" s="30" t="str">
        <f>VLOOKUP(A418,'[4]ItemReport_10001042616_2025-02-'!$A:$U,21,0)</f>
        <v>20764608050303</v>
      </c>
      <c r="J418" t="s">
        <v>8194</v>
      </c>
    </row>
    <row r="419" spans="1:10" ht="60" x14ac:dyDescent="0.25">
      <c r="A419" t="s">
        <v>2853</v>
      </c>
      <c r="B419" t="s">
        <v>8974</v>
      </c>
      <c r="H419" s="39" t="s">
        <v>8440</v>
      </c>
      <c r="I419" s="30" t="str">
        <f>VLOOKUP(A419,'[4]ItemReport_10001042616_2025-02-'!$A:$U,21,0)</f>
        <v>10764608017958</v>
      </c>
      <c r="J419" t="s">
        <v>8199</v>
      </c>
    </row>
    <row r="420" spans="1:10" ht="60" x14ac:dyDescent="0.25">
      <c r="A420" t="s">
        <v>2690</v>
      </c>
      <c r="B420" t="s">
        <v>8975</v>
      </c>
      <c r="H420" s="39" t="s">
        <v>8427</v>
      </c>
      <c r="I420" s="30" t="str">
        <f>VLOOKUP(A420,'[4]ItemReport_10001042616_2025-02-'!$A:$U,21,0)</f>
        <v>00463589926053</v>
      </c>
    </row>
    <row r="421" spans="1:10" x14ac:dyDescent="0.25">
      <c r="A421" t="s">
        <v>2068</v>
      </c>
      <c r="B421" t="s">
        <v>7904</v>
      </c>
      <c r="C421" t="s">
        <v>7904</v>
      </c>
      <c r="E421" t="s">
        <v>7947</v>
      </c>
      <c r="F421" t="s">
        <v>6853</v>
      </c>
      <c r="I421" s="30" t="str">
        <f>VLOOKUP(A421,'[4]ItemReport_10001042616_2025-02-'!$A:$U,21,0)</f>
        <v>20764608082137</v>
      </c>
      <c r="J421" t="s">
        <v>8194</v>
      </c>
    </row>
    <row r="422" spans="1:10" x14ac:dyDescent="0.25">
      <c r="A422" t="s">
        <v>2071</v>
      </c>
      <c r="B422" t="s">
        <v>7902</v>
      </c>
      <c r="C422" t="s">
        <v>7902</v>
      </c>
      <c r="E422" t="s">
        <v>7945</v>
      </c>
      <c r="F422" t="s">
        <v>6853</v>
      </c>
      <c r="I422" s="30" t="str">
        <f>VLOOKUP(A422,'[4]ItemReport_10001042616_2025-02-'!$A:$U,21,0)</f>
        <v>00764608008614</v>
      </c>
      <c r="J422" t="s">
        <v>8194</v>
      </c>
    </row>
    <row r="423" spans="1:10" x14ac:dyDescent="0.25">
      <c r="A423" t="s">
        <v>2073</v>
      </c>
      <c r="B423" t="s">
        <v>8501</v>
      </c>
      <c r="C423" t="s">
        <v>8505</v>
      </c>
      <c r="F423" t="s">
        <v>8173</v>
      </c>
      <c r="I423" s="30" t="e">
        <f>VLOOKUP(A423,'[4]ItemReport_10001042616_2025-02-'!$A:$U,21,0)</f>
        <v>#N/A</v>
      </c>
      <c r="J423" t="s">
        <v>8194</v>
      </c>
    </row>
    <row r="424" spans="1:10" ht="60" x14ac:dyDescent="0.25">
      <c r="A424" t="s">
        <v>2074</v>
      </c>
      <c r="B424" t="s">
        <v>8761</v>
      </c>
      <c r="C424" t="s">
        <v>8762</v>
      </c>
      <c r="D424">
        <v>39200</v>
      </c>
      <c r="F424" s="25" t="s">
        <v>8865</v>
      </c>
      <c r="I424" s="30" t="e">
        <f>VLOOKUP(A424,'[4]ItemReport_10001042616_2025-02-'!$A:$U,21,0)</f>
        <v>#N/A</v>
      </c>
    </row>
    <row r="425" spans="1:10" x14ac:dyDescent="0.25">
      <c r="A425" t="s">
        <v>2078</v>
      </c>
      <c r="B425" t="s">
        <v>7901</v>
      </c>
      <c r="C425" t="s">
        <v>7901</v>
      </c>
      <c r="E425" t="s">
        <v>7944</v>
      </c>
      <c r="F425" t="s">
        <v>6853</v>
      </c>
      <c r="I425" s="30" t="str">
        <f>VLOOKUP(A425,'[4]ItemReport_10001042616_2025-02-'!$A:$U,21,0)</f>
        <v>20764608018051</v>
      </c>
      <c r="J425" t="s">
        <v>8194</v>
      </c>
    </row>
    <row r="426" spans="1:10" x14ac:dyDescent="0.25">
      <c r="A426" t="s">
        <v>2124</v>
      </c>
      <c r="B426" t="s">
        <v>7597</v>
      </c>
      <c r="D426">
        <v>3998</v>
      </c>
      <c r="H426" s="17" t="s">
        <v>7120</v>
      </c>
      <c r="I426" s="30" t="str">
        <f>VLOOKUP(A426,'[4]ItemReport_10001042616_2025-02-'!$A:$U,21,0)</f>
        <v>10764608170233</v>
      </c>
      <c r="J426" t="s">
        <v>8194</v>
      </c>
    </row>
    <row r="427" spans="1:10" x14ac:dyDescent="0.25">
      <c r="A427" t="s">
        <v>0</v>
      </c>
      <c r="B427" t="s">
        <v>7580</v>
      </c>
      <c r="D427">
        <v>4002</v>
      </c>
      <c r="E427" t="s">
        <v>0</v>
      </c>
      <c r="H427" s="17" t="s">
        <v>7120</v>
      </c>
      <c r="I427" s="30" t="str">
        <f>VLOOKUP(A427,'[4]ItemReport_10001042616_2025-02-'!$A:$U,21,0)</f>
        <v>20764608082540</v>
      </c>
      <c r="J427" t="s">
        <v>8194</v>
      </c>
    </row>
    <row r="428" spans="1:10" x14ac:dyDescent="0.25">
      <c r="A428" t="s">
        <v>2136</v>
      </c>
      <c r="B428" t="s">
        <v>7300</v>
      </c>
      <c r="C428" t="s">
        <v>7301</v>
      </c>
      <c r="D428">
        <v>4003</v>
      </c>
      <c r="F428" t="s">
        <v>6854</v>
      </c>
      <c r="H428" s="17" t="s">
        <v>7120</v>
      </c>
      <c r="I428" s="30" t="str">
        <f>VLOOKUP(A428,'[4]ItemReport_10001042616_2025-02-'!$A:$U,21,0)</f>
        <v>00462313264386</v>
      </c>
      <c r="J428" t="s">
        <v>8194</v>
      </c>
    </row>
    <row r="429" spans="1:10" x14ac:dyDescent="0.25">
      <c r="A429" t="s">
        <v>7303</v>
      </c>
      <c r="B429" t="s">
        <v>7300</v>
      </c>
      <c r="C429" t="s">
        <v>7301</v>
      </c>
      <c r="D429">
        <v>4003</v>
      </c>
      <c r="E429" t="s">
        <v>7819</v>
      </c>
      <c r="F429" t="s">
        <v>6854</v>
      </c>
      <c r="H429" s="17" t="s">
        <v>7120</v>
      </c>
      <c r="I429" s="30" t="e">
        <f>VLOOKUP(A429,'[4]ItemReport_10001042616_2025-02-'!$A:$U,21,0)</f>
        <v>#N/A</v>
      </c>
      <c r="J429" t="s">
        <v>8194</v>
      </c>
    </row>
    <row r="430" spans="1:10" ht="60" x14ac:dyDescent="0.25">
      <c r="A430" t="s">
        <v>2723</v>
      </c>
      <c r="B430" t="s">
        <v>8976</v>
      </c>
      <c r="H430" s="39" t="s">
        <v>8455</v>
      </c>
      <c r="I430" s="30" t="str">
        <f>VLOOKUP(A430,'[4]ItemReport_10001042616_2025-02-'!$A:$U,21,0)</f>
        <v>00461967738250</v>
      </c>
      <c r="J430" t="s">
        <v>8199</v>
      </c>
    </row>
    <row r="431" spans="1:10" x14ac:dyDescent="0.25">
      <c r="A431" t="s">
        <v>2139</v>
      </c>
      <c r="B431" t="s">
        <v>7676</v>
      </c>
      <c r="C431" t="s">
        <v>7676</v>
      </c>
      <c r="D431">
        <v>4004</v>
      </c>
      <c r="E431" t="s">
        <v>7090</v>
      </c>
      <c r="F431" t="s">
        <v>6853</v>
      </c>
      <c r="H431" t="s">
        <v>7120</v>
      </c>
      <c r="I431" s="30" t="str">
        <f>VLOOKUP(A431,'[4]ItemReport_10001042616_2025-02-'!$A:$U,21,0)</f>
        <v>00764608018286</v>
      </c>
      <c r="J431" t="s">
        <v>8194</v>
      </c>
    </row>
    <row r="432" spans="1:10" x14ac:dyDescent="0.25">
      <c r="A432" t="s">
        <v>2142</v>
      </c>
      <c r="B432" t="s">
        <v>8073</v>
      </c>
      <c r="F432" t="s">
        <v>8173</v>
      </c>
      <c r="I432" s="30" t="str">
        <f>VLOOKUP(A432,'[4]ItemReport_10001042616_2025-02-'!$A:$U,21,0)</f>
        <v>00814625070085</v>
      </c>
      <c r="J432" t="s">
        <v>8194</v>
      </c>
    </row>
    <row r="433" spans="1:10" x14ac:dyDescent="0.25">
      <c r="A433" t="s">
        <v>2143</v>
      </c>
      <c r="B433" t="s">
        <v>7361</v>
      </c>
      <c r="C433" t="s">
        <v>7361</v>
      </c>
      <c r="D433">
        <v>4100</v>
      </c>
      <c r="E433" t="s">
        <v>7820</v>
      </c>
      <c r="F433" t="s">
        <v>6853</v>
      </c>
      <c r="I433" s="30" t="str">
        <f>VLOOKUP(A433,'[4]ItemReport_10001042616_2025-02-'!$A:$U,21,0)</f>
        <v>20764608060043</v>
      </c>
      <c r="J433" t="s">
        <v>8194</v>
      </c>
    </row>
    <row r="434" spans="1:10" ht="60" x14ac:dyDescent="0.25">
      <c r="A434" t="s">
        <v>2144</v>
      </c>
      <c r="B434" t="s">
        <v>8074</v>
      </c>
      <c r="F434" s="25" t="s">
        <v>8298</v>
      </c>
      <c r="I434" s="30" t="str">
        <f>VLOOKUP(A434,'[4]ItemReport_10001042616_2025-02-'!$A:$U,21,0)</f>
        <v>00468738490348</v>
      </c>
      <c r="J434" t="s">
        <v>8197</v>
      </c>
    </row>
    <row r="435" spans="1:10" x14ac:dyDescent="0.25">
      <c r="A435" t="s">
        <v>2145</v>
      </c>
      <c r="B435" t="s">
        <v>8075</v>
      </c>
      <c r="F435" t="s">
        <v>8173</v>
      </c>
      <c r="I435" s="30" t="str">
        <f>VLOOKUP(A435,'[4]ItemReport_10001042616_2025-02-'!$A:$U,21,0)</f>
        <v>10764608170400</v>
      </c>
      <c r="J435" t="s">
        <v>8194</v>
      </c>
    </row>
    <row r="436" spans="1:10" x14ac:dyDescent="0.25">
      <c r="A436" t="s">
        <v>2148</v>
      </c>
      <c r="B436" t="s">
        <v>6955</v>
      </c>
      <c r="C436" t="s">
        <v>6607</v>
      </c>
      <c r="D436">
        <v>4102</v>
      </c>
      <c r="E436" t="s">
        <v>6606</v>
      </c>
      <c r="F436" t="s">
        <v>8173</v>
      </c>
      <c r="H436" s="17" t="s">
        <v>7325</v>
      </c>
      <c r="I436" s="30" t="str">
        <f>VLOOKUP(A436,'[4]ItemReport_10001042616_2025-02-'!$A:$U,21,0)</f>
        <v>10764608002091</v>
      </c>
      <c r="J436" t="s">
        <v>8194</v>
      </c>
    </row>
    <row r="437" spans="1:10" x14ac:dyDescent="0.25">
      <c r="A437" t="s">
        <v>2149</v>
      </c>
      <c r="B437" t="s">
        <v>6893</v>
      </c>
      <c r="C437" t="s">
        <v>6609</v>
      </c>
      <c r="D437">
        <v>4102</v>
      </c>
      <c r="E437" t="s">
        <v>6608</v>
      </c>
      <c r="F437" t="s">
        <v>6854</v>
      </c>
      <c r="H437" s="17" t="s">
        <v>7120</v>
      </c>
      <c r="I437" s="30" t="str">
        <f>VLOOKUP(A437,'[4]ItemReport_10001042616_2025-02-'!$A:$U,21,0)</f>
        <v>00764608054253</v>
      </c>
      <c r="J437" t="s">
        <v>8194</v>
      </c>
    </row>
    <row r="438" spans="1:10" x14ac:dyDescent="0.25">
      <c r="A438" t="s">
        <v>2151</v>
      </c>
      <c r="B438" t="s">
        <v>8076</v>
      </c>
      <c r="F438" t="s">
        <v>8173</v>
      </c>
      <c r="I438" s="30" t="str">
        <f>VLOOKUP(A438,'[4]ItemReport_10001042616_2025-02-'!$A:$U,21,0)</f>
        <v>20764608020238</v>
      </c>
      <c r="J438" t="s">
        <v>8194</v>
      </c>
    </row>
    <row r="439" spans="1:10" x14ac:dyDescent="0.25">
      <c r="A439" t="s">
        <v>2152</v>
      </c>
      <c r="B439" t="s">
        <v>6894</v>
      </c>
      <c r="C439" t="s">
        <v>6611</v>
      </c>
      <c r="D439">
        <v>4103</v>
      </c>
      <c r="E439" t="s">
        <v>6610</v>
      </c>
      <c r="F439" t="s">
        <v>6854</v>
      </c>
      <c r="H439" s="17" t="s">
        <v>7120</v>
      </c>
      <c r="I439" s="30" t="str">
        <f>VLOOKUP(A439,'[4]ItemReport_10001042616_2025-02-'!$A:$U,21,0)</f>
        <v>00764608018071</v>
      </c>
      <c r="J439" t="s">
        <v>8194</v>
      </c>
    </row>
    <row r="440" spans="1:10" ht="60" x14ac:dyDescent="0.25">
      <c r="A440" t="s">
        <v>2153</v>
      </c>
      <c r="B440" t="s">
        <v>8077</v>
      </c>
      <c r="F440" s="25" t="s">
        <v>8298</v>
      </c>
      <c r="I440" s="30" t="str">
        <f>VLOOKUP(A440,'[4]ItemReport_10001042616_2025-02-'!$A:$U,21,0)</f>
        <v>20810056727806</v>
      </c>
      <c r="J440" t="s">
        <v>8197</v>
      </c>
    </row>
    <row r="441" spans="1:10" x14ac:dyDescent="0.25">
      <c r="A441" t="s">
        <v>2154</v>
      </c>
      <c r="B441" t="s">
        <v>6956</v>
      </c>
      <c r="C441" t="s">
        <v>6613</v>
      </c>
      <c r="D441">
        <v>4104</v>
      </c>
      <c r="E441" t="s">
        <v>6612</v>
      </c>
      <c r="F441" t="s">
        <v>8173</v>
      </c>
      <c r="I441" s="30" t="str">
        <f>VLOOKUP(A441,'[4]ItemReport_10001042616_2025-02-'!$A:$U,21,0)</f>
        <v>10764608017040</v>
      </c>
      <c r="J441" t="s">
        <v>8194</v>
      </c>
    </row>
    <row r="442" spans="1:10" x14ac:dyDescent="0.25">
      <c r="A442" t="s">
        <v>2155</v>
      </c>
      <c r="B442" t="s">
        <v>6895</v>
      </c>
      <c r="C442" t="s">
        <v>6615</v>
      </c>
      <c r="D442">
        <v>4104</v>
      </c>
      <c r="E442" t="s">
        <v>6614</v>
      </c>
      <c r="F442" t="s">
        <v>6854</v>
      </c>
      <c r="H442" s="17" t="s">
        <v>7120</v>
      </c>
      <c r="I442" s="30" t="str">
        <f>VLOOKUP(A442,'[4]ItemReport_10001042616_2025-02-'!$A:$U,21,0)</f>
        <v>00469404460726</v>
      </c>
      <c r="J442" t="s">
        <v>8194</v>
      </c>
    </row>
    <row r="443" spans="1:10" ht="60" x14ac:dyDescent="0.25">
      <c r="A443" t="s">
        <v>2156</v>
      </c>
      <c r="B443" t="s">
        <v>8078</v>
      </c>
      <c r="F443" s="25" t="s">
        <v>8298</v>
      </c>
      <c r="I443" s="30" t="str">
        <f>VLOOKUP(A443,'[4]ItemReport_10001042616_2025-02-'!$A:$U,21,0)</f>
        <v>00764608020289</v>
      </c>
      <c r="J443" t="s">
        <v>8197</v>
      </c>
    </row>
    <row r="444" spans="1:10" x14ac:dyDescent="0.25">
      <c r="A444" t="s">
        <v>2157</v>
      </c>
      <c r="B444" t="s">
        <v>8079</v>
      </c>
      <c r="F444" t="s">
        <v>8173</v>
      </c>
      <c r="I444" s="30" t="str">
        <f>VLOOKUP(A444,'[4]ItemReport_10001042616_2025-02-'!$A:$U,21,0)</f>
        <v>20764608033368</v>
      </c>
      <c r="J444" t="s">
        <v>8194</v>
      </c>
    </row>
    <row r="445" spans="1:10" x14ac:dyDescent="0.25">
      <c r="A445" t="s">
        <v>2158</v>
      </c>
      <c r="B445" t="s">
        <v>6896</v>
      </c>
      <c r="C445" t="s">
        <v>6617</v>
      </c>
      <c r="D445">
        <v>4105</v>
      </c>
      <c r="E445" t="s">
        <v>6616</v>
      </c>
      <c r="F445" t="s">
        <v>6854</v>
      </c>
      <c r="H445" s="17" t="s">
        <v>7120</v>
      </c>
      <c r="I445" s="30" t="str">
        <f>VLOOKUP(A445,'[4]ItemReport_10001042616_2025-02-'!$A:$U,21,0)</f>
        <v>00468212994010</v>
      </c>
      <c r="J445" t="s">
        <v>8194</v>
      </c>
    </row>
    <row r="446" spans="1:10" x14ac:dyDescent="0.25">
      <c r="A446" t="s">
        <v>2160</v>
      </c>
      <c r="B446" t="s">
        <v>8822</v>
      </c>
      <c r="C446" t="s">
        <v>8845</v>
      </c>
      <c r="F446" t="s">
        <v>8173</v>
      </c>
      <c r="J446" t="s">
        <v>8194</v>
      </c>
    </row>
    <row r="447" spans="1:10" x14ac:dyDescent="0.25">
      <c r="A447" t="s">
        <v>2161</v>
      </c>
      <c r="B447" t="s">
        <v>6897</v>
      </c>
      <c r="C447" t="s">
        <v>6619</v>
      </c>
      <c r="D447">
        <v>4106</v>
      </c>
      <c r="E447" t="s">
        <v>6618</v>
      </c>
      <c r="F447" t="s">
        <v>6854</v>
      </c>
      <c r="H447" s="17" t="s">
        <v>7120</v>
      </c>
      <c r="I447" s="30" t="str">
        <f>VLOOKUP(A447,'[4]ItemReport_10001042616_2025-02-'!$A:$U,21,0)</f>
        <v>00764608012703</v>
      </c>
      <c r="J447" t="s">
        <v>8194</v>
      </c>
    </row>
    <row r="448" spans="1:10" ht="60" x14ac:dyDescent="0.25">
      <c r="A448" t="s">
        <v>2162</v>
      </c>
      <c r="B448" t="s">
        <v>8080</v>
      </c>
      <c r="F448" s="25" t="s">
        <v>8298</v>
      </c>
      <c r="I448" s="30" t="str">
        <f>VLOOKUP(A448,'[4]ItemReport_10001042616_2025-02-'!$A:$U,21,0)</f>
        <v>10764608022266</v>
      </c>
      <c r="J448" t="s">
        <v>8197</v>
      </c>
    </row>
    <row r="449" spans="1:10" x14ac:dyDescent="0.25">
      <c r="A449" t="s">
        <v>2163</v>
      </c>
      <c r="B449" t="s">
        <v>6957</v>
      </c>
      <c r="C449" t="s">
        <v>6621</v>
      </c>
      <c r="D449">
        <v>4107</v>
      </c>
      <c r="E449" t="s">
        <v>6620</v>
      </c>
      <c r="F449" t="s">
        <v>8173</v>
      </c>
      <c r="I449" s="30" t="str">
        <f>VLOOKUP(A449,'[4]ItemReport_10001042616_2025-02-'!$A:$U,21,0)</f>
        <v>00764608021552</v>
      </c>
      <c r="J449" t="s">
        <v>8194</v>
      </c>
    </row>
    <row r="450" spans="1:10" x14ac:dyDescent="0.25">
      <c r="A450" t="s">
        <v>2164</v>
      </c>
      <c r="B450" t="s">
        <v>6898</v>
      </c>
      <c r="C450" t="s">
        <v>6623</v>
      </c>
      <c r="D450">
        <v>4107</v>
      </c>
      <c r="E450" t="s">
        <v>6622</v>
      </c>
      <c r="F450" t="s">
        <v>6854</v>
      </c>
      <c r="H450" s="17" t="s">
        <v>7120</v>
      </c>
      <c r="I450" s="30" t="str">
        <f>VLOOKUP(A450,'[4]ItemReport_10001042616_2025-02-'!$A:$U,21,0)</f>
        <v>00764608034736</v>
      </c>
      <c r="J450" t="s">
        <v>8194</v>
      </c>
    </row>
    <row r="451" spans="1:10" ht="60" x14ac:dyDescent="0.25">
      <c r="A451" t="s">
        <v>2165</v>
      </c>
      <c r="B451" t="s">
        <v>8081</v>
      </c>
      <c r="F451" s="25" t="s">
        <v>8298</v>
      </c>
      <c r="I451" s="30" t="str">
        <f>VLOOKUP(A451,'[4]ItemReport_10001042616_2025-02-'!$A:$U,21,0)</f>
        <v>00764608022221</v>
      </c>
      <c r="J451" t="s">
        <v>8197</v>
      </c>
    </row>
    <row r="452" spans="1:10" x14ac:dyDescent="0.25">
      <c r="A452" t="s">
        <v>3999</v>
      </c>
      <c r="B452" t="s">
        <v>6868</v>
      </c>
      <c r="C452" t="s">
        <v>6868</v>
      </c>
      <c r="D452">
        <v>41166</v>
      </c>
      <c r="E452" t="s">
        <v>7126</v>
      </c>
      <c r="F452" t="s">
        <v>8191</v>
      </c>
      <c r="H452" s="17" t="s">
        <v>7120</v>
      </c>
      <c r="I452" s="30" t="str">
        <f>VLOOKUP(A452,'[4]ItemReport_10001042616_2025-02-'!$A:$U,21,0)</f>
        <v>10764608023263</v>
      </c>
      <c r="J452" t="s">
        <v>8194</v>
      </c>
    </row>
    <row r="453" spans="1:10" x14ac:dyDescent="0.25">
      <c r="A453" t="s">
        <v>7132</v>
      </c>
      <c r="B453" t="s">
        <v>6868</v>
      </c>
      <c r="C453" t="s">
        <v>6868</v>
      </c>
      <c r="D453">
        <v>41166</v>
      </c>
      <c r="E453" t="s">
        <v>7126</v>
      </c>
      <c r="F453" t="s">
        <v>8191</v>
      </c>
      <c r="H453" s="17" t="s">
        <v>7120</v>
      </c>
      <c r="I453" s="30" t="e">
        <f>VLOOKUP(A453,'[4]ItemReport_10001042616_2025-02-'!$A:$U,21,0)</f>
        <v>#N/A</v>
      </c>
      <c r="J453" t="s">
        <v>8194</v>
      </c>
    </row>
    <row r="454" spans="1:10" ht="60" x14ac:dyDescent="0.25">
      <c r="A454" t="s">
        <v>4002</v>
      </c>
      <c r="B454" t="s">
        <v>6926</v>
      </c>
      <c r="C454" t="s">
        <v>6732</v>
      </c>
      <c r="D454">
        <v>41166</v>
      </c>
      <c r="E454" t="s">
        <v>6792</v>
      </c>
      <c r="F454" s="25" t="s">
        <v>8324</v>
      </c>
      <c r="H454" s="39" t="s">
        <v>8448</v>
      </c>
      <c r="I454" s="30" t="str">
        <f>VLOOKUP(A454,'[4]ItemReport_10001042616_2025-02-'!$A:$U,21,0)</f>
        <v>00764608017128</v>
      </c>
      <c r="J454" t="s">
        <v>8197</v>
      </c>
    </row>
    <row r="455" spans="1:10" x14ac:dyDescent="0.25">
      <c r="A455" t="s">
        <v>2167</v>
      </c>
      <c r="B455" t="s">
        <v>6899</v>
      </c>
      <c r="C455" t="s">
        <v>6625</v>
      </c>
      <c r="D455">
        <v>4120</v>
      </c>
      <c r="E455" t="s">
        <v>6624</v>
      </c>
      <c r="F455" t="s">
        <v>6854</v>
      </c>
      <c r="H455" s="17" t="s">
        <v>7120</v>
      </c>
      <c r="I455" s="30" t="str">
        <f>VLOOKUP(A455,'[4]ItemReport_10001042616_2025-02-'!$A:$U,21,0)</f>
        <v>00764608005699</v>
      </c>
      <c r="J455" t="s">
        <v>8194</v>
      </c>
    </row>
    <row r="456" spans="1:10" x14ac:dyDescent="0.25">
      <c r="A456" t="s">
        <v>2169</v>
      </c>
      <c r="B456" t="s">
        <v>6958</v>
      </c>
      <c r="C456" t="s">
        <v>6627</v>
      </c>
      <c r="D456">
        <v>4121</v>
      </c>
      <c r="E456" t="s">
        <v>6626</v>
      </c>
      <c r="F456" t="s">
        <v>8173</v>
      </c>
      <c r="I456" s="30" t="str">
        <f>VLOOKUP(A456,'[4]ItemReport_10001042616_2025-02-'!$A:$U,21,0)</f>
        <v>20764608054028</v>
      </c>
      <c r="J456" t="s">
        <v>8194</v>
      </c>
    </row>
    <row r="457" spans="1:10" x14ac:dyDescent="0.25">
      <c r="A457" t="s">
        <v>2170</v>
      </c>
      <c r="B457" t="s">
        <v>6900</v>
      </c>
      <c r="C457" t="s">
        <v>6629</v>
      </c>
      <c r="D457">
        <v>4121</v>
      </c>
      <c r="E457" t="s">
        <v>6628</v>
      </c>
      <c r="F457" t="s">
        <v>6854</v>
      </c>
      <c r="H457" s="17" t="s">
        <v>7120</v>
      </c>
      <c r="I457" s="30" t="str">
        <f>VLOOKUP(A457,'[4]ItemReport_10001042616_2025-02-'!$A:$U,21,0)</f>
        <v>10764608023065</v>
      </c>
      <c r="J457" t="s">
        <v>8194</v>
      </c>
    </row>
    <row r="458" spans="1:10" x14ac:dyDescent="0.25">
      <c r="A458" t="s">
        <v>2172</v>
      </c>
      <c r="B458" t="s">
        <v>6959</v>
      </c>
      <c r="C458" t="s">
        <v>6631</v>
      </c>
      <c r="D458">
        <v>4122</v>
      </c>
      <c r="E458" t="s">
        <v>6630</v>
      </c>
      <c r="F458" t="s">
        <v>8173</v>
      </c>
      <c r="I458" s="30" t="str">
        <f>VLOOKUP(A458,'[4]ItemReport_10001042616_2025-02-'!$A:$U,21,0)</f>
        <v>10764608170813</v>
      </c>
      <c r="J458" t="s">
        <v>8194</v>
      </c>
    </row>
    <row r="459" spans="1:10" x14ac:dyDescent="0.25">
      <c r="A459" t="s">
        <v>2173</v>
      </c>
      <c r="B459" t="s">
        <v>6901</v>
      </c>
      <c r="C459" t="s">
        <v>6633</v>
      </c>
      <c r="D459">
        <v>4122</v>
      </c>
      <c r="E459" t="s">
        <v>6632</v>
      </c>
      <c r="F459" t="s">
        <v>6854</v>
      </c>
      <c r="H459" s="17" t="s">
        <v>7120</v>
      </c>
      <c r="I459" s="30" t="str">
        <f>VLOOKUP(A459,'[4]ItemReport_10001042616_2025-02-'!$A:$U,21,0)</f>
        <v>10764608031145</v>
      </c>
      <c r="J459" t="s">
        <v>8194</v>
      </c>
    </row>
    <row r="460" spans="1:10" x14ac:dyDescent="0.25">
      <c r="A460" t="s">
        <v>2175</v>
      </c>
      <c r="B460" t="s">
        <v>8082</v>
      </c>
      <c r="F460" t="s">
        <v>8173</v>
      </c>
      <c r="I460" s="30" t="str">
        <f>VLOOKUP(A460,'[4]ItemReport_10001042616_2025-02-'!$A:$U,21,0)</f>
        <v>10764608020170</v>
      </c>
      <c r="J460" t="s">
        <v>8194</v>
      </c>
    </row>
    <row r="461" spans="1:10" x14ac:dyDescent="0.25">
      <c r="A461" t="s">
        <v>2179</v>
      </c>
      <c r="B461" t="s">
        <v>8820</v>
      </c>
      <c r="C461" t="s">
        <v>8843</v>
      </c>
      <c r="F461" t="s">
        <v>8173</v>
      </c>
      <c r="J461" t="s">
        <v>8194</v>
      </c>
    </row>
    <row r="462" spans="1:10" x14ac:dyDescent="0.25">
      <c r="A462" t="s">
        <v>2180</v>
      </c>
      <c r="B462" t="s">
        <v>7356</v>
      </c>
      <c r="C462" t="s">
        <v>7356</v>
      </c>
      <c r="D462">
        <v>4124</v>
      </c>
      <c r="E462" t="s">
        <v>7822</v>
      </c>
      <c r="F462" t="s">
        <v>6853</v>
      </c>
      <c r="I462" s="30" t="str">
        <f>VLOOKUP(A462,'[4]ItemReport_10001042616_2025-02-'!$A:$U,21,0)</f>
        <v>00462853463140</v>
      </c>
      <c r="J462" t="s">
        <v>8194</v>
      </c>
    </row>
    <row r="463" spans="1:10" x14ac:dyDescent="0.25">
      <c r="A463" t="s">
        <v>2182</v>
      </c>
      <c r="B463" t="s">
        <v>8083</v>
      </c>
      <c r="F463" t="s">
        <v>8173</v>
      </c>
      <c r="I463" s="30" t="str">
        <f>VLOOKUP(A463,'[4]ItemReport_10001042616_2025-02-'!$A:$U,21,0)</f>
        <v>00467479805886</v>
      </c>
      <c r="J463" t="s">
        <v>8194</v>
      </c>
    </row>
    <row r="464" spans="1:10" x14ac:dyDescent="0.25">
      <c r="A464" t="s">
        <v>31</v>
      </c>
      <c r="B464" t="s">
        <v>7383</v>
      </c>
      <c r="C464" t="s">
        <v>7383</v>
      </c>
      <c r="D464">
        <v>4125</v>
      </c>
      <c r="E464" t="s">
        <v>7823</v>
      </c>
      <c r="F464" t="s">
        <v>6853</v>
      </c>
      <c r="H464" s="17" t="s">
        <v>7120</v>
      </c>
      <c r="I464" s="30" t="str">
        <f>VLOOKUP(A464,'[4]ItemReport_10001042616_2025-02-'!$A:$U,21,0)</f>
        <v>00764608051009</v>
      </c>
      <c r="J464" t="s">
        <v>8194</v>
      </c>
    </row>
    <row r="465" spans="1:10" x14ac:dyDescent="0.25">
      <c r="A465" t="s">
        <v>16</v>
      </c>
      <c r="B465" t="s">
        <v>6902</v>
      </c>
      <c r="C465" t="s">
        <v>6635</v>
      </c>
      <c r="D465">
        <v>4126</v>
      </c>
      <c r="E465" t="s">
        <v>6634</v>
      </c>
      <c r="F465" t="s">
        <v>6854</v>
      </c>
      <c r="H465" s="17" t="s">
        <v>7120</v>
      </c>
      <c r="I465" s="30" t="str">
        <f>VLOOKUP(A465,'[4]ItemReport_10001042616_2025-02-'!$A:$U,21,0)</f>
        <v>00764608041277</v>
      </c>
      <c r="J465" t="s">
        <v>8194</v>
      </c>
    </row>
    <row r="466" spans="1:10" ht="60" x14ac:dyDescent="0.25">
      <c r="A466" t="s">
        <v>2185</v>
      </c>
      <c r="B466" t="s">
        <v>8084</v>
      </c>
      <c r="F466" s="25" t="s">
        <v>8314</v>
      </c>
      <c r="H466" s="39" t="s">
        <v>8440</v>
      </c>
      <c r="I466" s="30" t="str">
        <f>VLOOKUP(A466,'[4]ItemReport_10001042616_2025-02-'!$A:$U,21,0)</f>
        <v>00764608044346</v>
      </c>
      <c r="J466" t="s">
        <v>8197</v>
      </c>
    </row>
    <row r="467" spans="1:10" x14ac:dyDescent="0.25">
      <c r="A467" t="s">
        <v>2186</v>
      </c>
      <c r="B467" t="s">
        <v>6960</v>
      </c>
      <c r="C467" t="s">
        <v>6637</v>
      </c>
      <c r="D467">
        <v>4127</v>
      </c>
      <c r="E467" t="s">
        <v>6636</v>
      </c>
      <c r="F467" t="s">
        <v>8173</v>
      </c>
      <c r="H467" s="17" t="s">
        <v>7325</v>
      </c>
      <c r="I467" s="30" t="str">
        <f>VLOOKUP(A467,'[4]ItemReport_10001042616_2025-02-'!$A:$U,21,0)</f>
        <v>20764608050488</v>
      </c>
      <c r="J467" t="s">
        <v>8194</v>
      </c>
    </row>
    <row r="468" spans="1:10" x14ac:dyDescent="0.25">
      <c r="A468" t="s">
        <v>2187</v>
      </c>
      <c r="B468" t="s">
        <v>6903</v>
      </c>
      <c r="C468" t="s">
        <v>6639</v>
      </c>
      <c r="D468">
        <v>4127</v>
      </c>
      <c r="E468" t="s">
        <v>6638</v>
      </c>
      <c r="F468" t="s">
        <v>6854</v>
      </c>
      <c r="H468" s="17" t="s">
        <v>7120</v>
      </c>
      <c r="I468" s="30" t="str">
        <f>VLOOKUP(A468,'[4]ItemReport_10001042616_2025-02-'!$A:$U,21,0)</f>
        <v>00764608016367</v>
      </c>
      <c r="J468" t="s">
        <v>8194</v>
      </c>
    </row>
    <row r="469" spans="1:10" ht="60" x14ac:dyDescent="0.25">
      <c r="A469" t="s">
        <v>2188</v>
      </c>
      <c r="B469" t="s">
        <v>8085</v>
      </c>
      <c r="F469" s="25" t="s">
        <v>8314</v>
      </c>
      <c r="I469" s="30" t="str">
        <f>VLOOKUP(A469,'[4]ItemReport_10001042616_2025-02-'!$A:$U,21,0)</f>
        <v>00461266774553</v>
      </c>
      <c r="J469" t="s">
        <v>8197</v>
      </c>
    </row>
    <row r="470" spans="1:10" x14ac:dyDescent="0.25">
      <c r="A470" t="s">
        <v>2199</v>
      </c>
      <c r="B470" t="s">
        <v>6961</v>
      </c>
      <c r="C470" t="s">
        <v>6641</v>
      </c>
      <c r="D470">
        <v>4140</v>
      </c>
      <c r="E470" t="s">
        <v>6640</v>
      </c>
      <c r="F470" t="s">
        <v>8173</v>
      </c>
      <c r="I470" s="30" t="str">
        <f>VLOOKUP(A470,'[4]ItemReport_10001042616_2025-02-'!$A:$U,21,0)</f>
        <v>00764608044209</v>
      </c>
      <c r="J470" t="s">
        <v>8194</v>
      </c>
    </row>
    <row r="471" spans="1:10" x14ac:dyDescent="0.25">
      <c r="A471" t="s">
        <v>2200</v>
      </c>
      <c r="B471" t="s">
        <v>7187</v>
      </c>
      <c r="C471" t="s">
        <v>7188</v>
      </c>
      <c r="D471">
        <v>4140</v>
      </c>
      <c r="E471" t="s">
        <v>7186</v>
      </c>
      <c r="F471" t="s">
        <v>6854</v>
      </c>
      <c r="I471" s="30" t="str">
        <f>VLOOKUP(A471,'[4]ItemReport_10001042616_2025-02-'!$A:$U,21,0)</f>
        <v>10764608034429</v>
      </c>
      <c r="J471" t="s">
        <v>8194</v>
      </c>
    </row>
    <row r="472" spans="1:10" x14ac:dyDescent="0.25">
      <c r="A472" t="s">
        <v>2203</v>
      </c>
      <c r="B472" t="s">
        <v>6904</v>
      </c>
      <c r="C472" t="s">
        <v>6643</v>
      </c>
      <c r="D472">
        <v>4141</v>
      </c>
      <c r="E472" t="s">
        <v>6642</v>
      </c>
      <c r="F472" t="s">
        <v>6854</v>
      </c>
      <c r="H472" s="17" t="s">
        <v>7120</v>
      </c>
      <c r="I472" s="30" t="str">
        <f>VLOOKUP(A472,'[4]ItemReport_10001042616_2025-02-'!$A:$U,21,0)</f>
        <v>20805219450899</v>
      </c>
      <c r="J472" t="s">
        <v>8194</v>
      </c>
    </row>
    <row r="473" spans="1:10" x14ac:dyDescent="0.25">
      <c r="A473" t="s">
        <v>2206</v>
      </c>
      <c r="B473" t="s">
        <v>8086</v>
      </c>
      <c r="F473" t="s">
        <v>9075</v>
      </c>
      <c r="I473" s="30" t="str">
        <f>VLOOKUP(A473,'[4]ItemReport_10001042616_2025-02-'!$A:$U,21,0)</f>
        <v>00764608017203</v>
      </c>
      <c r="J473" t="s">
        <v>8194</v>
      </c>
    </row>
    <row r="474" spans="1:10" ht="60" x14ac:dyDescent="0.25">
      <c r="A474" t="s">
        <v>2207</v>
      </c>
      <c r="B474" t="s">
        <v>8087</v>
      </c>
      <c r="F474" s="25" t="s">
        <v>8314</v>
      </c>
      <c r="I474" s="30" t="str">
        <f>VLOOKUP(A474,'[4]ItemReport_10001042616_2025-02-'!$A:$U,21,0)</f>
        <v>00764608005484</v>
      </c>
      <c r="J474" t="s">
        <v>8197</v>
      </c>
    </row>
    <row r="475" spans="1:10" x14ac:dyDescent="0.25">
      <c r="A475" t="s">
        <v>2208</v>
      </c>
      <c r="B475" t="s">
        <v>8813</v>
      </c>
      <c r="C475" t="s">
        <v>8836</v>
      </c>
      <c r="F475" t="s">
        <v>8173</v>
      </c>
      <c r="H475" s="17" t="s">
        <v>7325</v>
      </c>
      <c r="J475" t="s">
        <v>8194</v>
      </c>
    </row>
    <row r="476" spans="1:10" x14ac:dyDescent="0.25">
      <c r="A476" t="s">
        <v>2211</v>
      </c>
      <c r="B476" t="s">
        <v>6962</v>
      </c>
      <c r="C476" t="s">
        <v>6645</v>
      </c>
      <c r="D476">
        <v>4144</v>
      </c>
      <c r="E476" t="s">
        <v>6644</v>
      </c>
      <c r="F476" t="s">
        <v>8173</v>
      </c>
      <c r="I476" s="30" t="str">
        <f>VLOOKUP(A476,'[4]ItemReport_10001042616_2025-02-'!$A:$U,21,0)</f>
        <v>00464162133790</v>
      </c>
      <c r="J476" t="s">
        <v>8194</v>
      </c>
    </row>
    <row r="477" spans="1:10" x14ac:dyDescent="0.25">
      <c r="A477" t="s">
        <v>2212</v>
      </c>
      <c r="B477" t="s">
        <v>6905</v>
      </c>
      <c r="C477" t="s">
        <v>6647</v>
      </c>
      <c r="D477">
        <v>4144</v>
      </c>
      <c r="E477" t="s">
        <v>6646</v>
      </c>
      <c r="F477" t="s">
        <v>6854</v>
      </c>
      <c r="H477" s="17" t="s">
        <v>7120</v>
      </c>
      <c r="I477" s="30" t="str">
        <f>VLOOKUP(A477,'[4]ItemReport_10001042616_2025-02-'!$A:$U,21,0)</f>
        <v>00467027023564</v>
      </c>
      <c r="J477" t="s">
        <v>8194</v>
      </c>
    </row>
    <row r="478" spans="1:10" x14ac:dyDescent="0.25">
      <c r="A478" t="s">
        <v>2215</v>
      </c>
      <c r="B478" t="s">
        <v>6906</v>
      </c>
      <c r="C478" t="s">
        <v>6649</v>
      </c>
      <c r="D478">
        <v>4145</v>
      </c>
      <c r="E478" t="s">
        <v>6648</v>
      </c>
      <c r="F478" t="s">
        <v>6854</v>
      </c>
      <c r="H478" s="17" t="s">
        <v>7120</v>
      </c>
      <c r="I478" s="30" t="str">
        <f>VLOOKUP(A478,'[4]ItemReport_10001042616_2025-02-'!$A:$U,21,0)</f>
        <v>00464779544903</v>
      </c>
      <c r="J478" t="s">
        <v>8194</v>
      </c>
    </row>
    <row r="479" spans="1:10" x14ac:dyDescent="0.25">
      <c r="A479" t="s">
        <v>2218</v>
      </c>
      <c r="B479" t="s">
        <v>6907</v>
      </c>
      <c r="C479" t="s">
        <v>6651</v>
      </c>
      <c r="D479">
        <v>4146</v>
      </c>
      <c r="E479" t="s">
        <v>6650</v>
      </c>
      <c r="F479" t="s">
        <v>6854</v>
      </c>
      <c r="H479" s="17" t="s">
        <v>7120</v>
      </c>
      <c r="I479" s="30" t="str">
        <f>VLOOKUP(A479,'[4]ItemReport_10001042616_2025-02-'!$A:$U,21,0)</f>
        <v>00465494953094</v>
      </c>
      <c r="J479" t="s">
        <v>8194</v>
      </c>
    </row>
    <row r="480" spans="1:10" ht="60" x14ac:dyDescent="0.25">
      <c r="A480" t="s">
        <v>2219</v>
      </c>
      <c r="B480" t="s">
        <v>8088</v>
      </c>
      <c r="F480" s="25" t="s">
        <v>8314</v>
      </c>
      <c r="I480" s="30" t="str">
        <f>VLOOKUP(A480,'[4]ItemReport_10001042616_2025-02-'!$A:$U,21,0)</f>
        <v>00764608031896</v>
      </c>
      <c r="J480" t="s">
        <v>8197</v>
      </c>
    </row>
    <row r="481" spans="1:10" x14ac:dyDescent="0.25">
      <c r="A481" t="s">
        <v>2220</v>
      </c>
      <c r="B481" t="s">
        <v>6963</v>
      </c>
      <c r="C481" t="s">
        <v>6653</v>
      </c>
      <c r="D481">
        <v>4147</v>
      </c>
      <c r="E481" t="s">
        <v>6652</v>
      </c>
      <c r="F481" t="s">
        <v>8173</v>
      </c>
      <c r="I481" s="30" t="str">
        <f>VLOOKUP(A481,'[4]ItemReport_10001042616_2025-02-'!$A:$U,21,0)</f>
        <v>20764608050884</v>
      </c>
      <c r="J481" t="s">
        <v>8194</v>
      </c>
    </row>
    <row r="482" spans="1:10" x14ac:dyDescent="0.25">
      <c r="A482" t="s">
        <v>2221</v>
      </c>
      <c r="B482" t="s">
        <v>6908</v>
      </c>
      <c r="C482" t="s">
        <v>6655</v>
      </c>
      <c r="D482">
        <v>4147</v>
      </c>
      <c r="E482" t="s">
        <v>6654</v>
      </c>
      <c r="F482" t="s">
        <v>6854</v>
      </c>
      <c r="H482" s="17" t="s">
        <v>7120</v>
      </c>
      <c r="I482" s="30" t="str">
        <f>VLOOKUP(A482,'[4]ItemReport_10001042616_2025-02-'!$A:$U,21,0)</f>
        <v>10764608051310</v>
      </c>
      <c r="J482" t="s">
        <v>8194</v>
      </c>
    </row>
    <row r="483" spans="1:10" x14ac:dyDescent="0.25">
      <c r="A483" t="s">
        <v>2223</v>
      </c>
      <c r="B483" t="s">
        <v>8089</v>
      </c>
      <c r="F483" t="s">
        <v>8173</v>
      </c>
      <c r="I483" s="30" t="str">
        <f>VLOOKUP(A483,'[4]ItemReport_10001042616_2025-02-'!$A:$U,21,0)</f>
        <v>00764608020241</v>
      </c>
      <c r="J483" t="s">
        <v>8194</v>
      </c>
    </row>
    <row r="484" spans="1:10" x14ac:dyDescent="0.25">
      <c r="A484" t="s">
        <v>2224</v>
      </c>
      <c r="B484" t="s">
        <v>7235</v>
      </c>
      <c r="C484" t="s">
        <v>7236</v>
      </c>
      <c r="D484">
        <v>4150</v>
      </c>
      <c r="E484" t="s">
        <v>7824</v>
      </c>
      <c r="F484" t="s">
        <v>6854</v>
      </c>
      <c r="I484" s="30" t="str">
        <f>VLOOKUP(A484,'[4]ItemReport_10001042616_2025-02-'!$A:$U,21,0)</f>
        <v>00462177811030</v>
      </c>
      <c r="J484" t="s">
        <v>8194</v>
      </c>
    </row>
    <row r="485" spans="1:10" x14ac:dyDescent="0.25">
      <c r="A485" t="s">
        <v>2227</v>
      </c>
      <c r="B485" t="s">
        <v>8090</v>
      </c>
      <c r="F485" t="s">
        <v>6854</v>
      </c>
      <c r="I485" s="30" t="str">
        <f>VLOOKUP(A485,'[4]ItemReport_10001042616_2025-02-'!$A:$U,21,0)</f>
        <v>00764608019207</v>
      </c>
      <c r="J485" t="s">
        <v>8194</v>
      </c>
    </row>
    <row r="486" spans="1:10" x14ac:dyDescent="0.25">
      <c r="A486" t="s">
        <v>2247</v>
      </c>
      <c r="B486" t="s">
        <v>8091</v>
      </c>
      <c r="F486" t="s">
        <v>7324</v>
      </c>
      <c r="I486" s="30" t="str">
        <f>VLOOKUP(A486,'[4]ItemReport_10001042616_2025-02-'!$A:$U,21,0)</f>
        <v>00764608020500</v>
      </c>
      <c r="J486" t="s">
        <v>8194</v>
      </c>
    </row>
    <row r="487" spans="1:10" x14ac:dyDescent="0.25">
      <c r="A487" t="s">
        <v>2248</v>
      </c>
      <c r="B487" t="s">
        <v>7680</v>
      </c>
      <c r="C487" t="s">
        <v>7728</v>
      </c>
      <c r="D487">
        <v>4398</v>
      </c>
      <c r="E487" t="s">
        <v>6656</v>
      </c>
      <c r="F487" t="s">
        <v>6854</v>
      </c>
      <c r="H487" s="17" t="s">
        <v>7120</v>
      </c>
      <c r="I487" s="30" t="str">
        <f>VLOOKUP(A487,'[4]ItemReport_10001042616_2025-02-'!$A:$U,21,0)</f>
        <v>10764608017163</v>
      </c>
      <c r="J487" t="s">
        <v>8194</v>
      </c>
    </row>
    <row r="488" spans="1:10" ht="60" x14ac:dyDescent="0.25">
      <c r="A488" t="s">
        <v>2249</v>
      </c>
      <c r="B488" t="s">
        <v>7385</v>
      </c>
      <c r="C488" t="s">
        <v>7386</v>
      </c>
      <c r="D488">
        <v>4398</v>
      </c>
      <c r="E488" t="s">
        <v>7825</v>
      </c>
      <c r="F488" s="25" t="s">
        <v>8319</v>
      </c>
      <c r="I488" s="30" t="str">
        <f>VLOOKUP(A488,'[4]ItemReport_10001042616_2025-02-'!$A:$U,21,0)</f>
        <v>00462928004551</v>
      </c>
      <c r="J488" t="s">
        <v>8201</v>
      </c>
    </row>
    <row r="489" spans="1:10" ht="60" x14ac:dyDescent="0.25">
      <c r="A489" t="s">
        <v>2254</v>
      </c>
      <c r="B489" t="s">
        <v>7445</v>
      </c>
      <c r="C489" t="s">
        <v>7446</v>
      </c>
      <c r="E489" t="s">
        <v>7826</v>
      </c>
      <c r="F489" s="25" t="s">
        <v>8855</v>
      </c>
      <c r="H489" s="39" t="s">
        <v>8373</v>
      </c>
      <c r="I489" s="30" t="str">
        <f>VLOOKUP(A489,'[4]ItemReport_10001042616_2025-02-'!$A:$U,21,0)</f>
        <v>00467810166157</v>
      </c>
      <c r="J489" t="s">
        <v>8199</v>
      </c>
    </row>
    <row r="490" spans="1:10" ht="45" x14ac:dyDescent="0.25">
      <c r="A490" t="s">
        <v>2256</v>
      </c>
      <c r="B490" t="s">
        <v>7266</v>
      </c>
      <c r="C490" t="s">
        <v>7267</v>
      </c>
      <c r="D490">
        <v>4401</v>
      </c>
      <c r="E490" t="s">
        <v>7827</v>
      </c>
      <c r="F490" s="25" t="s">
        <v>8364</v>
      </c>
      <c r="I490" s="30" t="str">
        <f>VLOOKUP(A490,'[4]ItemReport_10001042616_2025-02-'!$A:$U,21,0)</f>
        <v>00764608060438</v>
      </c>
      <c r="J490" t="s">
        <v>8201</v>
      </c>
    </row>
    <row r="491" spans="1:10" ht="60" x14ac:dyDescent="0.25">
      <c r="A491" t="s">
        <v>7478</v>
      </c>
      <c r="B491" t="s">
        <v>7450</v>
      </c>
      <c r="C491" t="s">
        <v>7451</v>
      </c>
      <c r="E491" t="s">
        <v>7828</v>
      </c>
      <c r="F491" s="25" t="s">
        <v>8338</v>
      </c>
      <c r="H491" s="39" t="s">
        <v>8788</v>
      </c>
      <c r="I491" s="30" t="str">
        <f>VLOOKUP(A491,'[4]ItemReport_10001042616_2025-02-'!$A:$U,21,0)</f>
        <v>00462914188845</v>
      </c>
      <c r="J491" t="s">
        <v>8204</v>
      </c>
    </row>
    <row r="492" spans="1:10" ht="60" x14ac:dyDescent="0.25">
      <c r="A492" t="s">
        <v>396</v>
      </c>
      <c r="B492" t="s">
        <v>8977</v>
      </c>
      <c r="D492">
        <v>1614</v>
      </c>
      <c r="H492" s="39" t="s">
        <v>8424</v>
      </c>
    </row>
    <row r="493" spans="1:10" ht="45" x14ac:dyDescent="0.25">
      <c r="A493" t="s">
        <v>2260</v>
      </c>
      <c r="B493" t="s">
        <v>7564</v>
      </c>
      <c r="D493">
        <v>4411</v>
      </c>
      <c r="H493" s="39" t="s">
        <v>8379</v>
      </c>
      <c r="I493" s="30" t="str">
        <f>VLOOKUP(A493,'[4]ItemReport_10001042616_2025-02-'!$A:$U,21,0)</f>
        <v>00764608025390</v>
      </c>
    </row>
    <row r="494" spans="1:10" x14ac:dyDescent="0.25">
      <c r="A494" t="s">
        <v>2267</v>
      </c>
      <c r="B494" t="s">
        <v>8092</v>
      </c>
      <c r="F494" t="s">
        <v>7409</v>
      </c>
      <c r="I494" s="30" t="str">
        <f>VLOOKUP(A494,'[4]ItemReport_10001042616_2025-02-'!$A:$U,21,0)</f>
        <v>00764608009420</v>
      </c>
      <c r="J494" t="s">
        <v>8194</v>
      </c>
    </row>
    <row r="495" spans="1:10" ht="60" x14ac:dyDescent="0.25">
      <c r="A495" t="s">
        <v>3255</v>
      </c>
      <c r="B495" t="s">
        <v>8978</v>
      </c>
      <c r="H495" s="39" t="s">
        <v>8424</v>
      </c>
      <c r="I495" s="30" t="str">
        <f>VLOOKUP(A495,'[4]ItemReport_10001042616_2025-02-'!$A:$U,21,0)</f>
        <v>00466773584879</v>
      </c>
    </row>
    <row r="496" spans="1:10" ht="60" x14ac:dyDescent="0.25">
      <c r="A496" t="s">
        <v>8233</v>
      </c>
      <c r="B496" t="s">
        <v>8499</v>
      </c>
      <c r="C496" t="s">
        <v>8503</v>
      </c>
      <c r="H496" s="39" t="s">
        <v>8406</v>
      </c>
      <c r="I496" s="30" t="str">
        <f>VLOOKUP(A496,'[4]ItemReport_10001042616_2025-02-'!$A:$U,21,0)</f>
        <v>00764608031148</v>
      </c>
    </row>
    <row r="497" spans="1:10" ht="60" x14ac:dyDescent="0.25">
      <c r="A497" t="s">
        <v>3260</v>
      </c>
      <c r="B497" t="s">
        <v>8979</v>
      </c>
      <c r="H497" s="39" t="s">
        <v>8424</v>
      </c>
      <c r="I497" s="30" t="str">
        <f>VLOOKUP(A497,'[4]ItemReport_10001042616_2025-02-'!$A:$U,21,0)</f>
        <v>00764608031650</v>
      </c>
    </row>
    <row r="498" spans="1:10" ht="60" x14ac:dyDescent="0.25">
      <c r="A498" t="s">
        <v>2303</v>
      </c>
      <c r="B498" t="s">
        <v>7576</v>
      </c>
      <c r="D498" t="s">
        <v>2302</v>
      </c>
      <c r="E498" t="s">
        <v>2303</v>
      </c>
      <c r="F498" s="25" t="s">
        <v>8855</v>
      </c>
      <c r="H498" s="39" t="s">
        <v>8373</v>
      </c>
      <c r="I498" s="30" t="str">
        <f>VLOOKUP(A498,'[4]ItemReport_10001042616_2025-02-'!$A:$U,21,0)</f>
        <v>10764608034467</v>
      </c>
      <c r="J498" t="s">
        <v>8199</v>
      </c>
    </row>
    <row r="499" spans="1:10" x14ac:dyDescent="0.25">
      <c r="A499" t="s">
        <v>2307</v>
      </c>
      <c r="B499" t="s">
        <v>7520</v>
      </c>
      <c r="D499">
        <v>451</v>
      </c>
      <c r="E499" t="s">
        <v>2307</v>
      </c>
      <c r="H499" s="17" t="s">
        <v>7120</v>
      </c>
      <c r="I499" s="30" t="str">
        <f>VLOOKUP(A499,'[4]ItemReport_10001042616_2025-02-'!$A:$U,21,0)</f>
        <v>10764608063030</v>
      </c>
      <c r="J499" t="s">
        <v>8194</v>
      </c>
    </row>
    <row r="500" spans="1:10" ht="60" x14ac:dyDescent="0.25">
      <c r="A500" t="s">
        <v>3145</v>
      </c>
      <c r="B500" t="s">
        <v>8980</v>
      </c>
      <c r="H500" s="39" t="s">
        <v>8438</v>
      </c>
      <c r="I500" s="30" t="str">
        <f>VLOOKUP(A500,'[4]ItemReport_10001042616_2025-02-'!$A:$U,21,0)</f>
        <v>00764608023457</v>
      </c>
      <c r="J500" t="s">
        <v>8199</v>
      </c>
    </row>
    <row r="501" spans="1:10" ht="60" x14ac:dyDescent="0.25">
      <c r="A501" t="s">
        <v>2312</v>
      </c>
      <c r="B501" t="s">
        <v>8093</v>
      </c>
      <c r="F501" s="25" t="s">
        <v>8353</v>
      </c>
      <c r="I501" s="30" t="str">
        <f>VLOOKUP(A501,'[4]ItemReport_10001042616_2025-02-'!$A:$U,21,0)</f>
        <v>00468590525127</v>
      </c>
      <c r="J501" t="s">
        <v>8204</v>
      </c>
    </row>
    <row r="502" spans="1:10" ht="60" x14ac:dyDescent="0.25">
      <c r="A502" t="s">
        <v>3193</v>
      </c>
      <c r="B502" t="s">
        <v>8981</v>
      </c>
      <c r="H502" s="39" t="s">
        <v>8438</v>
      </c>
      <c r="I502" s="30" t="str">
        <f>VLOOKUP(A502,'[4]ItemReport_10001042616_2025-02-'!$A:$U,21,0)</f>
        <v>00461705231562</v>
      </c>
      <c r="J502" t="s">
        <v>8204</v>
      </c>
    </row>
    <row r="503" spans="1:10" ht="60" x14ac:dyDescent="0.25">
      <c r="A503" t="s">
        <v>2326</v>
      </c>
      <c r="B503" t="s">
        <v>8258</v>
      </c>
      <c r="C503" t="s">
        <v>8259</v>
      </c>
      <c r="F503" s="25" t="s">
        <v>8347</v>
      </c>
      <c r="I503" s="30" t="e">
        <f>VLOOKUP(A503,'[4]ItemReport_10001042616_2025-02-'!$A:$U,21,0)</f>
        <v>#N/A</v>
      </c>
    </row>
    <row r="504" spans="1:10" ht="60" x14ac:dyDescent="0.25">
      <c r="A504" t="s">
        <v>2697</v>
      </c>
      <c r="B504" t="s">
        <v>8982</v>
      </c>
      <c r="H504" s="39" t="s">
        <v>8797</v>
      </c>
      <c r="I504" s="30" t="str">
        <f>VLOOKUP(A504,'[4]ItemReport_10001042616_2025-02-'!$A:$U,21,0)</f>
        <v>00461468527315</v>
      </c>
    </row>
    <row r="505" spans="1:10" ht="60" x14ac:dyDescent="0.25">
      <c r="A505" t="s">
        <v>2328</v>
      </c>
      <c r="B505" t="s">
        <v>8683</v>
      </c>
      <c r="C505" t="s">
        <v>8684</v>
      </c>
      <c r="F505" s="25" t="s">
        <v>8343</v>
      </c>
      <c r="H505" s="25" t="s">
        <v>8740</v>
      </c>
      <c r="I505" s="30" t="str">
        <f>VLOOKUP(A505,'[4]ItemReport_10001042616_2025-02-'!$A:$U,21,0)</f>
        <v>00462453853990</v>
      </c>
    </row>
    <row r="506" spans="1:10" ht="60" x14ac:dyDescent="0.25">
      <c r="A506" t="s">
        <v>2880</v>
      </c>
      <c r="B506" t="s">
        <v>8983</v>
      </c>
      <c r="H506" s="39" t="s">
        <v>8459</v>
      </c>
      <c r="I506" s="30" t="str">
        <f>VLOOKUP(A506,'[4]ItemReport_10001042616_2025-02-'!$A:$U,21,0)</f>
        <v>00764608033340</v>
      </c>
      <c r="J506" t="s">
        <v>8196</v>
      </c>
    </row>
    <row r="507" spans="1:10" ht="60" x14ac:dyDescent="0.25">
      <c r="A507" t="s">
        <v>2330</v>
      </c>
      <c r="B507" t="s">
        <v>8550</v>
      </c>
      <c r="C507" t="s">
        <v>8551</v>
      </c>
      <c r="D507">
        <v>4577036</v>
      </c>
      <c r="F507" s="25" t="s">
        <v>8343</v>
      </c>
      <c r="I507" s="30" t="str">
        <f>VLOOKUP(A507,'[4]ItemReport_10001042616_2025-02-'!$A:$U,21,0)</f>
        <v>10764608012038</v>
      </c>
    </row>
    <row r="508" spans="1:10" ht="60" x14ac:dyDescent="0.25">
      <c r="A508" t="s">
        <v>2560</v>
      </c>
      <c r="B508" t="s">
        <v>8984</v>
      </c>
      <c r="H508" s="39" t="s">
        <v>8456</v>
      </c>
      <c r="I508" s="30" t="str">
        <f>VLOOKUP(A508,'[4]ItemReport_10001042616_2025-02-'!$A:$U,21,0)</f>
        <v>10764608023225</v>
      </c>
      <c r="J508" t="s">
        <v>8196</v>
      </c>
    </row>
    <row r="509" spans="1:10" x14ac:dyDescent="0.25">
      <c r="A509" t="s">
        <v>2334</v>
      </c>
      <c r="B509" t="s">
        <v>7062</v>
      </c>
      <c r="D509">
        <v>465</v>
      </c>
      <c r="F509" t="s">
        <v>6854</v>
      </c>
      <c r="H509" s="17" t="s">
        <v>7120</v>
      </c>
      <c r="I509" s="30" t="str">
        <f>VLOOKUP(A509,'[4]ItemReport_10001042616_2025-02-'!$A:$U,21,0)</f>
        <v>00764608020999</v>
      </c>
      <c r="J509" t="s">
        <v>8194</v>
      </c>
    </row>
    <row r="510" spans="1:10" x14ac:dyDescent="0.25">
      <c r="A510" t="s">
        <v>7065</v>
      </c>
      <c r="B510" t="s">
        <v>7062</v>
      </c>
      <c r="C510" t="s">
        <v>7063</v>
      </c>
      <c r="D510">
        <v>465</v>
      </c>
      <c r="E510" t="s">
        <v>7066</v>
      </c>
      <c r="F510" t="s">
        <v>6854</v>
      </c>
      <c r="H510" s="17" t="s">
        <v>7120</v>
      </c>
      <c r="I510" s="30" t="e">
        <f>VLOOKUP(A510,'[4]ItemReport_10001042616_2025-02-'!$A:$U,21,0)</f>
        <v>#N/A</v>
      </c>
      <c r="J510" t="s">
        <v>8194</v>
      </c>
    </row>
    <row r="511" spans="1:10" x14ac:dyDescent="0.25">
      <c r="A511" t="s">
        <v>7061</v>
      </c>
      <c r="B511" t="s">
        <v>6909</v>
      </c>
      <c r="C511" t="s">
        <v>6909</v>
      </c>
      <c r="D511">
        <v>465</v>
      </c>
      <c r="E511" t="s">
        <v>7067</v>
      </c>
      <c r="F511" t="s">
        <v>6853</v>
      </c>
      <c r="I511" s="30" t="e">
        <f>VLOOKUP(A511,'[4]ItemReport_10001042616_2025-02-'!$A:$U,21,0)</f>
        <v>#N/A</v>
      </c>
      <c r="J511" t="s">
        <v>8194</v>
      </c>
    </row>
    <row r="512" spans="1:10" ht="60" x14ac:dyDescent="0.25">
      <c r="A512" t="s">
        <v>190</v>
      </c>
      <c r="B512" t="s">
        <v>8985</v>
      </c>
      <c r="H512" s="39" t="s">
        <v>8438</v>
      </c>
      <c r="I512" s="30" t="str">
        <f>VLOOKUP(A512,'[4]ItemReport_10001042616_2025-02-'!$A:$U,21,0)</f>
        <v>00764608031384</v>
      </c>
    </row>
    <row r="513" spans="1:10" ht="60" x14ac:dyDescent="0.25">
      <c r="A513" t="s">
        <v>258</v>
      </c>
      <c r="B513" t="s">
        <v>8986</v>
      </c>
      <c r="H513" s="39" t="s">
        <v>8424</v>
      </c>
      <c r="I513" s="30" t="str">
        <f>VLOOKUP(A513,'[4]ItemReport_10001042616_2025-02-'!$A:$U,21,0)</f>
        <v>00464628305631</v>
      </c>
    </row>
    <row r="514" spans="1:10" x14ac:dyDescent="0.25">
      <c r="A514" t="s">
        <v>2365</v>
      </c>
      <c r="B514" t="s">
        <v>7369</v>
      </c>
      <c r="C514" t="s">
        <v>7369</v>
      </c>
      <c r="D514">
        <v>5002</v>
      </c>
      <c r="E514" t="s">
        <v>7829</v>
      </c>
      <c r="F514" t="s">
        <v>7223</v>
      </c>
      <c r="I514" s="30" t="str">
        <f>VLOOKUP(A514,'[4]ItemReport_10001042616_2025-02-'!$A:$U,21,0)</f>
        <v>20764608060524</v>
      </c>
      <c r="J514" t="s">
        <v>8194</v>
      </c>
    </row>
    <row r="515" spans="1:10" x14ac:dyDescent="0.25">
      <c r="A515" t="s">
        <v>2368</v>
      </c>
      <c r="B515" t="s">
        <v>8231</v>
      </c>
      <c r="F515" t="s">
        <v>7223</v>
      </c>
      <c r="I515" s="30" t="str">
        <f>VLOOKUP(A515,'[4]ItemReport_10001042616_2025-02-'!$A:$U,21,0)</f>
        <v>00810056723156</v>
      </c>
      <c r="J515" t="s">
        <v>8194</v>
      </c>
    </row>
    <row r="516" spans="1:10" x14ac:dyDescent="0.25">
      <c r="A516" t="s">
        <v>2371</v>
      </c>
      <c r="B516" t="s">
        <v>8498</v>
      </c>
      <c r="C516" t="s">
        <v>8502</v>
      </c>
      <c r="F516" t="s">
        <v>7223</v>
      </c>
      <c r="I516" s="30" t="str">
        <f>VLOOKUP(A516,'[4]ItemReport_10001042616_2025-02-'!$A:$U,21,0)</f>
        <v>20764608005693</v>
      </c>
      <c r="J516" t="s">
        <v>8194</v>
      </c>
    </row>
    <row r="517" spans="1:10" x14ac:dyDescent="0.25">
      <c r="A517" t="s">
        <v>2377</v>
      </c>
      <c r="B517" t="s">
        <v>6542</v>
      </c>
      <c r="C517" t="s">
        <v>8512</v>
      </c>
      <c r="D517">
        <v>5009</v>
      </c>
      <c r="E517" t="s">
        <v>8507</v>
      </c>
      <c r="F517" t="s">
        <v>6854</v>
      </c>
      <c r="H517" s="17" t="s">
        <v>7120</v>
      </c>
      <c r="I517" s="30" t="str">
        <f>VLOOKUP(A517,'[4]ItemReport_10001042616_2025-02-'!$A:$U,21,0)</f>
        <v>00764608033425</v>
      </c>
      <c r="J517" t="s">
        <v>8194</v>
      </c>
    </row>
    <row r="518" spans="1:10" x14ac:dyDescent="0.25">
      <c r="A518" t="s">
        <v>7131</v>
      </c>
      <c r="B518" t="s">
        <v>6542</v>
      </c>
      <c r="C518" t="s">
        <v>6542</v>
      </c>
      <c r="D518">
        <v>5009</v>
      </c>
      <c r="E518" t="s">
        <v>6541</v>
      </c>
      <c r="F518" t="s">
        <v>6854</v>
      </c>
      <c r="I518" s="30" t="e">
        <f>VLOOKUP(A518,'[4]ItemReport_10001042616_2025-02-'!$A:$U,21,0)</f>
        <v>#N/A</v>
      </c>
      <c r="J518" t="s">
        <v>8194</v>
      </c>
    </row>
    <row r="519" spans="1:10" ht="60" x14ac:dyDescent="0.25">
      <c r="A519" t="s">
        <v>6529</v>
      </c>
      <c r="B519" t="s">
        <v>6544</v>
      </c>
      <c r="C519" t="s">
        <v>6545</v>
      </c>
      <c r="D519">
        <v>5009</v>
      </c>
      <c r="E519" t="s">
        <v>6543</v>
      </c>
      <c r="F519" s="25" t="s">
        <v>8304</v>
      </c>
      <c r="I519" s="30" t="e">
        <f>VLOOKUP(A519,'[4]ItemReport_10001042616_2025-02-'!$A:$U,21,0)</f>
        <v>#N/A</v>
      </c>
      <c r="J519" t="s">
        <v>8205</v>
      </c>
    </row>
    <row r="520" spans="1:10" ht="30" x14ac:dyDescent="0.25">
      <c r="A520" t="s">
        <v>2386</v>
      </c>
      <c r="B520" t="s">
        <v>6841</v>
      </c>
      <c r="C520" t="s">
        <v>6841</v>
      </c>
      <c r="D520">
        <v>5011</v>
      </c>
      <c r="E520" t="s">
        <v>6657</v>
      </c>
      <c r="F520" t="s">
        <v>6854</v>
      </c>
      <c r="H520" s="25" t="s">
        <v>9075</v>
      </c>
      <c r="I520" s="30" t="str">
        <f>VLOOKUP(A520,'[4]ItemReport_10001042616_2025-02-'!$A:$U,21,0)</f>
        <v>00814625080282</v>
      </c>
      <c r="J520" t="s">
        <v>8194</v>
      </c>
    </row>
    <row r="521" spans="1:10" ht="45" x14ac:dyDescent="0.25">
      <c r="A521" t="s">
        <v>2387</v>
      </c>
      <c r="B521" t="s">
        <v>6743</v>
      </c>
      <c r="C521" t="s">
        <v>6743</v>
      </c>
      <c r="D521">
        <v>5011</v>
      </c>
      <c r="E521" t="s">
        <v>6835</v>
      </c>
      <c r="F521" s="25" t="s">
        <v>8305</v>
      </c>
      <c r="H521" s="39" t="s">
        <v>8422</v>
      </c>
      <c r="I521" s="30" t="str">
        <f>VLOOKUP(A521,'[4]ItemReport_10001042616_2025-02-'!$A:$U,21,0)</f>
        <v>00464439456591</v>
      </c>
      <c r="J521" t="s">
        <v>8196</v>
      </c>
    </row>
    <row r="522" spans="1:10" ht="60" x14ac:dyDescent="0.25">
      <c r="A522" t="s">
        <v>2388</v>
      </c>
      <c r="B522" t="s">
        <v>7211</v>
      </c>
      <c r="C522" t="s">
        <v>7211</v>
      </c>
      <c r="D522">
        <v>5011</v>
      </c>
      <c r="E522" t="s">
        <v>7210</v>
      </c>
      <c r="F522" s="25" t="s">
        <v>8306</v>
      </c>
      <c r="I522" s="30" t="str">
        <f>VLOOKUP(A522,'[4]ItemReport_10001042616_2025-02-'!$A:$U,21,0)</f>
        <v>00764608005125</v>
      </c>
      <c r="J522" t="s">
        <v>8197</v>
      </c>
    </row>
    <row r="523" spans="1:10" ht="30" x14ac:dyDescent="0.25">
      <c r="A523" t="s">
        <v>2392</v>
      </c>
      <c r="B523" t="s">
        <v>7374</v>
      </c>
      <c r="C523" t="s">
        <v>7374</v>
      </c>
      <c r="D523">
        <v>5012</v>
      </c>
      <c r="E523" t="s">
        <v>7830</v>
      </c>
      <c r="F523" t="s">
        <v>6853</v>
      </c>
      <c r="H523" s="39" t="s">
        <v>7119</v>
      </c>
      <c r="I523" s="30" t="str">
        <f>VLOOKUP(A523,'[4]ItemReport_10001042616_2025-02-'!$A:$U,21,0)</f>
        <v>20764608021204</v>
      </c>
      <c r="J523" t="s">
        <v>8194</v>
      </c>
    </row>
    <row r="524" spans="1:10" ht="45" x14ac:dyDescent="0.25">
      <c r="A524" t="s">
        <v>2393</v>
      </c>
      <c r="B524" t="s">
        <v>7206</v>
      </c>
      <c r="C524" t="s">
        <v>7207</v>
      </c>
      <c r="D524">
        <v>5012</v>
      </c>
      <c r="E524" t="s">
        <v>7205</v>
      </c>
      <c r="F524" s="25" t="s">
        <v>8305</v>
      </c>
      <c r="I524" s="30" t="str">
        <f>VLOOKUP(A524,'[4]ItemReport_10001042616_2025-02-'!$A:$U,21,0)</f>
        <v>20764608061026</v>
      </c>
      <c r="J524" t="s">
        <v>8196</v>
      </c>
    </row>
    <row r="525" spans="1:10" ht="60" x14ac:dyDescent="0.25">
      <c r="A525" t="s">
        <v>7251</v>
      </c>
      <c r="B525" t="s">
        <v>7237</v>
      </c>
      <c r="C525" t="s">
        <v>7238</v>
      </c>
      <c r="D525">
        <v>5012</v>
      </c>
      <c r="E525" t="s">
        <v>7831</v>
      </c>
      <c r="F525" s="25" t="s">
        <v>8306</v>
      </c>
      <c r="I525" s="30" t="str">
        <f>VLOOKUP(A525,'[4]ItemReport_10001042616_2025-02-'!$A:$U,21,0)</f>
        <v>00764608028087</v>
      </c>
      <c r="J525" t="s">
        <v>8197</v>
      </c>
    </row>
    <row r="526" spans="1:10" x14ac:dyDescent="0.25">
      <c r="A526" t="s">
        <v>2399</v>
      </c>
      <c r="B526" t="s">
        <v>7641</v>
      </c>
      <c r="C526" t="s">
        <v>7641</v>
      </c>
      <c r="D526">
        <v>5013</v>
      </c>
      <c r="E526" t="s">
        <v>7004</v>
      </c>
      <c r="F526" t="s">
        <v>6853</v>
      </c>
      <c r="H526" s="17" t="s">
        <v>7120</v>
      </c>
      <c r="I526" s="30" t="str">
        <f>VLOOKUP(A526,'[4]ItemReport_10001042616_2025-02-'!$A:$U,21,0)</f>
        <v>10764608170875</v>
      </c>
      <c r="J526" t="s">
        <v>8194</v>
      </c>
    </row>
    <row r="527" spans="1:10" ht="45" x14ac:dyDescent="0.25">
      <c r="A527" t="s">
        <v>2400</v>
      </c>
      <c r="B527" t="s">
        <v>7192</v>
      </c>
      <c r="C527" t="s">
        <v>7192</v>
      </c>
      <c r="D527">
        <v>5013</v>
      </c>
      <c r="E527" t="s">
        <v>7191</v>
      </c>
      <c r="F527" s="25" t="s">
        <v>8305</v>
      </c>
      <c r="I527" s="30" t="str">
        <f>VLOOKUP(A527,'[4]ItemReport_10001042616_2025-02-'!$A:$U,21,0)</f>
        <v>00764608043981</v>
      </c>
      <c r="J527" t="s">
        <v>8196</v>
      </c>
    </row>
    <row r="528" spans="1:10" ht="60" x14ac:dyDescent="0.25">
      <c r="A528" t="s">
        <v>2401</v>
      </c>
      <c r="B528" t="s">
        <v>7668</v>
      </c>
      <c r="C528" t="s">
        <v>7668</v>
      </c>
      <c r="D528">
        <v>5013</v>
      </c>
      <c r="E528" t="s">
        <v>7832</v>
      </c>
      <c r="F528" s="25" t="s">
        <v>8306</v>
      </c>
      <c r="I528" s="30" t="str">
        <f>VLOOKUP(A528,'[4]ItemReport_10001042616_2025-02-'!$A:$U,21,0)</f>
        <v>00466549032344</v>
      </c>
      <c r="J528" t="s">
        <v>8197</v>
      </c>
    </row>
    <row r="529" spans="1:10" x14ac:dyDescent="0.25">
      <c r="A529" t="s">
        <v>2405</v>
      </c>
      <c r="B529" t="s">
        <v>7288</v>
      </c>
      <c r="C529" t="s">
        <v>7288</v>
      </c>
      <c r="D529">
        <v>5014</v>
      </c>
      <c r="E529" t="s">
        <v>7833</v>
      </c>
      <c r="F529" t="s">
        <v>6853</v>
      </c>
      <c r="H529" s="17" t="s">
        <v>7120</v>
      </c>
      <c r="I529" s="30" t="str">
        <f>VLOOKUP(A529,'[4]ItemReport_10001042616_2025-02-'!$A:$U,21,0)</f>
        <v>00805219488140</v>
      </c>
      <c r="J529" t="s">
        <v>8194</v>
      </c>
    </row>
    <row r="530" spans="1:10" ht="45" x14ac:dyDescent="0.25">
      <c r="A530" t="s">
        <v>2406</v>
      </c>
      <c r="B530" t="s">
        <v>7686</v>
      </c>
      <c r="C530" t="s">
        <v>7734</v>
      </c>
      <c r="D530">
        <v>5014</v>
      </c>
      <c r="E530" t="s">
        <v>6821</v>
      </c>
      <c r="F530" s="25" t="s">
        <v>8858</v>
      </c>
      <c r="I530" s="30" t="str">
        <f>VLOOKUP(A530,'[4]ItemReport_10001042616_2025-02-'!$A:$U,21,0)</f>
        <v>00764608007136</v>
      </c>
      <c r="J530" t="s">
        <v>8196</v>
      </c>
    </row>
    <row r="531" spans="1:10" ht="60" x14ac:dyDescent="0.25">
      <c r="A531" t="s">
        <v>7404</v>
      </c>
      <c r="B531" t="s">
        <v>7364</v>
      </c>
      <c r="C531" t="s">
        <v>7365</v>
      </c>
      <c r="D531">
        <v>5014</v>
      </c>
      <c r="E531" t="s">
        <v>7834</v>
      </c>
      <c r="F531" s="25" t="s">
        <v>8300</v>
      </c>
      <c r="I531" s="30" t="str">
        <f>VLOOKUP(A531,'[4]ItemReport_10001042616_2025-02-'!$A:$U,21,0)</f>
        <v>00461158483211</v>
      </c>
      <c r="J531" t="s">
        <v>8197</v>
      </c>
    </row>
    <row r="532" spans="1:10" x14ac:dyDescent="0.25">
      <c r="A532" t="s">
        <v>2407</v>
      </c>
      <c r="B532" t="s">
        <v>8094</v>
      </c>
      <c r="F532" t="s">
        <v>8173</v>
      </c>
      <c r="I532" s="30" t="str">
        <f>VLOOKUP(A532,'[4]ItemReport_10001042616_2025-02-'!$A:$U,21,0)</f>
        <v>20764608060814</v>
      </c>
      <c r="J532" t="s">
        <v>8194</v>
      </c>
    </row>
    <row r="533" spans="1:10" x14ac:dyDescent="0.25">
      <c r="A533" t="s">
        <v>2409</v>
      </c>
      <c r="B533" t="s">
        <v>7229</v>
      </c>
      <c r="C533" t="s">
        <v>7230</v>
      </c>
      <c r="D533">
        <v>5017</v>
      </c>
      <c r="E533" t="s">
        <v>6659</v>
      </c>
      <c r="F533" t="s">
        <v>8173</v>
      </c>
      <c r="I533" s="30" t="str">
        <f>VLOOKUP(A533,'[4]ItemReport_10001042616_2025-02-'!$A:$U,21,0)</f>
        <v>00460015768225</v>
      </c>
      <c r="J533" t="s">
        <v>8194</v>
      </c>
    </row>
    <row r="534" spans="1:10" x14ac:dyDescent="0.25">
      <c r="A534" t="s">
        <v>2410</v>
      </c>
      <c r="B534" t="s">
        <v>7233</v>
      </c>
      <c r="C534" t="s">
        <v>7234</v>
      </c>
      <c r="D534">
        <v>5018</v>
      </c>
      <c r="E534" t="s">
        <v>6660</v>
      </c>
      <c r="F534" t="s">
        <v>8173</v>
      </c>
      <c r="I534" s="30" t="str">
        <f>VLOOKUP(A534,'[4]ItemReport_10001042616_2025-02-'!$A:$U,21,0)</f>
        <v>00466376102883</v>
      </c>
      <c r="J534" t="s">
        <v>8194</v>
      </c>
    </row>
    <row r="535" spans="1:10" x14ac:dyDescent="0.25">
      <c r="A535" t="s">
        <v>2411</v>
      </c>
      <c r="B535" t="s">
        <v>7231</v>
      </c>
      <c r="C535" t="s">
        <v>7232</v>
      </c>
      <c r="D535">
        <v>5019</v>
      </c>
      <c r="E535" t="s">
        <v>6661</v>
      </c>
      <c r="F535" t="s">
        <v>8173</v>
      </c>
      <c r="I535" s="30" t="str">
        <f>VLOOKUP(A535,'[4]ItemReport_10001042616_2025-02-'!$A:$U,21,0)</f>
        <v>20764608054073</v>
      </c>
      <c r="J535" t="s">
        <v>8194</v>
      </c>
    </row>
    <row r="536" spans="1:10" x14ac:dyDescent="0.25">
      <c r="A536" t="s">
        <v>2415</v>
      </c>
      <c r="B536" t="s">
        <v>8095</v>
      </c>
      <c r="F536" t="s">
        <v>8173</v>
      </c>
      <c r="I536" s="30" t="str">
        <f>VLOOKUP(A536,'[4]ItemReport_10001042616_2025-02-'!$A:$U,21,0)</f>
        <v>00764608034835</v>
      </c>
      <c r="J536" t="s">
        <v>8194</v>
      </c>
    </row>
    <row r="537" spans="1:10" x14ac:dyDescent="0.25">
      <c r="A537" t="s">
        <v>2419</v>
      </c>
      <c r="B537" t="s">
        <v>6981</v>
      </c>
      <c r="C537" t="s">
        <v>7124</v>
      </c>
      <c r="D537">
        <v>5025</v>
      </c>
      <c r="E537" t="s">
        <v>6662</v>
      </c>
      <c r="F537" t="s">
        <v>8173</v>
      </c>
      <c r="I537" s="30" t="str">
        <f>VLOOKUP(A537,'[4]ItemReport_10001042616_2025-02-'!$A:$U,21,0)</f>
        <v>00462105039222</v>
      </c>
      <c r="J537" t="s">
        <v>8194</v>
      </c>
    </row>
    <row r="538" spans="1:10" x14ac:dyDescent="0.25">
      <c r="A538" t="s">
        <v>2420</v>
      </c>
      <c r="B538" t="s">
        <v>8096</v>
      </c>
      <c r="F538" t="s">
        <v>8173</v>
      </c>
      <c r="I538" s="30" t="str">
        <f>VLOOKUP(A538,'[4]ItemReport_10001042616_2025-02-'!$A:$U,21,0)</f>
        <v>00467449860532</v>
      </c>
      <c r="J538" t="s">
        <v>8194</v>
      </c>
    </row>
    <row r="539" spans="1:10" ht="45" x14ac:dyDescent="0.25">
      <c r="A539" t="s">
        <v>2421</v>
      </c>
      <c r="B539" t="s">
        <v>7270</v>
      </c>
      <c r="C539" t="s">
        <v>7270</v>
      </c>
      <c r="D539">
        <v>5027</v>
      </c>
      <c r="E539" t="s">
        <v>7835</v>
      </c>
      <c r="F539" s="25" t="s">
        <v>8868</v>
      </c>
      <c r="I539" s="30" t="str">
        <f>VLOOKUP(A539,'[4]ItemReport_10001042616_2025-02-'!$A:$U,21,0)</f>
        <v>40764608034666</v>
      </c>
      <c r="J539" t="s">
        <v>8194</v>
      </c>
    </row>
    <row r="540" spans="1:10" x14ac:dyDescent="0.25">
      <c r="A540" t="s">
        <v>2422</v>
      </c>
      <c r="B540" t="s">
        <v>6869</v>
      </c>
      <c r="C540" t="s">
        <v>6869</v>
      </c>
      <c r="D540">
        <v>5027</v>
      </c>
      <c r="E540" t="s">
        <v>7005</v>
      </c>
      <c r="F540" t="s">
        <v>6853</v>
      </c>
      <c r="H540" s="17" t="s">
        <v>7120</v>
      </c>
      <c r="I540" s="30" t="str">
        <f>VLOOKUP(A540,'[4]ItemReport_10001042616_2025-02-'!$A:$U,21,0)</f>
        <v>00629195743112</v>
      </c>
      <c r="J540" t="s">
        <v>8194</v>
      </c>
    </row>
    <row r="541" spans="1:10" ht="60" x14ac:dyDescent="0.25">
      <c r="A541" t="s">
        <v>1402</v>
      </c>
      <c r="B541" t="s">
        <v>8987</v>
      </c>
      <c r="H541" s="39" t="s">
        <v>8456</v>
      </c>
      <c r="I541" s="30" t="str">
        <f>VLOOKUP(A541,'[4]ItemReport_10001042616_2025-02-'!$A:$U,21,0)</f>
        <v>10764608039417</v>
      </c>
      <c r="J541" t="s">
        <v>8196</v>
      </c>
    </row>
    <row r="542" spans="1:10" x14ac:dyDescent="0.25">
      <c r="A542" t="s">
        <v>2429</v>
      </c>
      <c r="B542" t="s">
        <v>7304</v>
      </c>
      <c r="C542" t="s">
        <v>7305</v>
      </c>
      <c r="D542">
        <v>5033</v>
      </c>
      <c r="E542" t="s">
        <v>6663</v>
      </c>
      <c r="F542" t="s">
        <v>8173</v>
      </c>
      <c r="H542" s="17" t="s">
        <v>7325</v>
      </c>
      <c r="I542" s="30" t="str">
        <f>VLOOKUP(A542,'[4]ItemReport_10001042616_2025-02-'!$A:$U,21,0)</f>
        <v>00462074712218</v>
      </c>
      <c r="J542" t="s">
        <v>8194</v>
      </c>
    </row>
    <row r="543" spans="1:10" x14ac:dyDescent="0.25">
      <c r="A543" t="s">
        <v>2430</v>
      </c>
      <c r="B543" t="s">
        <v>6535</v>
      </c>
      <c r="C543" t="s">
        <v>6536</v>
      </c>
      <c r="D543">
        <v>5033</v>
      </c>
      <c r="E543" t="s">
        <v>6534</v>
      </c>
      <c r="F543" t="s">
        <v>6854</v>
      </c>
      <c r="H543" s="17" t="s">
        <v>7120</v>
      </c>
      <c r="I543" s="30" t="str">
        <f>VLOOKUP(A543,'[4]ItemReport_10001042616_2025-02-'!$A:$U,21,0)</f>
        <v>00764608034132</v>
      </c>
      <c r="J543" t="s">
        <v>8194</v>
      </c>
    </row>
    <row r="544" spans="1:10" ht="60" x14ac:dyDescent="0.25">
      <c r="A544" t="s">
        <v>2431</v>
      </c>
      <c r="B544" t="s">
        <v>6547</v>
      </c>
      <c r="C544" t="s">
        <v>6548</v>
      </c>
      <c r="D544">
        <v>5033</v>
      </c>
      <c r="E544" t="s">
        <v>6546</v>
      </c>
      <c r="F544" s="25" t="s">
        <v>8297</v>
      </c>
      <c r="H544" s="39" t="s">
        <v>8480</v>
      </c>
      <c r="I544" s="30" t="str">
        <f>VLOOKUP(A544,'[4]ItemReport_10001042616_2025-02-'!$A:$U,21,0)</f>
        <v>00764608060919</v>
      </c>
      <c r="J544" t="s">
        <v>8202</v>
      </c>
    </row>
    <row r="545" spans="1:10" ht="60" x14ac:dyDescent="0.25">
      <c r="A545" t="s">
        <v>6561</v>
      </c>
      <c r="B545" t="s">
        <v>6550</v>
      </c>
      <c r="C545" t="s">
        <v>6551</v>
      </c>
      <c r="D545">
        <v>5033</v>
      </c>
      <c r="E545" t="s">
        <v>6549</v>
      </c>
      <c r="F545" s="25" t="s">
        <v>8298</v>
      </c>
      <c r="I545" s="30" t="e">
        <f>VLOOKUP(A545,'[4]ItemReport_10001042616_2025-02-'!$A:$U,21,0)</f>
        <v>#N/A</v>
      </c>
      <c r="J545" t="s">
        <v>8202</v>
      </c>
    </row>
    <row r="546" spans="1:10" x14ac:dyDescent="0.25">
      <c r="A546" t="s">
        <v>2432</v>
      </c>
      <c r="B546" t="s">
        <v>6970</v>
      </c>
      <c r="C546" t="s">
        <v>7123</v>
      </c>
      <c r="D546">
        <v>5034</v>
      </c>
      <c r="E546" t="s">
        <v>6664</v>
      </c>
      <c r="F546" t="s">
        <v>8173</v>
      </c>
      <c r="I546" s="30" t="str">
        <f>VLOOKUP(A546,'[4]ItemReport_10001042616_2025-02-'!$A:$U,21,0)</f>
        <v>00764608034057</v>
      </c>
      <c r="J546" t="s">
        <v>8194</v>
      </c>
    </row>
    <row r="547" spans="1:10" x14ac:dyDescent="0.25">
      <c r="A547" t="s">
        <v>2433</v>
      </c>
      <c r="B547" t="s">
        <v>7677</v>
      </c>
      <c r="C547" t="s">
        <v>7739</v>
      </c>
      <c r="D547">
        <v>5034</v>
      </c>
      <c r="E547" t="s">
        <v>6537</v>
      </c>
      <c r="F547" t="s">
        <v>6854</v>
      </c>
      <c r="H547" s="17" t="s">
        <v>7120</v>
      </c>
      <c r="I547" s="30" t="str">
        <f>VLOOKUP(A547,'[4]ItemReport_10001042616_2025-02-'!$A:$U,21,0)</f>
        <v>00764608050347</v>
      </c>
      <c r="J547" t="s">
        <v>8194</v>
      </c>
    </row>
    <row r="548" spans="1:10" ht="60" x14ac:dyDescent="0.25">
      <c r="A548" t="s">
        <v>2434</v>
      </c>
      <c r="B548" t="s">
        <v>6553</v>
      </c>
      <c r="C548" t="s">
        <v>6554</v>
      </c>
      <c r="D548">
        <v>5034</v>
      </c>
      <c r="E548" t="s">
        <v>6552</v>
      </c>
      <c r="F548" s="25" t="s">
        <v>8305</v>
      </c>
      <c r="H548" s="39" t="s">
        <v>8480</v>
      </c>
      <c r="I548" s="30" t="str">
        <f>VLOOKUP(A548,'[4]ItemReport_10001042616_2025-02-'!$A:$U,21,0)</f>
        <v>10764608009267</v>
      </c>
      <c r="J548" t="s">
        <v>8202</v>
      </c>
    </row>
    <row r="549" spans="1:10" x14ac:dyDescent="0.25">
      <c r="A549" t="s">
        <v>2435</v>
      </c>
      <c r="B549" t="s">
        <v>6971</v>
      </c>
      <c r="C549" t="s">
        <v>7122</v>
      </c>
      <c r="D549">
        <v>5035</v>
      </c>
      <c r="E549" t="s">
        <v>6665</v>
      </c>
      <c r="F549" t="s">
        <v>8173</v>
      </c>
      <c r="I549" s="30" t="str">
        <f>VLOOKUP(A549,'[4]ItemReport_10001042616_2025-02-'!$A:$U,21,0)</f>
        <v>20764608041271</v>
      </c>
      <c r="J549" t="s">
        <v>8194</v>
      </c>
    </row>
    <row r="550" spans="1:10" ht="45" x14ac:dyDescent="0.25">
      <c r="A550" t="s">
        <v>833</v>
      </c>
      <c r="B550" t="s">
        <v>8988</v>
      </c>
      <c r="H550" s="39" t="s">
        <v>8428</v>
      </c>
      <c r="I550" s="30" t="str">
        <f>VLOOKUP(A550,'[4]ItemReport_10001042616_2025-02-'!$A:$U,21,0)</f>
        <v>00464598395663</v>
      </c>
    </row>
    <row r="551" spans="1:10" x14ac:dyDescent="0.25">
      <c r="A551" t="s">
        <v>2441</v>
      </c>
      <c r="B551" t="s">
        <v>7566</v>
      </c>
      <c r="D551">
        <v>5039</v>
      </c>
      <c r="E551" t="s">
        <v>2441</v>
      </c>
      <c r="H551" s="17" t="s">
        <v>7120</v>
      </c>
      <c r="I551" s="30" t="str">
        <f>VLOOKUP(A551,'[4]ItemReport_10001042616_2025-02-'!$A:$U,21,0)</f>
        <v>00764608005996</v>
      </c>
      <c r="J551" t="s">
        <v>8194</v>
      </c>
    </row>
    <row r="552" spans="1:10" ht="60" x14ac:dyDescent="0.25">
      <c r="A552" t="s">
        <v>2442</v>
      </c>
      <c r="B552" t="s">
        <v>7681</v>
      </c>
      <c r="D552">
        <v>5039</v>
      </c>
      <c r="E552" t="s">
        <v>2442</v>
      </c>
      <c r="H552" s="39" t="s">
        <v>8426</v>
      </c>
      <c r="I552" s="30" t="str">
        <f>VLOOKUP(A552,'[4]ItemReport_10001042616_2025-02-'!$A:$U,21,0)</f>
        <v>20814625070713</v>
      </c>
    </row>
    <row r="553" spans="1:10" ht="60" x14ac:dyDescent="0.25">
      <c r="A553" t="s">
        <v>2444</v>
      </c>
      <c r="B553" t="s">
        <v>7562</v>
      </c>
      <c r="D553">
        <v>503</v>
      </c>
      <c r="E553" t="s">
        <v>2444</v>
      </c>
      <c r="H553" s="39" t="s">
        <v>8381</v>
      </c>
      <c r="I553" s="30" t="str">
        <f>VLOOKUP(A553,'[4]ItemReport_10001042616_2025-02-'!$A:$U,21,0)</f>
        <v>10764608025052</v>
      </c>
      <c r="J553" t="s">
        <v>8204</v>
      </c>
    </row>
    <row r="554" spans="1:10" x14ac:dyDescent="0.25">
      <c r="A554" t="s">
        <v>2450</v>
      </c>
      <c r="B554" t="s">
        <v>8097</v>
      </c>
      <c r="F554" t="s">
        <v>8173</v>
      </c>
      <c r="I554" s="30" t="str">
        <f>VLOOKUP(A554,'[4]ItemReport_10001042616_2025-02-'!$A:$U,21,0)</f>
        <v>00764608020135</v>
      </c>
      <c r="J554" t="s">
        <v>8194</v>
      </c>
    </row>
    <row r="555" spans="1:10" x14ac:dyDescent="0.25">
      <c r="A555" t="s">
        <v>2451</v>
      </c>
      <c r="B555" t="s">
        <v>7659</v>
      </c>
      <c r="C555" t="s">
        <v>7659</v>
      </c>
      <c r="D555">
        <v>5043</v>
      </c>
      <c r="E555" t="s">
        <v>7006</v>
      </c>
      <c r="F555" t="s">
        <v>6853</v>
      </c>
      <c r="H555" s="17" t="s">
        <v>7120</v>
      </c>
      <c r="I555" s="30" t="str">
        <f>VLOOKUP(A555,'[4]ItemReport_10001042616_2025-02-'!$A:$U,21,0)</f>
        <v>10764608039813</v>
      </c>
      <c r="J555" t="s">
        <v>8194</v>
      </c>
    </row>
    <row r="556" spans="1:10" ht="60" x14ac:dyDescent="0.25">
      <c r="A556" t="s">
        <v>2454</v>
      </c>
      <c r="B556" t="s">
        <v>7689</v>
      </c>
      <c r="C556" t="s">
        <v>7756</v>
      </c>
      <c r="D556">
        <v>5043</v>
      </c>
      <c r="E556" t="s">
        <v>7836</v>
      </c>
      <c r="F556" s="25" t="s">
        <v>8310</v>
      </c>
      <c r="H556" s="39" t="s">
        <v>8429</v>
      </c>
      <c r="I556" s="30" t="str">
        <f>VLOOKUP(A556,'[4]ItemReport_10001042616_2025-02-'!$A:$U,21,0)</f>
        <v>00805219531570</v>
      </c>
      <c r="J556" t="s">
        <v>8204</v>
      </c>
    </row>
    <row r="557" spans="1:10" ht="60" x14ac:dyDescent="0.25">
      <c r="A557" t="s">
        <v>2617</v>
      </c>
      <c r="B557" t="s">
        <v>8989</v>
      </c>
      <c r="H557" s="39" t="s">
        <v>8438</v>
      </c>
      <c r="I557" s="30" t="str">
        <f>VLOOKUP(A557,'[4]ItemReport_10001042616_2025-02-'!$A:$U,21,0)</f>
        <v>20764608031258</v>
      </c>
      <c r="J557" t="s">
        <v>8199</v>
      </c>
    </row>
    <row r="558" spans="1:10" x14ac:dyDescent="0.25">
      <c r="A558" t="s">
        <v>2455</v>
      </c>
      <c r="B558" t="s">
        <v>8098</v>
      </c>
      <c r="F558" t="s">
        <v>8173</v>
      </c>
      <c r="I558" s="30" t="str">
        <f>VLOOKUP(A558,'[4]ItemReport_10001042616_2025-02-'!$A:$U,21,0)</f>
        <v>10764608044114</v>
      </c>
      <c r="J558" t="s">
        <v>8194</v>
      </c>
    </row>
    <row r="559" spans="1:10" ht="60" x14ac:dyDescent="0.25">
      <c r="A559" t="s">
        <v>1337</v>
      </c>
      <c r="B559" t="s">
        <v>8990</v>
      </c>
      <c r="H559" s="39" t="s">
        <v>8438</v>
      </c>
      <c r="I559" s="30" t="str">
        <f>VLOOKUP(A559,'[4]ItemReport_10001042616_2025-02-'!$A:$U,21,0)</f>
        <v>10764608017132</v>
      </c>
      <c r="J559" t="s">
        <v>8199</v>
      </c>
    </row>
    <row r="560" spans="1:10" x14ac:dyDescent="0.25">
      <c r="A560" t="s">
        <v>32</v>
      </c>
      <c r="B560" t="s">
        <v>6870</v>
      </c>
      <c r="C560" t="s">
        <v>6870</v>
      </c>
      <c r="D560">
        <v>5044</v>
      </c>
      <c r="E560" t="s">
        <v>7007</v>
      </c>
      <c r="F560" t="s">
        <v>6853</v>
      </c>
      <c r="H560" s="17" t="s">
        <v>7120</v>
      </c>
      <c r="I560" s="30" t="str">
        <f>VLOOKUP(A560,'[4]ItemReport_10001042616_2025-02-'!$A:$U,21,0)</f>
        <v>00764608006016</v>
      </c>
      <c r="J560" t="s">
        <v>8194</v>
      </c>
    </row>
    <row r="561" spans="1:10" ht="60" x14ac:dyDescent="0.25">
      <c r="A561" t="s">
        <v>2456</v>
      </c>
      <c r="B561" t="s">
        <v>7262</v>
      </c>
      <c r="C561" t="s">
        <v>7263</v>
      </c>
      <c r="D561">
        <v>5044</v>
      </c>
      <c r="E561" t="s">
        <v>7837</v>
      </c>
      <c r="F561" s="25" t="s">
        <v>8309</v>
      </c>
      <c r="I561" s="30" t="str">
        <f>VLOOKUP(A561,'[4]ItemReport_10001042616_2025-02-'!$A:$U,21,0)</f>
        <v>00764608038734</v>
      </c>
      <c r="J561" t="s">
        <v>8195</v>
      </c>
    </row>
    <row r="562" spans="1:10" x14ac:dyDescent="0.25">
      <c r="A562" t="s">
        <v>2976</v>
      </c>
      <c r="B562" t="s">
        <v>8991</v>
      </c>
      <c r="H562" s="17" t="s">
        <v>8182</v>
      </c>
      <c r="I562" s="30" t="str">
        <f>VLOOKUP(A562,'[4]ItemReport_10001042616_2025-02-'!$A:$U,21,0)</f>
        <v>10764608020064</v>
      </c>
      <c r="J562" t="s">
        <v>8195</v>
      </c>
    </row>
    <row r="563" spans="1:10" x14ac:dyDescent="0.25">
      <c r="A563" t="s">
        <v>2459</v>
      </c>
      <c r="B563" t="s">
        <v>8099</v>
      </c>
      <c r="F563" t="s">
        <v>8173</v>
      </c>
      <c r="H563" s="17" t="s">
        <v>7325</v>
      </c>
      <c r="I563" s="30" t="str">
        <f>VLOOKUP(A563,'[4]ItemReport_10001042616_2025-02-'!$A:$U,21,0)</f>
        <v>00462628966944</v>
      </c>
      <c r="J563" t="s">
        <v>8194</v>
      </c>
    </row>
    <row r="564" spans="1:10" x14ac:dyDescent="0.25">
      <c r="A564" t="s">
        <v>10</v>
      </c>
      <c r="B564" t="s">
        <v>7678</v>
      </c>
      <c r="C564" t="s">
        <v>7726</v>
      </c>
      <c r="D564">
        <v>5045</v>
      </c>
      <c r="E564" t="s">
        <v>6666</v>
      </c>
      <c r="F564" t="s">
        <v>6854</v>
      </c>
      <c r="H564" s="17" t="s">
        <v>7120</v>
      </c>
      <c r="I564" s="30" t="str">
        <f>VLOOKUP(A564,'[4]ItemReport_10001042616_2025-02-'!$A:$U,21,0)</f>
        <v>00764608022047</v>
      </c>
      <c r="J564" t="s">
        <v>8194</v>
      </c>
    </row>
    <row r="565" spans="1:10" x14ac:dyDescent="0.25">
      <c r="A565" t="s">
        <v>6566</v>
      </c>
      <c r="B565" t="s">
        <v>6856</v>
      </c>
      <c r="C565" t="s">
        <v>6767</v>
      </c>
      <c r="D565">
        <v>5045</v>
      </c>
      <c r="E565" t="s">
        <v>6667</v>
      </c>
      <c r="F565" t="s">
        <v>6854</v>
      </c>
      <c r="H565" s="17" t="s">
        <v>7120</v>
      </c>
      <c r="I565" s="30" t="e">
        <f>VLOOKUP(A565,'[4]ItemReport_10001042616_2025-02-'!$A:$U,21,0)</f>
        <v>#N/A</v>
      </c>
      <c r="J565" t="s">
        <v>8194</v>
      </c>
    </row>
    <row r="566" spans="1:10" ht="60" x14ac:dyDescent="0.25">
      <c r="A566" t="s">
        <v>2460</v>
      </c>
      <c r="B566" t="s">
        <v>7389</v>
      </c>
      <c r="C566" t="s">
        <v>7390</v>
      </c>
      <c r="D566">
        <v>5045</v>
      </c>
      <c r="E566" t="s">
        <v>7838</v>
      </c>
      <c r="F566" s="25" t="s">
        <v>8862</v>
      </c>
      <c r="H566" s="39" t="s">
        <v>8443</v>
      </c>
      <c r="I566" s="30" t="str">
        <f>VLOOKUP(A566,'[4]ItemReport_10001042616_2025-02-'!$A:$U,21,0)</f>
        <v>00764608012826</v>
      </c>
      <c r="J566" t="s">
        <v>8195</v>
      </c>
    </row>
    <row r="567" spans="1:10" ht="60" x14ac:dyDescent="0.25">
      <c r="A567" t="s">
        <v>2731</v>
      </c>
      <c r="B567" t="s">
        <v>8992</v>
      </c>
      <c r="H567" s="39" t="s">
        <v>8424</v>
      </c>
      <c r="I567" s="30" t="str">
        <f>VLOOKUP(A567,'[4]ItemReport_10001042616_2025-02-'!$A:$U,21,0)</f>
        <v>00764608005668</v>
      </c>
    </row>
    <row r="568" spans="1:10" x14ac:dyDescent="0.25">
      <c r="A568" t="s">
        <v>2462</v>
      </c>
      <c r="B568" t="s">
        <v>7548</v>
      </c>
      <c r="D568">
        <v>5046</v>
      </c>
      <c r="E568" t="s">
        <v>2462</v>
      </c>
      <c r="F568" t="s">
        <v>6854</v>
      </c>
      <c r="H568" s="17" t="s">
        <v>7120</v>
      </c>
      <c r="I568" s="30" t="e">
        <f>VLOOKUP(A568,'[4]ItemReport_10001042616_2025-02-'!$A:$U,21,0)</f>
        <v>#N/A</v>
      </c>
      <c r="J568" t="s">
        <v>8194</v>
      </c>
    </row>
    <row r="569" spans="1:10" x14ac:dyDescent="0.25">
      <c r="A569" t="s">
        <v>3989</v>
      </c>
      <c r="B569" t="s">
        <v>8993</v>
      </c>
      <c r="H569" s="17" t="s">
        <v>7120</v>
      </c>
      <c r="I569" s="30" t="str">
        <f>VLOOKUP(A569,'[4]ItemReport_10001042616_2025-02-'!$A:$U,21,0)</f>
        <v>00764608025611</v>
      </c>
      <c r="J569" t="s">
        <v>8194</v>
      </c>
    </row>
    <row r="570" spans="1:10" ht="60" x14ac:dyDescent="0.25">
      <c r="A570" t="s">
        <v>3902</v>
      </c>
      <c r="B570" t="s">
        <v>8994</v>
      </c>
      <c r="H570" s="39" t="s">
        <v>8427</v>
      </c>
      <c r="I570" s="30" t="str">
        <f>VLOOKUP(A570,'[4]ItemReport_10001042616_2025-02-'!$A:$U,21,0)</f>
        <v>10764608043186</v>
      </c>
    </row>
    <row r="571" spans="1:10" ht="60" x14ac:dyDescent="0.25">
      <c r="A571" t="s">
        <v>3905</v>
      </c>
      <c r="B571" t="s">
        <v>8995</v>
      </c>
      <c r="H571" s="39" t="s">
        <v>8427</v>
      </c>
      <c r="I571" s="30" t="str">
        <f>VLOOKUP(A571,'[4]ItemReport_10001042616_2025-02-'!$A:$U,21,0)</f>
        <v>20764608025110</v>
      </c>
    </row>
    <row r="572" spans="1:10" ht="60" x14ac:dyDescent="0.25">
      <c r="A572" t="s">
        <v>4864</v>
      </c>
      <c r="B572" t="s">
        <v>7078</v>
      </c>
      <c r="C572" t="s">
        <v>7127</v>
      </c>
      <c r="D572">
        <v>504</v>
      </c>
      <c r="E572" t="s">
        <v>7091</v>
      </c>
      <c r="F572" s="25" t="s">
        <v>8368</v>
      </c>
      <c r="H572" s="39" t="s">
        <v>8400</v>
      </c>
      <c r="I572" s="30" t="str">
        <f>VLOOKUP(A572,'[4]ItemReport_10001042616_2025-02-'!$A:$U,21,0)</f>
        <v>00462642759843</v>
      </c>
      <c r="J572" t="s">
        <v>8204</v>
      </c>
    </row>
    <row r="573" spans="1:10" ht="45" x14ac:dyDescent="0.25">
      <c r="A573" t="s">
        <v>6563</v>
      </c>
      <c r="B573" t="s">
        <v>6983</v>
      </c>
      <c r="C573" t="s">
        <v>6983</v>
      </c>
      <c r="D573">
        <v>5050</v>
      </c>
      <c r="E573" t="s">
        <v>7047</v>
      </c>
      <c r="F573" s="25" t="s">
        <v>8868</v>
      </c>
      <c r="H573" s="17" t="s">
        <v>7325</v>
      </c>
      <c r="I573" s="30" t="e">
        <f>VLOOKUP(A573,'[4]ItemReport_10001042616_2025-02-'!$A:$U,21,0)</f>
        <v>#N/A</v>
      </c>
      <c r="J573" t="s">
        <v>8194</v>
      </c>
    </row>
    <row r="574" spans="1:10" ht="60" x14ac:dyDescent="0.25">
      <c r="A574" t="s">
        <v>3904</v>
      </c>
      <c r="B574" t="s">
        <v>8996</v>
      </c>
      <c r="H574" s="39" t="s">
        <v>8427</v>
      </c>
      <c r="I574" s="30" t="str">
        <f>VLOOKUP(A574,'[4]ItemReport_10001042616_2025-02-'!$A:$U,21,0)</f>
        <v>10764608007218</v>
      </c>
    </row>
    <row r="575" spans="1:10" x14ac:dyDescent="0.25">
      <c r="A575" t="s">
        <v>2476</v>
      </c>
      <c r="B575" t="s">
        <v>6986</v>
      </c>
      <c r="C575" t="s">
        <v>6669</v>
      </c>
      <c r="D575">
        <v>5051</v>
      </c>
      <c r="E575" t="s">
        <v>6668</v>
      </c>
      <c r="F575" t="s">
        <v>8173</v>
      </c>
      <c r="I575" s="30" t="str">
        <f>VLOOKUP(A575,'[4]ItemReport_10001042616_2025-02-'!$A:$U,21,0)</f>
        <v>20764608060210</v>
      </c>
      <c r="J575" t="s">
        <v>8194</v>
      </c>
    </row>
    <row r="576" spans="1:10" x14ac:dyDescent="0.25">
      <c r="A576" t="s">
        <v>2477</v>
      </c>
      <c r="B576" t="s">
        <v>7532</v>
      </c>
      <c r="D576">
        <v>5051</v>
      </c>
      <c r="F576" t="s">
        <v>6853</v>
      </c>
      <c r="H576" s="17" t="s">
        <v>7120</v>
      </c>
      <c r="I576" s="30" t="str">
        <f>VLOOKUP(A576,'[4]ItemReport_10001042616_2025-02-'!$A:$U,21,0)</f>
        <v>00467535735300</v>
      </c>
      <c r="J576" t="s">
        <v>8194</v>
      </c>
    </row>
    <row r="577" spans="1:10" ht="60" x14ac:dyDescent="0.25">
      <c r="A577" t="s">
        <v>3899</v>
      </c>
      <c r="B577" t="s">
        <v>8997</v>
      </c>
      <c r="H577" s="39" t="s">
        <v>8427</v>
      </c>
      <c r="I577" s="30" t="str">
        <f>VLOOKUP(A577,'[4]ItemReport_10001042616_2025-02-'!$A:$U,21,0)</f>
        <v>00764608010402</v>
      </c>
    </row>
    <row r="578" spans="1:10" ht="60" x14ac:dyDescent="0.25">
      <c r="A578" t="s">
        <v>2478</v>
      </c>
      <c r="B578" t="s">
        <v>8100</v>
      </c>
      <c r="F578" s="25" t="s">
        <v>8298</v>
      </c>
      <c r="I578" s="30" t="str">
        <f>VLOOKUP(A578,'[4]ItemReport_10001042616_2025-02-'!$A:$U,21,0)</f>
        <v>20764608007192</v>
      </c>
      <c r="J578" t="s">
        <v>8195</v>
      </c>
    </row>
    <row r="579" spans="1:10" ht="45" x14ac:dyDescent="0.25">
      <c r="A579" t="s">
        <v>7154</v>
      </c>
      <c r="B579" t="s">
        <v>7638</v>
      </c>
      <c r="D579">
        <v>5051</v>
      </c>
      <c r="F579" s="25" t="s">
        <v>8861</v>
      </c>
      <c r="H579" s="39" t="s">
        <v>8436</v>
      </c>
      <c r="I579" s="30" t="str">
        <f>VLOOKUP(A579,'[4]ItemReport_10001042616_2025-02-'!$A:$U,21,0)</f>
        <v>00764608031100</v>
      </c>
      <c r="J579" t="s">
        <v>8196</v>
      </c>
    </row>
    <row r="580" spans="1:10" ht="45" x14ac:dyDescent="0.25">
      <c r="A580" t="s">
        <v>2482</v>
      </c>
      <c r="B580" t="s">
        <v>7493</v>
      </c>
      <c r="C580" t="s">
        <v>7494</v>
      </c>
      <c r="E580" t="s">
        <v>6670</v>
      </c>
      <c r="F580" s="25" t="s">
        <v>8173</v>
      </c>
      <c r="H580" s="17" t="s">
        <v>7325</v>
      </c>
      <c r="I580" s="30" t="str">
        <f>VLOOKUP(A580,'[4]ItemReport_10001042616_2025-02-'!$A:$U,21,0)</f>
        <v>20764608054301</v>
      </c>
      <c r="J580" t="s">
        <v>8194</v>
      </c>
    </row>
    <row r="581" spans="1:10" x14ac:dyDescent="0.25">
      <c r="A581" t="s">
        <v>6567</v>
      </c>
      <c r="B581" t="s">
        <v>7495</v>
      </c>
      <c r="C581" t="s">
        <v>7496</v>
      </c>
      <c r="E581" t="s">
        <v>6671</v>
      </c>
      <c r="F581" t="s">
        <v>8173</v>
      </c>
      <c r="I581" s="30" t="e">
        <f>VLOOKUP(A581,'[4]ItemReport_10001042616_2025-02-'!$A:$U,21,0)</f>
        <v>#N/A</v>
      </c>
      <c r="J581" t="s">
        <v>8194</v>
      </c>
    </row>
    <row r="582" spans="1:10" x14ac:dyDescent="0.25">
      <c r="A582" t="s">
        <v>8279</v>
      </c>
      <c r="B582" t="s">
        <v>8276</v>
      </c>
      <c r="C582" t="s">
        <v>8277</v>
      </c>
      <c r="F582" t="s">
        <v>6854</v>
      </c>
      <c r="I582" s="30" t="e">
        <f>VLOOKUP(A582,'[4]ItemReport_10001042616_2025-02-'!$A:$U,21,0)</f>
        <v>#N/A</v>
      </c>
      <c r="J582" t="s">
        <v>8194</v>
      </c>
    </row>
    <row r="583" spans="1:10" ht="60" x14ac:dyDescent="0.25">
      <c r="A583" t="s">
        <v>7</v>
      </c>
      <c r="B583" t="s">
        <v>6914</v>
      </c>
      <c r="C583" t="s">
        <v>6754</v>
      </c>
      <c r="D583">
        <v>5053</v>
      </c>
      <c r="E583" t="s">
        <v>6791</v>
      </c>
      <c r="F583" s="25" t="s">
        <v>8333</v>
      </c>
      <c r="H583" s="39" t="s">
        <v>8370</v>
      </c>
      <c r="I583" s="30" t="str">
        <f>VLOOKUP(A583,'[4]ItemReport_10001042616_2025-02-'!$A:$U,21,0)</f>
        <v>00764608082195</v>
      </c>
      <c r="J583" t="s">
        <v>8201</v>
      </c>
    </row>
    <row r="584" spans="1:10" ht="60" x14ac:dyDescent="0.25">
      <c r="A584" t="s">
        <v>7100</v>
      </c>
      <c r="B584" t="s">
        <v>7702</v>
      </c>
      <c r="C584" t="s">
        <v>7745</v>
      </c>
      <c r="D584">
        <v>5053</v>
      </c>
      <c r="E584" t="s">
        <v>7134</v>
      </c>
      <c r="F584" s="25" t="s">
        <v>8858</v>
      </c>
      <c r="H584" s="39" t="s">
        <v>8392</v>
      </c>
      <c r="I584" s="30" t="str">
        <f>VLOOKUP(A584,'[4]ItemReport_10001042616_2025-02-'!$A:$U,21,0)</f>
        <v>20764608041479</v>
      </c>
      <c r="J584" t="s">
        <v>8195</v>
      </c>
    </row>
    <row r="585" spans="1:10" ht="60" x14ac:dyDescent="0.25">
      <c r="A585" t="s">
        <v>3929</v>
      </c>
      <c r="B585" t="s">
        <v>8998</v>
      </c>
      <c r="H585" s="39" t="s">
        <v>8438</v>
      </c>
      <c r="I585" s="30" t="str">
        <f>VLOOKUP(A585,'[4]ItemReport_10001042616_2025-02-'!$A:$U,21,0)</f>
        <v>00764608016213</v>
      </c>
    </row>
    <row r="586" spans="1:10" x14ac:dyDescent="0.25">
      <c r="A586" t="s">
        <v>2489</v>
      </c>
      <c r="B586" t="s">
        <v>7439</v>
      </c>
      <c r="C586" t="s">
        <v>7440</v>
      </c>
      <c r="D586">
        <v>5059</v>
      </c>
      <c r="E586" t="s">
        <v>7839</v>
      </c>
      <c r="F586" t="s">
        <v>7223</v>
      </c>
      <c r="H586" s="17" t="s">
        <v>7120</v>
      </c>
      <c r="I586" s="30" t="str">
        <f>VLOOKUP(A586,'[4]ItemReport_10001042616_2025-02-'!$A:$U,21,0)</f>
        <v>00469159301251</v>
      </c>
      <c r="J586" t="s">
        <v>8194</v>
      </c>
    </row>
    <row r="587" spans="1:10" x14ac:dyDescent="0.25">
      <c r="A587" t="s">
        <v>2495</v>
      </c>
      <c r="B587" t="s">
        <v>7549</v>
      </c>
      <c r="D587">
        <v>5065</v>
      </c>
      <c r="H587" s="17" t="s">
        <v>7120</v>
      </c>
      <c r="I587" s="30" t="e">
        <f>VLOOKUP(A587,'[4]ItemReport_10001042616_2025-02-'!$A:$U,21,0)</f>
        <v>#N/A</v>
      </c>
      <c r="J587" t="s">
        <v>8194</v>
      </c>
    </row>
    <row r="588" spans="1:10" x14ac:dyDescent="0.25">
      <c r="A588" t="s">
        <v>2498</v>
      </c>
      <c r="B588" t="s">
        <v>7654</v>
      </c>
      <c r="C588" t="s">
        <v>7654</v>
      </c>
      <c r="D588">
        <v>5066</v>
      </c>
      <c r="E588" t="s">
        <v>7008</v>
      </c>
      <c r="F588" t="s">
        <v>6853</v>
      </c>
      <c r="H588" s="17" t="s">
        <v>7120</v>
      </c>
      <c r="I588" s="30" t="str">
        <f>VLOOKUP(A588,'[4]ItemReport_10001042616_2025-02-'!$A:$U,21,0)</f>
        <v>00764608022016</v>
      </c>
      <c r="J588" t="s">
        <v>8194</v>
      </c>
    </row>
    <row r="589" spans="1:10" x14ac:dyDescent="0.25">
      <c r="A589" t="s">
        <v>8281</v>
      </c>
      <c r="B589" t="s">
        <v>7654</v>
      </c>
      <c r="C589" t="s">
        <v>7654</v>
      </c>
      <c r="E589" t="s">
        <v>8511</v>
      </c>
      <c r="F589" t="s">
        <v>7120</v>
      </c>
      <c r="I589" s="30" t="e">
        <f>VLOOKUP(A589,'[4]ItemReport_10001042616_2025-02-'!$A:$U,21,0)</f>
        <v>#N/A</v>
      </c>
      <c r="J589" t="s">
        <v>8194</v>
      </c>
    </row>
    <row r="590" spans="1:10" ht="45" x14ac:dyDescent="0.25">
      <c r="A590" t="s">
        <v>3949</v>
      </c>
      <c r="B590" t="s">
        <v>8999</v>
      </c>
      <c r="H590" s="25" t="s">
        <v>8469</v>
      </c>
      <c r="I590" s="30" t="str">
        <f>VLOOKUP(A590,'[4]ItemReport_10001042616_2025-02-'!$A:$U,21,0)</f>
        <v>00464636141078</v>
      </c>
      <c r="J590" t="s">
        <v>8194</v>
      </c>
    </row>
    <row r="591" spans="1:10" x14ac:dyDescent="0.25">
      <c r="A591" t="s">
        <v>2501</v>
      </c>
      <c r="B591" t="s">
        <v>7529</v>
      </c>
      <c r="D591">
        <v>5067</v>
      </c>
      <c r="E591" t="s">
        <v>2501</v>
      </c>
      <c r="H591" t="s">
        <v>7120</v>
      </c>
      <c r="I591" s="30" t="str">
        <f>VLOOKUP(A591,'[4]ItemReport_10001042616_2025-02-'!$A:$U,21,0)</f>
        <v>10764608068097</v>
      </c>
      <c r="J591" t="s">
        <v>8194</v>
      </c>
    </row>
    <row r="592" spans="1:10" ht="60" x14ac:dyDescent="0.25">
      <c r="A592" t="s">
        <v>4025</v>
      </c>
      <c r="B592" t="s">
        <v>9000</v>
      </c>
      <c r="H592" s="39" t="s">
        <v>8463</v>
      </c>
      <c r="I592" s="30" t="str">
        <f>VLOOKUP(A592,'[4]ItemReport_10001042616_2025-02-'!$A:$U,21,0)</f>
        <v>00764608008126</v>
      </c>
      <c r="J592" t="s">
        <v>8199</v>
      </c>
    </row>
    <row r="593" spans="1:10" x14ac:dyDescent="0.25">
      <c r="A593" t="s">
        <v>2507</v>
      </c>
      <c r="B593" t="s">
        <v>6987</v>
      </c>
      <c r="C593" t="s">
        <v>6673</v>
      </c>
      <c r="D593">
        <v>506</v>
      </c>
      <c r="E593" t="s">
        <v>6672</v>
      </c>
      <c r="F593" t="s">
        <v>8173</v>
      </c>
      <c r="I593" s="30" t="str">
        <f>VLOOKUP(A593,'[4]ItemReport_10001042616_2025-02-'!$A:$U,21,0)</f>
        <v>00764608025185</v>
      </c>
      <c r="J593" t="s">
        <v>8194</v>
      </c>
    </row>
    <row r="594" spans="1:10" x14ac:dyDescent="0.25">
      <c r="A594" t="s">
        <v>2519</v>
      </c>
      <c r="B594" t="s">
        <v>8101</v>
      </c>
      <c r="F594" t="s">
        <v>7409</v>
      </c>
      <c r="I594" s="30" t="str">
        <f>VLOOKUP(A594,'[4]ItemReport_10001042616_2025-02-'!$A:$U,21,0)</f>
        <v>00764608005309</v>
      </c>
      <c r="J594" t="s">
        <v>8194</v>
      </c>
    </row>
    <row r="595" spans="1:10" x14ac:dyDescent="0.25">
      <c r="A595" t="s">
        <v>2520</v>
      </c>
      <c r="B595" t="s">
        <v>7660</v>
      </c>
      <c r="C595" t="s">
        <v>7660</v>
      </c>
      <c r="D595">
        <v>5074</v>
      </c>
      <c r="E595" t="s">
        <v>7092</v>
      </c>
      <c r="F595" t="s">
        <v>6853</v>
      </c>
      <c r="H595" s="17" t="s">
        <v>7120</v>
      </c>
      <c r="I595" s="30" t="str">
        <f>VLOOKUP(A595,'[4]ItemReport_10001042616_2025-02-'!$A:$U,21,0)</f>
        <v>10764608171056</v>
      </c>
      <c r="J595" t="s">
        <v>8194</v>
      </c>
    </row>
    <row r="596" spans="1:10" ht="60" x14ac:dyDescent="0.25">
      <c r="A596" t="s">
        <v>2521</v>
      </c>
      <c r="B596" t="s">
        <v>7203</v>
      </c>
      <c r="C596" t="s">
        <v>7204</v>
      </c>
      <c r="D596">
        <v>5074</v>
      </c>
      <c r="E596" t="s">
        <v>7202</v>
      </c>
      <c r="F596" s="25" t="s">
        <v>8320</v>
      </c>
      <c r="H596" s="39" t="s">
        <v>8424</v>
      </c>
      <c r="I596" s="30" t="str">
        <f>VLOOKUP(A596,'[4]ItemReport_10001042616_2025-02-'!$A:$U,21,0)</f>
        <v>20764608005921</v>
      </c>
      <c r="J596" t="s">
        <v>8199</v>
      </c>
    </row>
    <row r="597" spans="1:10" ht="60" x14ac:dyDescent="0.25">
      <c r="A597" t="s">
        <v>4059</v>
      </c>
      <c r="B597" t="s">
        <v>9001</v>
      </c>
      <c r="H597" s="39" t="s">
        <v>8371</v>
      </c>
      <c r="I597" s="30" t="str">
        <f>VLOOKUP(A597,'[4]ItemReport_10001042616_2025-02-'!$A:$U,21,0)</f>
        <v>00764608034606</v>
      </c>
      <c r="J597" t="s">
        <v>8204</v>
      </c>
    </row>
    <row r="598" spans="1:10" ht="45" x14ac:dyDescent="0.25">
      <c r="A598" t="s">
        <v>2522</v>
      </c>
      <c r="B598" t="s">
        <v>8102</v>
      </c>
      <c r="F598" t="s">
        <v>7409</v>
      </c>
      <c r="H598" s="25" t="s">
        <v>8469</v>
      </c>
      <c r="I598" s="30" t="str">
        <f>VLOOKUP(A598,'[4]ItemReport_10001042616_2025-02-'!$A:$U,21,0)</f>
        <v>00764608050934</v>
      </c>
      <c r="J598" t="s">
        <v>8194</v>
      </c>
    </row>
    <row r="599" spans="1:10" x14ac:dyDescent="0.25">
      <c r="A599" t="s">
        <v>4166</v>
      </c>
      <c r="B599" t="s">
        <v>8103</v>
      </c>
      <c r="C599" t="s">
        <v>8268</v>
      </c>
      <c r="F599" t="s">
        <v>8173</v>
      </c>
      <c r="I599" s="30" t="e">
        <f>VLOOKUP(A599,'[4]ItemReport_10001042616_2025-02-'!$A:$U,21,0)</f>
        <v>#N/A</v>
      </c>
      <c r="J599" t="s">
        <v>8194</v>
      </c>
    </row>
    <row r="600" spans="1:10" ht="45" x14ac:dyDescent="0.25">
      <c r="A600" t="s">
        <v>4868</v>
      </c>
      <c r="B600" t="s">
        <v>9002</v>
      </c>
      <c r="H600" s="25" t="s">
        <v>8469</v>
      </c>
      <c r="I600" s="30" t="str">
        <f>VLOOKUP(A600,'[4]ItemReport_10001042616_2025-02-'!$A:$U,21,0)</f>
        <v>00464622752554</v>
      </c>
      <c r="J600" t="s">
        <v>8194</v>
      </c>
    </row>
    <row r="601" spans="1:10" ht="45" x14ac:dyDescent="0.25">
      <c r="A601" t="s">
        <v>2525</v>
      </c>
      <c r="B601" t="s">
        <v>8104</v>
      </c>
      <c r="F601" t="s">
        <v>7409</v>
      </c>
      <c r="H601" s="25" t="s">
        <v>8469</v>
      </c>
      <c r="I601" s="30" t="str">
        <f>VLOOKUP(A601,'[4]ItemReport_10001042616_2025-02-'!$A:$U,21,0)</f>
        <v>00764608031216</v>
      </c>
      <c r="J601" t="s">
        <v>8194</v>
      </c>
    </row>
    <row r="602" spans="1:10" x14ac:dyDescent="0.25">
      <c r="A602" t="s">
        <v>2526</v>
      </c>
      <c r="B602" t="s">
        <v>7399</v>
      </c>
      <c r="C602" t="s">
        <v>7399</v>
      </c>
      <c r="D602">
        <v>5076</v>
      </c>
      <c r="E602" t="s">
        <v>7840</v>
      </c>
      <c r="F602" t="s">
        <v>6853</v>
      </c>
      <c r="H602" s="17" t="s">
        <v>7120</v>
      </c>
      <c r="I602" s="30" t="str">
        <f>VLOOKUP(A602,'[4]ItemReport_10001042616_2025-02-'!$A:$U,21,0)</f>
        <v>00461771559263</v>
      </c>
      <c r="J602" t="s">
        <v>8194</v>
      </c>
    </row>
    <row r="603" spans="1:10" x14ac:dyDescent="0.25">
      <c r="A603" t="s">
        <v>3834</v>
      </c>
      <c r="B603" t="s">
        <v>6964</v>
      </c>
      <c r="C603" t="s">
        <v>6675</v>
      </c>
      <c r="D603" t="s">
        <v>3832</v>
      </c>
      <c r="E603" t="s">
        <v>6674</v>
      </c>
      <c r="F603" t="s">
        <v>8173</v>
      </c>
      <c r="I603" s="30" t="str">
        <f>VLOOKUP(A603,'[4]ItemReport_10001042616_2025-02-'!$A:$U,21,0)</f>
        <v>00465289622242</v>
      </c>
      <c r="J603" t="s">
        <v>8194</v>
      </c>
    </row>
    <row r="604" spans="1:10" x14ac:dyDescent="0.25">
      <c r="A604" t="s">
        <v>3833</v>
      </c>
      <c r="B604" t="s">
        <v>7194</v>
      </c>
      <c r="C604" t="s">
        <v>7194</v>
      </c>
      <c r="D604" t="s">
        <v>3832</v>
      </c>
      <c r="E604" t="s">
        <v>7193</v>
      </c>
      <c r="F604" t="s">
        <v>7224</v>
      </c>
      <c r="I604" s="30" t="str">
        <f>VLOOKUP(A604,'[4]ItemReport_10001042616_2025-02-'!$A:$U,21,0)</f>
        <v>00764608039144</v>
      </c>
      <c r="J604" t="s">
        <v>8194</v>
      </c>
    </row>
    <row r="605" spans="1:10" ht="60" x14ac:dyDescent="0.25">
      <c r="A605" t="s">
        <v>3831</v>
      </c>
      <c r="B605" t="s">
        <v>8105</v>
      </c>
      <c r="F605" s="25" t="s">
        <v>8298</v>
      </c>
      <c r="I605" s="30" t="str">
        <f>VLOOKUP(A605,'[4]ItemReport_10001042616_2025-02-'!$A:$U,21,0)</f>
        <v>00764608017326</v>
      </c>
      <c r="J605" t="s">
        <v>8196</v>
      </c>
    </row>
    <row r="606" spans="1:10" ht="60" x14ac:dyDescent="0.25">
      <c r="A606" t="s">
        <v>8793</v>
      </c>
      <c r="B606" t="s">
        <v>9003</v>
      </c>
      <c r="F606" s="25"/>
      <c r="H606" s="39" t="s">
        <v>8796</v>
      </c>
      <c r="I606" s="30" t="str">
        <f>VLOOKUP(A606,'[4]ItemReport_10001042616_2025-02-'!$A:$U,21,0)</f>
        <v>00465220679380</v>
      </c>
    </row>
    <row r="607" spans="1:10" x14ac:dyDescent="0.25">
      <c r="A607" t="s">
        <v>3802</v>
      </c>
      <c r="B607" t="s">
        <v>7621</v>
      </c>
      <c r="D607">
        <v>5080</v>
      </c>
      <c r="E607" t="s">
        <v>3802</v>
      </c>
      <c r="H607" s="17" t="s">
        <v>7120</v>
      </c>
      <c r="I607" s="30" t="str">
        <f>VLOOKUP(A607,'[4]ItemReport_10001042616_2025-02-'!$A:$U,21,0)</f>
        <v>10764608005450</v>
      </c>
      <c r="J607" t="s">
        <v>8194</v>
      </c>
    </row>
    <row r="608" spans="1:10" ht="60" x14ac:dyDescent="0.25">
      <c r="A608" t="s">
        <v>8791</v>
      </c>
      <c r="B608" t="s">
        <v>9004</v>
      </c>
      <c r="H608" s="39" t="s">
        <v>8795</v>
      </c>
      <c r="I608" s="30" t="str">
        <f>VLOOKUP(A608,'[4]ItemReport_10001042616_2025-02-'!$A:$U,21,0)</f>
        <v>20764608020702</v>
      </c>
    </row>
    <row r="609" spans="1:10" ht="60" x14ac:dyDescent="0.25">
      <c r="A609" t="s">
        <v>3803</v>
      </c>
      <c r="B609" t="s">
        <v>8106</v>
      </c>
      <c r="F609" s="25" t="s">
        <v>8298</v>
      </c>
      <c r="I609" s="30" t="e">
        <f>VLOOKUP(A609,'[4]ItemReport_10001042616_2025-02-'!$A:$U,21,0)</f>
        <v>#N/A</v>
      </c>
      <c r="J609" t="s">
        <v>8196</v>
      </c>
    </row>
    <row r="610" spans="1:10" x14ac:dyDescent="0.25">
      <c r="A610" t="s">
        <v>3807</v>
      </c>
      <c r="B610" t="s">
        <v>8266</v>
      </c>
      <c r="C610" t="s">
        <v>8267</v>
      </c>
      <c r="F610" t="s">
        <v>8173</v>
      </c>
      <c r="H610" s="17" t="s">
        <v>7325</v>
      </c>
      <c r="I610" s="30" t="str">
        <f>VLOOKUP(A610,'[4]ItemReport_10001042616_2025-02-'!$A:$U,21,0)</f>
        <v>20764608031777</v>
      </c>
      <c r="J610" t="s">
        <v>8194</v>
      </c>
    </row>
    <row r="611" spans="1:10" x14ac:dyDescent="0.25">
      <c r="A611" t="s">
        <v>3805</v>
      </c>
      <c r="B611" t="s">
        <v>7441</v>
      </c>
      <c r="C611" t="s">
        <v>7442</v>
      </c>
      <c r="E611" t="s">
        <v>7841</v>
      </c>
      <c r="F611" t="s">
        <v>7223</v>
      </c>
      <c r="I611" s="30" t="str">
        <f>VLOOKUP(A611,'[4]ItemReport_10001042616_2025-02-'!$A:$U,21,0)</f>
        <v>00764608038666</v>
      </c>
      <c r="J611" t="s">
        <v>8194</v>
      </c>
    </row>
    <row r="612" spans="1:10" ht="45" x14ac:dyDescent="0.25">
      <c r="A612" t="s">
        <v>2543</v>
      </c>
      <c r="B612" t="s">
        <v>7306</v>
      </c>
      <c r="C612" t="s">
        <v>7306</v>
      </c>
      <c r="D612">
        <v>5086</v>
      </c>
      <c r="E612" t="s">
        <v>7045</v>
      </c>
      <c r="F612" s="25" t="s">
        <v>8868</v>
      </c>
      <c r="H612" s="17" t="s">
        <v>7325</v>
      </c>
      <c r="I612" s="30" t="str">
        <f>VLOOKUP(A612,'[4]ItemReport_10001042616_2025-02-'!$A:$U,21,0)</f>
        <v>20764608020566</v>
      </c>
      <c r="J612" t="s">
        <v>8194</v>
      </c>
    </row>
    <row r="613" spans="1:10" x14ac:dyDescent="0.25">
      <c r="A613" t="s">
        <v>2544</v>
      </c>
      <c r="B613" t="s">
        <v>6539</v>
      </c>
      <c r="C613" t="s">
        <v>6540</v>
      </c>
      <c r="D613">
        <v>5086</v>
      </c>
      <c r="E613" t="s">
        <v>6538</v>
      </c>
      <c r="F613" t="s">
        <v>6854</v>
      </c>
      <c r="H613" s="17" t="s">
        <v>7120</v>
      </c>
      <c r="I613" s="30" t="e">
        <f>VLOOKUP(A613,'[4]ItemReport_10001042616_2025-02-'!$A:$U,21,0)</f>
        <v>#N/A</v>
      </c>
      <c r="J613" t="s">
        <v>8194</v>
      </c>
    </row>
    <row r="614" spans="1:10" ht="60" x14ac:dyDescent="0.25">
      <c r="A614" t="s">
        <v>2545</v>
      </c>
      <c r="B614" t="s">
        <v>6556</v>
      </c>
      <c r="C614" t="s">
        <v>6557</v>
      </c>
      <c r="D614">
        <v>5086</v>
      </c>
      <c r="E614" t="s">
        <v>6555</v>
      </c>
      <c r="F614" s="25" t="s">
        <v>8297</v>
      </c>
      <c r="H614" s="39" t="s">
        <v>8480</v>
      </c>
      <c r="I614" s="30" t="str">
        <f>VLOOKUP(A614,'[4]ItemReport_10001042616_2025-02-'!$A:$U,21,0)</f>
        <v>00467159964315</v>
      </c>
      <c r="J614" t="s">
        <v>8202</v>
      </c>
    </row>
    <row r="615" spans="1:10" ht="75" x14ac:dyDescent="0.25">
      <c r="A615" t="s">
        <v>6562</v>
      </c>
      <c r="B615" t="s">
        <v>6559</v>
      </c>
      <c r="C615" t="s">
        <v>6560</v>
      </c>
      <c r="D615">
        <v>5086</v>
      </c>
      <c r="E615" t="s">
        <v>6558</v>
      </c>
      <c r="F615" s="25" t="s">
        <v>8299</v>
      </c>
      <c r="I615" s="30" t="e">
        <f>VLOOKUP(A615,'[4]ItemReport_10001042616_2025-02-'!$A:$U,21,0)</f>
        <v>#N/A</v>
      </c>
      <c r="J615" t="s">
        <v>8202</v>
      </c>
    </row>
    <row r="616" spans="1:10" x14ac:dyDescent="0.25">
      <c r="A616" t="s">
        <v>2546</v>
      </c>
      <c r="B616" t="s">
        <v>7321</v>
      </c>
      <c r="C616" t="s">
        <v>7322</v>
      </c>
      <c r="D616">
        <v>5087</v>
      </c>
      <c r="E616" t="s">
        <v>6676</v>
      </c>
      <c r="F616" t="s">
        <v>8173</v>
      </c>
      <c r="H616" s="17" t="s">
        <v>7325</v>
      </c>
      <c r="I616" s="30" t="str">
        <f>VLOOKUP(A616,'[4]ItemReport_10001042616_2025-02-'!$A:$U,21,0)</f>
        <v>20764608031371</v>
      </c>
      <c r="J616" t="s">
        <v>8194</v>
      </c>
    </row>
    <row r="617" spans="1:10" x14ac:dyDescent="0.25">
      <c r="A617" t="s">
        <v>8</v>
      </c>
      <c r="B617" t="s">
        <v>6871</v>
      </c>
      <c r="C617" t="s">
        <v>6871</v>
      </c>
      <c r="D617">
        <v>5087</v>
      </c>
      <c r="E617" t="s">
        <v>7009</v>
      </c>
      <c r="F617" t="s">
        <v>6853</v>
      </c>
      <c r="H617" s="17" t="s">
        <v>7120</v>
      </c>
      <c r="I617" s="30" t="str">
        <f>VLOOKUP(A617,'[4]ItemReport_10001042616_2025-02-'!$A:$U,21,0)</f>
        <v>10764608079000</v>
      </c>
      <c r="J617" t="s">
        <v>8194</v>
      </c>
    </row>
    <row r="618" spans="1:10" x14ac:dyDescent="0.25">
      <c r="A618" t="s">
        <v>8589</v>
      </c>
      <c r="B618" t="s">
        <v>6871</v>
      </c>
      <c r="C618" t="s">
        <v>8588</v>
      </c>
      <c r="D618">
        <v>5087</v>
      </c>
      <c r="E618" t="s">
        <v>8590</v>
      </c>
      <c r="F618" t="s">
        <v>7223</v>
      </c>
      <c r="I618" s="30" t="e">
        <f>VLOOKUP(A618,'[4]ItemReport_10001042616_2025-02-'!$A:$U,21,0)</f>
        <v>#N/A</v>
      </c>
      <c r="J618" t="s">
        <v>8194</v>
      </c>
    </row>
    <row r="619" spans="1:10" ht="60" x14ac:dyDescent="0.25">
      <c r="A619" t="s">
        <v>3896</v>
      </c>
      <c r="B619" t="s">
        <v>7622</v>
      </c>
      <c r="D619">
        <v>5087</v>
      </c>
      <c r="E619" t="s">
        <v>3896</v>
      </c>
      <c r="F619" s="25" t="s">
        <v>8314</v>
      </c>
      <c r="H619" s="39" t="s">
        <v>8426</v>
      </c>
      <c r="I619" s="30" t="str">
        <f>VLOOKUP(A619,'[4]ItemReport_10001042616_2025-02-'!$A:$U,21,0)</f>
        <v>20764608021419</v>
      </c>
      <c r="J619" t="s">
        <v>8201</v>
      </c>
    </row>
    <row r="620" spans="1:10" ht="60" x14ac:dyDescent="0.25">
      <c r="A620" t="s">
        <v>2547</v>
      </c>
      <c r="B620" t="s">
        <v>7603</v>
      </c>
      <c r="D620">
        <v>5087</v>
      </c>
      <c r="E620" t="s">
        <v>2547</v>
      </c>
      <c r="F620" s="25" t="s">
        <v>8298</v>
      </c>
      <c r="H620" s="39" t="s">
        <v>8432</v>
      </c>
      <c r="I620" s="30" t="str">
        <f>VLOOKUP(A620,'[4]ItemReport_10001042616_2025-02-'!$A:$U,21,0)</f>
        <v>20764608031579</v>
      </c>
      <c r="J620" t="s">
        <v>8195</v>
      </c>
    </row>
    <row r="621" spans="1:10" ht="60" x14ac:dyDescent="0.25">
      <c r="A621" t="s">
        <v>7155</v>
      </c>
      <c r="B621" t="s">
        <v>7639</v>
      </c>
      <c r="D621">
        <v>5087</v>
      </c>
      <c r="F621" s="25" t="s">
        <v>8331</v>
      </c>
      <c r="H621" s="39" t="s">
        <v>8436</v>
      </c>
      <c r="I621" s="30" t="str">
        <f>VLOOKUP(A621,'[4]ItemReport_10001042616_2025-02-'!$A:$U,21,0)</f>
        <v>00764608012765</v>
      </c>
      <c r="J621" t="s">
        <v>8196</v>
      </c>
    </row>
    <row r="622" spans="1:10" ht="60" x14ac:dyDescent="0.25">
      <c r="A622" t="s">
        <v>8177</v>
      </c>
      <c r="B622" t="s">
        <v>9005</v>
      </c>
      <c r="H622" s="39" t="s">
        <v>8459</v>
      </c>
      <c r="I622" s="30" t="str">
        <f>VLOOKUP(A622,'[4]ItemReport_10001042616_2025-02-'!$A:$U,21,0)</f>
        <v>00764608038727</v>
      </c>
      <c r="J622" t="s">
        <v>8196</v>
      </c>
    </row>
    <row r="623" spans="1:10" ht="45" x14ac:dyDescent="0.25">
      <c r="A623" t="s">
        <v>7965</v>
      </c>
      <c r="B623" t="s">
        <v>9006</v>
      </c>
      <c r="H623" s="39" t="s">
        <v>7967</v>
      </c>
      <c r="I623" s="30" t="str">
        <f>VLOOKUP(A623,'[4]ItemReport_10001042616_2025-02-'!$A:$U,21,0)</f>
        <v>00764608012154</v>
      </c>
      <c r="J623" t="s">
        <v>8194</v>
      </c>
    </row>
    <row r="624" spans="1:10" x14ac:dyDescent="0.25">
      <c r="A624" t="s">
        <v>2553</v>
      </c>
      <c r="B624" t="s">
        <v>6872</v>
      </c>
      <c r="C624" t="s">
        <v>6872</v>
      </c>
      <c r="D624">
        <v>508</v>
      </c>
      <c r="E624" t="s">
        <v>7010</v>
      </c>
      <c r="F624" t="s">
        <v>6853</v>
      </c>
      <c r="H624" s="17" t="s">
        <v>7120</v>
      </c>
      <c r="I624" s="30" t="str">
        <f>VLOOKUP(A624,'[4]ItemReport_10001042616_2025-02-'!$A:$U,21,0)</f>
        <v>20764608031869</v>
      </c>
      <c r="J624" t="s">
        <v>8194</v>
      </c>
    </row>
    <row r="625" spans="1:10" ht="60" x14ac:dyDescent="0.25">
      <c r="A625" t="s">
        <v>3907</v>
      </c>
      <c r="B625" t="s">
        <v>6915</v>
      </c>
      <c r="C625" t="s">
        <v>6760</v>
      </c>
      <c r="D625">
        <v>508</v>
      </c>
      <c r="E625" t="s">
        <v>6826</v>
      </c>
      <c r="F625" s="25" t="s">
        <v>8314</v>
      </c>
      <c r="H625" s="39" t="s">
        <v>8440</v>
      </c>
      <c r="I625" s="30" t="str">
        <f>VLOOKUP(A625,'[4]ItemReport_10001042616_2025-02-'!$A:$U,21,0)</f>
        <v>00462882908360</v>
      </c>
      <c r="J625" t="s">
        <v>8201</v>
      </c>
    </row>
    <row r="626" spans="1:10" ht="60" x14ac:dyDescent="0.25">
      <c r="A626" t="s">
        <v>2554</v>
      </c>
      <c r="B626" t="s">
        <v>7602</v>
      </c>
      <c r="D626">
        <v>508</v>
      </c>
      <c r="E626" t="s">
        <v>2554</v>
      </c>
      <c r="F626" s="25" t="s">
        <v>8298</v>
      </c>
      <c r="H626" s="39" t="s">
        <v>8432</v>
      </c>
      <c r="I626" s="30" t="str">
        <f>VLOOKUP(A626,'[4]ItemReport_10001042616_2025-02-'!$A:$U,21,0)</f>
        <v>20764608018068</v>
      </c>
      <c r="J626" t="s">
        <v>8195</v>
      </c>
    </row>
    <row r="627" spans="1:10" ht="60" x14ac:dyDescent="0.25">
      <c r="A627" t="s">
        <v>6724</v>
      </c>
      <c r="B627" t="s">
        <v>6949</v>
      </c>
      <c r="C627" t="s">
        <v>6744</v>
      </c>
      <c r="D627">
        <v>508</v>
      </c>
      <c r="E627" t="s">
        <v>6832</v>
      </c>
      <c r="F627" s="25" t="s">
        <v>8331</v>
      </c>
      <c r="H627" s="39" t="s">
        <v>8459</v>
      </c>
      <c r="I627" s="30" t="str">
        <f>VLOOKUP(A627,'[4]ItemReport_10001042616_2025-02-'!$A:$U,21,0)</f>
        <v>20764608020801</v>
      </c>
      <c r="J627" t="s">
        <v>8197</v>
      </c>
    </row>
    <row r="628" spans="1:10" x14ac:dyDescent="0.25">
      <c r="A628" t="s">
        <v>2556</v>
      </c>
      <c r="B628" t="s">
        <v>7661</v>
      </c>
      <c r="C628" t="s">
        <v>7661</v>
      </c>
      <c r="D628">
        <v>5090</v>
      </c>
      <c r="E628" t="s">
        <v>7011</v>
      </c>
      <c r="F628" t="s">
        <v>6853</v>
      </c>
      <c r="H628" s="17" t="s">
        <v>7120</v>
      </c>
      <c r="I628" s="30" t="str">
        <f>VLOOKUP(A628,'[4]ItemReport_10001042616_2025-02-'!$A:$U,21,0)</f>
        <v>10764608025694</v>
      </c>
      <c r="J628" t="s">
        <v>8194</v>
      </c>
    </row>
    <row r="629" spans="1:10" x14ac:dyDescent="0.25">
      <c r="A629" t="s">
        <v>8232</v>
      </c>
      <c r="B629" t="s">
        <v>9007</v>
      </c>
      <c r="H629" s="17" t="s">
        <v>7120</v>
      </c>
      <c r="I629" s="30" t="str">
        <f>VLOOKUP(A629,'[4]ItemReport_10001042616_2025-02-'!$A:$U,21,0)</f>
        <v>20764608020993</v>
      </c>
      <c r="J629" t="s">
        <v>8194</v>
      </c>
    </row>
    <row r="630" spans="1:10" ht="60" x14ac:dyDescent="0.25">
      <c r="A630" t="s">
        <v>8180</v>
      </c>
      <c r="B630" t="s">
        <v>9008</v>
      </c>
      <c r="H630" s="39" t="s">
        <v>8456</v>
      </c>
      <c r="I630" s="30" t="str">
        <f>VLOOKUP(A630,'[4]ItemReport_10001042616_2025-02-'!$A:$U,21,0)</f>
        <v>20764608009387</v>
      </c>
      <c r="J630" t="s">
        <v>8204</v>
      </c>
    </row>
    <row r="631" spans="1:10" x14ac:dyDescent="0.25">
      <c r="A631" t="s">
        <v>2559</v>
      </c>
      <c r="B631" t="s">
        <v>6873</v>
      </c>
      <c r="C631" t="s">
        <v>6873</v>
      </c>
      <c r="D631">
        <v>5091</v>
      </c>
      <c r="E631" t="s">
        <v>7012</v>
      </c>
      <c r="F631" t="s">
        <v>6853</v>
      </c>
      <c r="H631" s="17" t="s">
        <v>7120</v>
      </c>
      <c r="I631" s="30" t="str">
        <f>VLOOKUP(A631,'[4]ItemReport_10001042616_2025-02-'!$A:$U,21,0)</f>
        <v>00461430625865</v>
      </c>
      <c r="J631" t="s">
        <v>8194</v>
      </c>
    </row>
    <row r="632" spans="1:10" ht="60" x14ac:dyDescent="0.25">
      <c r="A632" t="s">
        <v>3903</v>
      </c>
      <c r="B632" t="s">
        <v>6916</v>
      </c>
      <c r="C632" t="s">
        <v>6757</v>
      </c>
      <c r="D632">
        <v>5091</v>
      </c>
      <c r="E632" t="s">
        <v>6825</v>
      </c>
      <c r="F632" s="25" t="s">
        <v>8314</v>
      </c>
      <c r="I632" s="30" t="str">
        <f>VLOOKUP(A632,'[4]ItemReport_10001042616_2025-02-'!$A:$U,21,0)</f>
        <v>10764608020941</v>
      </c>
      <c r="J632" t="s">
        <v>8201</v>
      </c>
    </row>
    <row r="633" spans="1:10" ht="60" x14ac:dyDescent="0.25">
      <c r="A633" t="s">
        <v>8178</v>
      </c>
      <c r="B633" t="s">
        <v>9009</v>
      </c>
      <c r="H633" s="39" t="s">
        <v>8389</v>
      </c>
      <c r="I633" s="30" t="str">
        <f>VLOOKUP(A633,'[4]ItemReport_10001042616_2025-02-'!$A:$U,21,0)</f>
        <v>10764608028053</v>
      </c>
      <c r="J633" t="s">
        <v>8196</v>
      </c>
    </row>
    <row r="634" spans="1:10" ht="60" x14ac:dyDescent="0.25">
      <c r="A634" t="s">
        <v>7964</v>
      </c>
      <c r="B634" t="s">
        <v>9010</v>
      </c>
      <c r="H634" s="39" t="s">
        <v>8438</v>
      </c>
      <c r="I634" s="30" t="str">
        <f>VLOOKUP(A634,'[4]ItemReport_10001042616_2025-02-'!$A:$U,21,0)</f>
        <v>20764608082717</v>
      </c>
    </row>
    <row r="635" spans="1:10" ht="45" x14ac:dyDescent="0.25">
      <c r="A635" t="s">
        <v>2570</v>
      </c>
      <c r="B635" t="s">
        <v>6972</v>
      </c>
      <c r="C635" t="s">
        <v>6678</v>
      </c>
      <c r="D635">
        <v>5096</v>
      </c>
      <c r="E635" t="s">
        <v>6677</v>
      </c>
      <c r="F635" t="s">
        <v>7409</v>
      </c>
      <c r="H635" s="25" t="s">
        <v>8469</v>
      </c>
      <c r="I635" s="30" t="str">
        <f>VLOOKUP(A635,'[4]ItemReport_10001042616_2025-02-'!$A:$U,21,0)</f>
        <v>00764608012666</v>
      </c>
      <c r="J635" t="s">
        <v>8194</v>
      </c>
    </row>
    <row r="636" spans="1:10" x14ac:dyDescent="0.25">
      <c r="A636" t="s">
        <v>6564</v>
      </c>
      <c r="B636" t="s">
        <v>6966</v>
      </c>
      <c r="C636" t="s">
        <v>6966</v>
      </c>
      <c r="D636">
        <v>5096</v>
      </c>
      <c r="E636" t="s">
        <v>7044</v>
      </c>
      <c r="F636" t="s">
        <v>7324</v>
      </c>
      <c r="H636"/>
      <c r="I636" s="30" t="e">
        <f>VLOOKUP(A636,'[4]ItemReport_10001042616_2025-02-'!$A:$U,21,0)</f>
        <v>#N/A</v>
      </c>
      <c r="J636" t="s">
        <v>8194</v>
      </c>
    </row>
    <row r="637" spans="1:10" x14ac:dyDescent="0.25">
      <c r="A637" t="s">
        <v>4176</v>
      </c>
      <c r="B637" t="s">
        <v>8108</v>
      </c>
      <c r="F637" t="s">
        <v>8173</v>
      </c>
      <c r="I637" s="30" t="str">
        <f>VLOOKUP(A637,'[4]ItemReport_10001042616_2025-02-'!$A:$U,21,0)</f>
        <v>20764608061101</v>
      </c>
      <c r="J637" t="s">
        <v>8194</v>
      </c>
    </row>
    <row r="638" spans="1:10" x14ac:dyDescent="0.25">
      <c r="A638" t="s">
        <v>7974</v>
      </c>
      <c r="B638" t="s">
        <v>8109</v>
      </c>
      <c r="F638" t="s">
        <v>8173</v>
      </c>
      <c r="I638" s="30" t="e">
        <f>VLOOKUP(A638,'[4]ItemReport_10001042616_2025-02-'!$A:$U,21,0)</f>
        <v>#N/A</v>
      </c>
      <c r="J638" t="s">
        <v>8194</v>
      </c>
    </row>
    <row r="639" spans="1:10" x14ac:dyDescent="0.25">
      <c r="A639" t="s">
        <v>2573</v>
      </c>
      <c r="B639" t="s">
        <v>7591</v>
      </c>
      <c r="C639" t="s">
        <v>7926</v>
      </c>
      <c r="D639">
        <v>509</v>
      </c>
      <c r="E639" t="s">
        <v>6679</v>
      </c>
      <c r="F639" t="s">
        <v>8173</v>
      </c>
      <c r="H639" s="17" t="s">
        <v>7325</v>
      </c>
      <c r="I639" s="30" t="str">
        <f>VLOOKUP(A639,'[4]ItemReport_10001042616_2025-02-'!$A:$U,21,0)</f>
        <v>00764608019146</v>
      </c>
      <c r="J639" t="s">
        <v>8194</v>
      </c>
    </row>
    <row r="640" spans="1:10" ht="60" x14ac:dyDescent="0.25">
      <c r="A640" t="s">
        <v>35</v>
      </c>
      <c r="B640" t="s">
        <v>6930</v>
      </c>
      <c r="C640" t="s">
        <v>6758</v>
      </c>
      <c r="D640">
        <v>509</v>
      </c>
      <c r="E640" t="s">
        <v>6836</v>
      </c>
      <c r="F640" s="25" t="s">
        <v>8337</v>
      </c>
      <c r="H640" s="39" t="s">
        <v>8384</v>
      </c>
      <c r="I640" s="30" t="str">
        <f>VLOOKUP(A640,'[4]ItemReport_10001042616_2025-02-'!$A:$U,21,0)</f>
        <v>00764608010310</v>
      </c>
      <c r="J640" t="s">
        <v>8201</v>
      </c>
    </row>
    <row r="641" spans="1:10" x14ac:dyDescent="0.25">
      <c r="A641" t="s">
        <v>2586</v>
      </c>
      <c r="B641" t="s">
        <v>8110</v>
      </c>
      <c r="F641" t="s">
        <v>6853</v>
      </c>
      <c r="H641" t="s">
        <v>7120</v>
      </c>
      <c r="I641" s="30" t="str">
        <f>VLOOKUP(A641,'[4]ItemReport_10001042616_2025-02-'!$A:$U,21,0)</f>
        <v>00764608002506</v>
      </c>
      <c r="J641" t="s">
        <v>8194</v>
      </c>
    </row>
    <row r="642" spans="1:10" ht="60" x14ac:dyDescent="0.25">
      <c r="A642" t="s">
        <v>2587</v>
      </c>
      <c r="B642" t="s">
        <v>8111</v>
      </c>
      <c r="F642" s="25" t="s">
        <v>8315</v>
      </c>
      <c r="H642" s="39" t="s">
        <v>8424</v>
      </c>
      <c r="I642" s="30" t="str">
        <f>VLOOKUP(A642,'[4]ItemReport_10001042616_2025-02-'!$A:$U,21,0)</f>
        <v>20764608060067</v>
      </c>
      <c r="J642" t="s">
        <v>8199</v>
      </c>
    </row>
    <row r="643" spans="1:10" x14ac:dyDescent="0.25">
      <c r="A643" t="s">
        <v>2595</v>
      </c>
      <c r="B643" t="s">
        <v>6874</v>
      </c>
      <c r="C643" s="46" t="s">
        <v>8513</v>
      </c>
      <c r="D643">
        <v>510</v>
      </c>
      <c r="E643" t="s">
        <v>8506</v>
      </c>
      <c r="F643" t="s">
        <v>8175</v>
      </c>
      <c r="H643" s="17" t="s">
        <v>7120</v>
      </c>
      <c r="I643" s="30" t="str">
        <f>VLOOKUP(A643,'[4]ItemReport_10001042616_2025-02-'!$A:$U,21,0)</f>
        <v>00764608041611</v>
      </c>
      <c r="J643" t="s">
        <v>8194</v>
      </c>
    </row>
    <row r="644" spans="1:10" x14ac:dyDescent="0.25">
      <c r="A644" t="s">
        <v>7116</v>
      </c>
      <c r="B644" t="s">
        <v>6874</v>
      </c>
      <c r="C644" t="s">
        <v>6874</v>
      </c>
      <c r="D644">
        <v>510</v>
      </c>
      <c r="E644" t="s">
        <v>7013</v>
      </c>
      <c r="F644" t="s">
        <v>7224</v>
      </c>
      <c r="H644" s="17" t="s">
        <v>7120</v>
      </c>
      <c r="I644" s="30" t="e">
        <f>VLOOKUP(A644,'[4]ItemReport_10001042616_2025-02-'!$A:$U,21,0)</f>
        <v>#N/A</v>
      </c>
      <c r="J644" t="s">
        <v>8194</v>
      </c>
    </row>
    <row r="645" spans="1:10" ht="60" x14ac:dyDescent="0.25">
      <c r="A645" t="s">
        <v>2596</v>
      </c>
      <c r="B645" t="s">
        <v>6530</v>
      </c>
      <c r="C645" t="s">
        <v>6839</v>
      </c>
      <c r="D645">
        <v>510</v>
      </c>
      <c r="E645" t="s">
        <v>6838</v>
      </c>
      <c r="F645" s="25" t="s">
        <v>8314</v>
      </c>
      <c r="H645" s="25" t="s">
        <v>8440</v>
      </c>
      <c r="I645" s="30" t="str">
        <f>VLOOKUP(A645,'[4]ItemReport_10001042616_2025-02-'!$A:$U,21,0)</f>
        <v>00764608043585</v>
      </c>
      <c r="J645" t="s">
        <v>8195</v>
      </c>
    </row>
    <row r="646" spans="1:10" x14ac:dyDescent="0.25">
      <c r="A646" t="s">
        <v>2606</v>
      </c>
      <c r="B646" t="s">
        <v>7568</v>
      </c>
      <c r="D646">
        <v>511</v>
      </c>
      <c r="H646" s="17" t="s">
        <v>7120</v>
      </c>
      <c r="I646" s="30" t="str">
        <f>VLOOKUP(A646,'[4]ItemReport_10001042616_2025-02-'!$A:$U,21,0)</f>
        <v>00814625070719</v>
      </c>
      <c r="J646" t="s">
        <v>8194</v>
      </c>
    </row>
    <row r="647" spans="1:10" ht="60" x14ac:dyDescent="0.25">
      <c r="A647" t="s">
        <v>2607</v>
      </c>
      <c r="B647" t="s">
        <v>7599</v>
      </c>
      <c r="D647">
        <v>511</v>
      </c>
      <c r="H647" s="39" t="s">
        <v>8427</v>
      </c>
      <c r="I647" s="30" t="str">
        <f>VLOOKUP(A647,'[4]ItemReport_10001042616_2025-02-'!$A:$U,21,0)</f>
        <v>00464055828413</v>
      </c>
      <c r="J647" t="s">
        <v>8199</v>
      </c>
    </row>
    <row r="648" spans="1:10" x14ac:dyDescent="0.25">
      <c r="A648" t="s">
        <v>2613</v>
      </c>
      <c r="B648" t="s">
        <v>7400</v>
      </c>
      <c r="C648" t="s">
        <v>7401</v>
      </c>
      <c r="D648">
        <v>512</v>
      </c>
      <c r="E648" t="s">
        <v>7842</v>
      </c>
      <c r="F648" t="s">
        <v>7223</v>
      </c>
      <c r="H648" s="17" t="s">
        <v>7120</v>
      </c>
      <c r="I648" s="30" t="str">
        <f>VLOOKUP(A648,'[4]ItemReport_10001042616_2025-02-'!$A:$U,21,0)</f>
        <v>20764608054264</v>
      </c>
      <c r="J648" t="s">
        <v>8194</v>
      </c>
    </row>
    <row r="649" spans="1:10" x14ac:dyDescent="0.25">
      <c r="A649" t="s">
        <v>8784</v>
      </c>
      <c r="B649" t="s">
        <v>9011</v>
      </c>
      <c r="H649" t="s">
        <v>7120</v>
      </c>
      <c r="I649" s="30" t="str">
        <f>VLOOKUP(A649,'[4]ItemReport_10001042616_2025-02-'!$A:$U,21,0)</f>
        <v>00764608018019</v>
      </c>
      <c r="J649" t="s">
        <v>8194</v>
      </c>
    </row>
    <row r="650" spans="1:10" ht="45" x14ac:dyDescent="0.25">
      <c r="A650" t="s">
        <v>8286</v>
      </c>
      <c r="B650" t="s">
        <v>9012</v>
      </c>
      <c r="H650" s="39" t="s">
        <v>8378</v>
      </c>
      <c r="I650" s="30" t="str">
        <f>VLOOKUP(A650,'[4]ItemReport_10001042616_2025-02-'!$A:$U,21,0)</f>
        <v>00764608019344</v>
      </c>
    </row>
    <row r="651" spans="1:10" ht="45" x14ac:dyDescent="0.25">
      <c r="A651" t="s">
        <v>8287</v>
      </c>
      <c r="B651" t="s">
        <v>9013</v>
      </c>
      <c r="H651" s="39" t="s">
        <v>8378</v>
      </c>
      <c r="I651" s="30" t="str">
        <f>VLOOKUP(A651,'[4]ItemReport_10001042616_2025-02-'!$A:$U,21,0)</f>
        <v>00466944035650</v>
      </c>
    </row>
    <row r="652" spans="1:10" x14ac:dyDescent="0.25">
      <c r="A652" t="s">
        <v>2619</v>
      </c>
      <c r="B652" t="s">
        <v>7577</v>
      </c>
      <c r="D652">
        <v>5132</v>
      </c>
      <c r="E652" t="s">
        <v>2619</v>
      </c>
      <c r="H652" s="17" t="s">
        <v>7120</v>
      </c>
      <c r="I652" s="30" t="str">
        <f>VLOOKUP(A652,'[4]ItemReport_10001042616_2025-02-'!$A:$U,21,0)</f>
        <v>20764608050891</v>
      </c>
      <c r="J652" t="s">
        <v>8194</v>
      </c>
    </row>
    <row r="653" spans="1:10" ht="60" x14ac:dyDescent="0.25">
      <c r="A653" t="s">
        <v>2629</v>
      </c>
      <c r="B653" t="s">
        <v>8112</v>
      </c>
      <c r="F653" s="25" t="s">
        <v>8315</v>
      </c>
      <c r="I653" s="30" t="str">
        <f>VLOOKUP(A653,'[4]ItemReport_10001042616_2025-02-'!$A:$U,21,0)</f>
        <v>00764608043004</v>
      </c>
      <c r="J653" t="s">
        <v>8199</v>
      </c>
    </row>
    <row r="654" spans="1:10" x14ac:dyDescent="0.25">
      <c r="A654" t="s">
        <v>2630</v>
      </c>
      <c r="B654" t="s">
        <v>8113</v>
      </c>
      <c r="F654" t="s">
        <v>8173</v>
      </c>
      <c r="I654" s="30" t="str">
        <f>VLOOKUP(A654,'[4]ItemReport_10001042616_2025-02-'!$A:$U,21,0)</f>
        <v>00764608055144</v>
      </c>
      <c r="J654" t="s">
        <v>8194</v>
      </c>
    </row>
    <row r="655" spans="1:10" ht="60" x14ac:dyDescent="0.25">
      <c r="A655" t="s">
        <v>2646</v>
      </c>
      <c r="B655" t="s">
        <v>8114</v>
      </c>
      <c r="F655" s="25" t="s">
        <v>8315</v>
      </c>
      <c r="I655" s="30" t="str">
        <f>VLOOKUP(A655,'[4]ItemReport_10001042616_2025-02-'!$A:$U,21,0)</f>
        <v>00461411909533</v>
      </c>
      <c r="J655" t="s">
        <v>8199</v>
      </c>
    </row>
    <row r="656" spans="1:10" x14ac:dyDescent="0.25">
      <c r="A656" t="s">
        <v>2652</v>
      </c>
      <c r="B656" t="s">
        <v>7517</v>
      </c>
      <c r="D656">
        <v>515</v>
      </c>
      <c r="E656" t="s">
        <v>2652</v>
      </c>
      <c r="F656" t="s">
        <v>6853</v>
      </c>
      <c r="H656" s="17" t="s">
        <v>7120</v>
      </c>
      <c r="I656" s="30" t="str">
        <f>VLOOKUP(A656,'[4]ItemReport_10001042616_2025-02-'!$A:$U,21,0)</f>
        <v>10764608002138</v>
      </c>
      <c r="J656" t="s">
        <v>8194</v>
      </c>
    </row>
    <row r="657" spans="1:10" ht="45" x14ac:dyDescent="0.25">
      <c r="A657" t="s">
        <v>8288</v>
      </c>
      <c r="B657" t="s">
        <v>9014</v>
      </c>
      <c r="H657" s="39" t="s">
        <v>8378</v>
      </c>
      <c r="I657" s="30" t="str">
        <f>VLOOKUP(A657,'[4]ItemReport_10001042616_2025-02-'!$A:$U,21,0)</f>
        <v>00764608034385</v>
      </c>
    </row>
    <row r="658" spans="1:10" x14ac:dyDescent="0.25">
      <c r="A658" t="s">
        <v>33</v>
      </c>
      <c r="B658" t="s">
        <v>6875</v>
      </c>
      <c r="C658" t="s">
        <v>6875</v>
      </c>
      <c r="D658">
        <v>516</v>
      </c>
      <c r="E658" t="s">
        <v>7014</v>
      </c>
      <c r="F658" t="s">
        <v>6853</v>
      </c>
      <c r="H658" s="17" t="s">
        <v>7120</v>
      </c>
      <c r="I658" s="30" t="str">
        <f>VLOOKUP(A658,'[4]ItemReport_10001042616_2025-02-'!$A:$U,21,0)</f>
        <v>20764608007567</v>
      </c>
      <c r="J658" t="s">
        <v>8194</v>
      </c>
    </row>
    <row r="659" spans="1:10" x14ac:dyDescent="0.25">
      <c r="A659" t="s">
        <v>8785</v>
      </c>
      <c r="B659" t="s">
        <v>9015</v>
      </c>
      <c r="H659" t="s">
        <v>7120</v>
      </c>
      <c r="I659" s="30" t="str">
        <f>VLOOKUP(A659,'[4]ItemReport_10001042616_2025-02-'!$A:$U,21,0)</f>
        <v>00764608033371</v>
      </c>
      <c r="J659" t="s">
        <v>8194</v>
      </c>
    </row>
    <row r="660" spans="1:10" ht="60" x14ac:dyDescent="0.25">
      <c r="A660" t="s">
        <v>2667</v>
      </c>
      <c r="B660" t="s">
        <v>8115</v>
      </c>
      <c r="F660" s="25" t="s">
        <v>8315</v>
      </c>
      <c r="I660" s="30" t="str">
        <f>VLOOKUP(A660,'[4]ItemReport_10001042616_2025-02-'!$A:$U,21,0)</f>
        <v>00764608055007</v>
      </c>
      <c r="J660" t="s">
        <v>8199</v>
      </c>
    </row>
    <row r="661" spans="1:10" x14ac:dyDescent="0.25">
      <c r="A661" t="s">
        <v>2669</v>
      </c>
      <c r="B661" t="s">
        <v>8116</v>
      </c>
      <c r="F661" t="s">
        <v>7409</v>
      </c>
      <c r="I661" s="30" t="str">
        <f>VLOOKUP(A661,'[4]ItemReport_10001042616_2025-02-'!$A:$U,21,0)</f>
        <v>00465807300904</v>
      </c>
      <c r="J661" t="s">
        <v>8194</v>
      </c>
    </row>
    <row r="662" spans="1:10" x14ac:dyDescent="0.25">
      <c r="A662" t="s">
        <v>2673</v>
      </c>
      <c r="B662" t="s">
        <v>8117</v>
      </c>
      <c r="F662" t="s">
        <v>7409</v>
      </c>
      <c r="I662" s="30" t="str">
        <f>VLOOKUP(A662,'[4]ItemReport_10001042616_2025-02-'!$A:$U,21,0)</f>
        <v>10764608025076</v>
      </c>
      <c r="J662" t="s">
        <v>8194</v>
      </c>
    </row>
    <row r="663" spans="1:10" x14ac:dyDescent="0.25">
      <c r="A663" t="s">
        <v>2674</v>
      </c>
      <c r="B663" t="s">
        <v>6876</v>
      </c>
      <c r="C663" t="s">
        <v>6876</v>
      </c>
      <c r="D663">
        <v>5172</v>
      </c>
      <c r="E663" t="s">
        <v>7015</v>
      </c>
      <c r="F663" t="s">
        <v>7224</v>
      </c>
      <c r="H663" s="17" t="s">
        <v>7120</v>
      </c>
      <c r="I663" s="30" t="str">
        <f>VLOOKUP(A663,'[4]ItemReport_10001042616_2025-02-'!$A:$U,21,0)</f>
        <v>10764608031299</v>
      </c>
      <c r="J663" t="s">
        <v>8194</v>
      </c>
    </row>
    <row r="664" spans="1:10" ht="60" x14ac:dyDescent="0.25">
      <c r="A664" t="s">
        <v>2675</v>
      </c>
      <c r="B664" t="s">
        <v>6917</v>
      </c>
      <c r="C664" t="s">
        <v>6684</v>
      </c>
      <c r="D664">
        <v>5172</v>
      </c>
      <c r="E664" t="s">
        <v>6802</v>
      </c>
      <c r="F664" s="25" t="s">
        <v>8316</v>
      </c>
      <c r="H664" s="39" t="s">
        <v>8438</v>
      </c>
      <c r="I664" s="30" t="str">
        <f>VLOOKUP(A664,'[4]ItemReport_10001042616_2025-02-'!$A:$U,21,0)</f>
        <v>00764608050729</v>
      </c>
      <c r="J664" t="s">
        <v>8199</v>
      </c>
    </row>
    <row r="665" spans="1:10" x14ac:dyDescent="0.25">
      <c r="A665" t="s">
        <v>8786</v>
      </c>
      <c r="B665" t="s">
        <v>9016</v>
      </c>
      <c r="F665" t="s">
        <v>6853</v>
      </c>
      <c r="H665" t="s">
        <v>7120</v>
      </c>
      <c r="I665" s="30" t="str">
        <f>VLOOKUP(A665,'[4]ItemReport_10001042616_2025-02-'!$A:$U,21,0)</f>
        <v>10764608170349</v>
      </c>
      <c r="J665" t="s">
        <v>8194</v>
      </c>
    </row>
    <row r="666" spans="1:10" x14ac:dyDescent="0.25">
      <c r="A666" t="s">
        <v>2677</v>
      </c>
      <c r="B666" t="s">
        <v>8118</v>
      </c>
      <c r="F666" t="s">
        <v>7409</v>
      </c>
      <c r="I666" s="30" t="str">
        <f>VLOOKUP(A666,'[4]ItemReport_10001042616_2025-02-'!$A:$U,21,0)</f>
        <v>00469136901450</v>
      </c>
      <c r="J666" t="s">
        <v>8194</v>
      </c>
    </row>
    <row r="667" spans="1:10" ht="60" x14ac:dyDescent="0.25">
      <c r="A667" t="s">
        <v>2678</v>
      </c>
      <c r="B667" t="s">
        <v>7578</v>
      </c>
      <c r="D667">
        <v>5173</v>
      </c>
      <c r="F667" s="25" t="s">
        <v>8342</v>
      </c>
      <c r="H667" s="39" t="s">
        <v>8391</v>
      </c>
      <c r="I667" s="30" t="str">
        <f>VLOOKUP(A667,'[4]ItemReport_10001042616_2025-02-'!$A:$U,21,0)</f>
        <v>20764608025011</v>
      </c>
      <c r="J667" t="s">
        <v>8199</v>
      </c>
    </row>
    <row r="668" spans="1:10" x14ac:dyDescent="0.25">
      <c r="A668" t="s">
        <v>2679</v>
      </c>
      <c r="B668" t="s">
        <v>7162</v>
      </c>
      <c r="C668" t="s">
        <v>7163</v>
      </c>
      <c r="D668">
        <v>5174</v>
      </c>
      <c r="E668" t="s">
        <v>6680</v>
      </c>
      <c r="F668" t="s">
        <v>7409</v>
      </c>
      <c r="I668" s="30" t="str">
        <f>VLOOKUP(A668,'[4]ItemReport_10001042616_2025-02-'!$A:$U,21,0)</f>
        <v>20764608033528</v>
      </c>
      <c r="J668" t="s">
        <v>8194</v>
      </c>
    </row>
    <row r="669" spans="1:10" x14ac:dyDescent="0.25">
      <c r="A669" t="s">
        <v>2680</v>
      </c>
      <c r="B669" t="s">
        <v>6877</v>
      </c>
      <c r="C669" t="s">
        <v>6877</v>
      </c>
      <c r="D669">
        <v>5174</v>
      </c>
      <c r="E669" t="s">
        <v>7016</v>
      </c>
      <c r="F669" t="s">
        <v>7224</v>
      </c>
      <c r="H669" s="17" t="s">
        <v>7120</v>
      </c>
      <c r="I669" s="30" t="str">
        <f>VLOOKUP(A669,'[4]ItemReport_10001042616_2025-02-'!$A:$U,21,0)</f>
        <v>00464393495469</v>
      </c>
      <c r="J669" t="s">
        <v>8194</v>
      </c>
    </row>
    <row r="670" spans="1:10" ht="60" x14ac:dyDescent="0.25">
      <c r="A670" t="s">
        <v>2681</v>
      </c>
      <c r="B670" t="s">
        <v>6918</v>
      </c>
      <c r="C670" t="s">
        <v>6749</v>
      </c>
      <c r="D670">
        <v>5174</v>
      </c>
      <c r="E670" t="s">
        <v>6803</v>
      </c>
      <c r="F670" s="25" t="s">
        <v>8316</v>
      </c>
      <c r="I670" s="30" t="str">
        <f>VLOOKUP(A670,'[4]ItemReport_10001042616_2025-02-'!$A:$U,21,0)</f>
        <v>10764608007539</v>
      </c>
      <c r="J670" t="s">
        <v>8199</v>
      </c>
    </row>
    <row r="671" spans="1:10" x14ac:dyDescent="0.25">
      <c r="A671" t="s">
        <v>2684</v>
      </c>
      <c r="B671" t="s">
        <v>7511</v>
      </c>
      <c r="D671">
        <v>517</v>
      </c>
      <c r="E671" t="s">
        <v>2684</v>
      </c>
      <c r="H671" s="17" t="s">
        <v>7120</v>
      </c>
      <c r="I671" s="30" t="str">
        <f>VLOOKUP(A671,'[4]ItemReport_10001042616_2025-02-'!$A:$U,21,0)</f>
        <v>10764608016388</v>
      </c>
      <c r="J671" t="s">
        <v>8194</v>
      </c>
    </row>
    <row r="672" spans="1:10" ht="60" x14ac:dyDescent="0.25">
      <c r="A672" t="s">
        <v>2685</v>
      </c>
      <c r="B672" t="s">
        <v>7600</v>
      </c>
      <c r="D672">
        <v>517</v>
      </c>
      <c r="E672" t="s">
        <v>2685</v>
      </c>
      <c r="H672" s="39" t="s">
        <v>8426</v>
      </c>
      <c r="I672" s="30" t="str">
        <f>VLOOKUP(A672,'[4]ItemReport_10001042616_2025-02-'!$A:$U,21,0)</f>
        <v>00764608007532</v>
      </c>
      <c r="J672" t="s">
        <v>8199</v>
      </c>
    </row>
    <row r="673" spans="1:10" ht="60" x14ac:dyDescent="0.25">
      <c r="A673" t="s">
        <v>8517</v>
      </c>
      <c r="B673" t="s">
        <v>9017</v>
      </c>
      <c r="H673" s="39" t="s">
        <v>8520</v>
      </c>
      <c r="I673" s="30" t="str">
        <f>VLOOKUP(A673,'[4]ItemReport_10001042616_2025-02-'!$A:$U,21,0)</f>
        <v>00764608005163</v>
      </c>
    </row>
    <row r="674" spans="1:10" x14ac:dyDescent="0.25">
      <c r="A674" t="s">
        <v>7975</v>
      </c>
      <c r="B674" t="s">
        <v>8119</v>
      </c>
      <c r="F674" t="s">
        <v>7324</v>
      </c>
      <c r="I674" s="30" t="str">
        <f>VLOOKUP(A674,'[4]ItemReport_10001042616_2025-02-'!$A:$U,21,0)</f>
        <v>00462352462880</v>
      </c>
      <c r="J674" t="s">
        <v>8194</v>
      </c>
    </row>
    <row r="675" spans="1:10" x14ac:dyDescent="0.25">
      <c r="A675" t="s">
        <v>6521</v>
      </c>
      <c r="B675" t="s">
        <v>6878</v>
      </c>
      <c r="C675" t="s">
        <v>6878</v>
      </c>
      <c r="D675">
        <v>5190</v>
      </c>
      <c r="E675" t="s">
        <v>7017</v>
      </c>
      <c r="F675" t="s">
        <v>7099</v>
      </c>
      <c r="H675" s="17" t="s">
        <v>7120</v>
      </c>
      <c r="I675" s="30" t="str">
        <f>VLOOKUP(A675,'[4]ItemReport_10001042616_2025-02-'!$A:$U,21,0)</f>
        <v>00764608050712</v>
      </c>
      <c r="J675" t="s">
        <v>8194</v>
      </c>
    </row>
    <row r="676" spans="1:10" ht="60" x14ac:dyDescent="0.25">
      <c r="A676" t="s">
        <v>6531</v>
      </c>
      <c r="B676" t="s">
        <v>6919</v>
      </c>
      <c r="C676" t="s">
        <v>6800</v>
      </c>
      <c r="D676">
        <v>5190</v>
      </c>
      <c r="E676" t="s">
        <v>6799</v>
      </c>
      <c r="F676" s="25" t="s">
        <v>8316</v>
      </c>
      <c r="H676" s="39" t="s">
        <v>8441</v>
      </c>
      <c r="I676" s="30" t="str">
        <f>VLOOKUP(A676,'[4]ItemReport_10001042616_2025-02-'!$A:$U,21,0)</f>
        <v>00764608020524</v>
      </c>
      <c r="J676" t="s">
        <v>8195</v>
      </c>
    </row>
    <row r="677" spans="1:10" ht="45" x14ac:dyDescent="0.25">
      <c r="A677" t="s">
        <v>7976</v>
      </c>
      <c r="B677" t="s">
        <v>8120</v>
      </c>
      <c r="F677" s="25" t="s">
        <v>8868</v>
      </c>
      <c r="I677" s="30" t="str">
        <f>VLOOKUP(A677,'[4]ItemReport_10001042616_2025-02-'!$A:$U,21,0)</f>
        <v>00764608018040</v>
      </c>
      <c r="J677" t="s">
        <v>8194</v>
      </c>
    </row>
    <row r="678" spans="1:10" x14ac:dyDescent="0.25">
      <c r="A678" t="s">
        <v>2688</v>
      </c>
      <c r="B678" t="s">
        <v>8121</v>
      </c>
      <c r="F678" t="s">
        <v>8173</v>
      </c>
      <c r="I678" s="30" t="str">
        <f>VLOOKUP(A678,'[4]ItemReport_10001042616_2025-02-'!$A:$U,21,0)</f>
        <v>20814625070904</v>
      </c>
      <c r="J678" t="s">
        <v>8194</v>
      </c>
    </row>
    <row r="679" spans="1:10" ht="60" x14ac:dyDescent="0.25">
      <c r="A679" t="s">
        <v>8516</v>
      </c>
      <c r="B679" t="s">
        <v>9018</v>
      </c>
      <c r="H679" s="39" t="s">
        <v>8520</v>
      </c>
      <c r="I679" s="30" t="str">
        <f>VLOOKUP(A679,'[4]ItemReport_10001042616_2025-02-'!$A:$U,21,0)</f>
        <v>00764608051214</v>
      </c>
    </row>
    <row r="680" spans="1:10" ht="60" x14ac:dyDescent="0.25">
      <c r="A680" t="s">
        <v>3894</v>
      </c>
      <c r="B680" t="s">
        <v>8122</v>
      </c>
      <c r="F680" s="25" t="s">
        <v>8331</v>
      </c>
      <c r="I680" s="30" t="e">
        <f>VLOOKUP(A680,'[4]ItemReport_10001042616_2025-02-'!$A:$U,21,0)</f>
        <v>#N/A</v>
      </c>
      <c r="J680" t="s">
        <v>8204</v>
      </c>
    </row>
    <row r="681" spans="1:10" x14ac:dyDescent="0.25">
      <c r="A681" t="s">
        <v>2693</v>
      </c>
      <c r="B681" t="s">
        <v>7567</v>
      </c>
      <c r="D681">
        <v>520</v>
      </c>
      <c r="F681" t="s">
        <v>7223</v>
      </c>
      <c r="H681" s="17" t="s">
        <v>7120</v>
      </c>
      <c r="I681" s="30" t="str">
        <f>VLOOKUP(A681,'[4]ItemReport_10001042616_2025-02-'!$A:$U,21,0)</f>
        <v>10764608051129</v>
      </c>
      <c r="J681" t="s">
        <v>8194</v>
      </c>
    </row>
    <row r="682" spans="1:10" ht="60" x14ac:dyDescent="0.25">
      <c r="A682" t="s">
        <v>2694</v>
      </c>
      <c r="B682" t="s">
        <v>8123</v>
      </c>
      <c r="F682" s="25" t="s">
        <v>8314</v>
      </c>
      <c r="H682" s="39" t="s">
        <v>8440</v>
      </c>
      <c r="I682" s="30" t="str">
        <f>VLOOKUP(A682,'[4]ItemReport_10001042616_2025-02-'!$A:$U,21,0)</f>
        <v>00764608017166</v>
      </c>
      <c r="J682" t="s">
        <v>8199</v>
      </c>
    </row>
    <row r="683" spans="1:10" x14ac:dyDescent="0.25">
      <c r="A683" t="s">
        <v>8606</v>
      </c>
      <c r="B683" t="s">
        <v>9019</v>
      </c>
      <c r="H683" t="s">
        <v>7120</v>
      </c>
      <c r="I683" s="30" t="str">
        <f>VLOOKUP(A683,'[4]ItemReport_10001042616_2025-02-'!$A:$U,21,0)</f>
        <v>00764608010617</v>
      </c>
      <c r="J683" t="s">
        <v>8194</v>
      </c>
    </row>
    <row r="684" spans="1:10" ht="60" x14ac:dyDescent="0.25">
      <c r="A684" t="s">
        <v>8607</v>
      </c>
      <c r="B684" t="s">
        <v>9020</v>
      </c>
      <c r="H684" s="39" t="s">
        <v>8608</v>
      </c>
      <c r="I684" s="30" t="str">
        <f>VLOOKUP(A684,'[4]ItemReport_10001042616_2025-02-'!$A:$U,21,0)</f>
        <v>10764608023447</v>
      </c>
    </row>
    <row r="685" spans="1:10" x14ac:dyDescent="0.25">
      <c r="A685" t="s">
        <v>8882</v>
      </c>
      <c r="B685" t="s">
        <v>9021</v>
      </c>
      <c r="H685" s="17" t="s">
        <v>7325</v>
      </c>
      <c r="I685" s="30" t="str">
        <f>VLOOKUP(A685,'[4]ItemReport_10001042616_2025-02-'!$A:$U,21,0)</f>
        <v>00764608012178</v>
      </c>
      <c r="J685" t="s">
        <v>8194</v>
      </c>
    </row>
    <row r="686" spans="1:10" ht="60" x14ac:dyDescent="0.25">
      <c r="A686" t="s">
        <v>7960</v>
      </c>
      <c r="H686" s="39" t="s">
        <v>8410</v>
      </c>
      <c r="I686" s="30" t="str">
        <f>VLOOKUP(A686,'[4]ItemReport_10001042616_2025-02-'!$A:$U,21,0)</f>
        <v>00764608019276</v>
      </c>
    </row>
    <row r="687" spans="1:10" ht="60" x14ac:dyDescent="0.25">
      <c r="A687" t="s">
        <v>8222</v>
      </c>
      <c r="H687" s="39" t="s">
        <v>8453</v>
      </c>
      <c r="I687" s="30" t="str">
        <f>VLOOKUP(A687,'[4]ItemReport_10001042616_2025-02-'!$A:$U,21,0)</f>
        <v>00764608009147</v>
      </c>
    </row>
    <row r="688" spans="1:10" ht="60" x14ac:dyDescent="0.25">
      <c r="A688" t="s">
        <v>8217</v>
      </c>
      <c r="H688" s="39" t="s">
        <v>8453</v>
      </c>
      <c r="I688" s="30" t="str">
        <f>VLOOKUP(A688,'[4]ItemReport_10001042616_2025-02-'!$A:$U,21,0)</f>
        <v>00764608038116</v>
      </c>
    </row>
    <row r="689" spans="1:10" x14ac:dyDescent="0.25">
      <c r="A689" t="s">
        <v>34</v>
      </c>
      <c r="B689" t="s">
        <v>7508</v>
      </c>
      <c r="D689">
        <v>527</v>
      </c>
      <c r="E689" t="s">
        <v>34</v>
      </c>
      <c r="F689" t="s">
        <v>7120</v>
      </c>
      <c r="H689" s="17" t="s">
        <v>7120</v>
      </c>
      <c r="I689" s="30" t="str">
        <f>VLOOKUP(A689,'[4]ItemReport_10001042616_2025-02-'!$A:$U,21,0)</f>
        <v>00764608012888</v>
      </c>
      <c r="J689" t="s">
        <v>8194</v>
      </c>
    </row>
    <row r="690" spans="1:10" x14ac:dyDescent="0.25">
      <c r="A690" t="s">
        <v>1062</v>
      </c>
      <c r="D690">
        <v>2196</v>
      </c>
      <c r="H690" s="17" t="s">
        <v>7120</v>
      </c>
      <c r="I690" s="30" t="str">
        <f>VLOOKUP(A690,'[4]ItemReport_10001042616_2025-02-'!$A:$U,21,0)</f>
        <v>00764608034514</v>
      </c>
      <c r="J690" t="s">
        <v>8194</v>
      </c>
    </row>
    <row r="691" spans="1:10" x14ac:dyDescent="0.25">
      <c r="A691" t="s">
        <v>2717</v>
      </c>
      <c r="B691" t="s">
        <v>7196</v>
      </c>
      <c r="C691" t="s">
        <v>7197</v>
      </c>
      <c r="D691">
        <v>529</v>
      </c>
      <c r="E691" t="s">
        <v>7093</v>
      </c>
      <c r="F691" t="s">
        <v>7223</v>
      </c>
      <c r="H691" s="17" t="s">
        <v>7120</v>
      </c>
      <c r="I691" s="30" t="str">
        <f>VLOOKUP(A691,'[4]ItemReport_10001042616_2025-02-'!$A:$U,21,0)</f>
        <v>00466374657736</v>
      </c>
      <c r="J691" t="s">
        <v>8194</v>
      </c>
    </row>
    <row r="692" spans="1:10" ht="60" x14ac:dyDescent="0.25">
      <c r="A692" t="s">
        <v>8220</v>
      </c>
      <c r="H692" s="39" t="s">
        <v>8453</v>
      </c>
      <c r="I692" s="30" t="str">
        <f>VLOOKUP(A692,'[4]ItemReport_10001042616_2025-02-'!$A:$U,21,0)</f>
        <v>20764608033467</v>
      </c>
    </row>
    <row r="693" spans="1:10" ht="45" x14ac:dyDescent="0.25">
      <c r="A693" t="s">
        <v>2719</v>
      </c>
      <c r="B693" t="s">
        <v>8124</v>
      </c>
      <c r="F693" s="25" t="s">
        <v>8868</v>
      </c>
      <c r="I693" s="30" t="str">
        <f>VLOOKUP(A693,'[4]ItemReport_10001042616_2025-02-'!$A:$U,21,0)</f>
        <v>10764608023072</v>
      </c>
      <c r="J693" t="s">
        <v>8194</v>
      </c>
    </row>
    <row r="694" spans="1:10" x14ac:dyDescent="0.25">
      <c r="A694" t="s">
        <v>2720</v>
      </c>
      <c r="B694" t="s">
        <v>6910</v>
      </c>
      <c r="C694" t="s">
        <v>6722</v>
      </c>
      <c r="D694">
        <v>530</v>
      </c>
      <c r="E694" t="s">
        <v>6681</v>
      </c>
      <c r="F694" t="s">
        <v>6854</v>
      </c>
      <c r="H694" s="17" t="s">
        <v>7120</v>
      </c>
      <c r="I694" s="30" t="str">
        <f>VLOOKUP(A694,'[4]ItemReport_10001042616_2025-02-'!$A:$U,21,0)</f>
        <v>20764608021730</v>
      </c>
      <c r="J694" t="s">
        <v>8194</v>
      </c>
    </row>
    <row r="695" spans="1:10" ht="60" x14ac:dyDescent="0.25">
      <c r="A695" t="s">
        <v>8223</v>
      </c>
      <c r="H695" s="39" t="s">
        <v>8453</v>
      </c>
      <c r="I695" s="30" t="str">
        <f>VLOOKUP(A695,'[4]ItemReport_10001042616_2025-02-'!$A:$U,21,0)</f>
        <v>00764608008072</v>
      </c>
    </row>
    <row r="696" spans="1:10" x14ac:dyDescent="0.25">
      <c r="A696" t="s">
        <v>2722</v>
      </c>
      <c r="B696" t="s">
        <v>8125</v>
      </c>
      <c r="F696" t="s">
        <v>7409</v>
      </c>
      <c r="I696" s="30" t="str">
        <f>VLOOKUP(A696,'[4]ItemReport_10001042616_2025-02-'!$A:$U,21,0)</f>
        <v>20764608005143</v>
      </c>
      <c r="J696" t="s">
        <v>8194</v>
      </c>
    </row>
    <row r="697" spans="1:10" ht="60" x14ac:dyDescent="0.25">
      <c r="A697" t="s">
        <v>8225</v>
      </c>
      <c r="H697" s="39" t="s">
        <v>8440</v>
      </c>
      <c r="I697" s="30" t="str">
        <f>VLOOKUP(A697,'[4]ItemReport_10001042616_2025-02-'!$A:$U,21,0)</f>
        <v>20805219531574</v>
      </c>
    </row>
    <row r="698" spans="1:10" ht="60" x14ac:dyDescent="0.25">
      <c r="A698" t="s">
        <v>2725</v>
      </c>
      <c r="B698" t="s">
        <v>7691</v>
      </c>
      <c r="C698" t="s">
        <v>7757</v>
      </c>
      <c r="D698" t="s">
        <v>2726</v>
      </c>
      <c r="E698" t="s">
        <v>7844</v>
      </c>
      <c r="F698" t="s">
        <v>7331</v>
      </c>
      <c r="H698" s="39" t="s">
        <v>8454</v>
      </c>
      <c r="I698" s="30" t="str">
        <f>VLOOKUP(A698,'[4]ItemReport_10001042616_2025-02-'!$A:$U,21,0)</f>
        <v>10764608034702</v>
      </c>
      <c r="J698" t="s">
        <v>8199</v>
      </c>
    </row>
    <row r="699" spans="1:10" x14ac:dyDescent="0.25">
      <c r="A699" t="s">
        <v>2727</v>
      </c>
      <c r="B699" t="s">
        <v>7239</v>
      </c>
      <c r="C699" t="s">
        <v>7240</v>
      </c>
      <c r="D699">
        <v>532</v>
      </c>
      <c r="E699" t="s">
        <v>7845</v>
      </c>
      <c r="F699" t="s">
        <v>6854</v>
      </c>
      <c r="I699" s="30" t="str">
        <f>VLOOKUP(A699,'[4]ItemReport_10001042616_2025-02-'!$A:$U,21,0)</f>
        <v>20764608011021</v>
      </c>
      <c r="J699" t="s">
        <v>8194</v>
      </c>
    </row>
    <row r="700" spans="1:10" x14ac:dyDescent="0.25">
      <c r="A700" t="s">
        <v>2729</v>
      </c>
      <c r="B700" t="s">
        <v>8126</v>
      </c>
      <c r="F700" t="s">
        <v>7409</v>
      </c>
      <c r="I700" s="30" t="str">
        <f>VLOOKUP(A700,'[4]ItemReport_10001042616_2025-02-'!$A:$U,21,0)</f>
        <v>00764608039991</v>
      </c>
      <c r="J700" t="s">
        <v>8194</v>
      </c>
    </row>
    <row r="701" spans="1:10" x14ac:dyDescent="0.25">
      <c r="A701" t="s">
        <v>2730</v>
      </c>
      <c r="B701" t="s">
        <v>7898</v>
      </c>
      <c r="C701" t="s">
        <v>7898</v>
      </c>
      <c r="E701" t="s">
        <v>7941</v>
      </c>
      <c r="F701" t="s">
        <v>6853</v>
      </c>
      <c r="H701" s="17" t="s">
        <v>7119</v>
      </c>
      <c r="I701" s="30" t="str">
        <f>VLOOKUP(A701,'[4]ItemReport_10001042616_2025-02-'!$A:$U,21,0)</f>
        <v>00460568092136</v>
      </c>
      <c r="J701" t="s">
        <v>8194</v>
      </c>
    </row>
    <row r="702" spans="1:10" ht="60" x14ac:dyDescent="0.25">
      <c r="A702" t="s">
        <v>8221</v>
      </c>
      <c r="H702" s="39" t="s">
        <v>8453</v>
      </c>
      <c r="I702" s="30" t="str">
        <f>VLOOKUP(A702,'[4]ItemReport_10001042616_2025-02-'!$A:$U,21,0)</f>
        <v>10764608016364</v>
      </c>
    </row>
    <row r="703" spans="1:10" x14ac:dyDescent="0.25">
      <c r="A703" t="s">
        <v>2732</v>
      </c>
      <c r="B703" t="s">
        <v>8127</v>
      </c>
      <c r="F703" t="s">
        <v>7409</v>
      </c>
      <c r="I703" s="30" t="str">
        <f>VLOOKUP(A703,'[4]ItemReport_10001042616_2025-02-'!$A:$U,21,0)</f>
        <v>00764608023006</v>
      </c>
      <c r="J703" t="s">
        <v>8194</v>
      </c>
    </row>
    <row r="704" spans="1:10" x14ac:dyDescent="0.25">
      <c r="A704" t="s">
        <v>4292</v>
      </c>
      <c r="B704" t="s">
        <v>8128</v>
      </c>
      <c r="F704" t="s">
        <v>8173</v>
      </c>
      <c r="I704" s="30" t="e">
        <f>VLOOKUP(A704,'[4]ItemReport_10001042616_2025-02-'!$A:$U,21,0)</f>
        <v>#N/A</v>
      </c>
      <c r="J704" t="s">
        <v>8194</v>
      </c>
    </row>
    <row r="705" spans="1:10" ht="60" x14ac:dyDescent="0.25">
      <c r="A705" t="s">
        <v>2733</v>
      </c>
      <c r="B705" t="s">
        <v>7690</v>
      </c>
      <c r="C705" t="s">
        <v>7755</v>
      </c>
      <c r="D705" t="s">
        <v>2734</v>
      </c>
      <c r="E705" t="s">
        <v>7846</v>
      </c>
      <c r="F705" t="s">
        <v>7253</v>
      </c>
      <c r="H705" s="39" t="s">
        <v>8799</v>
      </c>
      <c r="I705" s="30" t="str">
        <f>VLOOKUP(A705,'[4]ItemReport_10001042616_2025-02-'!$A:$U,21,0)</f>
        <v>00764608017753</v>
      </c>
      <c r="J705" t="s">
        <v>8199</v>
      </c>
    </row>
    <row r="706" spans="1:10" x14ac:dyDescent="0.25">
      <c r="A706" t="s">
        <v>2735</v>
      </c>
      <c r="B706" t="s">
        <v>7245</v>
      </c>
      <c r="C706" t="s">
        <v>7246</v>
      </c>
      <c r="D706">
        <v>534</v>
      </c>
      <c r="E706" t="s">
        <v>7847</v>
      </c>
      <c r="F706" t="s">
        <v>6854</v>
      </c>
      <c r="I706" s="30" t="str">
        <f>VLOOKUP(A706,'[4]ItemReport_10001042616_2025-02-'!$A:$U,21,0)</f>
        <v>00764608090138</v>
      </c>
      <c r="J706" t="s">
        <v>8194</v>
      </c>
    </row>
    <row r="707" spans="1:10" x14ac:dyDescent="0.25">
      <c r="A707" t="s">
        <v>2737</v>
      </c>
      <c r="B707" t="s">
        <v>8129</v>
      </c>
      <c r="F707" t="s">
        <v>7409</v>
      </c>
      <c r="I707" s="30" t="str">
        <f>VLOOKUP(A707,'[4]ItemReport_10001042616_2025-02-'!$A:$U,21,0)</f>
        <v>20764608090033</v>
      </c>
      <c r="J707" t="s">
        <v>8194</v>
      </c>
    </row>
    <row r="708" spans="1:10" x14ac:dyDescent="0.25">
      <c r="A708" t="s">
        <v>2738</v>
      </c>
      <c r="B708" t="s">
        <v>7241</v>
      </c>
      <c r="C708" t="s">
        <v>7241</v>
      </c>
      <c r="D708">
        <v>535</v>
      </c>
      <c r="E708" t="s">
        <v>7848</v>
      </c>
      <c r="F708" t="s">
        <v>7224</v>
      </c>
      <c r="I708" s="30" t="str">
        <f>VLOOKUP(A708,'[4]ItemReport_10001042616_2025-02-'!$A:$U,21,0)</f>
        <v>00464599930252</v>
      </c>
      <c r="J708" t="s">
        <v>8194</v>
      </c>
    </row>
    <row r="709" spans="1:10" x14ac:dyDescent="0.25">
      <c r="A709" t="s">
        <v>2742</v>
      </c>
      <c r="B709" t="s">
        <v>7595</v>
      </c>
      <c r="C709" t="s">
        <v>7925</v>
      </c>
      <c r="D709">
        <v>538</v>
      </c>
      <c r="E709" t="s">
        <v>6682</v>
      </c>
      <c r="F709" t="s">
        <v>8173</v>
      </c>
      <c r="I709" s="30" t="str">
        <f>VLOOKUP(A709,'[4]ItemReport_10001042616_2025-02-'!$A:$U,21,0)</f>
        <v>20764608006966</v>
      </c>
      <c r="J709" t="s">
        <v>8194</v>
      </c>
    </row>
    <row r="710" spans="1:10" ht="60" x14ac:dyDescent="0.25">
      <c r="A710" t="s">
        <v>2746</v>
      </c>
      <c r="B710" t="s">
        <v>6920</v>
      </c>
      <c r="C710" t="s">
        <v>6761</v>
      </c>
      <c r="D710">
        <v>539</v>
      </c>
      <c r="E710" t="s">
        <v>6837</v>
      </c>
      <c r="F710" s="25" t="s">
        <v>8314</v>
      </c>
      <c r="H710" s="39" t="s">
        <v>8440</v>
      </c>
      <c r="I710" s="30" t="str">
        <f>VLOOKUP(A710,'[4]ItemReport_10001042616_2025-02-'!$A:$U,21,0)</f>
        <v>10764608017309</v>
      </c>
      <c r="J710" t="s">
        <v>8204</v>
      </c>
    </row>
    <row r="711" spans="1:10" x14ac:dyDescent="0.25">
      <c r="A711" t="s">
        <v>6568</v>
      </c>
      <c r="B711" t="s">
        <v>6911</v>
      </c>
      <c r="C711" t="s">
        <v>6787</v>
      </c>
      <c r="D711">
        <v>540</v>
      </c>
      <c r="E711" t="s">
        <v>6683</v>
      </c>
      <c r="F711" t="s">
        <v>6854</v>
      </c>
      <c r="H711" s="17" t="s">
        <v>7120</v>
      </c>
      <c r="I711" s="30" t="str">
        <f>VLOOKUP(A711,'[4]ItemReport_10001042616_2025-02-'!$A:$U,21,0)</f>
        <v>00462388411715</v>
      </c>
      <c r="J711" t="s">
        <v>8194</v>
      </c>
    </row>
    <row r="712" spans="1:10" x14ac:dyDescent="0.25">
      <c r="A712" t="s">
        <v>2755</v>
      </c>
      <c r="B712" t="s">
        <v>7394</v>
      </c>
      <c r="C712" t="s">
        <v>7394</v>
      </c>
      <c r="D712">
        <v>5412</v>
      </c>
      <c r="E712" t="s">
        <v>7849</v>
      </c>
      <c r="F712" t="s">
        <v>6853</v>
      </c>
      <c r="I712" s="30" t="str">
        <f>VLOOKUP(A712,'[4]ItemReport_10001042616_2025-02-'!$A:$U,21,0)</f>
        <v>00764608039809</v>
      </c>
      <c r="J712" t="s">
        <v>8194</v>
      </c>
    </row>
    <row r="713" spans="1:10" x14ac:dyDescent="0.25">
      <c r="A713" t="s">
        <v>2758</v>
      </c>
      <c r="B713" t="s">
        <v>7388</v>
      </c>
      <c r="C713" t="s">
        <v>7388</v>
      </c>
      <c r="D713">
        <v>5413</v>
      </c>
      <c r="E713" t="s">
        <v>7850</v>
      </c>
      <c r="F713" t="s">
        <v>6853</v>
      </c>
      <c r="I713" s="30" t="e">
        <f>VLOOKUP(A713,'[4]ItemReport_10001042616_2025-02-'!$A:$U,21,0)</f>
        <v>#N/A</v>
      </c>
      <c r="J713" t="s">
        <v>8194</v>
      </c>
    </row>
    <row r="714" spans="1:10" ht="45" x14ac:dyDescent="0.25">
      <c r="A714" t="s">
        <v>2760</v>
      </c>
      <c r="B714" t="s">
        <v>8130</v>
      </c>
      <c r="F714" s="25" t="s">
        <v>8868</v>
      </c>
      <c r="I714" s="30" t="str">
        <f>VLOOKUP(A714,'[4]ItemReport_10001042616_2025-02-'!$A:$U,21,0)</f>
        <v>CUSTOM</v>
      </c>
      <c r="J714" t="s">
        <v>8194</v>
      </c>
    </row>
    <row r="715" spans="1:10" x14ac:dyDescent="0.25">
      <c r="A715" t="s">
        <v>2761</v>
      </c>
      <c r="B715" t="s">
        <v>7169</v>
      </c>
      <c r="C715" t="s">
        <v>7169</v>
      </c>
      <c r="D715">
        <v>5414</v>
      </c>
      <c r="E715" t="s">
        <v>7019</v>
      </c>
      <c r="F715" t="s">
        <v>6853</v>
      </c>
      <c r="H715" s="17" t="s">
        <v>7120</v>
      </c>
      <c r="I715" s="30" t="str">
        <f>VLOOKUP(A715,'[4]ItemReport_10001042616_2025-02-'!$A:$U,21,0)</f>
        <v>20088908342808</v>
      </c>
      <c r="J715" t="s">
        <v>8194</v>
      </c>
    </row>
    <row r="716" spans="1:10" ht="60" x14ac:dyDescent="0.25">
      <c r="A716" t="s">
        <v>2762</v>
      </c>
      <c r="B716" t="s">
        <v>8580</v>
      </c>
      <c r="C716" t="s">
        <v>8581</v>
      </c>
      <c r="F716" s="25" t="s">
        <v>8324</v>
      </c>
      <c r="H716" s="39" t="s">
        <v>8447</v>
      </c>
      <c r="I716" s="30" t="str">
        <f>VLOOKUP(A716,'[4]ItemReport_10001042616_2025-02-'!$A:$U,21,0)</f>
        <v>20764608022386</v>
      </c>
    </row>
    <row r="717" spans="1:10" x14ac:dyDescent="0.25">
      <c r="A717" t="s">
        <v>2764</v>
      </c>
      <c r="B717" t="s">
        <v>6982</v>
      </c>
      <c r="C717" t="s">
        <v>7125</v>
      </c>
      <c r="D717">
        <v>5419</v>
      </c>
      <c r="E717" t="s">
        <v>6685</v>
      </c>
      <c r="F717" t="s">
        <v>8173</v>
      </c>
      <c r="I717" s="30" t="str">
        <f>VLOOKUP(A717,'[4]ItemReport_10001042616_2025-02-'!$A:$U,21,0)</f>
        <v>00764608043745</v>
      </c>
      <c r="J717" t="s">
        <v>8194</v>
      </c>
    </row>
    <row r="718" spans="1:10" x14ac:dyDescent="0.25">
      <c r="A718" t="s">
        <v>2779</v>
      </c>
      <c r="B718" t="s">
        <v>7382</v>
      </c>
      <c r="C718" t="s">
        <v>7382</v>
      </c>
      <c r="D718">
        <v>542</v>
      </c>
      <c r="E718" t="s">
        <v>7851</v>
      </c>
      <c r="F718" t="s">
        <v>6853</v>
      </c>
      <c r="I718" s="30" t="str">
        <f>VLOOKUP(A718,'[4]ItemReport_10001042616_2025-02-'!$A:$U,21,0)</f>
        <v>00462175457315</v>
      </c>
      <c r="J718" t="s">
        <v>8194</v>
      </c>
    </row>
    <row r="719" spans="1:10" ht="60" x14ac:dyDescent="0.25">
      <c r="A719" t="s">
        <v>2780</v>
      </c>
      <c r="B719" t="s">
        <v>8131</v>
      </c>
      <c r="F719" s="25" t="s">
        <v>8314</v>
      </c>
      <c r="I719" s="30" t="str">
        <f>VLOOKUP(A719,'[4]ItemReport_10001042616_2025-02-'!$A:$U,21,0)</f>
        <v>00814625015031</v>
      </c>
      <c r="J719" t="s">
        <v>8201</v>
      </c>
    </row>
    <row r="720" spans="1:10" x14ac:dyDescent="0.25">
      <c r="A720" t="s">
        <v>2782</v>
      </c>
      <c r="B720" t="s">
        <v>8132</v>
      </c>
      <c r="F720" t="s">
        <v>6853</v>
      </c>
      <c r="H720" s="17" t="s">
        <v>7120</v>
      </c>
      <c r="I720" s="30" t="str">
        <f>VLOOKUP(A720,'[4]ItemReport_10001042616_2025-02-'!$A:$U,21,0)</f>
        <v>00764608043073</v>
      </c>
      <c r="J720" t="s">
        <v>8194</v>
      </c>
    </row>
    <row r="721" spans="1:10" ht="45" x14ac:dyDescent="0.25">
      <c r="A721" t="s">
        <v>2783</v>
      </c>
      <c r="B721" t="s">
        <v>7289</v>
      </c>
      <c r="C721" t="s">
        <v>7290</v>
      </c>
      <c r="D721">
        <v>543</v>
      </c>
      <c r="E721" t="s">
        <v>7852</v>
      </c>
      <c r="F721" s="25" t="s">
        <v>8312</v>
      </c>
      <c r="I721" s="30" t="str">
        <f>VLOOKUP(A721,'[4]ItemReport_10001042616_2025-02-'!$A:$U,21,0)</f>
        <v>20764608021501</v>
      </c>
      <c r="J721" t="s">
        <v>8201</v>
      </c>
    </row>
    <row r="722" spans="1:10" ht="60" x14ac:dyDescent="0.25">
      <c r="A722" t="s">
        <v>8206</v>
      </c>
      <c r="H722" s="39" t="s">
        <v>8409</v>
      </c>
      <c r="I722" s="30" t="str">
        <f>VLOOKUP(A722,'[4]ItemReport_10001042616_2025-02-'!$A:$U,21,0)</f>
        <v>00764608007693</v>
      </c>
    </row>
    <row r="723" spans="1:10" ht="45" x14ac:dyDescent="0.25">
      <c r="A723" t="s">
        <v>7955</v>
      </c>
      <c r="H723" s="39" t="s">
        <v>8733</v>
      </c>
      <c r="I723" s="30" t="str">
        <f>VLOOKUP(A723,'[4]ItemReport_10001042616_2025-02-'!$A:$U,21,0)</f>
        <v>00805219491751</v>
      </c>
    </row>
    <row r="724" spans="1:10" ht="45" x14ac:dyDescent="0.25">
      <c r="A724" t="s">
        <v>2806</v>
      </c>
      <c r="B724" t="s">
        <v>7515</v>
      </c>
      <c r="C724" t="s">
        <v>7515</v>
      </c>
      <c r="D724">
        <v>546</v>
      </c>
      <c r="E724" t="s">
        <v>7046</v>
      </c>
      <c r="F724" s="25" t="s">
        <v>8868</v>
      </c>
      <c r="H724" s="17" t="s">
        <v>7325</v>
      </c>
      <c r="I724" s="30" t="str">
        <f>VLOOKUP(A724,'[4]ItemReport_10001042616_2025-02-'!$A:$U,21,0)</f>
        <v>00463373554059</v>
      </c>
      <c r="J724" t="s">
        <v>8194</v>
      </c>
    </row>
    <row r="725" spans="1:10" ht="60" x14ac:dyDescent="0.25">
      <c r="A725" t="s">
        <v>2807</v>
      </c>
      <c r="B725" t="s">
        <v>7679</v>
      </c>
      <c r="C725" t="s">
        <v>7750</v>
      </c>
      <c r="D725">
        <v>546</v>
      </c>
      <c r="E725" t="s">
        <v>7853</v>
      </c>
      <c r="F725" s="25" t="s">
        <v>8857</v>
      </c>
      <c r="H725" s="39" t="s">
        <v>8386</v>
      </c>
      <c r="I725" s="30" t="str">
        <f>VLOOKUP(A725,'[4]ItemReport_10001042616_2025-02-'!$A:$U,21,0)</f>
        <v>00460015799564</v>
      </c>
      <c r="J725" t="s">
        <v>8204</v>
      </c>
    </row>
    <row r="726" spans="1:10" x14ac:dyDescent="0.25">
      <c r="A726" t="s">
        <v>3836</v>
      </c>
      <c r="B726" t="s">
        <v>6988</v>
      </c>
      <c r="C726" t="s">
        <v>6687</v>
      </c>
      <c r="D726">
        <v>5472</v>
      </c>
      <c r="E726" t="s">
        <v>6686</v>
      </c>
      <c r="F726" t="s">
        <v>8173</v>
      </c>
      <c r="H726" s="17" t="s">
        <v>7325</v>
      </c>
      <c r="I726" s="30" t="str">
        <f>VLOOKUP(A726,'[4]ItemReport_10001042616_2025-02-'!$A:$U,21,0)</f>
        <v>00764608017357</v>
      </c>
      <c r="J726" t="s">
        <v>8194</v>
      </c>
    </row>
    <row r="727" spans="1:10" x14ac:dyDescent="0.25">
      <c r="A727" t="s">
        <v>3838</v>
      </c>
      <c r="B727" t="s">
        <v>7272</v>
      </c>
      <c r="C727" t="s">
        <v>7273</v>
      </c>
      <c r="D727">
        <v>5476</v>
      </c>
      <c r="E727" t="s">
        <v>7854</v>
      </c>
      <c r="F727" t="s">
        <v>8173</v>
      </c>
      <c r="H727" s="17" t="s">
        <v>7325</v>
      </c>
      <c r="I727" s="30" t="str">
        <f>VLOOKUP(A727,'[4]ItemReport_10001042616_2025-02-'!$A:$U,21,0)</f>
        <v>40764608034635</v>
      </c>
      <c r="J727" t="s">
        <v>8194</v>
      </c>
    </row>
    <row r="728" spans="1:10" x14ac:dyDescent="0.25">
      <c r="A728" t="s">
        <v>8262</v>
      </c>
      <c r="B728" t="s">
        <v>8260</v>
      </c>
      <c r="C728" t="s">
        <v>8260</v>
      </c>
      <c r="F728" t="s">
        <v>6853</v>
      </c>
      <c r="I728" s="30" t="e">
        <f>VLOOKUP(A728,'[4]ItemReport_10001042616_2025-02-'!$A:$U,21,0)</f>
        <v>#N/A</v>
      </c>
      <c r="J728" t="s">
        <v>8194</v>
      </c>
    </row>
    <row r="729" spans="1:10" ht="60" x14ac:dyDescent="0.25">
      <c r="A729" t="s">
        <v>2821</v>
      </c>
      <c r="B729" t="s">
        <v>7579</v>
      </c>
      <c r="D729">
        <v>5492</v>
      </c>
      <c r="E729" t="s">
        <v>2821</v>
      </c>
      <c r="F729" s="25" t="s">
        <v>8362</v>
      </c>
      <c r="H729" s="39" t="s">
        <v>8416</v>
      </c>
      <c r="I729" s="30" t="str">
        <f>VLOOKUP(A729,'[4]ItemReport_10001042616_2025-02-'!$A:$U,21,0)</f>
        <v>00764608054925</v>
      </c>
      <c r="J729" t="s">
        <v>8196</v>
      </c>
    </row>
    <row r="730" spans="1:10" ht="60" x14ac:dyDescent="0.25">
      <c r="A730" t="s">
        <v>2823</v>
      </c>
      <c r="B730" t="s">
        <v>7569</v>
      </c>
      <c r="D730">
        <v>5493</v>
      </c>
      <c r="F730" s="25" t="s">
        <v>8362</v>
      </c>
      <c r="H730" s="39" t="s">
        <v>8390</v>
      </c>
      <c r="I730" s="30" t="str">
        <f>VLOOKUP(A730,'[4]ItemReport_10001042616_2025-02-'!$A:$U,21,0)</f>
        <v>00764608054932</v>
      </c>
      <c r="J730" t="s">
        <v>8196</v>
      </c>
    </row>
    <row r="731" spans="1:10" ht="60" x14ac:dyDescent="0.25">
      <c r="A731" t="s">
        <v>2825</v>
      </c>
      <c r="B731" t="s">
        <v>7563</v>
      </c>
      <c r="D731">
        <v>5494</v>
      </c>
      <c r="F731" s="25" t="s">
        <v>8362</v>
      </c>
      <c r="H731" s="39" t="s">
        <v>8880</v>
      </c>
      <c r="I731" s="30" t="e">
        <f>VLOOKUP(A731,'[4]ItemReport_10001042616_2025-02-'!$A:$U,21,0)</f>
        <v>#N/A</v>
      </c>
      <c r="J731" t="s">
        <v>8196</v>
      </c>
    </row>
    <row r="732" spans="1:10" ht="60" x14ac:dyDescent="0.25">
      <c r="A732" t="s">
        <v>3956</v>
      </c>
      <c r="B732" t="s">
        <v>6931</v>
      </c>
      <c r="C732" t="s">
        <v>6759</v>
      </c>
      <c r="D732">
        <v>5496</v>
      </c>
      <c r="E732" t="s">
        <v>6818</v>
      </c>
      <c r="F732" s="25" t="s">
        <v>8336</v>
      </c>
      <c r="H732" s="39" t="s">
        <v>8382</v>
      </c>
      <c r="I732" s="30" t="str">
        <f>VLOOKUP(A732,'[4]ItemReport_10001042616_2025-02-'!$A:$U,21,0)</f>
        <v>10764608007140</v>
      </c>
      <c r="J732" t="s">
        <v>8201</v>
      </c>
    </row>
    <row r="733" spans="1:10" x14ac:dyDescent="0.25">
      <c r="A733" t="s">
        <v>7222</v>
      </c>
      <c r="B733" t="s">
        <v>7218</v>
      </c>
      <c r="C733" t="s">
        <v>7218</v>
      </c>
      <c r="D733">
        <v>5500</v>
      </c>
      <c r="E733" t="s">
        <v>7222</v>
      </c>
      <c r="F733" t="s">
        <v>7224</v>
      </c>
      <c r="I733" s="30" t="e">
        <f>VLOOKUP(A733,'[4]ItemReport_10001042616_2025-02-'!$A:$U,21,0)</f>
        <v>#N/A</v>
      </c>
      <c r="J733" t="s">
        <v>8194</v>
      </c>
    </row>
    <row r="734" spans="1:10" x14ac:dyDescent="0.25">
      <c r="A734" t="s">
        <v>7219</v>
      </c>
      <c r="B734" t="s">
        <v>7161</v>
      </c>
      <c r="C734" t="s">
        <v>7161</v>
      </c>
      <c r="D734">
        <v>5502</v>
      </c>
      <c r="E734" t="s">
        <v>7219</v>
      </c>
      <c r="F734" t="s">
        <v>7224</v>
      </c>
      <c r="I734" s="30" t="e">
        <f>VLOOKUP(A734,'[4]ItemReport_10001042616_2025-02-'!$A:$U,21,0)</f>
        <v>#N/A</v>
      </c>
      <c r="J734" t="s">
        <v>8194</v>
      </c>
    </row>
    <row r="735" spans="1:10" x14ac:dyDescent="0.25">
      <c r="A735" t="s">
        <v>2833</v>
      </c>
      <c r="B735" t="s">
        <v>7586</v>
      </c>
      <c r="C735" t="s">
        <v>7918</v>
      </c>
      <c r="D735">
        <v>550</v>
      </c>
      <c r="E735" t="s">
        <v>6688</v>
      </c>
      <c r="F735" t="s">
        <v>8173</v>
      </c>
      <c r="I735" s="30" t="str">
        <f>VLOOKUP(A735,'[4]ItemReport_10001042616_2025-02-'!$A:$U,21,0)</f>
        <v>00466035274104</v>
      </c>
      <c r="J735" t="s">
        <v>8194</v>
      </c>
    </row>
    <row r="736" spans="1:10" x14ac:dyDescent="0.25">
      <c r="A736" t="s">
        <v>2840</v>
      </c>
      <c r="B736" t="s">
        <v>7195</v>
      </c>
      <c r="C736" t="s">
        <v>7195</v>
      </c>
      <c r="D736">
        <v>552</v>
      </c>
      <c r="E736" t="s">
        <v>7020</v>
      </c>
      <c r="F736" t="s">
        <v>6853</v>
      </c>
      <c r="H736" s="17" t="s">
        <v>7120</v>
      </c>
      <c r="I736" s="30" t="str">
        <f>VLOOKUP(A736,'[4]ItemReport_10001042616_2025-02-'!$A:$U,21,0)</f>
        <v>10764608012465</v>
      </c>
      <c r="J736" t="s">
        <v>8194</v>
      </c>
    </row>
    <row r="737" spans="1:10" ht="45" x14ac:dyDescent="0.25">
      <c r="A737" t="s">
        <v>7956</v>
      </c>
      <c r="H737" s="39" t="s">
        <v>8734</v>
      </c>
      <c r="I737" s="30" t="str">
        <f>VLOOKUP(A737,'[4]ItemReport_10001042616_2025-02-'!$A:$U,21,0)</f>
        <v>00764608041703</v>
      </c>
    </row>
    <row r="738" spans="1:10" x14ac:dyDescent="0.25">
      <c r="A738" t="s">
        <v>2843</v>
      </c>
      <c r="B738" t="s">
        <v>7512</v>
      </c>
      <c r="D738">
        <v>554</v>
      </c>
      <c r="H738" s="17" t="s">
        <v>7120</v>
      </c>
      <c r="I738" s="30" t="str">
        <f>VLOOKUP(A738,'[4]ItemReport_10001042616_2025-02-'!$A:$U,21,0)</f>
        <v>20764608009769</v>
      </c>
      <c r="J738" t="s">
        <v>8194</v>
      </c>
    </row>
    <row r="739" spans="1:10" ht="45" x14ac:dyDescent="0.25">
      <c r="A739" t="s">
        <v>7957</v>
      </c>
      <c r="H739" s="39" t="s">
        <v>8735</v>
      </c>
      <c r="I739" s="30" t="str">
        <f>VLOOKUP(A739,'[4]ItemReport_10001042616_2025-02-'!$A:$U,21,0)</f>
        <v>20764608017306</v>
      </c>
    </row>
    <row r="740" spans="1:10" x14ac:dyDescent="0.25">
      <c r="A740" t="s">
        <v>2852</v>
      </c>
      <c r="B740" t="s">
        <v>7355</v>
      </c>
      <c r="C740" t="s">
        <v>7355</v>
      </c>
      <c r="D740">
        <v>557</v>
      </c>
      <c r="E740" t="s">
        <v>7855</v>
      </c>
      <c r="F740" t="s">
        <v>6853</v>
      </c>
      <c r="H740" t="s">
        <v>7120</v>
      </c>
      <c r="I740" s="30" t="str">
        <f>VLOOKUP(A740,'[4]ItemReport_10001042616_2025-02-'!$A:$U,21,0)</f>
        <v>00467333314370</v>
      </c>
      <c r="J740" t="s">
        <v>8194</v>
      </c>
    </row>
    <row r="741" spans="1:10" ht="45" x14ac:dyDescent="0.25">
      <c r="A741" t="s">
        <v>7958</v>
      </c>
      <c r="H741" s="39" t="s">
        <v>8736</v>
      </c>
      <c r="I741" s="30" t="str">
        <f>VLOOKUP(A741,'[4]ItemReport_10001042616_2025-02-'!$A:$U,21,0)</f>
        <v>10764608016128</v>
      </c>
    </row>
    <row r="742" spans="1:10" ht="60" x14ac:dyDescent="0.25">
      <c r="A742" t="s">
        <v>7255</v>
      </c>
      <c r="D742" t="s">
        <v>7330</v>
      </c>
      <c r="H742" s="39" t="s">
        <v>8414</v>
      </c>
      <c r="I742" s="30" t="str">
        <f>VLOOKUP(A742,'[4]ItemReport_10001042616_2025-02-'!$A:$U,21,0)</f>
        <v>00088908641006</v>
      </c>
    </row>
    <row r="743" spans="1:10" ht="30" x14ac:dyDescent="0.25">
      <c r="A743" t="s">
        <v>8270</v>
      </c>
      <c r="H743" s="39" t="s">
        <v>8295</v>
      </c>
      <c r="I743" s="30" t="str">
        <f>VLOOKUP(A743,'[4]ItemReport_10001042616_2025-02-'!$A:$U,21,0)</f>
        <v>00764608082454</v>
      </c>
    </row>
    <row r="744" spans="1:10" x14ac:dyDescent="0.25">
      <c r="A744" t="s">
        <v>8604</v>
      </c>
      <c r="B744" t="s">
        <v>6533</v>
      </c>
      <c r="C744" t="s">
        <v>8605</v>
      </c>
      <c r="D744">
        <v>560</v>
      </c>
      <c r="F744" t="s">
        <v>6854</v>
      </c>
      <c r="H744"/>
      <c r="I744" s="30" t="e">
        <f>VLOOKUP(A744,'[4]ItemReport_10001042616_2025-02-'!$A:$U,21,0)</f>
        <v>#N/A</v>
      </c>
    </row>
    <row r="745" spans="1:10" ht="30" x14ac:dyDescent="0.25">
      <c r="A745" t="s">
        <v>8271</v>
      </c>
      <c r="H745" s="39" t="s">
        <v>8295</v>
      </c>
      <c r="I745" s="30" t="str">
        <f>VLOOKUP(A745,'[4]ItemReport_10001042616_2025-02-'!$A:$U,21,0)</f>
        <v>00469689413813</v>
      </c>
    </row>
    <row r="746" spans="1:10" ht="60" x14ac:dyDescent="0.25">
      <c r="A746" t="s">
        <v>3970</v>
      </c>
      <c r="B746" t="s">
        <v>6927</v>
      </c>
      <c r="C746" t="s">
        <v>6762</v>
      </c>
      <c r="D746">
        <v>560</v>
      </c>
      <c r="E746" t="s">
        <v>7094</v>
      </c>
      <c r="F746" s="25" t="s">
        <v>8324</v>
      </c>
      <c r="H746" s="39" t="s">
        <v>8433</v>
      </c>
      <c r="I746" s="30" t="str">
        <f>VLOOKUP(A746,'[4]ItemReport_10001042616_2025-02-'!$A:$U,21,0)</f>
        <v>20764608008106</v>
      </c>
      <c r="J746" t="s">
        <v>8204</v>
      </c>
    </row>
    <row r="747" spans="1:10" ht="60" x14ac:dyDescent="0.25">
      <c r="A747" t="s">
        <v>7076</v>
      </c>
      <c r="B747" t="s">
        <v>6927</v>
      </c>
      <c r="C747" t="s">
        <v>6762</v>
      </c>
      <c r="D747">
        <v>560</v>
      </c>
      <c r="E747" t="s">
        <v>7094</v>
      </c>
      <c r="F747" s="25" t="s">
        <v>8324</v>
      </c>
      <c r="I747" s="30" t="e">
        <f>VLOOKUP(A747,'[4]ItemReport_10001042616_2025-02-'!$A:$U,21,0)</f>
        <v>#N/A</v>
      </c>
      <c r="J747" t="s">
        <v>8204</v>
      </c>
    </row>
    <row r="748" spans="1:10" ht="60" x14ac:dyDescent="0.25">
      <c r="A748" t="s">
        <v>2860</v>
      </c>
      <c r="B748" t="s">
        <v>6948</v>
      </c>
      <c r="C748" t="s">
        <v>6797</v>
      </c>
      <c r="D748">
        <v>560</v>
      </c>
      <c r="E748" t="s">
        <v>6796</v>
      </c>
      <c r="F748" s="25" t="s">
        <v>8331</v>
      </c>
      <c r="H748" s="39" t="s">
        <v>8461</v>
      </c>
      <c r="I748" s="30" t="str">
        <f>VLOOKUP(A748,'[4]ItemReport_10001042616_2025-02-'!$A:$U,21,0)</f>
        <v>00764608043530</v>
      </c>
      <c r="J748" t="s">
        <v>8201</v>
      </c>
    </row>
    <row r="749" spans="1:10" ht="60" x14ac:dyDescent="0.25">
      <c r="A749" t="s">
        <v>8179</v>
      </c>
      <c r="H749" s="39" t="s">
        <v>8457</v>
      </c>
      <c r="I749" s="30" t="str">
        <f>VLOOKUP(A749,'[4]ItemReport_10001042616_2025-02-'!$A:$U,21,0)</f>
        <v>20805219508347</v>
      </c>
      <c r="J749" t="s">
        <v>8196</v>
      </c>
    </row>
    <row r="750" spans="1:10" ht="60" x14ac:dyDescent="0.25">
      <c r="A750" t="s">
        <v>8269</v>
      </c>
      <c r="H750" s="39" t="s">
        <v>8787</v>
      </c>
      <c r="I750" s="30" t="str">
        <f>VLOOKUP(A750,'[4]ItemReport_10001042616_2025-02-'!$A:$U,21,0)</f>
        <v>20764608021990</v>
      </c>
    </row>
    <row r="751" spans="1:10" ht="60" x14ac:dyDescent="0.25">
      <c r="A751" t="s">
        <v>2137</v>
      </c>
      <c r="H751" s="39" t="s">
        <v>8453</v>
      </c>
      <c r="I751" s="30" t="str">
        <f>VLOOKUP(A751,'[4]ItemReport_10001042616_2025-02-'!$A:$U,21,0)</f>
        <v>00468212994010</v>
      </c>
    </row>
    <row r="752" spans="1:10" ht="60" x14ac:dyDescent="0.25">
      <c r="A752" t="s">
        <v>2866</v>
      </c>
      <c r="B752" t="s">
        <v>7571</v>
      </c>
      <c r="D752">
        <v>563</v>
      </c>
      <c r="F752" s="25" t="s">
        <v>8362</v>
      </c>
      <c r="H752" s="39" t="s">
        <v>8390</v>
      </c>
      <c r="I752" s="30" t="str">
        <f>VLOOKUP(A752,'[4]ItemReport_10001042616_2025-02-'!$A:$U,21,0)</f>
        <v>00764608043622</v>
      </c>
      <c r="J752" t="s">
        <v>8196</v>
      </c>
    </row>
    <row r="753" spans="1:10" ht="60" x14ac:dyDescent="0.25">
      <c r="A753" t="s">
        <v>2868</v>
      </c>
      <c r="B753" t="s">
        <v>8818</v>
      </c>
      <c r="C753" t="s">
        <v>8841</v>
      </c>
      <c r="F753" s="25" t="s">
        <v>8866</v>
      </c>
    </row>
    <row r="754" spans="1:10" x14ac:dyDescent="0.25">
      <c r="A754" t="s">
        <v>2869</v>
      </c>
      <c r="B754" t="s">
        <v>8133</v>
      </c>
      <c r="F754" t="s">
        <v>8173</v>
      </c>
      <c r="I754" s="30" t="str">
        <f>VLOOKUP(A754,'[4]ItemReport_10001042616_2025-02-'!$A:$U,21,0)</f>
        <v>00764608017531</v>
      </c>
      <c r="J754" t="s">
        <v>8194</v>
      </c>
    </row>
    <row r="755" spans="1:10" x14ac:dyDescent="0.25">
      <c r="A755" t="s">
        <v>2870</v>
      </c>
      <c r="B755" t="s">
        <v>7510</v>
      </c>
      <c r="D755">
        <v>565</v>
      </c>
      <c r="E755" t="s">
        <v>2870</v>
      </c>
      <c r="F755" t="s">
        <v>6853</v>
      </c>
      <c r="H755" s="17" t="s">
        <v>7120</v>
      </c>
      <c r="I755" s="30" t="str">
        <f>VLOOKUP(A755,'[4]ItemReport_10001042616_2025-02-'!$A:$U,21,0)</f>
        <v>10764608025182</v>
      </c>
      <c r="J755" t="s">
        <v>8194</v>
      </c>
    </row>
    <row r="756" spans="1:10" ht="60" x14ac:dyDescent="0.25">
      <c r="A756" t="s">
        <v>3910</v>
      </c>
      <c r="B756" t="s">
        <v>7625</v>
      </c>
      <c r="D756">
        <v>565</v>
      </c>
      <c r="F756" s="25" t="s">
        <v>8314</v>
      </c>
      <c r="H756" s="39" t="s">
        <v>8427</v>
      </c>
      <c r="I756" s="30" t="str">
        <f>VLOOKUP(A756,'[4]ItemReport_10001042616_2025-02-'!$A:$U,21,0)</f>
        <v>10764608023010</v>
      </c>
      <c r="J756" t="s">
        <v>8201</v>
      </c>
    </row>
    <row r="757" spans="1:10" ht="60" x14ac:dyDescent="0.25">
      <c r="A757" t="s">
        <v>2871</v>
      </c>
      <c r="B757" t="s">
        <v>7604</v>
      </c>
      <c r="D757">
        <v>565</v>
      </c>
      <c r="F757" s="25" t="s">
        <v>8314</v>
      </c>
      <c r="H757" s="39" t="s">
        <v>8436</v>
      </c>
      <c r="I757" s="30" t="str">
        <f>VLOOKUP(A757,'[4]ItemReport_10001042616_2025-02-'!$A:$U,21,0)</f>
        <v>20764608021211</v>
      </c>
      <c r="J757" t="s">
        <v>8196</v>
      </c>
    </row>
    <row r="758" spans="1:10" x14ac:dyDescent="0.25">
      <c r="A758" t="s">
        <v>2872</v>
      </c>
      <c r="B758" t="s">
        <v>7585</v>
      </c>
      <c r="C758" t="s">
        <v>7917</v>
      </c>
      <c r="D758">
        <v>566</v>
      </c>
      <c r="E758" t="s">
        <v>6689</v>
      </c>
      <c r="F758" t="s">
        <v>8173</v>
      </c>
      <c r="I758" s="30" t="str">
        <f>VLOOKUP(A758,'[4]ItemReport_10001042616_2025-02-'!$A:$U,21,0)</f>
        <v>00461488894435</v>
      </c>
      <c r="J758" t="s">
        <v>8194</v>
      </c>
    </row>
    <row r="759" spans="1:10" x14ac:dyDescent="0.25">
      <c r="A759" t="s">
        <v>2873</v>
      </c>
      <c r="B759" t="s">
        <v>7509</v>
      </c>
      <c r="D759">
        <v>566</v>
      </c>
      <c r="E759" t="s">
        <v>2873</v>
      </c>
      <c r="H759" t="s">
        <v>7120</v>
      </c>
      <c r="I759" s="30" t="str">
        <f>VLOOKUP(A759,'[4]ItemReport_10001042616_2025-02-'!$A:$U,21,0)</f>
        <v>00764608043790</v>
      </c>
      <c r="J759" t="s">
        <v>8194</v>
      </c>
    </row>
    <row r="760" spans="1:10" ht="60" x14ac:dyDescent="0.25">
      <c r="A760" t="s">
        <v>8219</v>
      </c>
      <c r="H760" s="39" t="s">
        <v>8405</v>
      </c>
      <c r="I760" s="30" t="e">
        <f>VLOOKUP(A760,'[4]ItemReport_10001042616_2025-02-'!$A:$U,21,0)</f>
        <v>#N/A</v>
      </c>
    </row>
    <row r="761" spans="1:10" x14ac:dyDescent="0.25">
      <c r="A761" t="s">
        <v>2875</v>
      </c>
      <c r="B761" t="s">
        <v>7593</v>
      </c>
      <c r="C761" t="s">
        <v>7927</v>
      </c>
      <c r="D761">
        <v>567</v>
      </c>
      <c r="E761" t="s">
        <v>6690</v>
      </c>
      <c r="F761" t="s">
        <v>8173</v>
      </c>
      <c r="I761" s="30" t="str">
        <f>VLOOKUP(A761,'[4]ItemReport_10001042616_2025-02-'!$A:$U,21,0)</f>
        <v>10764608012663</v>
      </c>
      <c r="J761" t="s">
        <v>8194</v>
      </c>
    </row>
    <row r="762" spans="1:10" ht="60" x14ac:dyDescent="0.25">
      <c r="A762" t="s">
        <v>2310</v>
      </c>
      <c r="H762" s="39" t="s">
        <v>8377</v>
      </c>
      <c r="I762" s="30" t="str">
        <f>VLOOKUP(A762,'[4]ItemReport_10001042616_2025-02-'!$A:$U,21,0)</f>
        <v>20764608054004</v>
      </c>
      <c r="J762" t="s">
        <v>8204</v>
      </c>
    </row>
    <row r="763" spans="1:10" x14ac:dyDescent="0.25">
      <c r="A763" t="s">
        <v>2879</v>
      </c>
      <c r="B763" t="s">
        <v>7514</v>
      </c>
      <c r="D763">
        <v>568</v>
      </c>
      <c r="E763" t="s">
        <v>2879</v>
      </c>
      <c r="F763" t="s">
        <v>6853</v>
      </c>
      <c r="H763" s="17" t="s">
        <v>7120</v>
      </c>
      <c r="I763" s="30" t="str">
        <f>VLOOKUP(A763,'[4]ItemReport_10001042616_2025-02-'!$A:$U,21,0)</f>
        <v>10764608031022</v>
      </c>
      <c r="J763" t="s">
        <v>8194</v>
      </c>
    </row>
    <row r="764" spans="1:10" ht="60" x14ac:dyDescent="0.25">
      <c r="A764" t="s">
        <v>3906</v>
      </c>
      <c r="B764" t="s">
        <v>7624</v>
      </c>
      <c r="D764">
        <v>568</v>
      </c>
      <c r="H764" s="39" t="s">
        <v>8427</v>
      </c>
      <c r="I764" s="30" t="str">
        <f>VLOOKUP(A764,'[4]ItemReport_10001042616_2025-02-'!$A:$U,21,0)</f>
        <v>00462741630159</v>
      </c>
      <c r="J764" t="s">
        <v>8195</v>
      </c>
    </row>
    <row r="765" spans="1:10" ht="60" x14ac:dyDescent="0.25">
      <c r="A765" t="s">
        <v>7961</v>
      </c>
      <c r="H765" s="39" t="s">
        <v>8411</v>
      </c>
      <c r="I765" s="30" t="str">
        <f>VLOOKUP(A765,'[4]ItemReport_10001042616_2025-02-'!$A:$U,21,0)</f>
        <v>10764608024031</v>
      </c>
    </row>
    <row r="766" spans="1:10" x14ac:dyDescent="0.25">
      <c r="A766" t="s">
        <v>2881</v>
      </c>
      <c r="B766" t="s">
        <v>8134</v>
      </c>
      <c r="F766" t="s">
        <v>8173</v>
      </c>
      <c r="H766" s="17" t="s">
        <v>7325</v>
      </c>
      <c r="I766" s="30" t="str">
        <f>VLOOKUP(A766,'[4]ItemReport_10001042616_2025-02-'!$A:$U,21,0)</f>
        <v>00764608043998</v>
      </c>
      <c r="J766" t="s">
        <v>8194</v>
      </c>
    </row>
    <row r="767" spans="1:10" x14ac:dyDescent="0.25">
      <c r="A767" t="s">
        <v>14</v>
      </c>
      <c r="B767" t="s">
        <v>7377</v>
      </c>
      <c r="C767" t="s">
        <v>7377</v>
      </c>
      <c r="D767">
        <v>569</v>
      </c>
      <c r="E767" t="s">
        <v>7095</v>
      </c>
      <c r="F767" t="s">
        <v>6853</v>
      </c>
      <c r="H767" s="17" t="s">
        <v>7120</v>
      </c>
      <c r="I767" s="30" t="str">
        <f>VLOOKUP(A767,'[4]ItemReport_10001042616_2025-02-'!$A:$U,21,0)</f>
        <v>00467631422708</v>
      </c>
      <c r="J767" t="s">
        <v>8194</v>
      </c>
    </row>
    <row r="768" spans="1:10" ht="60" x14ac:dyDescent="0.25">
      <c r="A768" t="s">
        <v>3909</v>
      </c>
      <c r="B768" t="s">
        <v>7626</v>
      </c>
      <c r="D768">
        <v>569</v>
      </c>
      <c r="F768" s="25" t="s">
        <v>8314</v>
      </c>
      <c r="H768" s="39" t="s">
        <v>8427</v>
      </c>
      <c r="I768" s="30" t="str">
        <f>VLOOKUP(A768,'[4]ItemReport_10001042616_2025-02-'!$A:$U,21,0)</f>
        <v>20764608020139</v>
      </c>
      <c r="J768" t="s">
        <v>8201</v>
      </c>
    </row>
    <row r="769" spans="1:10" ht="60" x14ac:dyDescent="0.25">
      <c r="A769" t="s">
        <v>2882</v>
      </c>
      <c r="B769" t="s">
        <v>8135</v>
      </c>
      <c r="F769" s="25" t="s">
        <v>8331</v>
      </c>
      <c r="H769" s="39" t="s">
        <v>8459</v>
      </c>
      <c r="I769" s="30" t="str">
        <f>VLOOKUP(A769,'[4]ItemReport_10001042616_2025-02-'!$A:$U,21,0)</f>
        <v>00462950684226</v>
      </c>
      <c r="J769" t="s">
        <v>8196</v>
      </c>
    </row>
    <row r="770" spans="1:10" x14ac:dyDescent="0.25">
      <c r="A770" t="s">
        <v>2883</v>
      </c>
      <c r="B770" t="s">
        <v>7589</v>
      </c>
      <c r="C770" t="s">
        <v>7924</v>
      </c>
      <c r="D770">
        <v>570</v>
      </c>
      <c r="E770" t="s">
        <v>6691</v>
      </c>
      <c r="F770" t="s">
        <v>8173</v>
      </c>
      <c r="I770" s="30" t="str">
        <f>VLOOKUP(A770,'[4]ItemReport_10001042616_2025-02-'!$A:$U,21,0)</f>
        <v>00460397975563</v>
      </c>
      <c r="J770" t="s">
        <v>8194</v>
      </c>
    </row>
    <row r="771" spans="1:10" x14ac:dyDescent="0.25">
      <c r="A771" t="s">
        <v>2888</v>
      </c>
      <c r="B771" t="s">
        <v>7491</v>
      </c>
      <c r="C771" t="s">
        <v>7492</v>
      </c>
      <c r="D771">
        <v>572</v>
      </c>
      <c r="E771" t="s">
        <v>6692</v>
      </c>
      <c r="F771" t="s">
        <v>8173</v>
      </c>
      <c r="I771" s="30" t="str">
        <f>VLOOKUP(A771,'[4]ItemReport_10001042616_2025-02-'!$A:$U,21,0)</f>
        <v>20810056723181</v>
      </c>
      <c r="J771" t="s">
        <v>8194</v>
      </c>
    </row>
    <row r="772" spans="1:10" x14ac:dyDescent="0.25">
      <c r="A772" t="s">
        <v>2889</v>
      </c>
      <c r="B772" t="s">
        <v>7157</v>
      </c>
      <c r="C772" t="s">
        <v>7158</v>
      </c>
      <c r="D772">
        <v>572</v>
      </c>
      <c r="E772" t="s">
        <v>7096</v>
      </c>
      <c r="F772" t="s">
        <v>7223</v>
      </c>
      <c r="H772" s="17" t="s">
        <v>7120</v>
      </c>
      <c r="I772" s="30" t="str">
        <f>VLOOKUP(A772,'[4]ItemReport_10001042616_2025-02-'!$A:$U,21,0)</f>
        <v>10764608038038</v>
      </c>
      <c r="J772" t="s">
        <v>8194</v>
      </c>
    </row>
    <row r="773" spans="1:10" ht="45" x14ac:dyDescent="0.25">
      <c r="A773" t="s">
        <v>2891</v>
      </c>
      <c r="B773" t="s">
        <v>8136</v>
      </c>
      <c r="F773" s="25" t="s">
        <v>8868</v>
      </c>
      <c r="I773" s="30" t="str">
        <f>VLOOKUP(A773,'[4]ItemReport_10001042616_2025-02-'!$A:$U,21,0)</f>
        <v>10764608017880</v>
      </c>
      <c r="J773" t="s">
        <v>8194</v>
      </c>
    </row>
    <row r="774" spans="1:10" x14ac:dyDescent="0.25">
      <c r="A774" t="s">
        <v>2892</v>
      </c>
      <c r="B774" t="s">
        <v>7179</v>
      </c>
      <c r="C774" t="s">
        <v>7179</v>
      </c>
      <c r="D774">
        <v>573</v>
      </c>
      <c r="E774" t="s">
        <v>7021</v>
      </c>
      <c r="F774" t="s">
        <v>6853</v>
      </c>
      <c r="H774" s="17" t="s">
        <v>7120</v>
      </c>
      <c r="I774" s="30" t="str">
        <f>VLOOKUP(A774,'[4]ItemReport_10001042616_2025-02-'!$A:$U,21,0)</f>
        <v>00764608017074</v>
      </c>
      <c r="J774" t="s">
        <v>8194</v>
      </c>
    </row>
    <row r="775" spans="1:10" ht="60" x14ac:dyDescent="0.25">
      <c r="A775" t="s">
        <v>8519</v>
      </c>
      <c r="H775" s="39" t="s">
        <v>8522</v>
      </c>
      <c r="I775" s="30" t="str">
        <f>VLOOKUP(A775,'[4]ItemReport_10001042616_2025-02-'!$A:$U,21,0)</f>
        <v>20810056723150</v>
      </c>
    </row>
    <row r="776" spans="1:10" x14ac:dyDescent="0.25">
      <c r="A776" t="s">
        <v>2896</v>
      </c>
      <c r="B776" t="s">
        <v>7648</v>
      </c>
      <c r="C776" t="s">
        <v>7648</v>
      </c>
      <c r="D776">
        <v>574</v>
      </c>
      <c r="E776" t="s">
        <v>7022</v>
      </c>
      <c r="F776" t="s">
        <v>6853</v>
      </c>
      <c r="H776" s="17" t="s">
        <v>7120</v>
      </c>
      <c r="I776" s="30" t="str">
        <f>VLOOKUP(A776,'[4]ItemReport_10001042616_2025-02-'!$A:$U,21,0)</f>
        <v>10764608170301</v>
      </c>
      <c r="J776" t="s">
        <v>8194</v>
      </c>
    </row>
    <row r="777" spans="1:10" x14ac:dyDescent="0.25">
      <c r="A777" t="s">
        <v>2899</v>
      </c>
      <c r="B777" t="s">
        <v>7057</v>
      </c>
      <c r="C777" t="s">
        <v>7057</v>
      </c>
      <c r="D777">
        <v>575</v>
      </c>
      <c r="E777" t="s">
        <v>7097</v>
      </c>
      <c r="F777" t="s">
        <v>6853</v>
      </c>
      <c r="H777" s="17" t="s">
        <v>7120</v>
      </c>
      <c r="I777" s="30" t="str">
        <f>VLOOKUP(A777,'[4]ItemReport_10001042616_2025-02-'!$A:$U,21,0)</f>
        <v>00468041302925</v>
      </c>
      <c r="J777" t="s">
        <v>8194</v>
      </c>
    </row>
    <row r="778" spans="1:10" ht="60" x14ac:dyDescent="0.25">
      <c r="A778" s="25" t="s">
        <v>8183</v>
      </c>
      <c r="H778" s="39" t="s">
        <v>8462</v>
      </c>
      <c r="I778" s="30" t="str">
        <f>VLOOKUP(A778,'[4]ItemReport_10001042616_2025-02-'!$A:$U,21,0)</f>
        <v>00764608002902</v>
      </c>
    </row>
    <row r="779" spans="1:10" x14ac:dyDescent="0.25">
      <c r="A779" t="s">
        <v>2902</v>
      </c>
      <c r="B779" t="s">
        <v>7381</v>
      </c>
      <c r="C779" t="s">
        <v>7381</v>
      </c>
      <c r="D779">
        <v>577</v>
      </c>
      <c r="E779" t="s">
        <v>7856</v>
      </c>
      <c r="F779" t="s">
        <v>6853</v>
      </c>
      <c r="I779" s="30" t="str">
        <f>VLOOKUP(A779,'[4]ItemReport_10001042616_2025-02-'!$A:$U,21,0)</f>
        <v>10764608008024</v>
      </c>
      <c r="J779" t="s">
        <v>8194</v>
      </c>
    </row>
    <row r="780" spans="1:10" x14ac:dyDescent="0.25">
      <c r="A780" t="s">
        <v>2904</v>
      </c>
      <c r="B780" t="s">
        <v>7592</v>
      </c>
      <c r="C780" t="s">
        <v>7914</v>
      </c>
      <c r="D780">
        <v>578</v>
      </c>
      <c r="E780" t="s">
        <v>6693</v>
      </c>
      <c r="F780" t="s">
        <v>8173</v>
      </c>
      <c r="I780" s="30" t="str">
        <f>VLOOKUP(A780,'[4]ItemReport_10001042616_2025-02-'!$A:$U,21,0)</f>
        <v>10764608021511</v>
      </c>
      <c r="J780" t="s">
        <v>8194</v>
      </c>
    </row>
    <row r="781" spans="1:10" ht="60" x14ac:dyDescent="0.25">
      <c r="A781" t="s">
        <v>2905</v>
      </c>
      <c r="B781" t="s">
        <v>8137</v>
      </c>
      <c r="F781" s="25" t="s">
        <v>8353</v>
      </c>
      <c r="I781" s="30" t="str">
        <f>VLOOKUP(A781,'[4]ItemReport_10001042616_2025-02-'!$A:$U,21,0)</f>
        <v>00466100773655</v>
      </c>
      <c r="J781" t="s">
        <v>8195</v>
      </c>
    </row>
    <row r="782" spans="1:10" x14ac:dyDescent="0.25">
      <c r="A782" t="s">
        <v>2910</v>
      </c>
      <c r="B782" t="s">
        <v>6973</v>
      </c>
      <c r="C782" t="s">
        <v>6695</v>
      </c>
      <c r="D782">
        <v>581</v>
      </c>
      <c r="E782" t="s">
        <v>6694</v>
      </c>
      <c r="F782" t="s">
        <v>8173</v>
      </c>
      <c r="I782" s="30" t="str">
        <f>VLOOKUP(A782,'[4]ItemReport_10001042616_2025-02-'!$A:$U,21,0)</f>
        <v>20764608033009</v>
      </c>
      <c r="J782" t="s">
        <v>8194</v>
      </c>
    </row>
    <row r="783" spans="1:10" x14ac:dyDescent="0.25">
      <c r="A783" t="s">
        <v>2912</v>
      </c>
      <c r="B783" t="s">
        <v>6974</v>
      </c>
      <c r="C783" t="s">
        <v>6697</v>
      </c>
      <c r="D783">
        <v>582</v>
      </c>
      <c r="E783" t="s">
        <v>6696</v>
      </c>
      <c r="F783" t="s">
        <v>8173</v>
      </c>
      <c r="I783" s="30" t="str">
        <f>VLOOKUP(A783,'[4]ItemReport_10001042616_2025-02-'!$A:$U,21,0)</f>
        <v>00764608031926</v>
      </c>
      <c r="J783" t="s">
        <v>8194</v>
      </c>
    </row>
    <row r="784" spans="1:10" x14ac:dyDescent="0.25">
      <c r="A784" t="s">
        <v>2919</v>
      </c>
      <c r="B784" t="s">
        <v>8189</v>
      </c>
      <c r="C784" t="s">
        <v>8190</v>
      </c>
      <c r="F784" t="s">
        <v>8173</v>
      </c>
      <c r="I784" s="30" t="str">
        <f>VLOOKUP(A784,'[4]ItemReport_10001042616_2025-02-'!$A:$U,21,0)</f>
        <v>10764608012410</v>
      </c>
      <c r="J784" t="s">
        <v>8194</v>
      </c>
    </row>
    <row r="785" spans="1:10" x14ac:dyDescent="0.25">
      <c r="A785" t="s">
        <v>2920</v>
      </c>
      <c r="B785" t="s">
        <v>8138</v>
      </c>
      <c r="F785" t="s">
        <v>8173</v>
      </c>
      <c r="I785" s="30" t="str">
        <f>VLOOKUP(A785,'[4]ItemReport_10001042616_2025-02-'!$A:$U,21,0)</f>
        <v>00764608043516</v>
      </c>
      <c r="J785" t="s">
        <v>8194</v>
      </c>
    </row>
    <row r="786" spans="1:10" x14ac:dyDescent="0.25">
      <c r="A786" t="s">
        <v>2922</v>
      </c>
      <c r="B786" t="s">
        <v>8139</v>
      </c>
      <c r="F786" t="s">
        <v>8173</v>
      </c>
      <c r="I786" s="30" t="str">
        <f>VLOOKUP(A786,'[4]ItemReport_10001042616_2025-02-'!$A:$U,21,0)</f>
        <v>00764608005521</v>
      </c>
      <c r="J786" t="s">
        <v>8194</v>
      </c>
    </row>
    <row r="787" spans="1:10" x14ac:dyDescent="0.25">
      <c r="A787" t="s">
        <v>2923</v>
      </c>
      <c r="B787" t="s">
        <v>8140</v>
      </c>
      <c r="F787" t="s">
        <v>8173</v>
      </c>
      <c r="I787" s="30" t="str">
        <f>VLOOKUP(A787,'[4]ItemReport_10001042616_2025-02-'!$A:$U,21,0)</f>
        <v>00463789699825</v>
      </c>
      <c r="J787" t="s">
        <v>8194</v>
      </c>
    </row>
    <row r="788" spans="1:10" ht="60" x14ac:dyDescent="0.25">
      <c r="A788" t="s">
        <v>8518</v>
      </c>
      <c r="H788" s="39" t="s">
        <v>8521</v>
      </c>
      <c r="I788" s="30" t="str">
        <f>VLOOKUP(A788,'[4]ItemReport_10001042616_2025-02-'!$A:$U,21,0)</f>
        <v>00814625070924</v>
      </c>
    </row>
    <row r="789" spans="1:10" ht="60" x14ac:dyDescent="0.25">
      <c r="A789" t="s">
        <v>7963</v>
      </c>
      <c r="H789" s="39" t="s">
        <v>8413</v>
      </c>
      <c r="I789" s="30" t="str">
        <f>VLOOKUP(A789,'[4]ItemReport_10001042616_2025-02-'!$A:$U,21,0)</f>
        <v>20764608038622</v>
      </c>
    </row>
    <row r="790" spans="1:10" x14ac:dyDescent="0.25">
      <c r="A790" t="s">
        <v>2941</v>
      </c>
      <c r="B790" t="s">
        <v>7575</v>
      </c>
      <c r="D790">
        <v>6002</v>
      </c>
      <c r="H790" s="17" t="s">
        <v>7120</v>
      </c>
      <c r="I790" s="30" t="str">
        <f>VLOOKUP(A790,'[4]ItemReport_10001042616_2025-02-'!$A:$U,21,0)</f>
        <v>10764608007317</v>
      </c>
      <c r="J790" t="s">
        <v>8194</v>
      </c>
    </row>
    <row r="791" spans="1:10" x14ac:dyDescent="0.25">
      <c r="A791" t="s">
        <v>2944</v>
      </c>
      <c r="B791" t="s">
        <v>6766</v>
      </c>
      <c r="C791" t="s">
        <v>6766</v>
      </c>
      <c r="D791">
        <v>6003</v>
      </c>
      <c r="E791" t="s">
        <v>6698</v>
      </c>
      <c r="F791" t="s">
        <v>6854</v>
      </c>
      <c r="H791" s="17" t="s">
        <v>7120</v>
      </c>
      <c r="I791" s="30" t="str">
        <f>VLOOKUP(A791,'[4]ItemReport_10001042616_2025-02-'!$A:$U,21,0)</f>
        <v>20764608041233</v>
      </c>
      <c r="J791" t="s">
        <v>8194</v>
      </c>
    </row>
    <row r="792" spans="1:10" ht="60" x14ac:dyDescent="0.25">
      <c r="A792" t="s">
        <v>2945</v>
      </c>
      <c r="B792" t="s">
        <v>6769</v>
      </c>
      <c r="C792" t="s">
        <v>6769</v>
      </c>
      <c r="D792">
        <v>6003</v>
      </c>
      <c r="E792" t="s">
        <v>6768</v>
      </c>
      <c r="F792" s="25" t="s">
        <v>8315</v>
      </c>
      <c r="H792" s="39" t="s">
        <v>8437</v>
      </c>
      <c r="I792" s="30" t="str">
        <f>VLOOKUP(A792,'[4]ItemReport_10001042616_2025-02-'!$A:$U,21,0)</f>
        <v>00764608031711</v>
      </c>
      <c r="J792" t="s">
        <v>8204</v>
      </c>
    </row>
    <row r="793" spans="1:10" ht="60" x14ac:dyDescent="0.25">
      <c r="A793" t="s">
        <v>2946</v>
      </c>
      <c r="B793" t="s">
        <v>6932</v>
      </c>
      <c r="C793" t="s">
        <v>6776</v>
      </c>
      <c r="D793">
        <v>6003</v>
      </c>
      <c r="E793" t="s">
        <v>6775</v>
      </c>
      <c r="F793" s="25" t="s">
        <v>8325</v>
      </c>
      <c r="I793" s="30" t="str">
        <f>VLOOKUP(A793,'[4]ItemReport_10001042616_2025-02-'!$A:$U,21,0)</f>
        <v>00464696634671</v>
      </c>
      <c r="J793" t="s">
        <v>8195</v>
      </c>
    </row>
    <row r="794" spans="1:10" x14ac:dyDescent="0.25">
      <c r="A794" t="s">
        <v>2947</v>
      </c>
      <c r="B794" t="s">
        <v>8141</v>
      </c>
      <c r="F794" t="s">
        <v>7409</v>
      </c>
      <c r="I794" s="30" t="str">
        <f>VLOOKUP(A794,'[4]ItemReport_10001042616_2025-02-'!$A:$U,21,0)</f>
        <v>00764608034972</v>
      </c>
      <c r="J794" t="s">
        <v>8194</v>
      </c>
    </row>
    <row r="795" spans="1:10" ht="60" x14ac:dyDescent="0.25">
      <c r="A795" t="s">
        <v>2949</v>
      </c>
      <c r="B795" t="s">
        <v>8142</v>
      </c>
      <c r="F795" s="25" t="s">
        <v>8314</v>
      </c>
      <c r="I795" s="30" t="str">
        <f>VLOOKUP(A795,'[4]ItemReport_10001042616_2025-02-'!$A:$U,21,0)</f>
        <v>10764608051136</v>
      </c>
      <c r="J795" t="s">
        <v>8201</v>
      </c>
    </row>
    <row r="796" spans="1:10" x14ac:dyDescent="0.25">
      <c r="A796" t="s">
        <v>2955</v>
      </c>
      <c r="B796" t="s">
        <v>6975</v>
      </c>
      <c r="C796" t="s">
        <v>6577</v>
      </c>
      <c r="D796">
        <v>600</v>
      </c>
      <c r="E796" t="s">
        <v>6699</v>
      </c>
      <c r="F796" t="s">
        <v>7409</v>
      </c>
      <c r="I796" s="30" t="str">
        <f>VLOOKUP(A796,'[4]ItemReport_10001042616_2025-02-'!$A:$U,21,0)</f>
        <v>20764608044203</v>
      </c>
      <c r="J796" t="s">
        <v>8194</v>
      </c>
    </row>
    <row r="797" spans="1:10" x14ac:dyDescent="0.25">
      <c r="A797" t="s">
        <v>2958</v>
      </c>
      <c r="B797" t="s">
        <v>8143</v>
      </c>
      <c r="F797" t="s">
        <v>6854</v>
      </c>
      <c r="I797" s="30" t="str">
        <f>VLOOKUP(A797,'[4]ItemReport_10001042616_2025-02-'!$A:$U,21,0)</f>
        <v>00462354326241</v>
      </c>
      <c r="J797" t="s">
        <v>8194</v>
      </c>
    </row>
    <row r="798" spans="1:10" x14ac:dyDescent="0.25">
      <c r="A798" t="s">
        <v>23</v>
      </c>
      <c r="B798" t="s">
        <v>7178</v>
      </c>
      <c r="C798" t="s">
        <v>7178</v>
      </c>
      <c r="D798">
        <v>6017</v>
      </c>
      <c r="E798" t="s">
        <v>7857</v>
      </c>
      <c r="F798" t="s">
        <v>6853</v>
      </c>
      <c r="H798" s="17" t="s">
        <v>7120</v>
      </c>
      <c r="I798" s="30" t="str">
        <f>VLOOKUP(A798,'[4]ItemReport_10001042616_2025-02-'!$A:$U,21,0)</f>
        <v>00764608017234</v>
      </c>
      <c r="J798" t="s">
        <v>8194</v>
      </c>
    </row>
    <row r="799" spans="1:10" ht="60" x14ac:dyDescent="0.25">
      <c r="A799" t="s">
        <v>2974</v>
      </c>
      <c r="B799" t="s">
        <v>7611</v>
      </c>
      <c r="D799">
        <v>6017</v>
      </c>
      <c r="E799" t="s">
        <v>2974</v>
      </c>
      <c r="F799" s="25" t="s">
        <v>8314</v>
      </c>
      <c r="H799" s="39" t="s">
        <v>8426</v>
      </c>
      <c r="I799" s="30" t="str">
        <f>VLOOKUP(A799,'[4]ItemReport_10001042616_2025-02-'!$A:$U,21,0)</f>
        <v>00461716014703</v>
      </c>
      <c r="J799" t="s">
        <v>8195</v>
      </c>
    </row>
    <row r="800" spans="1:10" x14ac:dyDescent="0.25">
      <c r="A800" t="s">
        <v>2975</v>
      </c>
      <c r="B800" t="s">
        <v>8144</v>
      </c>
      <c r="F800" t="s">
        <v>8173</v>
      </c>
      <c r="I800" s="30" t="str">
        <f>VLOOKUP(A800,'[4]ItemReport_10001042616_2025-02-'!$A:$U,21,0)</f>
        <v>00764608012147</v>
      </c>
      <c r="J800" t="s">
        <v>8194</v>
      </c>
    </row>
    <row r="801" spans="1:10" x14ac:dyDescent="0.25">
      <c r="A801" t="s">
        <v>8716</v>
      </c>
      <c r="F801" t="s">
        <v>7223</v>
      </c>
      <c r="I801" s="30" t="e">
        <f>VLOOKUP(A801,'[4]ItemReport_10001042616_2025-02-'!$A:$U,21,0)</f>
        <v>#N/A</v>
      </c>
      <c r="J801" t="s">
        <v>8194</v>
      </c>
    </row>
    <row r="802" spans="1:10" x14ac:dyDescent="0.25">
      <c r="A802" t="s">
        <v>2980</v>
      </c>
      <c r="B802" t="s">
        <v>7201</v>
      </c>
      <c r="C802" t="s">
        <v>7201</v>
      </c>
      <c r="D802">
        <v>6018</v>
      </c>
      <c r="E802" t="s">
        <v>7200</v>
      </c>
      <c r="F802" t="s">
        <v>7224</v>
      </c>
      <c r="H802" t="s">
        <v>7120</v>
      </c>
      <c r="I802" s="30" t="str">
        <f>VLOOKUP(A802,'[4]ItemReport_10001042616_2025-02-'!$A:$U,21,0)</f>
        <v>20764608031203</v>
      </c>
      <c r="J802" t="s">
        <v>8194</v>
      </c>
    </row>
    <row r="803" spans="1:10" x14ac:dyDescent="0.25">
      <c r="A803" t="s">
        <v>2982</v>
      </c>
      <c r="B803" t="s">
        <v>6976</v>
      </c>
      <c r="C803" t="s">
        <v>6701</v>
      </c>
      <c r="D803">
        <v>601</v>
      </c>
      <c r="E803" t="s">
        <v>6700</v>
      </c>
      <c r="F803" t="s">
        <v>7409</v>
      </c>
      <c r="I803" s="30" t="str">
        <f>VLOOKUP(A803,'[4]ItemReport_10001042616_2025-02-'!$A:$U,21,0)</f>
        <v>00764608007815</v>
      </c>
      <c r="J803" t="s">
        <v>8194</v>
      </c>
    </row>
    <row r="804" spans="1:10" ht="60" x14ac:dyDescent="0.25">
      <c r="A804" t="s">
        <v>2983</v>
      </c>
      <c r="B804" t="s">
        <v>8145</v>
      </c>
      <c r="F804" s="25" t="s">
        <v>8361</v>
      </c>
      <c r="I804" s="30" t="str">
        <f>VLOOKUP(A804,'[4]ItemReport_10001042616_2025-02-'!$A:$U,21,0)</f>
        <v>00463583470279</v>
      </c>
      <c r="J804" t="s">
        <v>8201</v>
      </c>
    </row>
    <row r="805" spans="1:10" x14ac:dyDescent="0.25">
      <c r="A805" t="s">
        <v>6517</v>
      </c>
      <c r="B805" t="s">
        <v>7645</v>
      </c>
      <c r="C805" t="s">
        <v>7645</v>
      </c>
      <c r="D805">
        <v>6022</v>
      </c>
      <c r="E805" t="s">
        <v>7023</v>
      </c>
      <c r="F805" t="s">
        <v>6853</v>
      </c>
      <c r="H805" s="17" t="s">
        <v>7120</v>
      </c>
      <c r="I805" s="30" t="str">
        <f>VLOOKUP(A805,'[4]ItemReport_10001042616_2025-02-'!$A:$U,21,0)</f>
        <v>10764608038021</v>
      </c>
      <c r="J805" t="s">
        <v>8194</v>
      </c>
    </row>
    <row r="806" spans="1:10" ht="45" x14ac:dyDescent="0.25">
      <c r="A806" t="s">
        <v>7977</v>
      </c>
      <c r="B806" t="s">
        <v>8146</v>
      </c>
      <c r="F806" s="25" t="s">
        <v>8868</v>
      </c>
      <c r="I806" s="30" t="str">
        <f>VLOOKUP(A806,'[4]ItemReport_10001042616_2025-02-'!$A:$U,21,0)</f>
        <v>00764608041635</v>
      </c>
      <c r="J806" t="s">
        <v>8194</v>
      </c>
    </row>
    <row r="807" spans="1:10" ht="60" x14ac:dyDescent="0.25">
      <c r="A807" t="s">
        <v>7302</v>
      </c>
      <c r="B807" t="s">
        <v>7299</v>
      </c>
      <c r="C807" t="s">
        <v>7299</v>
      </c>
      <c r="D807">
        <v>6023</v>
      </c>
      <c r="E807" t="s">
        <v>7858</v>
      </c>
      <c r="F807" s="25" t="s">
        <v>8357</v>
      </c>
      <c r="I807" s="30" t="str">
        <f>VLOOKUP(A807,'[4]ItemReport_10001042616_2025-02-'!$A:$U,21,0)</f>
        <v>20764608025073</v>
      </c>
      <c r="J807" t="s">
        <v>8201</v>
      </c>
    </row>
    <row r="808" spans="1:10" x14ac:dyDescent="0.25">
      <c r="A808" t="s">
        <v>2985</v>
      </c>
      <c r="B808" t="s">
        <v>7215</v>
      </c>
      <c r="C808" t="s">
        <v>7216</v>
      </c>
      <c r="D808">
        <v>6030</v>
      </c>
      <c r="E808" t="s">
        <v>7214</v>
      </c>
      <c r="F808" t="s">
        <v>6854</v>
      </c>
      <c r="H808" s="17" t="s">
        <v>7120</v>
      </c>
      <c r="I808" s="30" t="str">
        <f>VLOOKUP(A808,'[4]ItemReport_10001042616_2025-02-'!$A:$U,21,0)</f>
        <v>00764608055120</v>
      </c>
      <c r="J808" t="s">
        <v>8194</v>
      </c>
    </row>
    <row r="809" spans="1:10" x14ac:dyDescent="0.25">
      <c r="A809" t="s">
        <v>2990</v>
      </c>
      <c r="B809" t="s">
        <v>7449</v>
      </c>
      <c r="C809" t="s">
        <v>7449</v>
      </c>
      <c r="E809" t="s">
        <v>7859</v>
      </c>
      <c r="F809" t="s">
        <v>6853</v>
      </c>
      <c r="I809" s="30" t="str">
        <f>VLOOKUP(A809,'[4]ItemReport_10001042616_2025-02-'!$A:$U,21,0)</f>
        <v>20764608082427</v>
      </c>
      <c r="J809" t="s">
        <v>8194</v>
      </c>
    </row>
    <row r="810" spans="1:10" x14ac:dyDescent="0.25">
      <c r="A810" t="s">
        <v>7349</v>
      </c>
      <c r="B810" t="s">
        <v>7343</v>
      </c>
      <c r="C810" t="s">
        <v>7343</v>
      </c>
      <c r="D810">
        <v>6049</v>
      </c>
      <c r="E810" t="s">
        <v>7860</v>
      </c>
      <c r="F810" t="s">
        <v>7224</v>
      </c>
      <c r="I810" s="30" t="str">
        <f>VLOOKUP(A810,'[4]ItemReport_10001042616_2025-02-'!$A:$U,21,0)</f>
        <v>20764608050266</v>
      </c>
      <c r="J810" t="s">
        <v>8194</v>
      </c>
    </row>
    <row r="811" spans="1:10" ht="60" x14ac:dyDescent="0.25">
      <c r="A811" t="s">
        <v>2995</v>
      </c>
      <c r="B811" t="s">
        <v>7573</v>
      </c>
      <c r="D811">
        <v>604</v>
      </c>
      <c r="H811" s="39" t="s">
        <v>8374</v>
      </c>
      <c r="I811" s="30" t="str">
        <f>VLOOKUP(A811,'[4]ItemReport_10001042616_2025-02-'!$A:$U,21,0)</f>
        <v>00764608021811</v>
      </c>
    </row>
    <row r="812" spans="1:10" x14ac:dyDescent="0.25">
      <c r="A812" t="s">
        <v>2997</v>
      </c>
      <c r="B812" t="s">
        <v>7899</v>
      </c>
      <c r="C812" t="s">
        <v>7899</v>
      </c>
      <c r="E812" t="s">
        <v>7942</v>
      </c>
      <c r="F812" t="s">
        <v>6853</v>
      </c>
      <c r="I812" s="30" t="str">
        <f>VLOOKUP(A812,'[4]ItemReport_10001042616_2025-02-'!$A:$U,21,0)</f>
        <v>20764608021716</v>
      </c>
      <c r="J812" t="s">
        <v>8194</v>
      </c>
    </row>
    <row r="813" spans="1:10" x14ac:dyDescent="0.25">
      <c r="A813" t="s">
        <v>3002</v>
      </c>
      <c r="B813" t="s">
        <v>7293</v>
      </c>
      <c r="C813" t="s">
        <v>7293</v>
      </c>
      <c r="D813">
        <v>6052</v>
      </c>
      <c r="E813" t="s">
        <v>7024</v>
      </c>
      <c r="F813" t="s">
        <v>7224</v>
      </c>
      <c r="H813" s="17" t="s">
        <v>7120</v>
      </c>
      <c r="I813" s="30" t="str">
        <f>VLOOKUP(A813,'[4]ItemReport_10001042616_2025-02-'!$A:$U,21,0)</f>
        <v>00764608031957</v>
      </c>
      <c r="J813" t="s">
        <v>8194</v>
      </c>
    </row>
    <row r="814" spans="1:10" x14ac:dyDescent="0.25">
      <c r="A814" t="s">
        <v>7294</v>
      </c>
      <c r="B814" t="s">
        <v>7295</v>
      </c>
      <c r="C814" t="s">
        <v>7295</v>
      </c>
      <c r="D814">
        <v>6053</v>
      </c>
      <c r="E814" t="s">
        <v>7861</v>
      </c>
      <c r="F814" t="s">
        <v>7224</v>
      </c>
      <c r="I814" s="30" t="str">
        <f>VLOOKUP(A814,'[4]ItemReport_10001042616_2025-02-'!$A:$U,21,0)</f>
        <v>10764608039981</v>
      </c>
      <c r="J814" t="s">
        <v>8194</v>
      </c>
    </row>
    <row r="815" spans="1:10" ht="60" x14ac:dyDescent="0.25">
      <c r="A815" t="s">
        <v>7313</v>
      </c>
      <c r="B815" t="s">
        <v>7675</v>
      </c>
      <c r="D815">
        <v>60756</v>
      </c>
      <c r="F815" s="25" t="s">
        <v>8343</v>
      </c>
      <c r="H815" s="17" t="s">
        <v>8515</v>
      </c>
      <c r="I815" s="30" t="str">
        <f>VLOOKUP(A815,'[4]ItemReport_10001042616_2025-02-'!$A:$U,21,0)</f>
        <v>10764608031084</v>
      </c>
    </row>
    <row r="816" spans="1:10" ht="60" x14ac:dyDescent="0.25">
      <c r="A816" t="s">
        <v>8209</v>
      </c>
      <c r="H816" s="39" t="s">
        <v>8456</v>
      </c>
      <c r="I816" s="30" t="str">
        <f>VLOOKUP(A816,'[4]ItemReport_10001042616_2025-02-'!$A:$U,21,0)</f>
        <v>00764608007068</v>
      </c>
    </row>
    <row r="817" spans="1:10" x14ac:dyDescent="0.25">
      <c r="A817" t="s">
        <v>7323</v>
      </c>
      <c r="B817" t="s">
        <v>7320</v>
      </c>
      <c r="C817" t="s">
        <v>7320</v>
      </c>
      <c r="D817">
        <v>6081</v>
      </c>
      <c r="E817" t="s">
        <v>7862</v>
      </c>
      <c r="F817" t="s">
        <v>7224</v>
      </c>
      <c r="H817" s="17" t="s">
        <v>7120</v>
      </c>
      <c r="I817" s="30" t="str">
        <f>VLOOKUP(A817,'[4]ItemReport_10001042616_2025-02-'!$A:$U,21,0)</f>
        <v>20764608005211</v>
      </c>
      <c r="J817" t="s">
        <v>8194</v>
      </c>
    </row>
    <row r="818" spans="1:10" x14ac:dyDescent="0.25">
      <c r="A818" t="s">
        <v>3006</v>
      </c>
      <c r="B818" t="s">
        <v>7079</v>
      </c>
      <c r="C818" s="46" t="s">
        <v>7121</v>
      </c>
      <c r="D818">
        <v>608</v>
      </c>
      <c r="E818" t="s">
        <v>8508</v>
      </c>
      <c r="F818" t="s">
        <v>6854</v>
      </c>
      <c r="H818" s="17" t="s">
        <v>7120</v>
      </c>
      <c r="I818" s="30" t="str">
        <f>VLOOKUP(A818,'[4]ItemReport_10001042616_2025-02-'!$A:$U,21,0)</f>
        <v>10764608020927</v>
      </c>
      <c r="J818" t="s">
        <v>8194</v>
      </c>
    </row>
    <row r="819" spans="1:10" x14ac:dyDescent="0.25">
      <c r="A819" t="s">
        <v>7077</v>
      </c>
      <c r="B819" t="s">
        <v>7079</v>
      </c>
      <c r="C819" t="s">
        <v>7110</v>
      </c>
      <c r="D819">
        <v>608</v>
      </c>
      <c r="E819" t="s">
        <v>7098</v>
      </c>
      <c r="F819" t="s">
        <v>6854</v>
      </c>
      <c r="I819" s="30" t="e">
        <f>VLOOKUP(A819,'[4]ItemReport_10001042616_2025-02-'!$A:$U,21,0)</f>
        <v>#N/A</v>
      </c>
      <c r="J819" t="s">
        <v>8194</v>
      </c>
    </row>
    <row r="820" spans="1:10" ht="60" x14ac:dyDescent="0.25">
      <c r="A820" t="s">
        <v>3007</v>
      </c>
      <c r="B820" t="s">
        <v>8256</v>
      </c>
      <c r="C820" t="s">
        <v>8257</v>
      </c>
      <c r="F820" s="25" t="s">
        <v>8319</v>
      </c>
      <c r="I820" s="30" t="str">
        <f>VLOOKUP(A820,'[4]ItemReport_10001042616_2025-02-'!$A:$U,21,0)</f>
        <v>00464219251101</v>
      </c>
    </row>
    <row r="821" spans="1:10" ht="60" x14ac:dyDescent="0.25">
      <c r="A821" t="s">
        <v>3011</v>
      </c>
      <c r="B821" t="s">
        <v>7535</v>
      </c>
      <c r="D821">
        <v>6091</v>
      </c>
      <c r="H821" s="39" t="s">
        <v>8387</v>
      </c>
      <c r="I821" s="30" t="str">
        <f>VLOOKUP(A821,'[4]ItemReport_10001042616_2025-02-'!$A:$U,21,0)</f>
        <v>10764608007195</v>
      </c>
    </row>
    <row r="822" spans="1:10" x14ac:dyDescent="0.25">
      <c r="A822" t="s">
        <v>3012</v>
      </c>
      <c r="B822" t="s">
        <v>8147</v>
      </c>
      <c r="F822" t="s">
        <v>6854</v>
      </c>
      <c r="I822" s="30" t="e">
        <f>VLOOKUP(A822,'[4]ItemReport_10001042616_2025-02-'!$A:$U,21,0)</f>
        <v>#N/A</v>
      </c>
      <c r="J822" t="s">
        <v>8194</v>
      </c>
    </row>
    <row r="823" spans="1:10" x14ac:dyDescent="0.25">
      <c r="A823" t="s">
        <v>3014</v>
      </c>
      <c r="B823" t="s">
        <v>7177</v>
      </c>
      <c r="C823" t="s">
        <v>7177</v>
      </c>
      <c r="D823">
        <v>609</v>
      </c>
      <c r="E823" t="s">
        <v>7025</v>
      </c>
      <c r="F823" t="s">
        <v>6853</v>
      </c>
      <c r="H823" s="17" t="s">
        <v>7120</v>
      </c>
      <c r="I823" s="30" t="str">
        <f>VLOOKUP(A823,'[4]ItemReport_10001042616_2025-02-'!$A:$U,21,0)</f>
        <v>00466278771286</v>
      </c>
      <c r="J823" t="s">
        <v>8194</v>
      </c>
    </row>
    <row r="824" spans="1:10" ht="60" x14ac:dyDescent="0.25">
      <c r="A824" t="s">
        <v>3015</v>
      </c>
      <c r="B824" t="s">
        <v>8148</v>
      </c>
      <c r="F824" s="25" t="s">
        <v>8314</v>
      </c>
      <c r="H824" s="39" t="s">
        <v>8438</v>
      </c>
      <c r="I824" s="30" t="str">
        <f>VLOOKUP(A824,'[4]ItemReport_10001042616_2025-02-'!$A:$U,21,0)</f>
        <v>00467756562693</v>
      </c>
      <c r="J824" t="s">
        <v>8199</v>
      </c>
    </row>
    <row r="825" spans="1:10" ht="60" x14ac:dyDescent="0.25">
      <c r="A825" t="s">
        <v>3912</v>
      </c>
      <c r="B825" t="s">
        <v>8149</v>
      </c>
      <c r="F825" s="25" t="s">
        <v>8298</v>
      </c>
      <c r="I825" s="30" t="str">
        <f>VLOOKUP(A825,'[4]ItemReport_10001042616_2025-02-'!$A:$U,21,0)</f>
        <v>10764608034214</v>
      </c>
      <c r="J825" t="s">
        <v>8199</v>
      </c>
    </row>
    <row r="826" spans="1:10" x14ac:dyDescent="0.25">
      <c r="A826" t="s">
        <v>3017</v>
      </c>
      <c r="B826" t="s">
        <v>7657</v>
      </c>
      <c r="C826" t="s">
        <v>7657</v>
      </c>
      <c r="D826">
        <v>6100</v>
      </c>
      <c r="E826" t="s">
        <v>7026</v>
      </c>
      <c r="F826" t="s">
        <v>7120</v>
      </c>
      <c r="H826" s="17" t="s">
        <v>7120</v>
      </c>
      <c r="I826" s="30" t="str">
        <f>VLOOKUP(A826,'[4]ItemReport_10001042616_2025-02-'!$A:$U,21,0)</f>
        <v>20764608010390</v>
      </c>
      <c r="J826" t="s">
        <v>8194</v>
      </c>
    </row>
    <row r="827" spans="1:10" x14ac:dyDescent="0.25">
      <c r="A827" t="s">
        <v>8805</v>
      </c>
      <c r="B827" t="s">
        <v>8825</v>
      </c>
      <c r="C827" t="s">
        <v>8848</v>
      </c>
      <c r="F827" t="s">
        <v>6854</v>
      </c>
      <c r="J827" t="s">
        <v>8194</v>
      </c>
    </row>
    <row r="828" spans="1:10" x14ac:dyDescent="0.25">
      <c r="A828" t="s">
        <v>3020</v>
      </c>
      <c r="B828" t="s">
        <v>7311</v>
      </c>
      <c r="C828" t="s">
        <v>7312</v>
      </c>
      <c r="D828">
        <v>6101</v>
      </c>
      <c r="E828" t="s">
        <v>7863</v>
      </c>
      <c r="F828" t="s">
        <v>7223</v>
      </c>
      <c r="I828" s="30" t="str">
        <f>VLOOKUP(A828,'[4]ItemReport_10001042616_2025-02-'!$A:$U,21,0)</f>
        <v>20764608054127</v>
      </c>
      <c r="J828" t="s">
        <v>8194</v>
      </c>
    </row>
    <row r="829" spans="1:10" ht="45" x14ac:dyDescent="0.25">
      <c r="A829" t="s">
        <v>8282</v>
      </c>
      <c r="H829" s="39" t="s">
        <v>8283</v>
      </c>
      <c r="I829" s="30" t="str">
        <f>VLOOKUP(A829,'[4]ItemReport_10001042616_2025-02-'!$A:$U,21,0)</f>
        <v>10764608043278</v>
      </c>
    </row>
    <row r="830" spans="1:10" x14ac:dyDescent="0.25">
      <c r="A830" t="s">
        <v>3026</v>
      </c>
      <c r="B830" t="s">
        <v>7175</v>
      </c>
      <c r="C830" t="s">
        <v>7176</v>
      </c>
      <c r="D830">
        <v>6110</v>
      </c>
      <c r="E830" t="s">
        <v>7174</v>
      </c>
      <c r="F830" t="s">
        <v>6854</v>
      </c>
      <c r="H830" s="17" t="s">
        <v>7120</v>
      </c>
      <c r="I830" s="30" t="str">
        <f>VLOOKUP(A830,'[4]ItemReport_10001042616_2025-02-'!$A:$U,21,0)</f>
        <v>00764608034453</v>
      </c>
      <c r="J830" t="s">
        <v>8194</v>
      </c>
    </row>
    <row r="831" spans="1:10" x14ac:dyDescent="0.25">
      <c r="A831" t="s">
        <v>3934</v>
      </c>
      <c r="B831" t="s">
        <v>6879</v>
      </c>
      <c r="C831" t="s">
        <v>6879</v>
      </c>
      <c r="D831">
        <v>6120</v>
      </c>
      <c r="E831" t="s">
        <v>7027</v>
      </c>
      <c r="F831" t="s">
        <v>6853</v>
      </c>
      <c r="H831" s="17" t="s">
        <v>7120</v>
      </c>
      <c r="I831" s="30" t="str">
        <f>VLOOKUP(A831,'[4]ItemReport_10001042616_2025-02-'!$A:$U,21,0)</f>
        <v>10764608004538</v>
      </c>
      <c r="J831" t="s">
        <v>8194</v>
      </c>
    </row>
    <row r="832" spans="1:10" x14ac:dyDescent="0.25">
      <c r="A832" t="s">
        <v>3030</v>
      </c>
      <c r="B832" t="s">
        <v>8150</v>
      </c>
      <c r="F832" t="s">
        <v>8173</v>
      </c>
      <c r="I832" s="30" t="e">
        <f>VLOOKUP(A832,'[4]ItemReport_10001042616_2025-02-'!$A:$U,21,0)</f>
        <v>#N/A</v>
      </c>
      <c r="J832" t="s">
        <v>8194</v>
      </c>
    </row>
    <row r="833" spans="1:10" ht="60" x14ac:dyDescent="0.25">
      <c r="A833" t="s">
        <v>3031</v>
      </c>
      <c r="B833" t="s">
        <v>7264</v>
      </c>
      <c r="C833" t="s">
        <v>7265</v>
      </c>
      <c r="D833">
        <v>61400</v>
      </c>
      <c r="E833" t="s">
        <v>7864</v>
      </c>
      <c r="F833" s="25" t="s">
        <v>8344</v>
      </c>
      <c r="I833" s="30" t="e">
        <f>VLOOKUP(A833,'[4]ItemReport_10001042616_2025-02-'!$A:$U,21,0)</f>
        <v>#N/A</v>
      </c>
      <c r="J833" t="s">
        <v>8199</v>
      </c>
    </row>
    <row r="834" spans="1:10" ht="60" x14ac:dyDescent="0.25">
      <c r="A834" t="s">
        <v>8212</v>
      </c>
      <c r="H834" s="39" t="s">
        <v>8447</v>
      </c>
      <c r="I834" s="30" t="str">
        <f>VLOOKUP(A834,'[4]ItemReport_10001042616_2025-02-'!$A:$U,21,0)</f>
        <v>10764608043063</v>
      </c>
    </row>
    <row r="835" spans="1:10" ht="60" x14ac:dyDescent="0.25">
      <c r="A835" t="s">
        <v>8754</v>
      </c>
      <c r="B835" t="s">
        <v>8747</v>
      </c>
      <c r="C835" t="s">
        <v>8748</v>
      </c>
      <c r="D835">
        <v>62133</v>
      </c>
      <c r="F835" s="25" t="s">
        <v>8865</v>
      </c>
      <c r="I835" s="30" t="str">
        <f>VLOOKUP(A835,'[4]ItemReport_10001042616_2025-02-'!$A:$U,21,0)</f>
        <v>00764608043806</v>
      </c>
    </row>
    <row r="836" spans="1:10" ht="60" x14ac:dyDescent="0.25">
      <c r="A836" t="s">
        <v>3043</v>
      </c>
      <c r="B836" t="s">
        <v>8151</v>
      </c>
      <c r="F836" s="25" t="s">
        <v>8361</v>
      </c>
      <c r="I836" s="30" t="str">
        <f>VLOOKUP(A836,'[4]ItemReport_10001042616_2025-02-'!$A:$U,21,0)</f>
        <v>00465410196970</v>
      </c>
      <c r="J836" t="s">
        <v>8196</v>
      </c>
    </row>
    <row r="837" spans="1:10" ht="60" x14ac:dyDescent="0.25">
      <c r="A837" t="s">
        <v>8210</v>
      </c>
      <c r="H837" s="39" t="s">
        <v>8447</v>
      </c>
      <c r="I837" s="30" t="str">
        <f>VLOOKUP(A837,'[4]ItemReport_10001042616_2025-02-'!$A:$U,21,0)</f>
        <v>00088908165007</v>
      </c>
    </row>
    <row r="838" spans="1:10" x14ac:dyDescent="0.25">
      <c r="A838" t="s">
        <v>3048</v>
      </c>
      <c r="B838" t="s">
        <v>8152</v>
      </c>
      <c r="F838" t="s">
        <v>7409</v>
      </c>
      <c r="I838" s="30" t="str">
        <f>VLOOKUP(A838,'[4]ItemReport_10001042616_2025-02-'!$A:$U,21,0)</f>
        <v>10764608015015</v>
      </c>
      <c r="J838" t="s">
        <v>8194</v>
      </c>
    </row>
    <row r="839" spans="1:10" x14ac:dyDescent="0.25">
      <c r="A839" t="s">
        <v>3049</v>
      </c>
      <c r="B839" t="s">
        <v>6880</v>
      </c>
      <c r="C839" t="s">
        <v>6880</v>
      </c>
      <c r="D839">
        <v>6301</v>
      </c>
      <c r="E839" t="s">
        <v>7028</v>
      </c>
      <c r="F839" t="s">
        <v>7099</v>
      </c>
      <c r="H839" s="17" t="s">
        <v>7120</v>
      </c>
      <c r="I839" s="30" t="str">
        <f>VLOOKUP(A839,'[4]ItemReport_10001042616_2025-02-'!$A:$U,21,0)</f>
        <v>10764608170066</v>
      </c>
      <c r="J839" t="s">
        <v>8194</v>
      </c>
    </row>
    <row r="840" spans="1:10" ht="60" x14ac:dyDescent="0.25">
      <c r="A840" t="s">
        <v>3050</v>
      </c>
      <c r="B840" t="s">
        <v>7367</v>
      </c>
      <c r="C840" t="s">
        <v>7368</v>
      </c>
      <c r="D840">
        <v>6301</v>
      </c>
      <c r="E840" t="s">
        <v>7865</v>
      </c>
      <c r="F840" s="25" t="s">
        <v>8319</v>
      </c>
      <c r="H840" s="25" t="s">
        <v>8741</v>
      </c>
      <c r="I840" s="30" t="str">
        <f>VLOOKUP(A840,'[4]ItemReport_10001042616_2025-02-'!$A:$U,21,0)</f>
        <v>20764608021570</v>
      </c>
      <c r="J840" t="s">
        <v>8199</v>
      </c>
    </row>
    <row r="841" spans="1:10" x14ac:dyDescent="0.25">
      <c r="A841" t="s">
        <v>3054</v>
      </c>
      <c r="B841" t="s">
        <v>8153</v>
      </c>
      <c r="F841" t="s">
        <v>7409</v>
      </c>
      <c r="I841" s="30" t="str">
        <f>VLOOKUP(A841,'[4]ItemReport_10001042616_2025-02-'!$A:$U,21,0)</f>
        <v>00465315105725</v>
      </c>
      <c r="J841" t="s">
        <v>8194</v>
      </c>
    </row>
    <row r="842" spans="1:10" x14ac:dyDescent="0.25">
      <c r="A842" t="s">
        <v>3055</v>
      </c>
      <c r="B842" t="s">
        <v>6881</v>
      </c>
      <c r="C842" t="s">
        <v>6881</v>
      </c>
      <c r="D842">
        <v>6303</v>
      </c>
      <c r="E842" t="s">
        <v>7029</v>
      </c>
      <c r="F842" t="s">
        <v>7099</v>
      </c>
      <c r="H842" s="17" t="s">
        <v>7120</v>
      </c>
      <c r="I842" s="30" t="str">
        <f>VLOOKUP(A842,'[4]ItemReport_10001042616_2025-02-'!$A:$U,21,0)</f>
        <v>10764608038212</v>
      </c>
      <c r="J842" t="s">
        <v>8194</v>
      </c>
    </row>
    <row r="843" spans="1:10" ht="60" x14ac:dyDescent="0.25">
      <c r="A843" t="s">
        <v>3056</v>
      </c>
      <c r="B843" t="s">
        <v>7309</v>
      </c>
      <c r="C843" t="s">
        <v>7310</v>
      </c>
      <c r="D843">
        <v>6303</v>
      </c>
      <c r="E843" t="s">
        <v>7866</v>
      </c>
      <c r="F843" s="25" t="s">
        <v>8322</v>
      </c>
      <c r="I843" s="30" t="str">
        <f>VLOOKUP(A843,'[4]ItemReport_10001042616_2025-02-'!$A:$U,21,0)</f>
        <v>10764608025113</v>
      </c>
      <c r="J843" t="s">
        <v>8199</v>
      </c>
    </row>
    <row r="844" spans="1:10" ht="60" x14ac:dyDescent="0.25">
      <c r="A844" t="s">
        <v>7953</v>
      </c>
      <c r="H844" s="39" t="s">
        <v>8447</v>
      </c>
      <c r="I844" s="30" t="str">
        <f>VLOOKUP(A844,'[4]ItemReport_10001042616_2025-02-'!$A:$U,21,0)</f>
        <v>00764608019184</v>
      </c>
    </row>
    <row r="845" spans="1:10" ht="45" x14ac:dyDescent="0.25">
      <c r="A845" t="s">
        <v>7314</v>
      </c>
      <c r="B845" t="s">
        <v>7667</v>
      </c>
      <c r="D845">
        <v>641</v>
      </c>
      <c r="F845" s="25" t="s">
        <v>8759</v>
      </c>
      <c r="H845" s="39" t="s">
        <v>8376</v>
      </c>
      <c r="I845" s="30" t="str">
        <f>VLOOKUP(A845,'[4]ItemReport_10001042616_2025-02-'!$A:$U,21,0)</f>
        <v>00764608054505</v>
      </c>
      <c r="J845" t="s">
        <v>8204</v>
      </c>
    </row>
    <row r="846" spans="1:10" ht="60" x14ac:dyDescent="0.25">
      <c r="A846" t="s">
        <v>2502</v>
      </c>
      <c r="H846" s="39" t="s">
        <v>8456</v>
      </c>
      <c r="I846" s="30" t="str">
        <f>VLOOKUP(A846,'[4]ItemReport_10001042616_2025-02-'!$A:$U,21,0)</f>
        <v>20764608033115</v>
      </c>
    </row>
    <row r="847" spans="1:10" x14ac:dyDescent="0.25">
      <c r="A847" t="s">
        <v>3969</v>
      </c>
      <c r="B847" t="s">
        <v>7627</v>
      </c>
      <c r="D847">
        <v>6802</v>
      </c>
      <c r="E847" t="s">
        <v>3969</v>
      </c>
      <c r="H847" s="17" t="s">
        <v>7120</v>
      </c>
      <c r="I847" s="30" t="str">
        <f>VLOOKUP(A847,'[4]ItemReport_10001042616_2025-02-'!$A:$U,21,0)</f>
        <v>00463013442364</v>
      </c>
      <c r="J847" t="s">
        <v>8194</v>
      </c>
    </row>
    <row r="848" spans="1:10" ht="60" x14ac:dyDescent="0.25">
      <c r="A848" t="s">
        <v>8215</v>
      </c>
      <c r="H848" s="39" t="s">
        <v>8460</v>
      </c>
      <c r="I848" s="30" t="str">
        <f>VLOOKUP(A848,'[4]ItemReport_10001042616_2025-02-'!$A:$U,21,0)</f>
        <v>00462349000699</v>
      </c>
    </row>
    <row r="849" spans="1:10" x14ac:dyDescent="0.25">
      <c r="A849" t="s">
        <v>3924</v>
      </c>
      <c r="B849" t="s">
        <v>8154</v>
      </c>
      <c r="F849" t="s">
        <v>7409</v>
      </c>
      <c r="I849" s="30" t="str">
        <f>VLOOKUP(A849,'[4]ItemReport_10001042616_2025-02-'!$A:$U,21,0)</f>
        <v>10764608039875</v>
      </c>
      <c r="J849" t="s">
        <v>8194</v>
      </c>
    </row>
    <row r="850" spans="1:10" x14ac:dyDescent="0.25">
      <c r="A850" t="s">
        <v>3922</v>
      </c>
      <c r="B850" t="s">
        <v>6882</v>
      </c>
      <c r="C850" t="s">
        <v>6882</v>
      </c>
      <c r="D850">
        <v>6810</v>
      </c>
      <c r="E850" t="s">
        <v>7030</v>
      </c>
      <c r="F850" t="s">
        <v>6853</v>
      </c>
      <c r="H850" s="17" t="s">
        <v>7120</v>
      </c>
      <c r="I850" s="30" t="str">
        <f>VLOOKUP(A850,'[4]ItemReport_10001042616_2025-02-'!$A:$U,21,0)</f>
        <v>20764608007222</v>
      </c>
      <c r="J850" t="s">
        <v>8194</v>
      </c>
    </row>
    <row r="851" spans="1:10" ht="60" x14ac:dyDescent="0.25">
      <c r="A851" t="s">
        <v>3923</v>
      </c>
      <c r="B851" t="s">
        <v>8155</v>
      </c>
      <c r="F851" s="25" t="s">
        <v>8315</v>
      </c>
      <c r="I851" s="30" t="str">
        <f>VLOOKUP(A851,'[4]ItemReport_10001042616_2025-02-'!$A:$U,21,0)</f>
        <v>00467932413870</v>
      </c>
      <c r="J851" t="s">
        <v>8195</v>
      </c>
    </row>
    <row r="852" spans="1:10" x14ac:dyDescent="0.25">
      <c r="A852" t="s">
        <v>3928</v>
      </c>
      <c r="B852" t="s">
        <v>7372</v>
      </c>
      <c r="C852" t="s">
        <v>7372</v>
      </c>
      <c r="D852">
        <v>6812</v>
      </c>
      <c r="E852" t="s">
        <v>7867</v>
      </c>
      <c r="F852" t="s">
        <v>6853</v>
      </c>
      <c r="H852" s="17" t="s">
        <v>7120</v>
      </c>
      <c r="I852" s="30" t="str">
        <f>VLOOKUP(A852,'[4]ItemReport_10001042616_2025-02-'!$A:$U,21,0)</f>
        <v>10764608007386</v>
      </c>
      <c r="J852" t="s">
        <v>8194</v>
      </c>
    </row>
    <row r="853" spans="1:10" ht="45" x14ac:dyDescent="0.25">
      <c r="A853" t="s">
        <v>8207</v>
      </c>
      <c r="H853" s="39" t="s">
        <v>7156</v>
      </c>
      <c r="I853" s="30" t="str">
        <f>VLOOKUP(A853,'[4]ItemReport_10001042616_2025-02-'!$A:$U,21,0)</f>
        <v>00764608082430</v>
      </c>
    </row>
    <row r="854" spans="1:10" x14ac:dyDescent="0.25">
      <c r="A854" t="s">
        <v>3083</v>
      </c>
      <c r="B854" t="s">
        <v>7533</v>
      </c>
      <c r="D854">
        <v>700</v>
      </c>
      <c r="H854" s="17" t="s">
        <v>7120</v>
      </c>
      <c r="I854" s="30" t="str">
        <f>VLOOKUP(A854,'[4]ItemReport_10001042616_2025-02-'!$A:$U,21,0)</f>
        <v>20764608021396</v>
      </c>
      <c r="J854" t="s">
        <v>8194</v>
      </c>
    </row>
    <row r="855" spans="1:10" x14ac:dyDescent="0.25">
      <c r="A855" t="s">
        <v>7479</v>
      </c>
      <c r="B855" t="s">
        <v>7454</v>
      </c>
      <c r="C855" t="s">
        <v>7455</v>
      </c>
      <c r="E855" t="s">
        <v>7868</v>
      </c>
      <c r="F855" t="s">
        <v>6854</v>
      </c>
      <c r="I855" s="30" t="str">
        <f>VLOOKUP(A855,'[4]ItemReport_10001042616_2025-02-'!$A:$U,21,0)</f>
        <v>20764608170087</v>
      </c>
      <c r="J855" t="s">
        <v>8194</v>
      </c>
    </row>
    <row r="856" spans="1:10" ht="45" x14ac:dyDescent="0.25">
      <c r="A856" t="s">
        <v>8272</v>
      </c>
      <c r="H856" s="39" t="s">
        <v>8435</v>
      </c>
      <c r="I856" s="30" t="str">
        <f>VLOOKUP(A856,'[4]ItemReport_10001042616_2025-02-'!$A:$U,21,0)</f>
        <v>10764608009298</v>
      </c>
    </row>
    <row r="857" spans="1:10" x14ac:dyDescent="0.25">
      <c r="A857" t="s">
        <v>3129</v>
      </c>
      <c r="B857" t="s">
        <v>7159</v>
      </c>
      <c r="C857" t="s">
        <v>7160</v>
      </c>
      <c r="D857">
        <v>713</v>
      </c>
      <c r="E857" t="s">
        <v>7031</v>
      </c>
      <c r="F857" t="s">
        <v>7223</v>
      </c>
      <c r="H857" s="17" t="s">
        <v>7120</v>
      </c>
      <c r="I857" s="30" t="str">
        <f>VLOOKUP(A857,'[4]ItemReport_10001042616_2025-02-'!$A:$U,21,0)</f>
        <v>00764608007105</v>
      </c>
      <c r="J857" t="s">
        <v>8194</v>
      </c>
    </row>
    <row r="858" spans="1:10" x14ac:dyDescent="0.25">
      <c r="A858" t="s">
        <v>7220</v>
      </c>
      <c r="B858" t="s">
        <v>7171</v>
      </c>
      <c r="C858" t="s">
        <v>7172</v>
      </c>
      <c r="D858">
        <v>713</v>
      </c>
      <c r="E858" t="s">
        <v>7170</v>
      </c>
      <c r="F858" t="s">
        <v>6853</v>
      </c>
      <c r="I858" s="30" t="e">
        <f>VLOOKUP(A858,'[4]ItemReport_10001042616_2025-02-'!$A:$U,21,0)</f>
        <v>#N/A</v>
      </c>
      <c r="J858" t="s">
        <v>8194</v>
      </c>
    </row>
    <row r="859" spans="1:10" x14ac:dyDescent="0.25">
      <c r="A859" t="s">
        <v>3135</v>
      </c>
      <c r="B859" t="s">
        <v>7471</v>
      </c>
      <c r="C859" t="s">
        <v>7471</v>
      </c>
      <c r="E859" t="s">
        <v>7869</v>
      </c>
      <c r="F859" t="s">
        <v>6853</v>
      </c>
      <c r="I859" s="30" t="str">
        <f>VLOOKUP(A859,'[4]ItemReport_10001042616_2025-02-'!$A:$U,21,0)</f>
        <v>10764608002039</v>
      </c>
      <c r="J859" t="s">
        <v>8194</v>
      </c>
    </row>
    <row r="860" spans="1:10" x14ac:dyDescent="0.25">
      <c r="A860" t="s">
        <v>13</v>
      </c>
      <c r="B860" t="s">
        <v>7646</v>
      </c>
      <c r="C860" t="s">
        <v>7646</v>
      </c>
      <c r="D860">
        <v>716</v>
      </c>
      <c r="E860" t="s">
        <v>7870</v>
      </c>
      <c r="F860" t="s">
        <v>6854</v>
      </c>
      <c r="H860" t="s">
        <v>7120</v>
      </c>
      <c r="I860" s="30" t="str">
        <f>VLOOKUP(A860,'[4]ItemReport_10001042616_2025-02-'!$A:$U,21,0)</f>
        <v>00764608019108</v>
      </c>
      <c r="J860" t="s">
        <v>8194</v>
      </c>
    </row>
    <row r="861" spans="1:10" ht="60" x14ac:dyDescent="0.25">
      <c r="A861" t="s">
        <v>3139</v>
      </c>
      <c r="B861" t="s">
        <v>7693</v>
      </c>
      <c r="C861" t="s">
        <v>7746</v>
      </c>
      <c r="D861">
        <v>716</v>
      </c>
      <c r="E861" t="s">
        <v>7871</v>
      </c>
      <c r="F861" s="25" t="s">
        <v>8852</v>
      </c>
      <c r="H861" s="39" t="s">
        <v>8438</v>
      </c>
      <c r="I861" s="30" t="str">
        <f>VLOOKUP(A861,'[4]ItemReport_10001042616_2025-02-'!$A:$U,21,0)</f>
        <v>00764608027059</v>
      </c>
      <c r="J861" t="s">
        <v>8204</v>
      </c>
    </row>
    <row r="862" spans="1:10" ht="60" x14ac:dyDescent="0.25">
      <c r="A862" t="s">
        <v>8208</v>
      </c>
      <c r="H862" s="39" t="s">
        <v>8447</v>
      </c>
      <c r="I862" s="30" t="str">
        <f>VLOOKUP(A862,'[4]ItemReport_10001042616_2025-02-'!$A:$U,21,0)</f>
        <v>20764608005068</v>
      </c>
    </row>
    <row r="863" spans="1:10" ht="60" x14ac:dyDescent="0.25">
      <c r="A863" t="s">
        <v>8216</v>
      </c>
      <c r="H863" s="39" t="s">
        <v>8458</v>
      </c>
      <c r="I863" s="30" t="str">
        <f>VLOOKUP(A863,'[4]ItemReport_10001042616_2025-02-'!$A:$U,21,0)</f>
        <v>20764608090217</v>
      </c>
    </row>
    <row r="864" spans="1:10" x14ac:dyDescent="0.25">
      <c r="A864" t="s">
        <v>3147</v>
      </c>
      <c r="B864" t="s">
        <v>7643</v>
      </c>
      <c r="C864" t="s">
        <v>7643</v>
      </c>
      <c r="D864">
        <v>720</v>
      </c>
      <c r="E864" t="s">
        <v>7872</v>
      </c>
      <c r="F864" t="s">
        <v>6853</v>
      </c>
      <c r="I864" s="30" t="str">
        <f>VLOOKUP(A864,'[4]ItemReport_10001042616_2025-02-'!$A:$U,21,0)</f>
        <v>00764608021514</v>
      </c>
      <c r="J864" t="s">
        <v>8194</v>
      </c>
    </row>
    <row r="865" spans="1:10" ht="60" x14ac:dyDescent="0.25">
      <c r="A865" t="s">
        <v>3148</v>
      </c>
      <c r="B865" t="s">
        <v>7357</v>
      </c>
      <c r="C865" t="s">
        <v>7358</v>
      </c>
      <c r="D865">
        <v>720</v>
      </c>
      <c r="E865" t="s">
        <v>7873</v>
      </c>
      <c r="F865" s="25" t="s">
        <v>8315</v>
      </c>
      <c r="I865" s="30" t="str">
        <f>VLOOKUP(A865,'[4]ItemReport_10001042616_2025-02-'!$A:$U,21,0)</f>
        <v>00764608002056</v>
      </c>
      <c r="J865" t="s">
        <v>8199</v>
      </c>
    </row>
    <row r="866" spans="1:10" ht="60" x14ac:dyDescent="0.25">
      <c r="A866" t="s">
        <v>8213</v>
      </c>
      <c r="H866" s="39" t="s">
        <v>8456</v>
      </c>
      <c r="I866" s="30" t="str">
        <f>VLOOKUP(A866,'[4]ItemReport_10001042616_2025-02-'!$A:$U,21,0)</f>
        <v>00764608009031</v>
      </c>
    </row>
    <row r="867" spans="1:10" ht="60" x14ac:dyDescent="0.25">
      <c r="A867" t="s">
        <v>8214</v>
      </c>
      <c r="H867" s="39" t="s">
        <v>8456</v>
      </c>
      <c r="I867" s="30" t="str">
        <f>VLOOKUP(A867,'[4]ItemReport_10001042616_2025-02-'!$A:$U,21,0)</f>
        <v>00764608020128</v>
      </c>
    </row>
    <row r="868" spans="1:10" x14ac:dyDescent="0.25">
      <c r="A868" t="s">
        <v>7407</v>
      </c>
      <c r="B868" t="s">
        <v>7375</v>
      </c>
      <c r="C868" t="s">
        <v>7376</v>
      </c>
      <c r="D868">
        <v>735</v>
      </c>
      <c r="E868" t="s">
        <v>7874</v>
      </c>
      <c r="F868" t="s">
        <v>6854</v>
      </c>
      <c r="H868" s="17" t="s">
        <v>7119</v>
      </c>
      <c r="I868" s="30" t="str">
        <f>VLOOKUP(A868,'[4]ItemReport_10001042616_2025-02-'!$A:$U,21,0)</f>
        <v>20764608038677</v>
      </c>
      <c r="J868" t="s">
        <v>8194</v>
      </c>
    </row>
    <row r="869" spans="1:10" x14ac:dyDescent="0.25">
      <c r="A869" t="s">
        <v>8756</v>
      </c>
      <c r="B869" t="s">
        <v>8750</v>
      </c>
      <c r="C869" t="s">
        <v>8751</v>
      </c>
      <c r="D869">
        <v>737</v>
      </c>
      <c r="F869" t="s">
        <v>6853</v>
      </c>
      <c r="I869" s="30" t="str">
        <f>VLOOKUP(A869,'[4]ItemReport_10001042616_2025-02-'!$A:$U,21,0)</f>
        <v>20764608033344</v>
      </c>
      <c r="J869" t="s">
        <v>8194</v>
      </c>
    </row>
    <row r="870" spans="1:10" x14ac:dyDescent="0.25">
      <c r="A870" t="s">
        <v>3192</v>
      </c>
      <c r="B870" t="s">
        <v>7242</v>
      </c>
      <c r="C870" t="s">
        <v>7242</v>
      </c>
      <c r="D870">
        <v>741</v>
      </c>
      <c r="E870" t="s">
        <v>7875</v>
      </c>
      <c r="F870" t="s">
        <v>7224</v>
      </c>
      <c r="H870" t="s">
        <v>7120</v>
      </c>
      <c r="I870" s="30" t="str">
        <f>VLOOKUP(A870,'[4]ItemReport_10001042616_2025-02-'!$A:$U,21,0)</f>
        <v>00764608007419</v>
      </c>
      <c r="J870" t="s">
        <v>8194</v>
      </c>
    </row>
    <row r="871" spans="1:10" ht="60" x14ac:dyDescent="0.25">
      <c r="A871" t="s">
        <v>8224</v>
      </c>
      <c r="H871" s="39" t="s">
        <v>8453</v>
      </c>
      <c r="I871" s="30" t="str">
        <f>VLOOKUP(A871,'[4]ItemReport_10001042616_2025-02-'!$A:$U,21,0)</f>
        <v>00764608023037</v>
      </c>
    </row>
    <row r="872" spans="1:10" x14ac:dyDescent="0.25">
      <c r="A872" t="s">
        <v>3197</v>
      </c>
      <c r="B872" t="s">
        <v>8156</v>
      </c>
      <c r="F872" t="s">
        <v>7409</v>
      </c>
      <c r="I872" s="30" t="str">
        <f>VLOOKUP(A872,'[4]ItemReport_10001042616_2025-02-'!$A:$U,21,0)</f>
        <v>00764608009727</v>
      </c>
      <c r="J872" t="s">
        <v>8194</v>
      </c>
    </row>
    <row r="873" spans="1:10" x14ac:dyDescent="0.25">
      <c r="A873" t="s">
        <v>3198</v>
      </c>
      <c r="B873" t="s">
        <v>8157</v>
      </c>
      <c r="F873" t="s">
        <v>6853</v>
      </c>
      <c r="I873" s="30" t="str">
        <f>VLOOKUP(A873,'[4]ItemReport_10001042616_2025-02-'!$A:$U,21,0)</f>
        <v>20764608031784</v>
      </c>
      <c r="J873" t="s">
        <v>8194</v>
      </c>
    </row>
    <row r="874" spans="1:10" ht="45" x14ac:dyDescent="0.25">
      <c r="A874" t="s">
        <v>3199</v>
      </c>
      <c r="B874" t="s">
        <v>8745</v>
      </c>
      <c r="C874" t="s">
        <v>8746</v>
      </c>
      <c r="D874">
        <v>744</v>
      </c>
      <c r="F874" s="25" t="s">
        <v>8851</v>
      </c>
      <c r="I874" s="30" t="str">
        <f>VLOOKUP(A874,'[4]ItemReport_10001042616_2025-02-'!$A:$U,21,0)</f>
        <v>00764608170267</v>
      </c>
    </row>
    <row r="875" spans="1:10" x14ac:dyDescent="0.25">
      <c r="A875" t="s">
        <v>3201</v>
      </c>
      <c r="B875" t="s">
        <v>8158</v>
      </c>
      <c r="F875" t="s">
        <v>6853</v>
      </c>
      <c r="I875" s="30" t="str">
        <f>VLOOKUP(A875,'[4]ItemReport_10001042616_2025-02-'!$A:$U,21,0)</f>
        <v>20764608090002</v>
      </c>
      <c r="J875" t="s">
        <v>8194</v>
      </c>
    </row>
    <row r="876" spans="1:10" ht="60" x14ac:dyDescent="0.25">
      <c r="A876" t="s">
        <v>3202</v>
      </c>
      <c r="B876" t="s">
        <v>8159</v>
      </c>
      <c r="F876" s="25" t="s">
        <v>8315</v>
      </c>
      <c r="I876" s="30" t="str">
        <f>VLOOKUP(A876,'[4]ItemReport_10001042616_2025-02-'!$A:$U,21,0)</f>
        <v>20764608055001</v>
      </c>
      <c r="J876" t="s">
        <v>8199</v>
      </c>
    </row>
    <row r="877" spans="1:10" x14ac:dyDescent="0.25">
      <c r="A877" t="s">
        <v>8226</v>
      </c>
      <c r="F877" t="s">
        <v>7223</v>
      </c>
      <c r="I877" s="30" t="str">
        <f>VLOOKUP(A877,'[4]ItemReport_10001042616_2025-02-'!$A:$U,21,0)</f>
        <v>10764608044107</v>
      </c>
      <c r="J877" t="s">
        <v>8194</v>
      </c>
    </row>
    <row r="878" spans="1:10" x14ac:dyDescent="0.25">
      <c r="A878" t="s">
        <v>7406</v>
      </c>
      <c r="B878" t="s">
        <v>7373</v>
      </c>
      <c r="C878" t="s">
        <v>7373</v>
      </c>
      <c r="D878">
        <v>760</v>
      </c>
      <c r="E878" t="s">
        <v>7876</v>
      </c>
      <c r="F878" t="s">
        <v>6853</v>
      </c>
      <c r="I878" s="30" t="e">
        <f>VLOOKUP(A878,'[4]ItemReport_10001042616_2025-02-'!$A:$U,21,0)</f>
        <v>#N/A</v>
      </c>
      <c r="J878" t="s">
        <v>8194</v>
      </c>
    </row>
    <row r="879" spans="1:10" ht="45" x14ac:dyDescent="0.25">
      <c r="A879" t="s">
        <v>8211</v>
      </c>
      <c r="H879" s="39" t="s">
        <v>7966</v>
      </c>
      <c r="I879" s="30" t="str">
        <f>VLOOKUP(A879,'[4]ItemReport_10001042616_2025-02-'!$A:$U,21,0)</f>
        <v>00462567001195</v>
      </c>
    </row>
    <row r="880" spans="1:10" x14ac:dyDescent="0.25">
      <c r="A880" t="s">
        <v>3223</v>
      </c>
      <c r="B880" t="s">
        <v>7640</v>
      </c>
      <c r="C880" t="s">
        <v>7640</v>
      </c>
      <c r="D880">
        <v>761</v>
      </c>
      <c r="E880" t="s">
        <v>7877</v>
      </c>
      <c r="F880" t="s">
        <v>6853</v>
      </c>
      <c r="H880" s="17" t="s">
        <v>7119</v>
      </c>
      <c r="I880" s="30" t="str">
        <f>VLOOKUP(A880,'[4]ItemReport_10001042616_2025-02-'!$A:$U,21,0)</f>
        <v>00462018667642</v>
      </c>
      <c r="J880" t="s">
        <v>8194</v>
      </c>
    </row>
    <row r="881" spans="1:10" ht="60" x14ac:dyDescent="0.25">
      <c r="A881" t="s">
        <v>3224</v>
      </c>
      <c r="B881" t="s">
        <v>7164</v>
      </c>
      <c r="C881" t="s">
        <v>7165</v>
      </c>
      <c r="D881">
        <v>761</v>
      </c>
      <c r="E881" t="s">
        <v>7878</v>
      </c>
      <c r="F881" s="25" t="s">
        <v>8320</v>
      </c>
      <c r="H881" s="39" t="s">
        <v>8445</v>
      </c>
      <c r="I881" s="30" t="str">
        <f>VLOOKUP(A881,'[4]ItemReport_10001042616_2025-02-'!$A:$U,21,0)</f>
        <v>00764608023174</v>
      </c>
      <c r="J881" t="s">
        <v>8199</v>
      </c>
    </row>
    <row r="882" spans="1:10" ht="60" x14ac:dyDescent="0.25">
      <c r="A882" t="s">
        <v>3227</v>
      </c>
      <c r="B882" t="s">
        <v>8160</v>
      </c>
      <c r="F882" s="25" t="s">
        <v>8315</v>
      </c>
      <c r="I882" s="30" t="str">
        <f>VLOOKUP(A882,'[4]ItemReport_10001042616_2025-02-'!$A:$U,21,0)</f>
        <v>20764608007239</v>
      </c>
      <c r="J882" t="s">
        <v>8199</v>
      </c>
    </row>
    <row r="883" spans="1:10" ht="60" x14ac:dyDescent="0.25">
      <c r="A883" t="s">
        <v>3235</v>
      </c>
      <c r="B883" t="s">
        <v>8161</v>
      </c>
      <c r="F883" s="25" t="s">
        <v>8315</v>
      </c>
      <c r="I883" s="30" t="str">
        <f>VLOOKUP(A883,'[4]ItemReport_10001042616_2025-02-'!$A:$U,21,0)</f>
        <v>10764608009281</v>
      </c>
      <c r="J883" t="s">
        <v>8199</v>
      </c>
    </row>
    <row r="884" spans="1:10" x14ac:dyDescent="0.25">
      <c r="A884" t="s">
        <v>3237</v>
      </c>
      <c r="B884" t="s">
        <v>7453</v>
      </c>
      <c r="C884" t="s">
        <v>7453</v>
      </c>
      <c r="E884" t="s">
        <v>7879</v>
      </c>
      <c r="F884" t="s">
        <v>6853</v>
      </c>
      <c r="I884" s="30" t="str">
        <f>VLOOKUP(A884,'[4]ItemReport_10001042616_2025-02-'!$A:$U,21,0)</f>
        <v>00764608010389</v>
      </c>
      <c r="J884" t="s">
        <v>8194</v>
      </c>
    </row>
    <row r="885" spans="1:10" ht="60" x14ac:dyDescent="0.25">
      <c r="A885" t="s">
        <v>8731</v>
      </c>
      <c r="H885" s="39" t="s">
        <v>8732</v>
      </c>
      <c r="I885" s="30" t="str">
        <f>VLOOKUP(A885,'[4]ItemReport_10001042616_2025-02-'!$A:$U,21,0)</f>
        <v>00461988525310</v>
      </c>
    </row>
    <row r="886" spans="1:10" ht="60" x14ac:dyDescent="0.25">
      <c r="A886" t="s">
        <v>7954</v>
      </c>
      <c r="H886" s="39" t="s">
        <v>8447</v>
      </c>
      <c r="I886" s="30" t="str">
        <f>VLOOKUP(A886,'[4]ItemReport_10001042616_2025-02-'!$A:$U,21,0)</f>
        <v>20764608021778</v>
      </c>
    </row>
    <row r="887" spans="1:10" x14ac:dyDescent="0.25">
      <c r="A887" t="s">
        <v>20</v>
      </c>
      <c r="B887" t="s">
        <v>7656</v>
      </c>
      <c r="C887" t="s">
        <v>7656</v>
      </c>
      <c r="D887">
        <v>781</v>
      </c>
      <c r="E887" t="s">
        <v>7032</v>
      </c>
      <c r="F887" t="s">
        <v>6853</v>
      </c>
      <c r="H887" s="17" t="s">
        <v>7120</v>
      </c>
      <c r="I887" s="30" t="str">
        <f>VLOOKUP(A887,'[4]ItemReport_10001042616_2025-02-'!$A:$U,21,0)</f>
        <v>20764608054196</v>
      </c>
      <c r="J887" t="s">
        <v>8194</v>
      </c>
    </row>
    <row r="888" spans="1:10" ht="60" x14ac:dyDescent="0.25">
      <c r="A888" t="s">
        <v>3257</v>
      </c>
      <c r="B888" t="s">
        <v>7601</v>
      </c>
      <c r="D888">
        <v>781</v>
      </c>
      <c r="E888" t="s">
        <v>3257</v>
      </c>
      <c r="H888" s="39" t="s">
        <v>8445</v>
      </c>
      <c r="I888" s="30" t="str">
        <f>VLOOKUP(A888,'[4]ItemReport_10001042616_2025-02-'!$A:$U,21,0)</f>
        <v>10764608044329</v>
      </c>
      <c r="J888" t="s">
        <v>8199</v>
      </c>
    </row>
    <row r="889" spans="1:10" x14ac:dyDescent="0.25">
      <c r="A889" t="s">
        <v>3259</v>
      </c>
      <c r="B889" t="s">
        <v>7570</v>
      </c>
      <c r="D889">
        <v>782</v>
      </c>
      <c r="E889" t="s">
        <v>3259</v>
      </c>
      <c r="H889" s="17" t="s">
        <v>7120</v>
      </c>
      <c r="I889" s="30" t="str">
        <f>VLOOKUP(A889,'[4]ItemReport_10001042616_2025-02-'!$A:$U,21,0)</f>
        <v>20764608090095</v>
      </c>
      <c r="J889" t="s">
        <v>8194</v>
      </c>
    </row>
    <row r="890" spans="1:10" ht="60" x14ac:dyDescent="0.25">
      <c r="A890" t="s">
        <v>2900</v>
      </c>
      <c r="H890" s="39" t="s">
        <v>8456</v>
      </c>
      <c r="I890" s="30" t="str">
        <f>VLOOKUP(A890,'[4]ItemReport_10001042616_2025-02-'!$A:$U,21,0)</f>
        <v>00466197151817</v>
      </c>
    </row>
    <row r="891" spans="1:10" ht="60" x14ac:dyDescent="0.25">
      <c r="A891" t="s">
        <v>7962</v>
      </c>
      <c r="H891" s="39" t="s">
        <v>8412</v>
      </c>
      <c r="I891" s="30" t="str">
        <f>VLOOKUP(A891,'[4]ItemReport_10001042616_2025-02-'!$A:$U,21,0)</f>
        <v>00764608011027</v>
      </c>
    </row>
    <row r="892" spans="1:10" ht="60" x14ac:dyDescent="0.25">
      <c r="A892" t="s">
        <v>8792</v>
      </c>
      <c r="F892" s="25" t="s">
        <v>8314</v>
      </c>
      <c r="H892" s="39" t="s">
        <v>8787</v>
      </c>
      <c r="I892" s="30" t="str">
        <f>VLOOKUP(A892,'[4]ItemReport_10001042616_2025-02-'!$A:$U,21,0)</f>
        <v>00467810464987</v>
      </c>
    </row>
    <row r="893" spans="1:10" ht="60" x14ac:dyDescent="0.25">
      <c r="A893" t="s">
        <v>8889</v>
      </c>
      <c r="H893" s="39" t="s">
        <v>8890</v>
      </c>
    </row>
    <row r="894" spans="1:10" x14ac:dyDescent="0.25">
      <c r="A894" t="s">
        <v>3994</v>
      </c>
      <c r="H894" s="17" t="s">
        <v>7120</v>
      </c>
      <c r="I894" s="30" t="str">
        <f>VLOOKUP(A894,'[4]ItemReport_10001042616_2025-02-'!$A:$U,21,0)</f>
        <v>10764608007232</v>
      </c>
      <c r="J894" t="s">
        <v>8194</v>
      </c>
    </row>
    <row r="895" spans="1:10" ht="60" x14ac:dyDescent="0.25">
      <c r="A895" t="s">
        <v>3880</v>
      </c>
      <c r="D895">
        <v>72749</v>
      </c>
      <c r="E895" t="s">
        <v>3880</v>
      </c>
      <c r="H895" s="39" t="s">
        <v>8408</v>
      </c>
      <c r="I895" s="30" t="str">
        <f>VLOOKUP(A895,'[4]ItemReport_10001042616_2025-02-'!$A:$U,21,0)</f>
        <v>00467523120316</v>
      </c>
    </row>
    <row r="896" spans="1:10" ht="60" x14ac:dyDescent="0.25">
      <c r="A896" t="s">
        <v>3295</v>
      </c>
      <c r="B896" t="s">
        <v>7539</v>
      </c>
      <c r="C896" t="s">
        <v>7920</v>
      </c>
      <c r="D896">
        <v>801</v>
      </c>
      <c r="E896" t="s">
        <v>6810</v>
      </c>
      <c r="F896" s="25" t="s">
        <v>8358</v>
      </c>
      <c r="H896" s="39" t="s">
        <v>8380</v>
      </c>
      <c r="I896" s="30" t="str">
        <f>VLOOKUP(A896,'[4]ItemReport_10001042616_2025-02-'!$A:$U,21,0)</f>
        <v>00764608012475</v>
      </c>
      <c r="J896" t="s">
        <v>8201</v>
      </c>
    </row>
    <row r="897" spans="1:10" ht="45" x14ac:dyDescent="0.25">
      <c r="A897" t="s">
        <v>8284</v>
      </c>
      <c r="H897" s="39" t="s">
        <v>8465</v>
      </c>
      <c r="I897" s="30" t="str">
        <f>VLOOKUP(A897,'[4]ItemReport_10001042616_2025-02-'!$A:$U,21,0)</f>
        <v>00814625050827</v>
      </c>
      <c r="J897" t="s">
        <v>8800</v>
      </c>
    </row>
    <row r="898" spans="1:10" ht="60" x14ac:dyDescent="0.25">
      <c r="A898" t="s">
        <v>8285</v>
      </c>
      <c r="H898" s="39" t="s">
        <v>8468</v>
      </c>
      <c r="I898" s="30" t="str">
        <f>VLOOKUP(A898,'[4]ItemReport_10001042616_2025-02-'!$A:$U,21,0)</f>
        <v>20088908035168</v>
      </c>
      <c r="J898" t="s">
        <v>8293</v>
      </c>
    </row>
    <row r="899" spans="1:10" ht="60" x14ac:dyDescent="0.25">
      <c r="A899" t="s">
        <v>7959</v>
      </c>
      <c r="H899" s="39" t="s">
        <v>8464</v>
      </c>
      <c r="I899" s="30" t="e">
        <f>VLOOKUP(A899,'[4]ItemReport_10001042616_2025-02-'!$A:$U,21,0)</f>
        <v>#N/A</v>
      </c>
    </row>
    <row r="900" spans="1:10" x14ac:dyDescent="0.25">
      <c r="A900" t="s">
        <v>3298</v>
      </c>
      <c r="B900" t="s">
        <v>8162</v>
      </c>
      <c r="F900" t="s">
        <v>7409</v>
      </c>
      <c r="I900" s="30" t="str">
        <f>VLOOKUP(A900,'[4]ItemReport_10001042616_2025-02-'!$A:$U,21,0)</f>
        <v>00810056727802</v>
      </c>
      <c r="J900" t="s">
        <v>8194</v>
      </c>
    </row>
    <row r="901" spans="1:10" x14ac:dyDescent="0.25">
      <c r="A901" t="s">
        <v>3959</v>
      </c>
      <c r="B901" t="s">
        <v>7620</v>
      </c>
      <c r="C901" t="s">
        <v>7932</v>
      </c>
      <c r="D901">
        <v>802</v>
      </c>
      <c r="E901" t="s">
        <v>6703</v>
      </c>
      <c r="F901" t="s">
        <v>8173</v>
      </c>
      <c r="H901"/>
      <c r="I901" s="30" t="str">
        <f>VLOOKUP(A901,'[4]ItemReport_10001042616_2025-02-'!$A:$U,21,0)</f>
        <v>00764608031025</v>
      </c>
      <c r="J901" t="s">
        <v>8194</v>
      </c>
    </row>
    <row r="902" spans="1:10" ht="60" x14ac:dyDescent="0.25">
      <c r="A902" t="s">
        <v>3299</v>
      </c>
      <c r="B902" t="s">
        <v>8163</v>
      </c>
      <c r="F902" s="25" t="s">
        <v>8362</v>
      </c>
      <c r="I902" s="30" t="str">
        <f>VLOOKUP(A902,'[4]ItemReport_10001042616_2025-02-'!$A:$U,21,0)</f>
        <v>00462217236120</v>
      </c>
      <c r="J902" t="s">
        <v>8201</v>
      </c>
    </row>
    <row r="903" spans="1:10" ht="45" x14ac:dyDescent="0.25">
      <c r="A903" t="s">
        <v>3300</v>
      </c>
      <c r="B903" t="s">
        <v>6977</v>
      </c>
      <c r="C903" t="s">
        <v>6705</v>
      </c>
      <c r="D903">
        <v>803</v>
      </c>
      <c r="E903" t="s">
        <v>6704</v>
      </c>
      <c r="F903" t="s">
        <v>7409</v>
      </c>
      <c r="H903" s="25" t="s">
        <v>8469</v>
      </c>
      <c r="I903" s="30" t="str">
        <f>VLOOKUP(A903,'[4]ItemReport_10001042616_2025-02-'!$A:$U,21,0)</f>
        <v>10764608007874</v>
      </c>
      <c r="J903" t="s">
        <v>8194</v>
      </c>
    </row>
    <row r="904" spans="1:10" x14ac:dyDescent="0.25">
      <c r="A904" t="s">
        <v>3892</v>
      </c>
      <c r="B904" t="s">
        <v>8164</v>
      </c>
      <c r="F904" t="s">
        <v>7409</v>
      </c>
      <c r="I904" s="30" t="e">
        <f>VLOOKUP(A904,'[4]ItemReport_10001042616_2025-02-'!$A:$U,21,0)</f>
        <v>#N/A</v>
      </c>
      <c r="J904" t="s">
        <v>8197</v>
      </c>
    </row>
    <row r="905" spans="1:10" x14ac:dyDescent="0.25">
      <c r="A905" t="s">
        <v>6569</v>
      </c>
      <c r="B905" t="s">
        <v>7516</v>
      </c>
      <c r="C905" t="s">
        <v>7516</v>
      </c>
      <c r="D905">
        <v>803</v>
      </c>
      <c r="E905" t="s">
        <v>6569</v>
      </c>
      <c r="F905" t="s">
        <v>7409</v>
      </c>
      <c r="H905"/>
      <c r="I905" s="30" t="e">
        <f>VLOOKUP(A905,'[4]ItemReport_10001042616_2025-02-'!$A:$U,21,0)</f>
        <v>#N/A</v>
      </c>
      <c r="J905" t="s">
        <v>8194</v>
      </c>
    </row>
    <row r="906" spans="1:10" x14ac:dyDescent="0.25">
      <c r="A906" t="s">
        <v>3960</v>
      </c>
      <c r="B906" t="s">
        <v>7618</v>
      </c>
      <c r="C906" t="s">
        <v>7935</v>
      </c>
      <c r="D906">
        <v>803</v>
      </c>
      <c r="E906" t="s">
        <v>6707</v>
      </c>
      <c r="F906" t="s">
        <v>8173</v>
      </c>
      <c r="I906" s="30" t="str">
        <f>VLOOKUP(A906,'[4]ItemReport_10001042616_2025-02-'!$A:$U,21,0)</f>
        <v>10764608019112</v>
      </c>
      <c r="J906" t="s">
        <v>8194</v>
      </c>
    </row>
    <row r="907" spans="1:10" ht="60" x14ac:dyDescent="0.25">
      <c r="A907" t="s">
        <v>3301</v>
      </c>
      <c r="B907" t="s">
        <v>7416</v>
      </c>
      <c r="C907" t="s">
        <v>7417</v>
      </c>
      <c r="D907">
        <v>803</v>
      </c>
      <c r="E907" t="s">
        <v>6809</v>
      </c>
      <c r="F907" s="25" t="s">
        <v>8856</v>
      </c>
      <c r="H907" s="25" t="s">
        <v>8380</v>
      </c>
      <c r="I907" s="30" t="str">
        <f>VLOOKUP(A907,'[4]ItemReport_10001042616_2025-02-'!$A:$U,21,0)</f>
        <v>00764608043769</v>
      </c>
      <c r="J907" t="s">
        <v>8201</v>
      </c>
    </row>
    <row r="908" spans="1:10" ht="60" x14ac:dyDescent="0.25">
      <c r="A908" t="s">
        <v>3302</v>
      </c>
      <c r="B908" t="s">
        <v>7615</v>
      </c>
      <c r="C908" t="s">
        <v>7910</v>
      </c>
      <c r="D908" t="s">
        <v>3303</v>
      </c>
      <c r="E908" t="s">
        <v>6851</v>
      </c>
      <c r="F908" s="25" t="s">
        <v>8296</v>
      </c>
      <c r="I908" s="30" t="e">
        <f>VLOOKUP(A908,'[4]ItemReport_10001042616_2025-02-'!$A:$U,21,0)</f>
        <v>#N/A</v>
      </c>
      <c r="J908" t="s">
        <v>8195</v>
      </c>
    </row>
    <row r="909" spans="1:10" ht="60" x14ac:dyDescent="0.25">
      <c r="A909" t="s">
        <v>6725</v>
      </c>
      <c r="B909" t="s">
        <v>7713</v>
      </c>
      <c r="C909" t="s">
        <v>7720</v>
      </c>
      <c r="D909">
        <v>804</v>
      </c>
      <c r="E909" t="s">
        <v>6849</v>
      </c>
      <c r="F909" s="25" t="s">
        <v>8308</v>
      </c>
      <c r="I909" s="30" t="e">
        <f>VLOOKUP(A909,'[4]ItemReport_10001042616_2025-02-'!$A:$U,21,0)</f>
        <v>#N/A</v>
      </c>
      <c r="J909" t="s">
        <v>8204</v>
      </c>
    </row>
    <row r="910" spans="1:10" ht="60" x14ac:dyDescent="0.25">
      <c r="A910" t="s">
        <v>8218</v>
      </c>
      <c r="H910" s="39" t="s">
        <v>8404</v>
      </c>
      <c r="I910" s="30" t="str">
        <f>VLOOKUP(A910,'[4]ItemReport_10001042616_2025-02-'!$A:$U,21,0)</f>
        <v>10764608043599</v>
      </c>
    </row>
    <row r="911" spans="1:10" x14ac:dyDescent="0.25">
      <c r="A911" t="s">
        <v>7151</v>
      </c>
      <c r="B911" t="s">
        <v>6978</v>
      </c>
      <c r="C911" t="s">
        <v>7138</v>
      </c>
      <c r="D911">
        <v>804</v>
      </c>
      <c r="E911" t="s">
        <v>7880</v>
      </c>
      <c r="F911" t="s">
        <v>7409</v>
      </c>
      <c r="I911" s="30" t="e">
        <f>VLOOKUP(A911,'[4]ItemReport_10001042616_2025-02-'!$A:$U,21,0)</f>
        <v>#N/A</v>
      </c>
      <c r="J911" t="s">
        <v>8194</v>
      </c>
    </row>
    <row r="912" spans="1:10" ht="45" x14ac:dyDescent="0.25">
      <c r="A912" t="s">
        <v>7225</v>
      </c>
      <c r="D912">
        <v>8025</v>
      </c>
      <c r="H912" s="39" t="s">
        <v>8466</v>
      </c>
      <c r="I912" s="30" t="str">
        <f>VLOOKUP(A912,'[4]ItemReport_10001042616_2025-02-'!$A:$U,21,0)</f>
        <v>20764608031234</v>
      </c>
    </row>
    <row r="913" spans="1:10" x14ac:dyDescent="0.25">
      <c r="A913" t="s">
        <v>7402</v>
      </c>
      <c r="B913" t="s">
        <v>7351</v>
      </c>
      <c r="C913" t="s">
        <v>7352</v>
      </c>
      <c r="D913">
        <v>804</v>
      </c>
      <c r="E913" t="s">
        <v>7881</v>
      </c>
      <c r="F913" t="s">
        <v>7409</v>
      </c>
      <c r="I913" s="30" t="e">
        <f>VLOOKUP(A913,'[4]ItemReport_10001042616_2025-02-'!$A:$U,21,0)</f>
        <v>#N/A</v>
      </c>
      <c r="J913" t="s">
        <v>8194</v>
      </c>
    </row>
    <row r="914" spans="1:10" x14ac:dyDescent="0.25">
      <c r="A914" t="s">
        <v>3961</v>
      </c>
      <c r="B914" t="s">
        <v>7528</v>
      </c>
      <c r="C914" t="s">
        <v>7922</v>
      </c>
      <c r="D914">
        <v>804</v>
      </c>
      <c r="E914" t="s">
        <v>6708</v>
      </c>
      <c r="F914" t="s">
        <v>8173</v>
      </c>
      <c r="H914" s="17" t="s">
        <v>7325</v>
      </c>
      <c r="I914" s="30" t="str">
        <f>VLOOKUP(A914,'[4]ItemReport_10001042616_2025-02-'!$A:$U,21,0)</f>
        <v>20814625070805</v>
      </c>
      <c r="J914" t="s">
        <v>8194</v>
      </c>
    </row>
    <row r="915" spans="1:10" ht="45" x14ac:dyDescent="0.25">
      <c r="A915" t="s">
        <v>3962</v>
      </c>
      <c r="B915" t="s">
        <v>7526</v>
      </c>
      <c r="C915" t="s">
        <v>7526</v>
      </c>
      <c r="D915">
        <v>804</v>
      </c>
      <c r="E915" t="s">
        <v>7075</v>
      </c>
      <c r="F915" s="25" t="s">
        <v>8868</v>
      </c>
      <c r="I915" s="30" t="e">
        <f>VLOOKUP(A915,'[4]ItemReport_10001042616_2025-02-'!$A:$U,21,0)</f>
        <v>#N/A</v>
      </c>
      <c r="J915" t="s">
        <v>8194</v>
      </c>
    </row>
    <row r="916" spans="1:10" ht="60" x14ac:dyDescent="0.25">
      <c r="A916" t="s">
        <v>6726</v>
      </c>
      <c r="B916" t="s">
        <v>6924</v>
      </c>
      <c r="C916" t="s">
        <v>6786</v>
      </c>
      <c r="D916">
        <v>804</v>
      </c>
      <c r="E916" t="s">
        <v>6785</v>
      </c>
      <c r="F916" s="25" t="s">
        <v>8308</v>
      </c>
      <c r="I916" s="30" t="e">
        <f>VLOOKUP(A916,'[4]ItemReport_10001042616_2025-02-'!$A:$U,21,0)</f>
        <v>#N/A</v>
      </c>
      <c r="J916" t="s">
        <v>8204</v>
      </c>
    </row>
    <row r="917" spans="1:10" ht="60" x14ac:dyDescent="0.25">
      <c r="A917" t="s">
        <v>6727</v>
      </c>
      <c r="B917" t="s">
        <v>7714</v>
      </c>
      <c r="C917" t="s">
        <v>7721</v>
      </c>
      <c r="D917">
        <v>804</v>
      </c>
      <c r="E917" t="s">
        <v>6784</v>
      </c>
      <c r="F917" s="25" t="s">
        <v>8308</v>
      </c>
      <c r="I917" s="30" t="e">
        <f>VLOOKUP(A917,'[4]ItemReport_10001042616_2025-02-'!$A:$U,21,0)</f>
        <v>#N/A</v>
      </c>
      <c r="J917" t="s">
        <v>8204</v>
      </c>
    </row>
    <row r="918" spans="1:10" ht="60" x14ac:dyDescent="0.25">
      <c r="A918" t="s">
        <v>6728</v>
      </c>
      <c r="B918" t="s">
        <v>7712</v>
      </c>
      <c r="C918" t="s">
        <v>7722</v>
      </c>
      <c r="D918">
        <v>804</v>
      </c>
      <c r="E918" t="s">
        <v>6844</v>
      </c>
      <c r="F918" s="25" t="s">
        <v>8308</v>
      </c>
      <c r="I918" s="30" t="e">
        <f>VLOOKUP(A918,'[4]ItemReport_10001042616_2025-02-'!$A:$U,21,0)</f>
        <v>#N/A</v>
      </c>
      <c r="J918" t="s">
        <v>8204</v>
      </c>
    </row>
    <row r="919" spans="1:10" ht="60" x14ac:dyDescent="0.25">
      <c r="A919" t="s">
        <v>6729</v>
      </c>
      <c r="B919" t="s">
        <v>7711</v>
      </c>
      <c r="C919" t="s">
        <v>7723</v>
      </c>
      <c r="D919">
        <v>804</v>
      </c>
      <c r="E919" t="s">
        <v>6846</v>
      </c>
      <c r="F919" s="25" t="s">
        <v>8308</v>
      </c>
      <c r="I919" s="30" t="e">
        <f>VLOOKUP(A919,'[4]ItemReport_10001042616_2025-02-'!$A:$U,21,0)</f>
        <v>#N/A</v>
      </c>
      <c r="J919" t="s">
        <v>8204</v>
      </c>
    </row>
    <row r="920" spans="1:10" ht="60" x14ac:dyDescent="0.25">
      <c r="A920" t="s">
        <v>3306</v>
      </c>
      <c r="B920" t="s">
        <v>6946</v>
      </c>
      <c r="C920" t="s">
        <v>6755</v>
      </c>
      <c r="D920">
        <v>804</v>
      </c>
      <c r="E920" t="s">
        <v>6806</v>
      </c>
      <c r="F920" s="25" t="s">
        <v>8369</v>
      </c>
      <c r="H920" s="39" t="s">
        <v>8397</v>
      </c>
      <c r="I920" s="30" t="str">
        <f>VLOOKUP(A920,'[4]ItemReport_10001042616_2025-02-'!$A:$U,21,0)</f>
        <v>20764608020078</v>
      </c>
      <c r="J920" t="s">
        <v>8201</v>
      </c>
    </row>
    <row r="921" spans="1:10" ht="60" x14ac:dyDescent="0.25">
      <c r="A921" t="s">
        <v>3307</v>
      </c>
      <c r="B921" t="s">
        <v>7908</v>
      </c>
      <c r="C921" t="s">
        <v>7939</v>
      </c>
      <c r="E921" t="s">
        <v>7951</v>
      </c>
      <c r="F921" s="25" t="s">
        <v>8367</v>
      </c>
      <c r="I921" s="30" t="e">
        <f>VLOOKUP(A921,'[4]ItemReport_10001042616_2025-02-'!$A:$U,21,0)</f>
        <v>#N/A</v>
      </c>
      <c r="J921" t="s">
        <v>8201</v>
      </c>
    </row>
    <row r="922" spans="1:10" ht="60" x14ac:dyDescent="0.25">
      <c r="A922" t="s">
        <v>6730</v>
      </c>
      <c r="B922" t="s">
        <v>7715</v>
      </c>
      <c r="C922" t="s">
        <v>7724</v>
      </c>
      <c r="D922">
        <v>804</v>
      </c>
      <c r="E922" t="s">
        <v>6845</v>
      </c>
      <c r="F922" s="25" t="s">
        <v>8308</v>
      </c>
      <c r="I922" s="30" t="e">
        <f>VLOOKUP(A922,'[4]ItemReport_10001042616_2025-02-'!$A:$U,21,0)</f>
        <v>#N/A</v>
      </c>
      <c r="J922" t="s">
        <v>8204</v>
      </c>
    </row>
    <row r="923" spans="1:10" x14ac:dyDescent="0.25">
      <c r="A923" t="s">
        <v>3308</v>
      </c>
      <c r="B923" t="s">
        <v>8165</v>
      </c>
      <c r="F923" t="s">
        <v>7409</v>
      </c>
      <c r="I923" s="30" t="str">
        <f>VLOOKUP(A923,'[4]ItemReport_10001042616_2025-02-'!$A:$U,21,0)</f>
        <v>00764608024027</v>
      </c>
      <c r="J923" t="s">
        <v>8194</v>
      </c>
    </row>
    <row r="924" spans="1:10" ht="60" x14ac:dyDescent="0.25">
      <c r="A924" t="s">
        <v>3309</v>
      </c>
      <c r="B924" t="s">
        <v>8166</v>
      </c>
      <c r="F924" s="25" t="s">
        <v>8362</v>
      </c>
      <c r="H924" s="39" t="s">
        <v>8418</v>
      </c>
      <c r="I924" s="30" t="str">
        <f>VLOOKUP(A924,'[4]ItemReport_10001042616_2025-02-'!$A:$U,21,0)</f>
        <v>00764608012208</v>
      </c>
      <c r="J924" t="s">
        <v>8195</v>
      </c>
    </row>
    <row r="925" spans="1:10" ht="45" x14ac:dyDescent="0.25">
      <c r="A925" t="s">
        <v>3312</v>
      </c>
      <c r="B925" t="s">
        <v>7581</v>
      </c>
      <c r="C925" t="s">
        <v>7919</v>
      </c>
      <c r="D925">
        <v>807</v>
      </c>
      <c r="E925" t="s">
        <v>6709</v>
      </c>
      <c r="F925" t="s">
        <v>7409</v>
      </c>
      <c r="H925" s="25" t="s">
        <v>8469</v>
      </c>
      <c r="I925" s="30" t="str">
        <f>VLOOKUP(A925,'[4]ItemReport_10001042616_2025-02-'!$A:$U,21,0)</f>
        <v>00462882908360</v>
      </c>
      <c r="J925" t="s">
        <v>8194</v>
      </c>
    </row>
    <row r="926" spans="1:10" ht="45" x14ac:dyDescent="0.25">
      <c r="A926" t="s">
        <v>3963</v>
      </c>
      <c r="B926" t="s">
        <v>7619</v>
      </c>
      <c r="C926" t="s">
        <v>7619</v>
      </c>
      <c r="D926">
        <v>807</v>
      </c>
      <c r="E926" t="s">
        <v>7048</v>
      </c>
      <c r="F926" s="25" t="s">
        <v>8868</v>
      </c>
      <c r="H926" s="17" t="s">
        <v>7325</v>
      </c>
      <c r="I926" s="30" t="str">
        <f>VLOOKUP(A926,'[4]ItemReport_10001042616_2025-02-'!$A:$U,21,0)</f>
        <v>20764608025615</v>
      </c>
      <c r="J926" t="s">
        <v>8194</v>
      </c>
    </row>
    <row r="927" spans="1:10" ht="60" x14ac:dyDescent="0.25">
      <c r="A927" t="s">
        <v>3313</v>
      </c>
      <c r="B927" t="s">
        <v>7683</v>
      </c>
      <c r="C927" t="s">
        <v>7725</v>
      </c>
      <c r="D927">
        <v>807</v>
      </c>
      <c r="E927" t="s">
        <v>6848</v>
      </c>
      <c r="F927" s="25" t="s">
        <v>8859</v>
      </c>
      <c r="H927" s="39" t="s">
        <v>8395</v>
      </c>
      <c r="I927" s="30" t="str">
        <f>VLOOKUP(A927,'[4]ItemReport_10001042616_2025-02-'!$A:$U,21,0)</f>
        <v>20764608009141</v>
      </c>
      <c r="J927" t="s">
        <v>8201</v>
      </c>
    </row>
    <row r="928" spans="1:10" ht="45" x14ac:dyDescent="0.25">
      <c r="A928" t="s">
        <v>3940</v>
      </c>
      <c r="B928" t="s">
        <v>6979</v>
      </c>
      <c r="C928" t="s">
        <v>6711</v>
      </c>
      <c r="D928">
        <v>808</v>
      </c>
      <c r="E928" t="s">
        <v>6710</v>
      </c>
      <c r="F928" t="s">
        <v>7409</v>
      </c>
      <c r="H928" s="25" t="s">
        <v>8469</v>
      </c>
      <c r="I928" s="30" t="str">
        <f>VLOOKUP(A928,'[4]ItemReport_10001042616_2025-02-'!$A:$U,21,0)</f>
        <v>20764608031081</v>
      </c>
      <c r="J928" t="s">
        <v>8194</v>
      </c>
    </row>
    <row r="929" spans="1:10" x14ac:dyDescent="0.25">
      <c r="A929" t="s">
        <v>7978</v>
      </c>
      <c r="B929" t="s">
        <v>8167</v>
      </c>
      <c r="F929" t="s">
        <v>7324</v>
      </c>
      <c r="I929" s="30" t="e">
        <f>VLOOKUP(A929,'[4]ItemReport_10001042616_2025-02-'!$A:$U,21,0)</f>
        <v>#N/A</v>
      </c>
      <c r="J929" t="s">
        <v>8194</v>
      </c>
    </row>
    <row r="930" spans="1:10" ht="45" x14ac:dyDescent="0.25">
      <c r="A930" t="s">
        <v>3941</v>
      </c>
      <c r="B930" t="s">
        <v>7632</v>
      </c>
      <c r="C930" t="s">
        <v>7632</v>
      </c>
      <c r="D930">
        <v>808</v>
      </c>
      <c r="E930" t="s">
        <v>7049</v>
      </c>
      <c r="F930" s="25" t="s">
        <v>8868</v>
      </c>
      <c r="H930" s="17" t="s">
        <v>7325</v>
      </c>
      <c r="I930" s="30" t="str">
        <f>VLOOKUP(A930,'[4]ItemReport_10001042616_2025-02-'!$A:$U,21,0)</f>
        <v>10764608038090</v>
      </c>
      <c r="J930" t="s">
        <v>8194</v>
      </c>
    </row>
    <row r="931" spans="1:10" x14ac:dyDescent="0.25">
      <c r="A931" t="s">
        <v>3937</v>
      </c>
      <c r="B931" t="s">
        <v>7217</v>
      </c>
      <c r="C931" t="s">
        <v>7217</v>
      </c>
      <c r="D931">
        <v>808</v>
      </c>
      <c r="E931" t="s">
        <v>7034</v>
      </c>
      <c r="F931" t="s">
        <v>6853</v>
      </c>
      <c r="H931" s="17" t="s">
        <v>7120</v>
      </c>
      <c r="I931" s="30" t="e">
        <f>VLOOKUP(A931,'[4]ItemReport_10001042616_2025-02-'!$A:$U,21,0)</f>
        <v>#N/A</v>
      </c>
      <c r="J931" t="s">
        <v>8194</v>
      </c>
    </row>
    <row r="932" spans="1:10" ht="60" x14ac:dyDescent="0.25">
      <c r="A932" t="s">
        <v>3968</v>
      </c>
      <c r="B932" t="s">
        <v>6921</v>
      </c>
      <c r="C932" t="s">
        <v>6751</v>
      </c>
      <c r="D932">
        <v>808</v>
      </c>
      <c r="E932" t="s">
        <v>6782</v>
      </c>
      <c r="F932" s="25" t="s">
        <v>8316</v>
      </c>
      <c r="H932" s="25" t="s">
        <v>8442</v>
      </c>
      <c r="I932" s="30" t="str">
        <f>VLOOKUP(A932,'[4]ItemReport_10001042616_2025-02-'!$A:$U,21,0)</f>
        <v>00462157166099</v>
      </c>
      <c r="J932" t="s">
        <v>8200</v>
      </c>
    </row>
    <row r="933" spans="1:10" ht="60" x14ac:dyDescent="0.25">
      <c r="A933" t="s">
        <v>3938</v>
      </c>
      <c r="B933" t="s">
        <v>7629</v>
      </c>
      <c r="C933" t="s">
        <v>7931</v>
      </c>
      <c r="D933">
        <v>808</v>
      </c>
      <c r="E933" t="s">
        <v>6834</v>
      </c>
      <c r="F933" s="25" t="s">
        <v>8327</v>
      </c>
      <c r="H933" s="39" t="s">
        <v>8451</v>
      </c>
      <c r="I933" s="30" t="str">
        <f>VLOOKUP(A933,'[4]ItemReport_10001042616_2025-02-'!$A:$U,21,0)</f>
        <v>00764608005255</v>
      </c>
      <c r="J933" t="s">
        <v>8201</v>
      </c>
    </row>
    <row r="934" spans="1:10" ht="45" x14ac:dyDescent="0.25">
      <c r="A934" t="s">
        <v>3943</v>
      </c>
      <c r="B934" t="s">
        <v>7631</v>
      </c>
      <c r="C934" t="s">
        <v>7631</v>
      </c>
      <c r="D934">
        <v>809</v>
      </c>
      <c r="E934" t="s">
        <v>7042</v>
      </c>
      <c r="F934" s="25" t="s">
        <v>9076</v>
      </c>
      <c r="H934" s="25" t="s">
        <v>8469</v>
      </c>
      <c r="I934" s="30" t="str">
        <f>VLOOKUP(A934,'[4]ItemReport_10001042616_2025-02-'!$A:$U,21,0)</f>
        <v>10764608020521</v>
      </c>
      <c r="J934" t="s">
        <v>8194</v>
      </c>
    </row>
    <row r="935" spans="1:10" x14ac:dyDescent="0.25">
      <c r="A935" t="s">
        <v>3993</v>
      </c>
      <c r="B935" t="s">
        <v>7905</v>
      </c>
      <c r="C935" t="s">
        <v>7936</v>
      </c>
      <c r="E935" t="s">
        <v>7948</v>
      </c>
      <c r="F935" t="s">
        <v>7409</v>
      </c>
      <c r="I935" s="30" t="e">
        <f>VLOOKUP(A935,'[4]ItemReport_10001042616_2025-02-'!$A:$U,21,0)</f>
        <v>#N/A</v>
      </c>
      <c r="J935" t="s">
        <v>8194</v>
      </c>
    </row>
    <row r="936" spans="1:10" x14ac:dyDescent="0.25">
      <c r="A936" t="s">
        <v>3996</v>
      </c>
      <c r="B936" t="s">
        <v>6980</v>
      </c>
      <c r="C936" t="s">
        <v>6720</v>
      </c>
      <c r="D936">
        <v>809</v>
      </c>
      <c r="E936" t="s">
        <v>6719</v>
      </c>
      <c r="F936" t="s">
        <v>7409</v>
      </c>
      <c r="I936" s="30" t="e">
        <f>VLOOKUP(A936,'[4]ItemReport_10001042616_2025-02-'!$A:$U,21,0)</f>
        <v>#N/A</v>
      </c>
      <c r="J936" t="s">
        <v>8194</v>
      </c>
    </row>
    <row r="937" spans="1:10" ht="45" x14ac:dyDescent="0.25">
      <c r="A937" t="s">
        <v>3944</v>
      </c>
      <c r="B937" t="s">
        <v>7628</v>
      </c>
      <c r="C937" t="s">
        <v>7628</v>
      </c>
      <c r="D937">
        <v>809</v>
      </c>
      <c r="E937" t="s">
        <v>7050</v>
      </c>
      <c r="F937" s="25" t="s">
        <v>8868</v>
      </c>
      <c r="H937" s="17" t="s">
        <v>7325</v>
      </c>
      <c r="I937" s="30" t="str">
        <f>VLOOKUP(A937,'[4]ItemReport_10001042616_2025-02-'!$A:$U,21,0)</f>
        <v>00764608033456</v>
      </c>
      <c r="J937" t="s">
        <v>8194</v>
      </c>
    </row>
    <row r="938" spans="1:10" x14ac:dyDescent="0.25">
      <c r="A938" t="s">
        <v>4879</v>
      </c>
      <c r="B938" t="s">
        <v>7687</v>
      </c>
      <c r="C938" t="s">
        <v>7915</v>
      </c>
      <c r="D938">
        <v>809</v>
      </c>
      <c r="E938" t="s">
        <v>6721</v>
      </c>
      <c r="F938" t="s">
        <v>8173</v>
      </c>
      <c r="I938" s="30" t="e">
        <f>VLOOKUP(A938,'[4]ItemReport_10001042616_2025-02-'!$A:$U,21,0)</f>
        <v>#N/A</v>
      </c>
      <c r="J938" t="s">
        <v>8194</v>
      </c>
    </row>
    <row r="939" spans="1:10" ht="60" x14ac:dyDescent="0.25">
      <c r="A939" t="s">
        <v>3942</v>
      </c>
      <c r="B939" t="s">
        <v>7633</v>
      </c>
      <c r="C939" t="s">
        <v>7911</v>
      </c>
      <c r="D939">
        <v>809</v>
      </c>
      <c r="E939" t="s">
        <v>3942</v>
      </c>
      <c r="F939" s="25" t="s">
        <v>8367</v>
      </c>
      <c r="H939" s="39" t="s">
        <v>8393</v>
      </c>
      <c r="I939" s="30" t="str">
        <f>VLOOKUP(A939,'[4]ItemReport_10001042616_2025-02-'!$A:$U,21,0)</f>
        <v>00764608009307</v>
      </c>
      <c r="J939" t="s">
        <v>8201</v>
      </c>
    </row>
    <row r="940" spans="1:10" ht="33.75" customHeight="1" x14ac:dyDescent="0.25">
      <c r="A940" t="s">
        <v>3965</v>
      </c>
      <c r="B940" t="s">
        <v>7688</v>
      </c>
      <c r="C940" t="s">
        <v>7913</v>
      </c>
      <c r="D940">
        <v>809</v>
      </c>
      <c r="E940" t="s">
        <v>6829</v>
      </c>
      <c r="F940" s="25" t="s">
        <v>8367</v>
      </c>
      <c r="I940" s="30" t="e">
        <f>VLOOKUP(A940,'[4]ItemReport_10001042616_2025-02-'!$A:$U,21,0)</f>
        <v>#N/A</v>
      </c>
      <c r="J940" t="s">
        <v>8201</v>
      </c>
    </row>
    <row r="941" spans="1:10" ht="60" x14ac:dyDescent="0.25">
      <c r="A941" t="s">
        <v>6731</v>
      </c>
      <c r="B941" t="s">
        <v>7633</v>
      </c>
      <c r="C941" t="s">
        <v>7911</v>
      </c>
      <c r="D941">
        <v>809</v>
      </c>
      <c r="E941" t="s">
        <v>6783</v>
      </c>
      <c r="F941" s="25" t="s">
        <v>8367</v>
      </c>
      <c r="I941" s="30" t="e">
        <f>VLOOKUP(A941,'[4]ItemReport_10001042616_2025-02-'!$A:$U,21,0)</f>
        <v>#N/A</v>
      </c>
      <c r="J941" t="s">
        <v>8201</v>
      </c>
    </row>
    <row r="942" spans="1:10" ht="60" x14ac:dyDescent="0.25">
      <c r="A942" t="s">
        <v>6522</v>
      </c>
      <c r="B942" t="s">
        <v>6922</v>
      </c>
      <c r="C942" t="s">
        <v>6752</v>
      </c>
      <c r="D942">
        <v>810</v>
      </c>
      <c r="E942" t="s">
        <v>6788</v>
      </c>
      <c r="F942" s="25" t="s">
        <v>8308</v>
      </c>
      <c r="I942" s="30" t="e">
        <f>VLOOKUP(A942,'[4]ItemReport_10001042616_2025-02-'!$A:$U,21,0)</f>
        <v>#N/A</v>
      </c>
      <c r="J942" t="s">
        <v>8204</v>
      </c>
    </row>
    <row r="943" spans="1:10" ht="60" x14ac:dyDescent="0.25">
      <c r="A943" t="s">
        <v>3946</v>
      </c>
      <c r="B943" t="s">
        <v>6967</v>
      </c>
      <c r="C943" t="s">
        <v>6967</v>
      </c>
      <c r="D943">
        <v>810</v>
      </c>
      <c r="E943" t="s">
        <v>7043</v>
      </c>
      <c r="F943" s="25" t="s">
        <v>7324</v>
      </c>
      <c r="H943" s="25" t="s">
        <v>8469</v>
      </c>
      <c r="I943" s="30" t="str">
        <f>VLOOKUP(A943,'[4]ItemReport_10001042616_2025-02-'!$A:$U,21,0)</f>
        <v>20764608031463</v>
      </c>
      <c r="J943" t="s">
        <v>8194</v>
      </c>
    </row>
    <row r="944" spans="1:10" ht="60" x14ac:dyDescent="0.25">
      <c r="A944" t="s">
        <v>6523</v>
      </c>
      <c r="B944" t="s">
        <v>7716</v>
      </c>
      <c r="C944" t="s">
        <v>7731</v>
      </c>
      <c r="D944">
        <v>810</v>
      </c>
      <c r="E944" t="s">
        <v>6793</v>
      </c>
      <c r="F944" s="25" t="s">
        <v>8308</v>
      </c>
      <c r="I944" s="30" t="e">
        <f>VLOOKUP(A944,'[4]ItemReport_10001042616_2025-02-'!$A:$U,21,0)</f>
        <v>#N/A</v>
      </c>
      <c r="J944" t="s">
        <v>8204</v>
      </c>
    </row>
    <row r="945" spans="1:10" ht="60" x14ac:dyDescent="0.25">
      <c r="A945" t="s">
        <v>6524</v>
      </c>
      <c r="B945" t="s">
        <v>7717</v>
      </c>
      <c r="C945" t="s">
        <v>7729</v>
      </c>
      <c r="D945">
        <v>810</v>
      </c>
      <c r="E945" t="s">
        <v>6794</v>
      </c>
      <c r="F945" s="25" t="s">
        <v>8308</v>
      </c>
      <c r="I945" s="30" t="e">
        <f>VLOOKUP(A945,'[4]ItemReport_10001042616_2025-02-'!$A:$U,21,0)</f>
        <v>#N/A</v>
      </c>
      <c r="J945" t="s">
        <v>8204</v>
      </c>
    </row>
    <row r="946" spans="1:10" ht="60" x14ac:dyDescent="0.25">
      <c r="A946" t="s">
        <v>6525</v>
      </c>
      <c r="B946" t="s">
        <v>6923</v>
      </c>
      <c r="C946" t="s">
        <v>6790</v>
      </c>
      <c r="D946">
        <v>810</v>
      </c>
      <c r="E946" t="s">
        <v>6789</v>
      </c>
      <c r="F946" s="25" t="s">
        <v>8308</v>
      </c>
      <c r="I946" s="30" t="e">
        <f>VLOOKUP(A946,'[4]ItemReport_10001042616_2025-02-'!$A:$U,21,0)</f>
        <v>#N/A</v>
      </c>
      <c r="J946" t="s">
        <v>8204</v>
      </c>
    </row>
    <row r="947" spans="1:10" ht="60" x14ac:dyDescent="0.25">
      <c r="A947" t="s">
        <v>6526</v>
      </c>
      <c r="B947" t="s">
        <v>7718</v>
      </c>
      <c r="C947" t="s">
        <v>7732</v>
      </c>
      <c r="D947">
        <v>810</v>
      </c>
      <c r="E947" t="s">
        <v>6840</v>
      </c>
      <c r="F947" s="25" t="s">
        <v>8308</v>
      </c>
      <c r="I947" s="30" t="e">
        <f>VLOOKUP(A947,'[4]ItemReport_10001042616_2025-02-'!$A:$U,21,0)</f>
        <v>#N/A</v>
      </c>
      <c r="J947" t="s">
        <v>8204</v>
      </c>
    </row>
    <row r="948" spans="1:10" ht="60" x14ac:dyDescent="0.25">
      <c r="A948" t="s">
        <v>6527</v>
      </c>
      <c r="B948" t="s">
        <v>7719</v>
      </c>
      <c r="C948" t="s">
        <v>7730</v>
      </c>
      <c r="D948">
        <v>810</v>
      </c>
      <c r="E948" t="s">
        <v>6842</v>
      </c>
      <c r="F948" s="25" t="s">
        <v>8308</v>
      </c>
      <c r="I948" s="30" t="e">
        <f>VLOOKUP(A948,'[4]ItemReport_10001042616_2025-02-'!$A:$U,21,0)</f>
        <v>#N/A</v>
      </c>
      <c r="J948" t="s">
        <v>8204</v>
      </c>
    </row>
    <row r="949" spans="1:10" ht="60" x14ac:dyDescent="0.25">
      <c r="A949" t="s">
        <v>3945</v>
      </c>
      <c r="B949" t="s">
        <v>6947</v>
      </c>
      <c r="C949" t="s">
        <v>6756</v>
      </c>
      <c r="D949">
        <v>810</v>
      </c>
      <c r="E949" t="s">
        <v>6781</v>
      </c>
      <c r="F949" s="25" t="s">
        <v>8369</v>
      </c>
      <c r="H949" s="39" t="s">
        <v>8398</v>
      </c>
      <c r="I949" s="30" t="str">
        <f>VLOOKUP(A949,'[4]ItemReport_10001042616_2025-02-'!$A:$U,21,0)</f>
        <v>10764608007461</v>
      </c>
      <c r="J949" t="s">
        <v>8201</v>
      </c>
    </row>
    <row r="950" spans="1:10" ht="30" x14ac:dyDescent="0.25">
      <c r="A950" t="s">
        <v>7226</v>
      </c>
      <c r="D950">
        <v>8026</v>
      </c>
      <c r="H950" s="39" t="s">
        <v>8467</v>
      </c>
      <c r="I950" s="30" t="str">
        <f>VLOOKUP(A950,'[4]ItemReport_10001042616_2025-02-'!$A:$U,21,0)</f>
        <v>20764608010321</v>
      </c>
    </row>
    <row r="951" spans="1:10" ht="60" x14ac:dyDescent="0.25">
      <c r="A951" t="s">
        <v>3948</v>
      </c>
      <c r="B951" t="s">
        <v>7630</v>
      </c>
      <c r="C951" t="s">
        <v>7916</v>
      </c>
      <c r="D951">
        <v>811</v>
      </c>
      <c r="E951" t="s">
        <v>6824</v>
      </c>
      <c r="F951" s="25" t="s">
        <v>8358</v>
      </c>
      <c r="H951" s="39" t="s">
        <v>8380</v>
      </c>
      <c r="I951" s="30" t="str">
        <f>VLOOKUP(A951,'[4]ItemReport_10001042616_2025-02-'!$A:$U,21,0)</f>
        <v>10764608002510</v>
      </c>
      <c r="J951" t="s">
        <v>8201</v>
      </c>
    </row>
    <row r="952" spans="1:10" x14ac:dyDescent="0.25">
      <c r="A952" t="s">
        <v>3314</v>
      </c>
      <c r="B952" t="s">
        <v>7617</v>
      </c>
      <c r="C952" t="s">
        <v>7921</v>
      </c>
      <c r="D952">
        <v>812</v>
      </c>
      <c r="E952" t="s">
        <v>6712</v>
      </c>
      <c r="F952" t="s">
        <v>8173</v>
      </c>
      <c r="I952" s="30" t="str">
        <f>VLOOKUP(A952,'[4]ItemReport_10001042616_2025-02-'!$A:$U,21,0)</f>
        <v>20764608170452</v>
      </c>
      <c r="J952" t="s">
        <v>8194</v>
      </c>
    </row>
    <row r="953" spans="1:10" ht="60" x14ac:dyDescent="0.25">
      <c r="A953" t="s">
        <v>3315</v>
      </c>
      <c r="B953" t="s">
        <v>7345</v>
      </c>
      <c r="C953" t="s">
        <v>7346</v>
      </c>
      <c r="D953">
        <v>812</v>
      </c>
      <c r="E953" t="s">
        <v>7882</v>
      </c>
      <c r="F953" s="25" t="s">
        <v>8366</v>
      </c>
      <c r="I953" s="30" t="str">
        <f>VLOOKUP(A953,'[4]ItemReport_10001042616_2025-02-'!$A:$U,21,0)</f>
        <v>00764608012420</v>
      </c>
      <c r="J953" t="s">
        <v>8196</v>
      </c>
    </row>
    <row r="954" spans="1:10" ht="60" x14ac:dyDescent="0.25">
      <c r="A954" t="s">
        <v>3317</v>
      </c>
      <c r="B954" t="s">
        <v>7359</v>
      </c>
      <c r="C954" t="s">
        <v>7360</v>
      </c>
      <c r="D954">
        <v>816</v>
      </c>
      <c r="E954" t="s">
        <v>6804</v>
      </c>
      <c r="F954" s="25" t="s">
        <v>8339</v>
      </c>
      <c r="I954" s="30" t="str">
        <f>VLOOKUP(A954,'[4]ItemReport_10001042616_2025-02-'!$A:$U,21,0)</f>
        <v>00764608009352</v>
      </c>
      <c r="J954" t="s">
        <v>8196</v>
      </c>
    </row>
    <row r="955" spans="1:10" ht="30" x14ac:dyDescent="0.25">
      <c r="A955" t="s">
        <v>7227</v>
      </c>
      <c r="D955">
        <v>8027</v>
      </c>
      <c r="H955" s="39" t="s">
        <v>8467</v>
      </c>
      <c r="I955" s="30" t="str">
        <f>VLOOKUP(A955,'[4]ItemReport_10001042616_2025-02-'!$A:$U,21,0)</f>
        <v>00463722036199</v>
      </c>
    </row>
    <row r="956" spans="1:10" ht="45" x14ac:dyDescent="0.25">
      <c r="A956" t="s">
        <v>8803</v>
      </c>
      <c r="B956" t="s">
        <v>8827</v>
      </c>
      <c r="C956" t="s">
        <v>8827</v>
      </c>
      <c r="F956" s="25" t="s">
        <v>8868</v>
      </c>
      <c r="J956" t="s">
        <v>8194</v>
      </c>
    </row>
    <row r="957" spans="1:10" x14ac:dyDescent="0.25">
      <c r="A957" t="s">
        <v>8768</v>
      </c>
      <c r="B957" t="s">
        <v>8766</v>
      </c>
      <c r="C957" t="s">
        <v>8766</v>
      </c>
      <c r="D957">
        <v>834</v>
      </c>
      <c r="F957" t="s">
        <v>6853</v>
      </c>
      <c r="I957" s="30" t="str">
        <f>VLOOKUP(A957,'[4]ItemReport_10001042616_2025-02-'!$A:$U,21,0)</f>
        <v>00764608031780</v>
      </c>
      <c r="J957" t="s">
        <v>8194</v>
      </c>
    </row>
    <row r="958" spans="1:10" ht="45" x14ac:dyDescent="0.25">
      <c r="A958" t="s">
        <v>8806</v>
      </c>
      <c r="B958" t="s">
        <v>8812</v>
      </c>
      <c r="C958" t="s">
        <v>8835</v>
      </c>
      <c r="F958" s="25" t="s">
        <v>8850</v>
      </c>
    </row>
    <row r="959" spans="1:10" ht="45" x14ac:dyDescent="0.25">
      <c r="A959" t="s">
        <v>8804</v>
      </c>
      <c r="B959" t="s">
        <v>8828</v>
      </c>
      <c r="C959" t="s">
        <v>8828</v>
      </c>
      <c r="F959" s="25" t="s">
        <v>8868</v>
      </c>
      <c r="J959" t="s">
        <v>8194</v>
      </c>
    </row>
    <row r="960" spans="1:10" ht="60" x14ac:dyDescent="0.25">
      <c r="A960" t="s">
        <v>7474</v>
      </c>
      <c r="B960" t="s">
        <v>7426</v>
      </c>
      <c r="C960" t="s">
        <v>7426</v>
      </c>
      <c r="E960" t="s">
        <v>7883</v>
      </c>
      <c r="F960" s="25" t="s">
        <v>8335</v>
      </c>
      <c r="I960" s="30" t="str">
        <f>VLOOKUP(A960,'[4]ItemReport_10001042616_2025-02-'!$A:$U,21,0)</f>
        <v>00764608051627</v>
      </c>
      <c r="J960" t="s">
        <v>8196</v>
      </c>
    </row>
    <row r="961" spans="1:10" ht="60" x14ac:dyDescent="0.25">
      <c r="A961" t="s">
        <v>8886</v>
      </c>
      <c r="B961" t="s">
        <v>8717</v>
      </c>
      <c r="E961" t="s">
        <v>8722</v>
      </c>
      <c r="F961" s="25" t="s">
        <v>8335</v>
      </c>
      <c r="G961" s="25"/>
      <c r="I961" s="30"/>
    </row>
    <row r="962" spans="1:10" x14ac:dyDescent="0.25">
      <c r="A962" t="s">
        <v>3320</v>
      </c>
      <c r="B962" t="s">
        <v>8168</v>
      </c>
      <c r="F962" t="s">
        <v>7409</v>
      </c>
      <c r="I962" s="30" t="str">
        <f>VLOOKUP(A962,'[4]ItemReport_10001042616_2025-02-'!$A:$U,21,0)</f>
        <v>20764608041035</v>
      </c>
      <c r="J962" t="s">
        <v>8194</v>
      </c>
    </row>
    <row r="963" spans="1:10" ht="60" x14ac:dyDescent="0.25">
      <c r="A963" t="s">
        <v>3322</v>
      </c>
      <c r="B963" t="s">
        <v>8169</v>
      </c>
      <c r="F963" s="25" t="s">
        <v>8352</v>
      </c>
      <c r="I963" s="30" t="str">
        <f>VLOOKUP(A963,'[4]ItemReport_10001042616_2025-02-'!$A:$U,21,0)</f>
        <v>10764608023201</v>
      </c>
      <c r="J963" t="s">
        <v>8196</v>
      </c>
    </row>
    <row r="964" spans="1:10" x14ac:dyDescent="0.25">
      <c r="A964" t="s">
        <v>3323</v>
      </c>
      <c r="B964" t="s">
        <v>8170</v>
      </c>
      <c r="F964" t="s">
        <v>7324</v>
      </c>
      <c r="I964" s="30" t="str">
        <f>VLOOKUP(A964,'[4]ItemReport_10001042616_2025-02-'!$A:$U,21,0)</f>
        <v>20764608011007</v>
      </c>
      <c r="J964" t="s">
        <v>8194</v>
      </c>
    </row>
    <row r="965" spans="1:10" ht="60" x14ac:dyDescent="0.25">
      <c r="A965" t="s">
        <v>3324</v>
      </c>
      <c r="B965" t="s">
        <v>7430</v>
      </c>
      <c r="C965" t="s">
        <v>7431</v>
      </c>
      <c r="E965" t="s">
        <v>7884</v>
      </c>
      <c r="F965" s="25" t="s">
        <v>8334</v>
      </c>
      <c r="I965" s="30" t="str">
        <f>VLOOKUP(A965,'[4]ItemReport_10001042616_2025-02-'!$A:$U,21,0)</f>
        <v>00764608008027</v>
      </c>
      <c r="J965" t="s">
        <v>8196</v>
      </c>
    </row>
    <row r="966" spans="1:10" x14ac:dyDescent="0.25">
      <c r="A966" t="s">
        <v>3330</v>
      </c>
      <c r="B966" t="s">
        <v>7594</v>
      </c>
      <c r="C966" t="s">
        <v>7934</v>
      </c>
      <c r="D966">
        <v>840</v>
      </c>
      <c r="E966" t="s">
        <v>6713</v>
      </c>
      <c r="F966" t="s">
        <v>8173</v>
      </c>
      <c r="I966" s="30" t="str">
        <f>VLOOKUP(A966,'[4]ItemReport_10001042616_2025-02-'!$A:$U,21,0)</f>
        <v>10764608003104</v>
      </c>
      <c r="J966" t="s">
        <v>8194</v>
      </c>
    </row>
    <row r="967" spans="1:10" x14ac:dyDescent="0.25">
      <c r="A967" t="s">
        <v>3334</v>
      </c>
      <c r="B967" t="s">
        <v>7590</v>
      </c>
      <c r="C967" t="s">
        <v>7933</v>
      </c>
      <c r="D967">
        <v>841</v>
      </c>
      <c r="E967" t="s">
        <v>6714</v>
      </c>
      <c r="F967" t="s">
        <v>8173</v>
      </c>
      <c r="I967" s="30" t="str">
        <f>VLOOKUP(A967,'[4]ItemReport_10001042616_2025-02-'!$A:$U,21,0)</f>
        <v>00469148861735</v>
      </c>
      <c r="J967" t="s">
        <v>8194</v>
      </c>
    </row>
    <row r="968" spans="1:10" ht="60" x14ac:dyDescent="0.25">
      <c r="A968" t="s">
        <v>3337</v>
      </c>
      <c r="B968" t="s">
        <v>8500</v>
      </c>
      <c r="C968" t="s">
        <v>8504</v>
      </c>
      <c r="F968" s="25" t="s">
        <v>8343</v>
      </c>
      <c r="I968" s="30" t="e">
        <f>VLOOKUP(A968,'[4]ItemReport_10001042616_2025-02-'!$A:$U,21,0)</f>
        <v>#N/A</v>
      </c>
    </row>
    <row r="969" spans="1:10" x14ac:dyDescent="0.25">
      <c r="A969" t="s">
        <v>3338</v>
      </c>
      <c r="B969" t="s">
        <v>7582</v>
      </c>
      <c r="C969" t="s">
        <v>7923</v>
      </c>
      <c r="D969">
        <v>842</v>
      </c>
      <c r="E969" t="s">
        <v>6715</v>
      </c>
      <c r="F969" t="s">
        <v>8173</v>
      </c>
      <c r="I969" s="30" t="str">
        <f>VLOOKUP(A969,'[4]ItemReport_10001042616_2025-02-'!$A:$U,21,0)</f>
        <v>20764608033122</v>
      </c>
      <c r="J969" t="s">
        <v>8194</v>
      </c>
    </row>
    <row r="970" spans="1:10" ht="30" x14ac:dyDescent="0.25">
      <c r="A970" t="s">
        <v>3344</v>
      </c>
      <c r="B970" t="s">
        <v>7587</v>
      </c>
      <c r="C970" t="s">
        <v>7929</v>
      </c>
      <c r="D970">
        <v>845</v>
      </c>
      <c r="E970" t="s">
        <v>6716</v>
      </c>
      <c r="F970" t="s">
        <v>8173</v>
      </c>
      <c r="H970" s="39" t="s">
        <v>7325</v>
      </c>
      <c r="I970" s="30" t="str">
        <f>VLOOKUP(A970,'[4]ItemReport_10001042616_2025-02-'!$A:$U,21,0)</f>
        <v>20764608008403</v>
      </c>
      <c r="J970" t="s">
        <v>8194</v>
      </c>
    </row>
    <row r="971" spans="1:10" ht="60" x14ac:dyDescent="0.25">
      <c r="A971" t="s">
        <v>3345</v>
      </c>
      <c r="B971" t="s">
        <v>7698</v>
      </c>
      <c r="C971" t="s">
        <v>7738</v>
      </c>
      <c r="D971">
        <v>845</v>
      </c>
      <c r="E971" t="s">
        <v>6814</v>
      </c>
      <c r="F971" s="25" t="s">
        <v>8857</v>
      </c>
      <c r="H971" s="39" t="s">
        <v>8415</v>
      </c>
      <c r="I971" s="30" t="str">
        <f>VLOOKUP(A971,'[4]ItemReport_10001042616_2025-02-'!$A:$U,21,0)</f>
        <v>10764608012939</v>
      </c>
      <c r="J971" t="s">
        <v>8203</v>
      </c>
    </row>
    <row r="972" spans="1:10" x14ac:dyDescent="0.25">
      <c r="A972" t="s">
        <v>3347</v>
      </c>
      <c r="B972" t="s">
        <v>7588</v>
      </c>
      <c r="C972" t="s">
        <v>7930</v>
      </c>
      <c r="D972">
        <v>846</v>
      </c>
      <c r="E972" t="s">
        <v>6717</v>
      </c>
      <c r="F972" t="s">
        <v>8173</v>
      </c>
      <c r="H972" s="17" t="s">
        <v>7325</v>
      </c>
      <c r="I972" s="30" t="str">
        <f>VLOOKUP(A972,'[4]ItemReport_10001042616_2025-02-'!$A:$U,21,0)</f>
        <v>20764608008465</v>
      </c>
      <c r="J972" t="s">
        <v>8194</v>
      </c>
    </row>
    <row r="973" spans="1:10" ht="60" x14ac:dyDescent="0.25">
      <c r="A973" t="s">
        <v>3348</v>
      </c>
      <c r="B973" t="s">
        <v>7692</v>
      </c>
      <c r="C973" t="s">
        <v>7749</v>
      </c>
      <c r="D973">
        <v>846</v>
      </c>
      <c r="E973" t="s">
        <v>7886</v>
      </c>
      <c r="F973" s="25" t="s">
        <v>8857</v>
      </c>
      <c r="I973" s="30" t="str">
        <f>VLOOKUP(A973,'[4]ItemReport_10001042616_2025-02-'!$A:$U,21,0)</f>
        <v>00764608023013</v>
      </c>
      <c r="J973" t="s">
        <v>8197</v>
      </c>
    </row>
    <row r="974" spans="1:10" x14ac:dyDescent="0.25">
      <c r="A974" t="s">
        <v>3349</v>
      </c>
      <c r="B974" t="s">
        <v>7489</v>
      </c>
      <c r="C974" t="s">
        <v>7490</v>
      </c>
      <c r="E974" t="s">
        <v>6718</v>
      </c>
      <c r="F974" t="s">
        <v>8173</v>
      </c>
      <c r="H974" s="17" t="s">
        <v>7325</v>
      </c>
      <c r="I974" s="30" t="str">
        <f>VLOOKUP(A974,'[4]ItemReport_10001042616_2025-02-'!$A:$U,21,0)</f>
        <v>00764608022368</v>
      </c>
      <c r="J974" t="s">
        <v>8194</v>
      </c>
    </row>
    <row r="975" spans="1:10" x14ac:dyDescent="0.25">
      <c r="A975" t="s">
        <v>3350</v>
      </c>
      <c r="B975" t="s">
        <v>7710</v>
      </c>
      <c r="C975" t="s">
        <v>7710</v>
      </c>
      <c r="D975">
        <v>847</v>
      </c>
      <c r="E975" t="s">
        <v>7112</v>
      </c>
      <c r="F975" t="s">
        <v>6853</v>
      </c>
      <c r="I975" s="30" t="str">
        <f>VLOOKUP(A975,'[4]ItemReport_10001042616_2025-02-'!$A:$U,21,0)</f>
        <v>20764608054271</v>
      </c>
      <c r="J975" t="s">
        <v>8194</v>
      </c>
    </row>
    <row r="976" spans="1:10" ht="45" x14ac:dyDescent="0.25">
      <c r="A976" t="s">
        <v>3358</v>
      </c>
      <c r="B976" t="s">
        <v>7488</v>
      </c>
      <c r="C976" t="s">
        <v>7488</v>
      </c>
      <c r="E976" t="s">
        <v>7040</v>
      </c>
      <c r="F976" s="25" t="s">
        <v>8868</v>
      </c>
      <c r="H976" s="17" t="s">
        <v>7325</v>
      </c>
      <c r="I976" s="30" t="str">
        <f>VLOOKUP(A976,'[4]ItemReport_10001042616_2025-02-'!$A:$U,21,0)</f>
        <v>00764608010525</v>
      </c>
      <c r="J976" t="s">
        <v>8194</v>
      </c>
    </row>
    <row r="977" spans="1:10" ht="45" x14ac:dyDescent="0.25">
      <c r="A977" t="s">
        <v>3966</v>
      </c>
      <c r="B977" t="s">
        <v>7487</v>
      </c>
      <c r="C977" t="s">
        <v>7487</v>
      </c>
      <c r="E977" t="s">
        <v>7887</v>
      </c>
      <c r="F977" s="25" t="s">
        <v>8868</v>
      </c>
      <c r="H977" s="17" t="s">
        <v>7325</v>
      </c>
      <c r="I977" s="30" t="str">
        <f>VLOOKUP(A977,'[4]ItemReport_10001042616_2025-02-'!$A:$U,21,0)</f>
        <v>00764608007310</v>
      </c>
      <c r="J977" t="s">
        <v>8194</v>
      </c>
    </row>
    <row r="978" spans="1:10" x14ac:dyDescent="0.25">
      <c r="A978" t="s">
        <v>3798</v>
      </c>
      <c r="B978" t="s">
        <v>7700</v>
      </c>
      <c r="C978" t="s">
        <v>7700</v>
      </c>
      <c r="D978">
        <v>851</v>
      </c>
      <c r="E978" t="s">
        <v>7035</v>
      </c>
      <c r="F978" t="s">
        <v>7224</v>
      </c>
      <c r="H978" s="17" t="s">
        <v>7120</v>
      </c>
      <c r="I978" s="30" t="e">
        <f>VLOOKUP(A978,'[4]ItemReport_10001042616_2025-02-'!$A:$U,21,0)</f>
        <v>#N/A</v>
      </c>
      <c r="J978" t="s">
        <v>8194</v>
      </c>
    </row>
    <row r="979" spans="1:10" ht="45" x14ac:dyDescent="0.25">
      <c r="A979" t="s">
        <v>4880</v>
      </c>
      <c r="D979">
        <v>804</v>
      </c>
      <c r="H979" s="25" t="s">
        <v>8470</v>
      </c>
      <c r="I979" s="30" t="str">
        <f>VLOOKUP(A979,'[4]ItemReport_10001042616_2025-02-'!$A:$U,21,0)</f>
        <v>00461762824639</v>
      </c>
      <c r="J979" t="s">
        <v>8194</v>
      </c>
    </row>
    <row r="980" spans="1:10" ht="60" x14ac:dyDescent="0.25">
      <c r="A980" t="s">
        <v>8593</v>
      </c>
      <c r="H980" s="39" t="s">
        <v>8595</v>
      </c>
      <c r="I980" s="30" t="str">
        <f>VLOOKUP(A980,'[4]ItemReport_10001042616_2025-02-'!$A:$U,21,0)</f>
        <v>20764608031210</v>
      </c>
      <c r="J980" t="s">
        <v>8194</v>
      </c>
    </row>
    <row r="981" spans="1:10" ht="60" x14ac:dyDescent="0.25">
      <c r="A981" t="s">
        <v>8592</v>
      </c>
      <c r="H981" s="39" t="s">
        <v>8595</v>
      </c>
      <c r="I981" s="30" t="str">
        <f>VLOOKUP(A981,'[4]ItemReport_10001042616_2025-02-'!$A:$U,21,0)</f>
        <v>00764608018279</v>
      </c>
      <c r="J981" t="s">
        <v>8194</v>
      </c>
    </row>
    <row r="982" spans="1:10" ht="60" x14ac:dyDescent="0.25">
      <c r="A982" t="s">
        <v>8594</v>
      </c>
      <c r="H982" s="39" t="s">
        <v>8595</v>
      </c>
      <c r="I982" s="30" t="str">
        <f>VLOOKUP(A982,'[4]ItemReport_10001042616_2025-02-'!$A:$U,21,0)</f>
        <v>00088908381506</v>
      </c>
      <c r="J982" t="s">
        <v>8194</v>
      </c>
    </row>
    <row r="983" spans="1:10" x14ac:dyDescent="0.25">
      <c r="A983" t="s">
        <v>3395</v>
      </c>
      <c r="B983" t="s">
        <v>7166</v>
      </c>
      <c r="C983" t="s">
        <v>7166</v>
      </c>
      <c r="D983">
        <v>903</v>
      </c>
      <c r="E983" t="s">
        <v>7036</v>
      </c>
      <c r="F983" t="s">
        <v>6853</v>
      </c>
      <c r="H983" s="17" t="s">
        <v>7120</v>
      </c>
      <c r="I983" s="30" t="str">
        <f>VLOOKUP(A983,'[4]ItemReport_10001042616_2025-02-'!$A:$U,21,0)</f>
        <v>10764608025199</v>
      </c>
      <c r="J983" t="s">
        <v>8194</v>
      </c>
    </row>
    <row r="984" spans="1:10" ht="60" x14ac:dyDescent="0.25">
      <c r="A984" t="s">
        <v>3396</v>
      </c>
      <c r="B984" t="s">
        <v>7268</v>
      </c>
      <c r="C984" t="s">
        <v>7269</v>
      </c>
      <c r="D984">
        <v>903</v>
      </c>
      <c r="E984" t="s">
        <v>7888</v>
      </c>
      <c r="F984" s="25" t="s">
        <v>8313</v>
      </c>
      <c r="H984" s="39" t="s">
        <v>8438</v>
      </c>
      <c r="I984" s="30" t="str">
        <f>VLOOKUP(A984,'[4]ItemReport_10001042616_2025-02-'!$A:$U,21,0)</f>
        <v>00764608010303</v>
      </c>
      <c r="J984" t="s">
        <v>8204</v>
      </c>
    </row>
    <row r="985" spans="1:10" x14ac:dyDescent="0.25">
      <c r="A985" t="s">
        <v>3398</v>
      </c>
      <c r="B985" t="s">
        <v>7574</v>
      </c>
      <c r="D985">
        <v>904</v>
      </c>
      <c r="H985" s="17" t="s">
        <v>7120</v>
      </c>
      <c r="I985" s="30" t="str">
        <f>VLOOKUP(A985,'[4]ItemReport_10001042616_2025-02-'!$A:$U,21,0)</f>
        <v>00466376116354</v>
      </c>
      <c r="J985" t="s">
        <v>8194</v>
      </c>
    </row>
    <row r="986" spans="1:10" ht="45" x14ac:dyDescent="0.25">
      <c r="A986" t="s">
        <v>3399</v>
      </c>
      <c r="B986" t="s">
        <v>7613</v>
      </c>
      <c r="D986">
        <v>904</v>
      </c>
      <c r="H986" s="39" t="s">
        <v>8428</v>
      </c>
      <c r="I986" s="30" t="str">
        <f>VLOOKUP(A986,'[4]ItemReport_10001042616_2025-02-'!$A:$U,21,0)</f>
        <v>00469891571462</v>
      </c>
    </row>
    <row r="987" spans="1:10" x14ac:dyDescent="0.25">
      <c r="A987" t="s">
        <v>3401</v>
      </c>
      <c r="B987" t="s">
        <v>7463</v>
      </c>
      <c r="C987" t="s">
        <v>7464</v>
      </c>
      <c r="E987" t="s">
        <v>7889</v>
      </c>
      <c r="F987" t="s">
        <v>6854</v>
      </c>
      <c r="H987" s="17" t="s">
        <v>7120</v>
      </c>
      <c r="I987" s="30" t="str">
        <f>VLOOKUP(A987,'[4]ItemReport_10001042616_2025-02-'!$A:$U,21,0)</f>
        <v>00764608007549</v>
      </c>
      <c r="J987" t="s">
        <v>8194</v>
      </c>
    </row>
    <row r="988" spans="1:10" ht="45" x14ac:dyDescent="0.25">
      <c r="A988" t="s">
        <v>3402</v>
      </c>
      <c r="B988" t="s">
        <v>7614</v>
      </c>
      <c r="D988">
        <v>905</v>
      </c>
      <c r="H988" s="39" t="s">
        <v>8428</v>
      </c>
      <c r="I988" s="30" t="str">
        <f>VLOOKUP(A988,'[4]ItemReport_10001042616_2025-02-'!$A:$U,21,0)</f>
        <v>10764608031046</v>
      </c>
    </row>
    <row r="989" spans="1:10" ht="60" x14ac:dyDescent="0.25">
      <c r="A989" t="s">
        <v>3413</v>
      </c>
      <c r="B989" t="s">
        <v>7173</v>
      </c>
      <c r="C989" t="s">
        <v>7173</v>
      </c>
      <c r="D989">
        <v>910</v>
      </c>
      <c r="E989" t="s">
        <v>7890</v>
      </c>
      <c r="F989" s="25" t="s">
        <v>8339</v>
      </c>
      <c r="H989" s="39" t="s">
        <v>8394</v>
      </c>
      <c r="I989" s="30" t="str">
        <f>VLOOKUP(A989,'[4]ItemReport_10001042616_2025-02-'!$A:$U,21,0)</f>
        <v>00764608031841</v>
      </c>
      <c r="J989" t="s">
        <v>8195</v>
      </c>
    </row>
    <row r="990" spans="1:10" x14ac:dyDescent="0.25">
      <c r="A990" t="s">
        <v>3419</v>
      </c>
      <c r="B990" t="s">
        <v>7461</v>
      </c>
      <c r="C990" t="s">
        <v>7462</v>
      </c>
      <c r="E990" t="s">
        <v>7891</v>
      </c>
      <c r="F990" t="s">
        <v>6854</v>
      </c>
      <c r="H990" s="17" t="s">
        <v>7120</v>
      </c>
      <c r="I990" s="30" t="str">
        <f>VLOOKUP(A990,'[4]ItemReport_10001042616_2025-02-'!$A:$U,21,0)</f>
        <v>00465017648445</v>
      </c>
      <c r="J990" t="s">
        <v>8194</v>
      </c>
    </row>
    <row r="991" spans="1:10" x14ac:dyDescent="0.25">
      <c r="A991" t="s">
        <v>3440</v>
      </c>
      <c r="B991" t="s">
        <v>7524</v>
      </c>
      <c r="D991">
        <v>923</v>
      </c>
      <c r="H991" s="17" t="s">
        <v>7120</v>
      </c>
      <c r="I991" s="30" t="str">
        <f>VLOOKUP(A991,'[4]ItemReport_10001042616_2025-02-'!$A:$U,21,0)</f>
        <v>10764608025502</v>
      </c>
      <c r="J991" t="s">
        <v>8194</v>
      </c>
    </row>
    <row r="992" spans="1:10" x14ac:dyDescent="0.25">
      <c r="A992" t="s">
        <v>3446</v>
      </c>
      <c r="B992" t="s">
        <v>6883</v>
      </c>
      <c r="C992" t="s">
        <v>6883</v>
      </c>
      <c r="D992">
        <v>925</v>
      </c>
      <c r="E992" t="s">
        <v>7037</v>
      </c>
      <c r="F992" t="s">
        <v>6853</v>
      </c>
      <c r="H992" s="17" t="s">
        <v>7120</v>
      </c>
      <c r="I992" s="30" t="str">
        <f>VLOOKUP(A992,'[4]ItemReport_10001042616_2025-02-'!$A:$U,21,0)</f>
        <v>20764608041530</v>
      </c>
      <c r="J992" t="s">
        <v>8194</v>
      </c>
    </row>
    <row r="993" spans="1:10" x14ac:dyDescent="0.25">
      <c r="A993" t="s">
        <v>3456</v>
      </c>
      <c r="B993" t="s">
        <v>7531</v>
      </c>
      <c r="D993">
        <v>928</v>
      </c>
      <c r="H993" s="17" t="s">
        <v>7120</v>
      </c>
      <c r="I993" s="30" t="str">
        <f>VLOOKUP(A993,'[4]ItemReport_10001042616_2025-02-'!$A:$U,21,0)</f>
        <v>00460015768010</v>
      </c>
      <c r="J993" t="s">
        <v>8194</v>
      </c>
    </row>
    <row r="994" spans="1:10" ht="45" x14ac:dyDescent="0.25">
      <c r="A994" t="s">
        <v>3457</v>
      </c>
      <c r="B994" t="s">
        <v>7612</v>
      </c>
      <c r="D994">
        <v>928</v>
      </c>
      <c r="H994" s="39" t="s">
        <v>8428</v>
      </c>
      <c r="I994" s="30" t="str">
        <f>VLOOKUP(A994,'[4]ItemReport_10001042616_2025-02-'!$A:$U,21,0)</f>
        <v>20764608050341</v>
      </c>
    </row>
    <row r="995" spans="1:10" x14ac:dyDescent="0.25">
      <c r="A995" t="s">
        <v>3459</v>
      </c>
      <c r="B995" t="s">
        <v>7658</v>
      </c>
      <c r="C995" t="s">
        <v>7658</v>
      </c>
      <c r="D995">
        <v>929</v>
      </c>
      <c r="E995" t="s">
        <v>7038</v>
      </c>
      <c r="F995" t="s">
        <v>7224</v>
      </c>
      <c r="H995" s="17" t="s">
        <v>7120</v>
      </c>
      <c r="I995" s="30" t="str">
        <f>VLOOKUP(A995,'[4]ItemReport_10001042616_2025-02-'!$A:$U,21,0)</f>
        <v>00462888818571</v>
      </c>
      <c r="J995" t="s">
        <v>8194</v>
      </c>
    </row>
    <row r="996" spans="1:10" ht="45" x14ac:dyDescent="0.25">
      <c r="A996" t="s">
        <v>3460</v>
      </c>
      <c r="B996" t="s">
        <v>7280</v>
      </c>
      <c r="C996" t="s">
        <v>7281</v>
      </c>
      <c r="D996">
        <v>929</v>
      </c>
      <c r="E996" t="s">
        <v>7892</v>
      </c>
      <c r="F996" s="25" t="s">
        <v>8869</v>
      </c>
      <c r="H996" s="25" t="s">
        <v>8870</v>
      </c>
      <c r="I996" s="30" t="str">
        <f>VLOOKUP(A996,'[4]ItemReport_10001042616_2025-02-'!$A:$U,21,0)</f>
        <v>20805219457669</v>
      </c>
      <c r="J996" t="s">
        <v>8204</v>
      </c>
    </row>
    <row r="997" spans="1:10" x14ac:dyDescent="0.25">
      <c r="A997" t="s">
        <v>3461</v>
      </c>
      <c r="B997" t="s">
        <v>8171</v>
      </c>
      <c r="F997" t="s">
        <v>7409</v>
      </c>
      <c r="I997" s="30" t="str">
        <f>VLOOKUP(A997,'[4]ItemReport_10001042616_2025-02-'!$A:$U,21,0)</f>
        <v>00764608038604</v>
      </c>
      <c r="J997" t="s">
        <v>8194</v>
      </c>
    </row>
    <row r="998" spans="1:10" x14ac:dyDescent="0.25">
      <c r="A998" t="s">
        <v>3462</v>
      </c>
      <c r="B998" t="s">
        <v>7190</v>
      </c>
      <c r="C998" t="s">
        <v>7190</v>
      </c>
      <c r="D998">
        <v>930</v>
      </c>
      <c r="E998" t="s">
        <v>7189</v>
      </c>
      <c r="F998" t="s">
        <v>7224</v>
      </c>
      <c r="H998" s="17" t="s">
        <v>7120</v>
      </c>
      <c r="I998" s="30" t="str">
        <f>VLOOKUP(A998,'[4]ItemReport_10001042616_2025-02-'!$A:$U,21,0)</f>
        <v>00764608010549</v>
      </c>
      <c r="J998" t="s">
        <v>8194</v>
      </c>
    </row>
    <row r="999" spans="1:10" ht="60" x14ac:dyDescent="0.25">
      <c r="A999" t="s">
        <v>8228</v>
      </c>
      <c r="F999" s="25" t="s">
        <v>8725</v>
      </c>
      <c r="I999" s="30" t="e">
        <f>VLOOKUP(A999,'[4]ItemReport_10001042616_2025-02-'!$A:$U,21,0)</f>
        <v>#N/A</v>
      </c>
    </row>
    <row r="1000" spans="1:10" ht="60" x14ac:dyDescent="0.25">
      <c r="A1000" t="s">
        <v>8230</v>
      </c>
      <c r="F1000" s="25" t="s">
        <v>8726</v>
      </c>
      <c r="I1000" s="30" t="e">
        <f>VLOOKUP(A1000,'[4]ItemReport_10001042616_2025-02-'!$A:$U,21,0)</f>
        <v>#N/A</v>
      </c>
    </row>
    <row r="1001" spans="1:10" ht="75" x14ac:dyDescent="0.25">
      <c r="A1001" t="s">
        <v>8227</v>
      </c>
      <c r="F1001" s="25" t="s">
        <v>8727</v>
      </c>
      <c r="I1001" s="30" t="e">
        <f>VLOOKUP(A1001,'[4]ItemReport_10001042616_2025-02-'!$A:$U,21,0)</f>
        <v>#N/A</v>
      </c>
    </row>
    <row r="1002" spans="1:10" ht="60" x14ac:dyDescent="0.25">
      <c r="A1002" t="s">
        <v>8229</v>
      </c>
      <c r="F1002" s="25" t="s">
        <v>8728</v>
      </c>
      <c r="I1002" s="30" t="e">
        <f>VLOOKUP(A1002,'[4]ItemReport_10001042616_2025-02-'!$A:$U,21,0)</f>
        <v>#N/A</v>
      </c>
    </row>
    <row r="1003" spans="1:10" x14ac:dyDescent="0.25">
      <c r="A1003" t="s">
        <v>3551</v>
      </c>
      <c r="B1003" t="s">
        <v>7468</v>
      </c>
      <c r="C1003" t="s">
        <v>7469</v>
      </c>
      <c r="E1003" t="s">
        <v>7893</v>
      </c>
      <c r="F1003" t="s">
        <v>7223</v>
      </c>
      <c r="I1003" s="30" t="str">
        <f>VLOOKUP(A1003,'[4]ItemReport_10001042616_2025-02-'!$A:$U,21,0)</f>
        <v>00764608025161</v>
      </c>
      <c r="J1003" t="s">
        <v>8194</v>
      </c>
    </row>
    <row r="1004" spans="1:10" x14ac:dyDescent="0.25">
      <c r="A1004" t="s">
        <v>8770</v>
      </c>
      <c r="F1004" t="s">
        <v>6853</v>
      </c>
      <c r="I1004" s="30" t="e">
        <f>VLOOKUP(A1004,'[4]ItemReport_10001042616_2025-02-'!$A:$U,21,0)</f>
        <v>#N/A</v>
      </c>
      <c r="J1004" t="s">
        <v>8194</v>
      </c>
    </row>
    <row r="1005" spans="1:10" x14ac:dyDescent="0.25">
      <c r="A1005" t="s">
        <v>8771</v>
      </c>
      <c r="F1005" t="s">
        <v>6853</v>
      </c>
      <c r="I1005" s="30" t="e">
        <f>VLOOKUP(A1005,'[4]ItemReport_10001042616_2025-02-'!$A:$U,21,0)</f>
        <v>#N/A</v>
      </c>
      <c r="J1005" t="s">
        <v>8194</v>
      </c>
    </row>
    <row r="1006" spans="1:10" x14ac:dyDescent="0.25">
      <c r="A1006" t="s">
        <v>8772</v>
      </c>
      <c r="F1006" t="s">
        <v>6853</v>
      </c>
      <c r="I1006" s="30" t="e">
        <f>VLOOKUP(A1006,'[4]ItemReport_10001042616_2025-02-'!$A:$U,21,0)</f>
        <v>#N/A</v>
      </c>
      <c r="J1006" t="s">
        <v>8194</v>
      </c>
    </row>
    <row r="1007" spans="1:10" x14ac:dyDescent="0.25">
      <c r="A1007" t="s">
        <v>8773</v>
      </c>
      <c r="F1007" t="s">
        <v>6853</v>
      </c>
      <c r="I1007" s="30" t="e">
        <f>VLOOKUP(A1007,'[4]ItemReport_10001042616_2025-02-'!$A:$U,21,0)</f>
        <v>#N/A</v>
      </c>
      <c r="J1007" t="s">
        <v>8194</v>
      </c>
    </row>
    <row r="1008" spans="1:10" x14ac:dyDescent="0.25">
      <c r="A1008" t="s">
        <v>8774</v>
      </c>
      <c r="F1008" t="s">
        <v>6853</v>
      </c>
      <c r="I1008" s="30" t="e">
        <f>VLOOKUP(A1008,'[4]ItemReport_10001042616_2025-02-'!$A:$U,21,0)</f>
        <v>#N/A</v>
      </c>
      <c r="J1008" t="s">
        <v>8194</v>
      </c>
    </row>
    <row r="1009" spans="1:10" x14ac:dyDescent="0.25">
      <c r="A1009" t="s">
        <v>8775</v>
      </c>
      <c r="F1009" t="s">
        <v>6853</v>
      </c>
      <c r="I1009" s="30" t="e">
        <f>VLOOKUP(A1009,'[4]ItemReport_10001042616_2025-02-'!$A:$U,21,0)</f>
        <v>#N/A</v>
      </c>
      <c r="J1009" t="s">
        <v>8194</v>
      </c>
    </row>
    <row r="1010" spans="1:10" x14ac:dyDescent="0.25">
      <c r="A1010" t="s">
        <v>8776</v>
      </c>
      <c r="F1010" t="s">
        <v>6853</v>
      </c>
      <c r="I1010" s="30" t="e">
        <f>VLOOKUP(A1010,'[4]ItemReport_10001042616_2025-02-'!$A:$U,21,0)</f>
        <v>#N/A</v>
      </c>
      <c r="J1010" t="s">
        <v>8194</v>
      </c>
    </row>
    <row r="1011" spans="1:10" x14ac:dyDescent="0.25">
      <c r="A1011" t="s">
        <v>8777</v>
      </c>
      <c r="F1011" t="s">
        <v>6853</v>
      </c>
      <c r="I1011" s="30" t="e">
        <f>VLOOKUP(A1011,'[4]ItemReport_10001042616_2025-02-'!$A:$U,21,0)</f>
        <v>#N/A</v>
      </c>
      <c r="J1011" t="s">
        <v>8194</v>
      </c>
    </row>
    <row r="1012" spans="1:10" x14ac:dyDescent="0.25">
      <c r="A1012" t="s">
        <v>8778</v>
      </c>
      <c r="F1012" t="s">
        <v>6853</v>
      </c>
      <c r="I1012" s="30" t="e">
        <f>VLOOKUP(A1012,'[4]ItemReport_10001042616_2025-02-'!$A:$U,21,0)</f>
        <v>#N/A</v>
      </c>
      <c r="J1012" t="s">
        <v>8194</v>
      </c>
    </row>
    <row r="1013" spans="1:10" x14ac:dyDescent="0.25">
      <c r="A1013" t="s">
        <v>8779</v>
      </c>
      <c r="F1013" t="s">
        <v>6853</v>
      </c>
      <c r="I1013" s="30" t="e">
        <f>VLOOKUP(A1013,'[4]ItemReport_10001042616_2025-02-'!$A:$U,21,0)</f>
        <v>#N/A</v>
      </c>
      <c r="J1013" t="s">
        <v>8194</v>
      </c>
    </row>
    <row r="1014" spans="1:10" x14ac:dyDescent="0.25">
      <c r="A1014" t="s">
        <v>8780</v>
      </c>
      <c r="F1014" t="s">
        <v>6853</v>
      </c>
      <c r="I1014" s="30" t="e">
        <f>VLOOKUP(A1014,'[4]ItemReport_10001042616_2025-02-'!$A:$U,21,0)</f>
        <v>#N/A</v>
      </c>
      <c r="J1014" t="s">
        <v>8194</v>
      </c>
    </row>
    <row r="1015" spans="1:10" x14ac:dyDescent="0.25">
      <c r="A1015" t="s">
        <v>8781</v>
      </c>
      <c r="F1015" t="s">
        <v>6853</v>
      </c>
      <c r="I1015" s="30" t="e">
        <f>VLOOKUP(A1015,'[4]ItemReport_10001042616_2025-02-'!$A:$U,21,0)</f>
        <v>#N/A</v>
      </c>
      <c r="J1015" t="s">
        <v>8194</v>
      </c>
    </row>
    <row r="1016" spans="1:10" x14ac:dyDescent="0.25">
      <c r="A1016" t="s">
        <v>8782</v>
      </c>
      <c r="F1016" t="s">
        <v>6853</v>
      </c>
      <c r="I1016" s="30" t="e">
        <f>VLOOKUP(A1016,'[4]ItemReport_10001042616_2025-02-'!$A:$U,21,0)</f>
        <v>#N/A</v>
      </c>
      <c r="J1016" t="s">
        <v>8194</v>
      </c>
    </row>
    <row r="1017" spans="1:10" x14ac:dyDescent="0.25">
      <c r="A1017" t="s">
        <v>8783</v>
      </c>
      <c r="F1017" t="s">
        <v>6853</v>
      </c>
      <c r="I1017" s="30" t="e">
        <f>VLOOKUP(A1017,'[4]ItemReport_10001042616_2025-02-'!$A:$U,21,0)</f>
        <v>#N/A</v>
      </c>
      <c r="J1017" t="s">
        <v>8194</v>
      </c>
    </row>
    <row r="1018" spans="1:10" x14ac:dyDescent="0.25">
      <c r="A1018" t="s">
        <v>3607</v>
      </c>
      <c r="B1018" t="s">
        <v>7438</v>
      </c>
      <c r="C1018" t="s">
        <v>7438</v>
      </c>
      <c r="E1018" t="s">
        <v>7894</v>
      </c>
      <c r="F1018" t="s">
        <v>7326</v>
      </c>
      <c r="I1018" s="30" t="str">
        <f>VLOOKUP(A1018,'[4]ItemReport_10001042616_2025-02-'!$A:$U,21,0)</f>
        <v>10764608030087</v>
      </c>
      <c r="J1018" t="s">
        <v>8194</v>
      </c>
    </row>
    <row r="1019" spans="1:10" x14ac:dyDescent="0.25">
      <c r="A1019" t="s">
        <v>3687</v>
      </c>
      <c r="B1019" t="s">
        <v>7139</v>
      </c>
      <c r="C1019" t="s">
        <v>7139</v>
      </c>
      <c r="D1019" t="s">
        <v>3686</v>
      </c>
      <c r="E1019" t="s">
        <v>7895</v>
      </c>
      <c r="F1019" t="s">
        <v>7326</v>
      </c>
      <c r="H1019" t="s">
        <v>7327</v>
      </c>
      <c r="I1019" s="30" t="str">
        <f>VLOOKUP(A1019,'[4]ItemReport_10001042616_2025-02-'!$A:$U,21,0)</f>
        <v>20764608008366</v>
      </c>
      <c r="J1019" t="s">
        <v>8194</v>
      </c>
    </row>
    <row r="1020" spans="1:10" ht="60" x14ac:dyDescent="0.25">
      <c r="A1020" t="s">
        <v>3708</v>
      </c>
      <c r="F1020" s="25" t="s">
        <v>8330</v>
      </c>
      <c r="H1020" s="39" t="s">
        <v>8798</v>
      </c>
      <c r="I1020" s="30" t="str">
        <f>VLOOKUP(A1020,'[4]ItemReport_10001042616_2025-02-'!$A:$U,21,0)</f>
        <v>10764608012403</v>
      </c>
    </row>
    <row r="1021" spans="1:10" ht="60" x14ac:dyDescent="0.25">
      <c r="A1021" t="s">
        <v>3724</v>
      </c>
      <c r="B1021" t="s">
        <v>8811</v>
      </c>
      <c r="C1021" t="s">
        <v>8834</v>
      </c>
      <c r="F1021" s="25" t="s">
        <v>8330</v>
      </c>
    </row>
    <row r="1022" spans="1:10" x14ac:dyDescent="0.25">
      <c r="A1022" t="s">
        <v>3731</v>
      </c>
      <c r="B1022" t="s">
        <v>7434</v>
      </c>
      <c r="C1022" t="s">
        <v>7434</v>
      </c>
      <c r="E1022" t="s">
        <v>3731</v>
      </c>
      <c r="F1022" t="s">
        <v>7326</v>
      </c>
      <c r="I1022" s="30" t="str">
        <f>VLOOKUP(A1022,'[4]ItemReport_10001042616_2025-02-'!$A:$U,21,0)</f>
        <v>10764608031985</v>
      </c>
      <c r="J1022" t="s">
        <v>8194</v>
      </c>
    </row>
    <row r="1023" spans="1:10" x14ac:dyDescent="0.25">
      <c r="A1023" t="s">
        <v>3737</v>
      </c>
      <c r="B1023" t="s">
        <v>8172</v>
      </c>
      <c r="F1023" t="s">
        <v>7324</v>
      </c>
      <c r="I1023" s="30" t="str">
        <f>VLOOKUP(A1023,'[4]ItemReport_10001042616_2025-02-'!$A:$U,21,0)</f>
        <v>00764608002636</v>
      </c>
      <c r="J1023" t="s">
        <v>8194</v>
      </c>
    </row>
    <row r="1024" spans="1:10" ht="60" x14ac:dyDescent="0.25">
      <c r="A1024" t="s">
        <v>3740</v>
      </c>
      <c r="B1024" t="s">
        <v>7167</v>
      </c>
      <c r="C1024" t="s">
        <v>7168</v>
      </c>
      <c r="D1024" t="s">
        <v>3738</v>
      </c>
      <c r="E1024" t="s">
        <v>7896</v>
      </c>
      <c r="F1024" s="25" t="s">
        <v>8330</v>
      </c>
      <c r="I1024" s="30" t="str">
        <f>VLOOKUP(A1024,'[4]ItemReport_10001042616_2025-02-'!$A:$U,21,0)</f>
        <v>00764608011201</v>
      </c>
      <c r="J1024" t="s">
        <v>8195</v>
      </c>
    </row>
    <row r="1025" spans="1:10" ht="60" x14ac:dyDescent="0.25">
      <c r="A1025" t="s">
        <v>3784</v>
      </c>
      <c r="F1025" s="25" t="s">
        <v>8330</v>
      </c>
    </row>
    <row r="1026" spans="1:10" x14ac:dyDescent="0.25">
      <c r="A1026" t="s">
        <v>8873</v>
      </c>
      <c r="H1026" s="17" t="s">
        <v>7120</v>
      </c>
      <c r="J1026" t="s">
        <v>8194</v>
      </c>
    </row>
    <row r="1027" spans="1:10" x14ac:dyDescent="0.25">
      <c r="A1027" t="s">
        <v>8874</v>
      </c>
      <c r="H1027" s="17" t="s">
        <v>7120</v>
      </c>
      <c r="J1027" t="s">
        <v>8194</v>
      </c>
    </row>
    <row r="1028" spans="1:10" x14ac:dyDescent="0.25">
      <c r="A1028" t="s">
        <v>8872</v>
      </c>
      <c r="H1028" s="17" t="s">
        <v>7120</v>
      </c>
      <c r="J1028" t="s">
        <v>8194</v>
      </c>
    </row>
    <row r="1029" spans="1:10" x14ac:dyDescent="0.25">
      <c r="A1029" t="s">
        <v>8875</v>
      </c>
      <c r="H1029" s="17" t="s">
        <v>7120</v>
      </c>
      <c r="J1029" t="s">
        <v>8194</v>
      </c>
    </row>
    <row r="1030" spans="1:10" x14ac:dyDescent="0.25">
      <c r="A1030" t="s">
        <v>8876</v>
      </c>
      <c r="H1030" s="17" t="s">
        <v>7120</v>
      </c>
      <c r="J1030" t="s">
        <v>8194</v>
      </c>
    </row>
    <row r="1031" spans="1:10" x14ac:dyDescent="0.25">
      <c r="A1031" t="s">
        <v>8877</v>
      </c>
      <c r="H1031" s="17" t="s">
        <v>7120</v>
      </c>
      <c r="J1031" t="s">
        <v>8194</v>
      </c>
    </row>
    <row r="1032" spans="1:10" x14ac:dyDescent="0.25">
      <c r="A1032" t="s">
        <v>8878</v>
      </c>
      <c r="H1032" s="17" t="s">
        <v>7120</v>
      </c>
      <c r="J1032" t="s">
        <v>8194</v>
      </c>
    </row>
    <row r="1033" spans="1:10" x14ac:dyDescent="0.25">
      <c r="A1033" t="s">
        <v>9028</v>
      </c>
      <c r="B1033" t="s">
        <v>9031</v>
      </c>
      <c r="C1033" t="s">
        <v>9032</v>
      </c>
      <c r="F1033" t="s">
        <v>8315</v>
      </c>
    </row>
    <row r="1034" spans="1:10" x14ac:dyDescent="0.25">
      <c r="A1034" t="s">
        <v>9029</v>
      </c>
      <c r="B1034" t="s">
        <v>8885</v>
      </c>
      <c r="C1034" t="s">
        <v>9033</v>
      </c>
      <c r="F1034" t="s">
        <v>6853</v>
      </c>
    </row>
    <row r="1035" spans="1:10" x14ac:dyDescent="0.25">
      <c r="A1035" t="s">
        <v>9030</v>
      </c>
      <c r="B1035" t="s">
        <v>9034</v>
      </c>
      <c r="C1035" t="s">
        <v>9034</v>
      </c>
      <c r="F1035" t="s">
        <v>6853</v>
      </c>
    </row>
    <row r="1036" spans="1:10" ht="45" x14ac:dyDescent="0.25">
      <c r="A1036" t="s">
        <v>1862</v>
      </c>
      <c r="B1036" t="s">
        <v>9058</v>
      </c>
      <c r="C1036" t="s">
        <v>9058</v>
      </c>
      <c r="F1036" s="25" t="s">
        <v>8868</v>
      </c>
    </row>
    <row r="1037" spans="1:10" ht="45" x14ac:dyDescent="0.25">
      <c r="A1037" t="s">
        <v>9059</v>
      </c>
      <c r="B1037" t="s">
        <v>9060</v>
      </c>
      <c r="C1037" t="s">
        <v>9060</v>
      </c>
      <c r="F1037" s="25" t="s">
        <v>8868</v>
      </c>
    </row>
    <row r="1038" spans="1:10" ht="45" x14ac:dyDescent="0.25">
      <c r="A1038" t="s">
        <v>9061</v>
      </c>
      <c r="B1038" t="s">
        <v>9062</v>
      </c>
      <c r="C1038" t="s">
        <v>9062</v>
      </c>
      <c r="F1038" s="25" t="s">
        <v>8868</v>
      </c>
    </row>
    <row r="1039" spans="1:10" x14ac:dyDescent="0.25">
      <c r="A1039" t="s">
        <v>717</v>
      </c>
      <c r="B1039" t="s">
        <v>9063</v>
      </c>
      <c r="C1039" t="s">
        <v>9064</v>
      </c>
      <c r="F1039" t="s">
        <v>6853</v>
      </c>
    </row>
    <row r="1040" spans="1:10" x14ac:dyDescent="0.25">
      <c r="A1040" t="s">
        <v>991</v>
      </c>
      <c r="B1040" t="s">
        <v>9065</v>
      </c>
      <c r="C1040" t="s">
        <v>9066</v>
      </c>
      <c r="F1040" t="s">
        <v>8173</v>
      </c>
    </row>
    <row r="1041" spans="1:8" x14ac:dyDescent="0.25">
      <c r="A1041" t="s">
        <v>9067</v>
      </c>
      <c r="H1041" t="s">
        <v>6853</v>
      </c>
    </row>
    <row r="1042" spans="1:8" x14ac:dyDescent="0.25">
      <c r="A1042" t="s">
        <v>2511</v>
      </c>
      <c r="H1042" s="17" t="s">
        <v>7120</v>
      </c>
    </row>
    <row r="1043" spans="1:8" ht="45" x14ac:dyDescent="0.25">
      <c r="A1043" t="s">
        <v>2638</v>
      </c>
      <c r="H1043" s="39" t="s">
        <v>8428</v>
      </c>
    </row>
    <row r="1044" spans="1:8" x14ac:dyDescent="0.25">
      <c r="A1044" t="s">
        <v>9068</v>
      </c>
      <c r="H1044" s="17" t="s">
        <v>7120</v>
      </c>
    </row>
    <row r="1045" spans="1:8" x14ac:dyDescent="0.25">
      <c r="A1045" t="s">
        <v>2788</v>
      </c>
      <c r="H1045" s="17" t="s">
        <v>7120</v>
      </c>
    </row>
    <row r="1046" spans="1:8" x14ac:dyDescent="0.25">
      <c r="A1046" t="s">
        <v>2380</v>
      </c>
      <c r="H1046" s="17" t="s">
        <v>7120</v>
      </c>
    </row>
    <row r="1047" spans="1:8" x14ac:dyDescent="0.25">
      <c r="A1047" t="s">
        <v>9070</v>
      </c>
      <c r="H1047" s="17" t="s">
        <v>7120</v>
      </c>
    </row>
    <row r="1048" spans="1:8" ht="45" x14ac:dyDescent="0.25">
      <c r="A1048" t="s">
        <v>3272</v>
      </c>
      <c r="F1048" t="s">
        <v>8173</v>
      </c>
      <c r="H1048" s="39" t="s">
        <v>8428</v>
      </c>
    </row>
    <row r="1049" spans="1:8" ht="60" x14ac:dyDescent="0.25">
      <c r="A1049" t="s">
        <v>9077</v>
      </c>
      <c r="F1049" s="25" t="s">
        <v>9078</v>
      </c>
      <c r="H1049" s="39" t="s">
        <v>9079</v>
      </c>
    </row>
    <row r="1050" spans="1:8" x14ac:dyDescent="0.25">
      <c r="A1050" t="s">
        <v>9080</v>
      </c>
      <c r="H1050" t="s">
        <v>6853</v>
      </c>
    </row>
    <row r="1051" spans="1:8" x14ac:dyDescent="0.25">
      <c r="A1051" t="s">
        <v>9081</v>
      </c>
      <c r="H1051" t="s">
        <v>6853</v>
      </c>
    </row>
    <row r="1052" spans="1:8" x14ac:dyDescent="0.25">
      <c r="A1052" t="s">
        <v>933</v>
      </c>
      <c r="H1052" t="s">
        <v>6853</v>
      </c>
    </row>
    <row r="1053" spans="1:8" x14ac:dyDescent="0.25">
      <c r="A1053" t="s">
        <v>1673</v>
      </c>
      <c r="F1053" t="s">
        <v>6853</v>
      </c>
    </row>
    <row r="1054" spans="1:8" x14ac:dyDescent="0.25">
      <c r="A1054" t="s">
        <v>622</v>
      </c>
      <c r="F1054" t="s">
        <v>6853</v>
      </c>
    </row>
    <row r="1055" spans="1:8" x14ac:dyDescent="0.25">
      <c r="A1055" t="s">
        <v>9083</v>
      </c>
      <c r="F1055" t="s">
        <v>6853</v>
      </c>
    </row>
    <row r="1056" spans="1:8" x14ac:dyDescent="0.25">
      <c r="A1056" t="s">
        <v>9084</v>
      </c>
      <c r="F1056" t="s">
        <v>8355</v>
      </c>
    </row>
    <row r="1057" spans="1:8" ht="60" x14ac:dyDescent="0.25">
      <c r="A1057" s="79" t="s">
        <v>9086</v>
      </c>
      <c r="H1057" s="39" t="s">
        <v>9087</v>
      </c>
    </row>
  </sheetData>
  <autoFilter ref="A1:J1035" xr:uid="{00000000-0009-0000-0000-000006000000}">
    <sortState xmlns:xlrd2="http://schemas.microsoft.com/office/spreadsheetml/2017/richdata2" ref="A2:J1035">
      <sortCondition sortBy="cellColor" ref="F1:F1035" dxfId="45"/>
    </sortState>
  </autoFilter>
  <conditionalFormatting sqref="A1:A1056 A1058:A1048576">
    <cfRule type="duplicateValues" dxfId="35" priority="8"/>
  </conditionalFormatting>
  <conditionalFormatting sqref="A490">
    <cfRule type="duplicateValues" dxfId="34" priority="17"/>
    <cfRule type="duplicateValues" dxfId="33" priority="19"/>
  </conditionalFormatting>
  <conditionalFormatting sqref="A491:A664 A1:A489 A666:A1056 A1058:A1048576">
    <cfRule type="duplicateValues" dxfId="32" priority="20"/>
    <cfRule type="duplicateValues" dxfId="31" priority="31"/>
  </conditionalFormatting>
  <conditionalFormatting sqref="A665">
    <cfRule type="duplicateValues" dxfId="30" priority="9"/>
    <cfRule type="duplicateValues" dxfId="29" priority="10"/>
  </conditionalFormatting>
  <conditionalFormatting sqref="B1:B6 B9:B1048576">
    <cfRule type="duplicateValues" dxfId="28" priority="3"/>
  </conditionalFormatting>
  <conditionalFormatting sqref="B7">
    <cfRule type="duplicateValues" dxfId="27" priority="1"/>
  </conditionalFormatting>
  <conditionalFormatting sqref="B8">
    <cfRule type="duplicateValues" dxfId="26" priority="2"/>
  </conditionalFormatting>
  <conditionalFormatting sqref="C317">
    <cfRule type="duplicateValues" dxfId="25" priority="12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956"/>
  <sheetViews>
    <sheetView zoomScale="130" zoomScaleNormal="130" workbookViewId="0">
      <pane ySplit="1" topLeftCell="A4945" activePane="bottomLeft" state="frozen"/>
      <selection pane="bottomLeft" activeCell="A4955" sqref="A4955:C4956"/>
    </sheetView>
  </sheetViews>
  <sheetFormatPr defaultRowHeight="15" x14ac:dyDescent="0.25"/>
  <cols>
    <col min="1" max="1" width="19.28515625" customWidth="1"/>
    <col min="2" max="2" width="11" bestFit="1" customWidth="1"/>
  </cols>
  <sheetData>
    <row r="1" spans="1:10" s="6" customFormat="1" ht="21" x14ac:dyDescent="0.35">
      <c r="A1" s="6" t="s">
        <v>4</v>
      </c>
      <c r="B1" s="6" t="s">
        <v>6763</v>
      </c>
      <c r="C1" s="6" t="s">
        <v>6764</v>
      </c>
      <c r="F1" s="20" t="s">
        <v>8737</v>
      </c>
      <c r="J1" s="20" t="s">
        <v>8738</v>
      </c>
    </row>
    <row r="2" spans="1:10" ht="18.75" x14ac:dyDescent="0.3">
      <c r="A2" t="s">
        <v>36</v>
      </c>
      <c r="B2">
        <v>1011</v>
      </c>
      <c r="C2">
        <v>24</v>
      </c>
      <c r="F2" s="20" t="s">
        <v>7408</v>
      </c>
    </row>
    <row r="3" spans="1:10" x14ac:dyDescent="0.25">
      <c r="A3" t="s">
        <v>37</v>
      </c>
      <c r="B3">
        <v>1011</v>
      </c>
      <c r="C3">
        <v>1</v>
      </c>
    </row>
    <row r="4" spans="1:10" x14ac:dyDescent="0.25">
      <c r="A4" t="s">
        <v>38</v>
      </c>
      <c r="B4">
        <v>1011</v>
      </c>
      <c r="C4">
        <v>4</v>
      </c>
    </row>
    <row r="5" spans="1:10" x14ac:dyDescent="0.25">
      <c r="A5" t="s">
        <v>39</v>
      </c>
      <c r="B5">
        <v>102210</v>
      </c>
      <c r="C5">
        <v>10</v>
      </c>
    </row>
    <row r="6" spans="1:10" x14ac:dyDescent="0.25">
      <c r="A6" t="s">
        <v>40</v>
      </c>
      <c r="B6">
        <v>102269</v>
      </c>
      <c r="C6">
        <v>10</v>
      </c>
    </row>
    <row r="7" spans="1:10" x14ac:dyDescent="0.25">
      <c r="A7" t="s">
        <v>41</v>
      </c>
      <c r="B7">
        <v>102863</v>
      </c>
      <c r="C7">
        <v>10</v>
      </c>
    </row>
    <row r="8" spans="1:10" x14ac:dyDescent="0.25">
      <c r="A8" t="s">
        <v>42</v>
      </c>
      <c r="B8">
        <v>102889</v>
      </c>
      <c r="C8">
        <v>10</v>
      </c>
    </row>
    <row r="9" spans="1:10" x14ac:dyDescent="0.25">
      <c r="A9" t="s">
        <v>43</v>
      </c>
      <c r="B9">
        <v>1030</v>
      </c>
      <c r="C9">
        <v>12</v>
      </c>
    </row>
    <row r="10" spans="1:10" x14ac:dyDescent="0.25">
      <c r="A10" t="s">
        <v>44</v>
      </c>
      <c r="B10">
        <v>1030</v>
      </c>
      <c r="C10">
        <v>1</v>
      </c>
    </row>
    <row r="11" spans="1:10" x14ac:dyDescent="0.25">
      <c r="A11" t="s">
        <v>45</v>
      </c>
      <c r="B11">
        <v>1030</v>
      </c>
      <c r="C11">
        <v>6</v>
      </c>
    </row>
    <row r="12" spans="1:10" x14ac:dyDescent="0.25">
      <c r="A12" t="s">
        <v>46</v>
      </c>
      <c r="B12">
        <v>103119</v>
      </c>
      <c r="C12">
        <v>10</v>
      </c>
    </row>
    <row r="13" spans="1:10" x14ac:dyDescent="0.25">
      <c r="A13" t="s">
        <v>47</v>
      </c>
      <c r="B13">
        <v>103176</v>
      </c>
      <c r="C13">
        <v>10</v>
      </c>
    </row>
    <row r="14" spans="1:10" x14ac:dyDescent="0.25">
      <c r="A14" t="s">
        <v>48</v>
      </c>
      <c r="B14">
        <v>1031</v>
      </c>
      <c r="C14">
        <v>12</v>
      </c>
    </row>
    <row r="15" spans="1:10" x14ac:dyDescent="0.25">
      <c r="A15" t="s">
        <v>49</v>
      </c>
      <c r="B15">
        <v>1031</v>
      </c>
      <c r="C15">
        <v>1</v>
      </c>
    </row>
    <row r="16" spans="1:10" x14ac:dyDescent="0.25">
      <c r="A16" t="s">
        <v>50</v>
      </c>
      <c r="B16">
        <v>1031</v>
      </c>
      <c r="C16">
        <v>6</v>
      </c>
    </row>
    <row r="17" spans="1:3" x14ac:dyDescent="0.25">
      <c r="A17" t="s">
        <v>51</v>
      </c>
      <c r="B17">
        <v>1032</v>
      </c>
      <c r="C17">
        <v>12</v>
      </c>
    </row>
    <row r="18" spans="1:3" x14ac:dyDescent="0.25">
      <c r="A18" t="s">
        <v>52</v>
      </c>
      <c r="B18">
        <v>1032</v>
      </c>
      <c r="C18">
        <v>1</v>
      </c>
    </row>
    <row r="19" spans="1:3" x14ac:dyDescent="0.25">
      <c r="A19" t="s">
        <v>53</v>
      </c>
      <c r="B19">
        <v>1032</v>
      </c>
      <c r="C19">
        <v>6</v>
      </c>
    </row>
    <row r="20" spans="1:3" x14ac:dyDescent="0.25">
      <c r="A20" t="s">
        <v>54</v>
      </c>
      <c r="B20">
        <v>103325</v>
      </c>
      <c r="C20">
        <v>10</v>
      </c>
    </row>
    <row r="21" spans="1:3" x14ac:dyDescent="0.25">
      <c r="A21" t="s">
        <v>55</v>
      </c>
      <c r="B21">
        <v>103382</v>
      </c>
      <c r="C21">
        <v>10</v>
      </c>
    </row>
    <row r="22" spans="1:3" x14ac:dyDescent="0.25">
      <c r="A22" t="s">
        <v>56</v>
      </c>
      <c r="B22">
        <v>1033</v>
      </c>
      <c r="C22">
        <v>12</v>
      </c>
    </row>
    <row r="23" spans="1:3" x14ac:dyDescent="0.25">
      <c r="A23" t="s">
        <v>57</v>
      </c>
      <c r="B23">
        <v>1033</v>
      </c>
      <c r="C23">
        <v>1</v>
      </c>
    </row>
    <row r="24" spans="1:3" x14ac:dyDescent="0.25">
      <c r="A24" t="s">
        <v>58</v>
      </c>
      <c r="B24">
        <v>1033</v>
      </c>
      <c r="C24">
        <v>6</v>
      </c>
    </row>
    <row r="25" spans="1:3" x14ac:dyDescent="0.25">
      <c r="A25" t="s">
        <v>59</v>
      </c>
      <c r="B25">
        <v>1034</v>
      </c>
      <c r="C25">
        <v>12</v>
      </c>
    </row>
    <row r="26" spans="1:3" x14ac:dyDescent="0.25">
      <c r="A26" t="s">
        <v>60</v>
      </c>
      <c r="B26">
        <v>1034</v>
      </c>
      <c r="C26">
        <v>1</v>
      </c>
    </row>
    <row r="27" spans="1:3" x14ac:dyDescent="0.25">
      <c r="A27" t="s">
        <v>61</v>
      </c>
      <c r="B27">
        <v>1034</v>
      </c>
      <c r="C27">
        <v>6</v>
      </c>
    </row>
    <row r="28" spans="1:3" x14ac:dyDescent="0.25">
      <c r="A28" t="s">
        <v>62</v>
      </c>
      <c r="B28">
        <v>1035</v>
      </c>
      <c r="C28">
        <v>12</v>
      </c>
    </row>
    <row r="29" spans="1:3" x14ac:dyDescent="0.25">
      <c r="A29" t="s">
        <v>63</v>
      </c>
      <c r="B29">
        <v>1035</v>
      </c>
      <c r="C29">
        <v>1</v>
      </c>
    </row>
    <row r="30" spans="1:3" x14ac:dyDescent="0.25">
      <c r="A30" t="s">
        <v>64</v>
      </c>
      <c r="B30">
        <v>1035</v>
      </c>
      <c r="C30">
        <v>6</v>
      </c>
    </row>
    <row r="31" spans="1:3" x14ac:dyDescent="0.25">
      <c r="A31" t="s">
        <v>65</v>
      </c>
      <c r="B31">
        <v>1036</v>
      </c>
      <c r="C31">
        <v>12</v>
      </c>
    </row>
    <row r="32" spans="1:3" x14ac:dyDescent="0.25">
      <c r="A32" t="s">
        <v>66</v>
      </c>
      <c r="B32">
        <v>1036</v>
      </c>
      <c r="C32">
        <v>1</v>
      </c>
    </row>
    <row r="33" spans="1:3" x14ac:dyDescent="0.25">
      <c r="A33" t="s">
        <v>67</v>
      </c>
      <c r="B33">
        <v>1036</v>
      </c>
      <c r="C33">
        <v>6</v>
      </c>
    </row>
    <row r="34" spans="1:3" x14ac:dyDescent="0.25">
      <c r="A34" t="s">
        <v>68</v>
      </c>
      <c r="B34">
        <v>103770</v>
      </c>
      <c r="C34">
        <v>10</v>
      </c>
    </row>
    <row r="35" spans="1:3" x14ac:dyDescent="0.25">
      <c r="A35" t="s">
        <v>69</v>
      </c>
      <c r="B35">
        <v>1037</v>
      </c>
      <c r="C35">
        <v>12</v>
      </c>
    </row>
    <row r="36" spans="1:3" x14ac:dyDescent="0.25">
      <c r="A36" t="s">
        <v>70</v>
      </c>
      <c r="B36">
        <v>1037</v>
      </c>
      <c r="C36">
        <v>1</v>
      </c>
    </row>
    <row r="37" spans="1:3" x14ac:dyDescent="0.25">
      <c r="A37" t="s">
        <v>71</v>
      </c>
      <c r="B37">
        <v>1037</v>
      </c>
      <c r="C37">
        <v>6</v>
      </c>
    </row>
    <row r="38" spans="1:3" x14ac:dyDescent="0.25">
      <c r="A38" t="s">
        <v>72</v>
      </c>
      <c r="B38">
        <v>103820</v>
      </c>
      <c r="C38">
        <v>10</v>
      </c>
    </row>
    <row r="39" spans="1:3" x14ac:dyDescent="0.25">
      <c r="A39" t="s">
        <v>73</v>
      </c>
      <c r="B39">
        <v>1038</v>
      </c>
      <c r="C39">
        <v>12</v>
      </c>
    </row>
    <row r="40" spans="1:3" x14ac:dyDescent="0.25">
      <c r="A40" t="s">
        <v>74</v>
      </c>
      <c r="B40">
        <v>1038</v>
      </c>
      <c r="C40">
        <v>1</v>
      </c>
    </row>
    <row r="41" spans="1:3" x14ac:dyDescent="0.25">
      <c r="A41" t="s">
        <v>75</v>
      </c>
      <c r="B41">
        <v>1038</v>
      </c>
      <c r="C41">
        <v>6</v>
      </c>
    </row>
    <row r="42" spans="1:3" x14ac:dyDescent="0.25">
      <c r="A42" t="s">
        <v>76</v>
      </c>
      <c r="B42">
        <v>1039</v>
      </c>
      <c r="C42">
        <v>12</v>
      </c>
    </row>
    <row r="43" spans="1:3" x14ac:dyDescent="0.25">
      <c r="A43" t="s">
        <v>77</v>
      </c>
      <c r="B43">
        <v>1039</v>
      </c>
      <c r="C43">
        <v>1</v>
      </c>
    </row>
    <row r="44" spans="1:3" x14ac:dyDescent="0.25">
      <c r="A44" t="s">
        <v>78</v>
      </c>
      <c r="B44">
        <v>1039</v>
      </c>
      <c r="C44">
        <v>6</v>
      </c>
    </row>
    <row r="45" spans="1:3" x14ac:dyDescent="0.25">
      <c r="A45" t="s">
        <v>79</v>
      </c>
      <c r="B45">
        <v>1050</v>
      </c>
      <c r="C45">
        <v>12</v>
      </c>
    </row>
    <row r="46" spans="1:3" x14ac:dyDescent="0.25">
      <c r="A46" t="s">
        <v>80</v>
      </c>
      <c r="B46">
        <v>1050</v>
      </c>
      <c r="C46">
        <v>1</v>
      </c>
    </row>
    <row r="47" spans="1:3" x14ac:dyDescent="0.25">
      <c r="A47" t="s">
        <v>81</v>
      </c>
      <c r="B47">
        <v>1050</v>
      </c>
      <c r="C47">
        <v>4</v>
      </c>
    </row>
    <row r="48" spans="1:3" x14ac:dyDescent="0.25">
      <c r="A48" t="s">
        <v>82</v>
      </c>
      <c r="B48">
        <v>1051</v>
      </c>
      <c r="C48">
        <v>12</v>
      </c>
    </row>
    <row r="49" spans="1:3" x14ac:dyDescent="0.25">
      <c r="A49" t="s">
        <v>83</v>
      </c>
      <c r="B49">
        <v>1051</v>
      </c>
      <c r="C49">
        <v>1</v>
      </c>
    </row>
    <row r="50" spans="1:3" x14ac:dyDescent="0.25">
      <c r="A50" t="s">
        <v>84</v>
      </c>
      <c r="B50">
        <v>1051</v>
      </c>
      <c r="C50">
        <v>4</v>
      </c>
    </row>
    <row r="51" spans="1:3" x14ac:dyDescent="0.25">
      <c r="A51" t="s">
        <v>85</v>
      </c>
      <c r="B51">
        <v>1052</v>
      </c>
      <c r="C51">
        <v>12</v>
      </c>
    </row>
    <row r="52" spans="1:3" x14ac:dyDescent="0.25">
      <c r="A52" t="s">
        <v>86</v>
      </c>
      <c r="B52">
        <v>1052</v>
      </c>
      <c r="C52">
        <v>1</v>
      </c>
    </row>
    <row r="53" spans="1:3" x14ac:dyDescent="0.25">
      <c r="A53" t="s">
        <v>87</v>
      </c>
      <c r="B53">
        <v>1052</v>
      </c>
      <c r="C53">
        <v>4</v>
      </c>
    </row>
    <row r="54" spans="1:3" x14ac:dyDescent="0.25">
      <c r="A54" t="s">
        <v>88</v>
      </c>
      <c r="B54">
        <v>1053</v>
      </c>
      <c r="C54">
        <v>12</v>
      </c>
    </row>
    <row r="55" spans="1:3" x14ac:dyDescent="0.25">
      <c r="A55" t="s">
        <v>89</v>
      </c>
      <c r="B55">
        <v>1053</v>
      </c>
      <c r="C55">
        <v>1</v>
      </c>
    </row>
    <row r="56" spans="1:3" x14ac:dyDescent="0.25">
      <c r="A56" t="s">
        <v>90</v>
      </c>
      <c r="B56">
        <v>1053</v>
      </c>
      <c r="C56">
        <v>4</v>
      </c>
    </row>
    <row r="57" spans="1:3" x14ac:dyDescent="0.25">
      <c r="A57" t="s">
        <v>91</v>
      </c>
      <c r="B57">
        <v>1054</v>
      </c>
      <c r="C57">
        <v>12</v>
      </c>
    </row>
    <row r="58" spans="1:3" x14ac:dyDescent="0.25">
      <c r="A58" t="s">
        <v>92</v>
      </c>
      <c r="B58">
        <v>1054</v>
      </c>
      <c r="C58">
        <v>1</v>
      </c>
    </row>
    <row r="59" spans="1:3" x14ac:dyDescent="0.25">
      <c r="A59" t="s">
        <v>93</v>
      </c>
      <c r="B59">
        <v>1054</v>
      </c>
      <c r="C59">
        <v>4</v>
      </c>
    </row>
    <row r="60" spans="1:3" x14ac:dyDescent="0.25">
      <c r="A60" t="s">
        <v>94</v>
      </c>
      <c r="B60">
        <v>1055</v>
      </c>
      <c r="C60">
        <v>12</v>
      </c>
    </row>
    <row r="61" spans="1:3" x14ac:dyDescent="0.25">
      <c r="A61" t="s">
        <v>95</v>
      </c>
      <c r="B61">
        <v>1055</v>
      </c>
      <c r="C61">
        <v>1</v>
      </c>
    </row>
    <row r="62" spans="1:3" x14ac:dyDescent="0.25">
      <c r="A62" t="s">
        <v>96</v>
      </c>
      <c r="B62">
        <v>1055</v>
      </c>
      <c r="C62">
        <v>4</v>
      </c>
    </row>
    <row r="63" spans="1:3" x14ac:dyDescent="0.25">
      <c r="A63" t="s">
        <v>97</v>
      </c>
      <c r="B63">
        <v>1056</v>
      </c>
      <c r="C63">
        <v>12</v>
      </c>
    </row>
    <row r="64" spans="1:3" x14ac:dyDescent="0.25">
      <c r="A64" t="s">
        <v>98</v>
      </c>
      <c r="B64">
        <v>1056</v>
      </c>
      <c r="C64">
        <v>1</v>
      </c>
    </row>
    <row r="65" spans="1:3" x14ac:dyDescent="0.25">
      <c r="A65" t="s">
        <v>99</v>
      </c>
      <c r="B65">
        <v>1056</v>
      </c>
      <c r="C65">
        <v>4</v>
      </c>
    </row>
    <row r="66" spans="1:3" x14ac:dyDescent="0.25">
      <c r="A66" t="s">
        <v>100</v>
      </c>
      <c r="B66">
        <v>1057</v>
      </c>
      <c r="C66">
        <v>12</v>
      </c>
    </row>
    <row r="67" spans="1:3" x14ac:dyDescent="0.25">
      <c r="A67" t="s">
        <v>101</v>
      </c>
      <c r="B67">
        <v>1057</v>
      </c>
      <c r="C67">
        <v>1</v>
      </c>
    </row>
    <row r="68" spans="1:3" x14ac:dyDescent="0.25">
      <c r="A68" t="s">
        <v>102</v>
      </c>
      <c r="B68">
        <v>1057</v>
      </c>
      <c r="C68">
        <v>4</v>
      </c>
    </row>
    <row r="69" spans="1:3" x14ac:dyDescent="0.25">
      <c r="A69" t="s">
        <v>103</v>
      </c>
      <c r="B69">
        <v>1058</v>
      </c>
      <c r="C69">
        <v>12</v>
      </c>
    </row>
    <row r="70" spans="1:3" x14ac:dyDescent="0.25">
      <c r="A70" t="s">
        <v>104</v>
      </c>
      <c r="B70">
        <v>1058</v>
      </c>
      <c r="C70">
        <v>1</v>
      </c>
    </row>
    <row r="71" spans="1:3" x14ac:dyDescent="0.25">
      <c r="A71" t="s">
        <v>105</v>
      </c>
      <c r="B71">
        <v>1058</v>
      </c>
      <c r="C71">
        <v>4</v>
      </c>
    </row>
    <row r="72" spans="1:3" x14ac:dyDescent="0.25">
      <c r="A72" t="s">
        <v>106</v>
      </c>
      <c r="B72">
        <v>1059</v>
      </c>
      <c r="C72">
        <v>12</v>
      </c>
    </row>
    <row r="73" spans="1:3" x14ac:dyDescent="0.25">
      <c r="A73" t="s">
        <v>107</v>
      </c>
      <c r="B73">
        <v>1059</v>
      </c>
      <c r="C73">
        <v>1</v>
      </c>
    </row>
    <row r="74" spans="1:3" x14ac:dyDescent="0.25">
      <c r="A74" t="s">
        <v>108</v>
      </c>
      <c r="B74">
        <v>1059</v>
      </c>
      <c r="C74">
        <v>4</v>
      </c>
    </row>
    <row r="75" spans="1:3" x14ac:dyDescent="0.25">
      <c r="A75" t="s">
        <v>109</v>
      </c>
      <c r="B75">
        <v>1070</v>
      </c>
      <c r="C75">
        <v>12</v>
      </c>
    </row>
    <row r="76" spans="1:3" x14ac:dyDescent="0.25">
      <c r="A76" t="s">
        <v>110</v>
      </c>
      <c r="B76">
        <v>1070</v>
      </c>
      <c r="C76">
        <v>1</v>
      </c>
    </row>
    <row r="77" spans="1:3" x14ac:dyDescent="0.25">
      <c r="A77" t="s">
        <v>111</v>
      </c>
      <c r="B77">
        <v>1070</v>
      </c>
      <c r="C77">
        <v>2</v>
      </c>
    </row>
    <row r="78" spans="1:3" x14ac:dyDescent="0.25">
      <c r="A78" t="s">
        <v>112</v>
      </c>
      <c r="B78">
        <v>1071</v>
      </c>
      <c r="C78">
        <v>12</v>
      </c>
    </row>
    <row r="79" spans="1:3" x14ac:dyDescent="0.25">
      <c r="A79" t="s">
        <v>113</v>
      </c>
      <c r="B79">
        <v>1071</v>
      </c>
      <c r="C79">
        <v>1</v>
      </c>
    </row>
    <row r="80" spans="1:3" x14ac:dyDescent="0.25">
      <c r="A80" t="s">
        <v>114</v>
      </c>
      <c r="B80">
        <v>1071</v>
      </c>
      <c r="C80">
        <v>2</v>
      </c>
    </row>
    <row r="81" spans="1:3" x14ac:dyDescent="0.25">
      <c r="A81" t="s">
        <v>115</v>
      </c>
      <c r="B81">
        <v>1072</v>
      </c>
      <c r="C81">
        <v>12</v>
      </c>
    </row>
    <row r="82" spans="1:3" x14ac:dyDescent="0.25">
      <c r="A82" t="s">
        <v>116</v>
      </c>
      <c r="B82">
        <v>1072</v>
      </c>
      <c r="C82">
        <v>1</v>
      </c>
    </row>
    <row r="83" spans="1:3" x14ac:dyDescent="0.25">
      <c r="A83" t="s">
        <v>117</v>
      </c>
      <c r="B83">
        <v>1072</v>
      </c>
      <c r="C83">
        <v>2</v>
      </c>
    </row>
    <row r="84" spans="1:3" x14ac:dyDescent="0.25">
      <c r="A84" t="s">
        <v>118</v>
      </c>
      <c r="B84">
        <v>1073</v>
      </c>
      <c r="C84">
        <v>12</v>
      </c>
    </row>
    <row r="85" spans="1:3" x14ac:dyDescent="0.25">
      <c r="A85" t="s">
        <v>119</v>
      </c>
      <c r="B85">
        <v>1073</v>
      </c>
      <c r="C85">
        <v>1</v>
      </c>
    </row>
    <row r="86" spans="1:3" x14ac:dyDescent="0.25">
      <c r="A86" t="s">
        <v>120</v>
      </c>
      <c r="B86">
        <v>1073</v>
      </c>
      <c r="C86">
        <v>2</v>
      </c>
    </row>
    <row r="87" spans="1:3" x14ac:dyDescent="0.25">
      <c r="A87" t="s">
        <v>121</v>
      </c>
      <c r="B87">
        <v>1074</v>
      </c>
      <c r="C87">
        <v>12</v>
      </c>
    </row>
    <row r="88" spans="1:3" x14ac:dyDescent="0.25">
      <c r="A88" t="s">
        <v>122</v>
      </c>
      <c r="B88">
        <v>1074</v>
      </c>
      <c r="C88">
        <v>1</v>
      </c>
    </row>
    <row r="89" spans="1:3" x14ac:dyDescent="0.25">
      <c r="A89" t="s">
        <v>123</v>
      </c>
      <c r="B89">
        <v>1074</v>
      </c>
      <c r="C89">
        <v>2</v>
      </c>
    </row>
    <row r="90" spans="1:3" x14ac:dyDescent="0.25">
      <c r="A90" t="s">
        <v>124</v>
      </c>
      <c r="B90">
        <v>1075</v>
      </c>
      <c r="C90">
        <v>12</v>
      </c>
    </row>
    <row r="91" spans="1:3" x14ac:dyDescent="0.25">
      <c r="A91" t="s">
        <v>125</v>
      </c>
      <c r="B91">
        <v>1075</v>
      </c>
      <c r="C91">
        <v>1</v>
      </c>
    </row>
    <row r="92" spans="1:3" x14ac:dyDescent="0.25">
      <c r="A92" t="s">
        <v>126</v>
      </c>
      <c r="B92">
        <v>1075</v>
      </c>
      <c r="C92">
        <v>2</v>
      </c>
    </row>
    <row r="93" spans="1:3" x14ac:dyDescent="0.25">
      <c r="A93" t="s">
        <v>127</v>
      </c>
      <c r="B93">
        <v>111</v>
      </c>
      <c r="C93">
        <v>24</v>
      </c>
    </row>
    <row r="94" spans="1:3" x14ac:dyDescent="0.25">
      <c r="A94" t="s">
        <v>128</v>
      </c>
      <c r="B94">
        <v>111</v>
      </c>
      <c r="C94">
        <v>1</v>
      </c>
    </row>
    <row r="95" spans="1:3" x14ac:dyDescent="0.25">
      <c r="A95" t="s">
        <v>129</v>
      </c>
      <c r="B95">
        <v>111</v>
      </c>
      <c r="C95">
        <v>2</v>
      </c>
    </row>
    <row r="96" spans="1:3" x14ac:dyDescent="0.25">
      <c r="A96" t="s">
        <v>130</v>
      </c>
      <c r="B96">
        <v>114</v>
      </c>
      <c r="C96">
        <v>24</v>
      </c>
    </row>
    <row r="97" spans="1:3" x14ac:dyDescent="0.25">
      <c r="A97" t="s">
        <v>131</v>
      </c>
      <c r="B97">
        <v>114</v>
      </c>
      <c r="C97">
        <v>1</v>
      </c>
    </row>
    <row r="98" spans="1:3" x14ac:dyDescent="0.25">
      <c r="A98" t="s">
        <v>132</v>
      </c>
      <c r="B98">
        <v>114</v>
      </c>
      <c r="C98">
        <v>2</v>
      </c>
    </row>
    <row r="99" spans="1:3" x14ac:dyDescent="0.25">
      <c r="A99" t="s">
        <v>133</v>
      </c>
      <c r="B99">
        <v>115</v>
      </c>
      <c r="C99">
        <v>24</v>
      </c>
    </row>
    <row r="100" spans="1:3" x14ac:dyDescent="0.25">
      <c r="A100" t="s">
        <v>134</v>
      </c>
      <c r="B100">
        <v>115</v>
      </c>
      <c r="C100">
        <v>1</v>
      </c>
    </row>
    <row r="101" spans="1:3" x14ac:dyDescent="0.25">
      <c r="A101" t="s">
        <v>135</v>
      </c>
      <c r="B101">
        <v>115</v>
      </c>
      <c r="C101">
        <v>4</v>
      </c>
    </row>
    <row r="102" spans="1:3" x14ac:dyDescent="0.25">
      <c r="A102" t="s">
        <v>136</v>
      </c>
      <c r="B102">
        <v>117</v>
      </c>
      <c r="C102">
        <v>24</v>
      </c>
    </row>
    <row r="103" spans="1:3" x14ac:dyDescent="0.25">
      <c r="A103" t="s">
        <v>137</v>
      </c>
      <c r="B103">
        <v>117</v>
      </c>
      <c r="C103">
        <v>1</v>
      </c>
    </row>
    <row r="104" spans="1:3" x14ac:dyDescent="0.25">
      <c r="A104" t="s">
        <v>138</v>
      </c>
      <c r="B104">
        <v>117</v>
      </c>
      <c r="C104">
        <v>4</v>
      </c>
    </row>
    <row r="105" spans="1:3" x14ac:dyDescent="0.25">
      <c r="A105" t="s">
        <v>139</v>
      </c>
      <c r="B105">
        <v>12009</v>
      </c>
      <c r="C105">
        <v>48</v>
      </c>
    </row>
    <row r="106" spans="1:3" x14ac:dyDescent="0.25">
      <c r="A106" t="s">
        <v>140</v>
      </c>
      <c r="B106">
        <v>12009</v>
      </c>
      <c r="C106">
        <v>2</v>
      </c>
    </row>
    <row r="107" spans="1:3" x14ac:dyDescent="0.25">
      <c r="A107" t="s">
        <v>141</v>
      </c>
      <c r="B107">
        <v>1200</v>
      </c>
      <c r="C107">
        <v>24</v>
      </c>
    </row>
    <row r="108" spans="1:3" x14ac:dyDescent="0.25">
      <c r="A108" t="s">
        <v>6</v>
      </c>
      <c r="B108">
        <v>1200</v>
      </c>
      <c r="C108">
        <v>1</v>
      </c>
    </row>
    <row r="109" spans="1:3" x14ac:dyDescent="0.25">
      <c r="A109" t="s">
        <v>142</v>
      </c>
      <c r="B109">
        <v>1200</v>
      </c>
      <c r="C109">
        <v>2</v>
      </c>
    </row>
    <row r="110" spans="1:3" x14ac:dyDescent="0.25">
      <c r="A110" t="s">
        <v>143</v>
      </c>
      <c r="B110">
        <v>1201</v>
      </c>
      <c r="C110">
        <v>24</v>
      </c>
    </row>
    <row r="111" spans="1:3" x14ac:dyDescent="0.25">
      <c r="A111" t="s">
        <v>144</v>
      </c>
      <c r="B111">
        <v>1201</v>
      </c>
      <c r="C111">
        <v>1</v>
      </c>
    </row>
    <row r="112" spans="1:3" x14ac:dyDescent="0.25">
      <c r="A112" t="s">
        <v>145</v>
      </c>
      <c r="B112">
        <v>1201</v>
      </c>
      <c r="C112">
        <v>2</v>
      </c>
    </row>
    <row r="113" spans="1:3" x14ac:dyDescent="0.25">
      <c r="A113" t="s">
        <v>146</v>
      </c>
      <c r="B113">
        <v>12023</v>
      </c>
      <c r="C113">
        <v>2</v>
      </c>
    </row>
    <row r="114" spans="1:3" x14ac:dyDescent="0.25">
      <c r="A114" t="s">
        <v>147</v>
      </c>
      <c r="B114">
        <v>1202</v>
      </c>
      <c r="C114">
        <v>12</v>
      </c>
    </row>
    <row r="115" spans="1:3" x14ac:dyDescent="0.25">
      <c r="A115" t="s">
        <v>148</v>
      </c>
      <c r="B115">
        <v>1202</v>
      </c>
      <c r="C115">
        <v>1</v>
      </c>
    </row>
    <row r="116" spans="1:3" x14ac:dyDescent="0.25">
      <c r="A116" t="s">
        <v>149</v>
      </c>
      <c r="B116">
        <v>1202</v>
      </c>
      <c r="C116">
        <v>2</v>
      </c>
    </row>
    <row r="117" spans="1:3" x14ac:dyDescent="0.25">
      <c r="A117" t="s">
        <v>150</v>
      </c>
      <c r="B117">
        <v>1203</v>
      </c>
      <c r="C117">
        <v>12</v>
      </c>
    </row>
    <row r="118" spans="1:3" x14ac:dyDescent="0.25">
      <c r="A118" t="s">
        <v>151</v>
      </c>
      <c r="B118">
        <v>1203</v>
      </c>
      <c r="C118">
        <v>1</v>
      </c>
    </row>
    <row r="119" spans="1:3" x14ac:dyDescent="0.25">
      <c r="A119" t="s">
        <v>152</v>
      </c>
      <c r="B119">
        <v>1203</v>
      </c>
      <c r="C119">
        <v>2</v>
      </c>
    </row>
    <row r="120" spans="1:3" x14ac:dyDescent="0.25">
      <c r="A120" t="s">
        <v>153</v>
      </c>
      <c r="B120">
        <v>1204</v>
      </c>
      <c r="C120">
        <v>24</v>
      </c>
    </row>
    <row r="121" spans="1:3" x14ac:dyDescent="0.25">
      <c r="A121" t="s">
        <v>154</v>
      </c>
      <c r="B121">
        <v>1204</v>
      </c>
      <c r="C121">
        <v>1</v>
      </c>
    </row>
    <row r="122" spans="1:3" x14ac:dyDescent="0.25">
      <c r="A122" t="s">
        <v>155</v>
      </c>
      <c r="B122">
        <v>1204</v>
      </c>
      <c r="C122">
        <v>2</v>
      </c>
    </row>
    <row r="123" spans="1:3" x14ac:dyDescent="0.25">
      <c r="A123" t="s">
        <v>156</v>
      </c>
      <c r="B123">
        <v>1206</v>
      </c>
      <c r="C123">
        <v>24</v>
      </c>
    </row>
    <row r="124" spans="1:3" x14ac:dyDescent="0.25">
      <c r="A124" t="s">
        <v>157</v>
      </c>
      <c r="B124">
        <v>1206</v>
      </c>
      <c r="C124">
        <v>1</v>
      </c>
    </row>
    <row r="125" spans="1:3" x14ac:dyDescent="0.25">
      <c r="A125" t="s">
        <v>158</v>
      </c>
      <c r="B125">
        <v>1206</v>
      </c>
      <c r="C125">
        <v>2</v>
      </c>
    </row>
    <row r="126" spans="1:3" x14ac:dyDescent="0.25">
      <c r="A126" t="s">
        <v>159</v>
      </c>
      <c r="B126">
        <v>1207</v>
      </c>
      <c r="C126">
        <v>12</v>
      </c>
    </row>
    <row r="127" spans="1:3" x14ac:dyDescent="0.25">
      <c r="A127" t="s">
        <v>160</v>
      </c>
      <c r="B127">
        <v>1207</v>
      </c>
      <c r="C127">
        <v>1</v>
      </c>
    </row>
    <row r="128" spans="1:3" x14ac:dyDescent="0.25">
      <c r="A128" t="s">
        <v>161</v>
      </c>
      <c r="B128">
        <v>1207</v>
      </c>
      <c r="C128">
        <v>2</v>
      </c>
    </row>
    <row r="129" spans="1:3" x14ac:dyDescent="0.25">
      <c r="A129" t="s">
        <v>162</v>
      </c>
      <c r="B129">
        <v>1208</v>
      </c>
      <c r="C129">
        <v>24</v>
      </c>
    </row>
    <row r="130" spans="1:3" x14ac:dyDescent="0.25">
      <c r="A130" t="s">
        <v>163</v>
      </c>
      <c r="B130">
        <v>1208</v>
      </c>
      <c r="C130">
        <v>1</v>
      </c>
    </row>
    <row r="131" spans="1:3" x14ac:dyDescent="0.25">
      <c r="A131" t="s">
        <v>164</v>
      </c>
      <c r="B131">
        <v>1208</v>
      </c>
      <c r="C131">
        <v>2</v>
      </c>
    </row>
    <row r="132" spans="1:3" x14ac:dyDescent="0.25">
      <c r="A132" t="s">
        <v>165</v>
      </c>
      <c r="B132">
        <v>1209</v>
      </c>
      <c r="C132">
        <v>24</v>
      </c>
    </row>
    <row r="133" spans="1:3" x14ac:dyDescent="0.25">
      <c r="A133" t="s">
        <v>166</v>
      </c>
      <c r="B133">
        <v>1209</v>
      </c>
      <c r="C133">
        <v>2</v>
      </c>
    </row>
    <row r="134" spans="1:3" x14ac:dyDescent="0.25">
      <c r="A134" t="s">
        <v>167</v>
      </c>
      <c r="B134">
        <v>1209</v>
      </c>
      <c r="C134">
        <v>3</v>
      </c>
    </row>
    <row r="135" spans="1:3" x14ac:dyDescent="0.25">
      <c r="A135" t="s">
        <v>168</v>
      </c>
      <c r="B135">
        <v>120</v>
      </c>
      <c r="C135">
        <v>24</v>
      </c>
    </row>
    <row r="136" spans="1:3" x14ac:dyDescent="0.25">
      <c r="A136" t="s">
        <v>169</v>
      </c>
      <c r="B136">
        <v>120</v>
      </c>
      <c r="C136">
        <v>1</v>
      </c>
    </row>
    <row r="137" spans="1:3" x14ac:dyDescent="0.25">
      <c r="A137" t="s">
        <v>170</v>
      </c>
      <c r="B137">
        <v>120</v>
      </c>
      <c r="C137">
        <v>2</v>
      </c>
    </row>
    <row r="138" spans="1:3" x14ac:dyDescent="0.25">
      <c r="A138" t="s">
        <v>171</v>
      </c>
      <c r="B138">
        <v>12108</v>
      </c>
      <c r="C138">
        <v>48</v>
      </c>
    </row>
    <row r="139" spans="1:3" x14ac:dyDescent="0.25">
      <c r="A139" t="s">
        <v>172</v>
      </c>
      <c r="B139">
        <v>12108</v>
      </c>
      <c r="C139">
        <v>2</v>
      </c>
    </row>
    <row r="140" spans="1:3" x14ac:dyDescent="0.25">
      <c r="A140" t="s">
        <v>173</v>
      </c>
      <c r="B140">
        <v>1210</v>
      </c>
      <c r="C140">
        <v>24</v>
      </c>
    </row>
    <row r="141" spans="1:3" x14ac:dyDescent="0.25">
      <c r="A141" t="s">
        <v>174</v>
      </c>
      <c r="B141">
        <v>1210</v>
      </c>
      <c r="C141">
        <v>1</v>
      </c>
    </row>
    <row r="142" spans="1:3" x14ac:dyDescent="0.25">
      <c r="A142" t="s">
        <v>175</v>
      </c>
      <c r="B142">
        <v>1210</v>
      </c>
      <c r="C142">
        <v>2</v>
      </c>
    </row>
    <row r="143" spans="1:3" x14ac:dyDescent="0.25">
      <c r="A143" t="s">
        <v>176</v>
      </c>
      <c r="B143">
        <v>12122</v>
      </c>
      <c r="C143">
        <v>48</v>
      </c>
    </row>
    <row r="144" spans="1:3" x14ac:dyDescent="0.25">
      <c r="A144" t="s">
        <v>177</v>
      </c>
      <c r="B144">
        <v>12122</v>
      </c>
      <c r="C144">
        <v>2</v>
      </c>
    </row>
    <row r="145" spans="1:3" x14ac:dyDescent="0.25">
      <c r="A145" t="s">
        <v>178</v>
      </c>
      <c r="B145">
        <v>1213</v>
      </c>
      <c r="C145">
        <v>24</v>
      </c>
    </row>
    <row r="146" spans="1:3" x14ac:dyDescent="0.25">
      <c r="A146" t="s">
        <v>179</v>
      </c>
      <c r="B146">
        <v>1213</v>
      </c>
      <c r="C146">
        <v>1</v>
      </c>
    </row>
    <row r="147" spans="1:3" x14ac:dyDescent="0.25">
      <c r="A147" t="s">
        <v>180</v>
      </c>
      <c r="B147">
        <v>1213</v>
      </c>
      <c r="C147">
        <v>2</v>
      </c>
    </row>
    <row r="148" spans="1:3" x14ac:dyDescent="0.25">
      <c r="A148" t="s">
        <v>181</v>
      </c>
      <c r="B148">
        <v>12146</v>
      </c>
      <c r="C148">
        <v>48</v>
      </c>
    </row>
    <row r="149" spans="1:3" x14ac:dyDescent="0.25">
      <c r="A149" t="s">
        <v>182</v>
      </c>
      <c r="B149">
        <v>12146</v>
      </c>
      <c r="C149">
        <v>2</v>
      </c>
    </row>
    <row r="150" spans="1:3" x14ac:dyDescent="0.25">
      <c r="A150" t="s">
        <v>183</v>
      </c>
      <c r="B150">
        <v>12153</v>
      </c>
      <c r="C150">
        <v>48</v>
      </c>
    </row>
    <row r="151" spans="1:3" x14ac:dyDescent="0.25">
      <c r="A151" t="s">
        <v>184</v>
      </c>
      <c r="B151">
        <v>12153</v>
      </c>
      <c r="C151">
        <v>2</v>
      </c>
    </row>
    <row r="152" spans="1:3" x14ac:dyDescent="0.25">
      <c r="A152" t="s">
        <v>185</v>
      </c>
      <c r="B152">
        <v>1216</v>
      </c>
      <c r="C152">
        <v>24</v>
      </c>
    </row>
    <row r="153" spans="1:3" x14ac:dyDescent="0.25">
      <c r="A153" t="s">
        <v>186</v>
      </c>
      <c r="B153">
        <v>1216</v>
      </c>
      <c r="C153">
        <v>1</v>
      </c>
    </row>
    <row r="154" spans="1:3" x14ac:dyDescent="0.25">
      <c r="A154" t="s">
        <v>187</v>
      </c>
      <c r="B154">
        <v>1216</v>
      </c>
      <c r="C154">
        <v>2</v>
      </c>
    </row>
    <row r="155" spans="1:3" x14ac:dyDescent="0.25">
      <c r="A155" t="s">
        <v>188</v>
      </c>
      <c r="B155">
        <v>1217</v>
      </c>
      <c r="C155">
        <v>24</v>
      </c>
    </row>
    <row r="156" spans="1:3" x14ac:dyDescent="0.25">
      <c r="A156" t="s">
        <v>189</v>
      </c>
      <c r="B156">
        <v>1217</v>
      </c>
      <c r="C156">
        <v>1</v>
      </c>
    </row>
    <row r="157" spans="1:3" x14ac:dyDescent="0.25">
      <c r="A157" t="s">
        <v>190</v>
      </c>
      <c r="B157">
        <v>1217</v>
      </c>
      <c r="C157">
        <v>2</v>
      </c>
    </row>
    <row r="158" spans="1:3" x14ac:dyDescent="0.25">
      <c r="A158" t="s">
        <v>191</v>
      </c>
      <c r="B158">
        <v>1220</v>
      </c>
      <c r="C158">
        <v>24</v>
      </c>
    </row>
    <row r="159" spans="1:3" x14ac:dyDescent="0.25">
      <c r="A159" t="s">
        <v>192</v>
      </c>
      <c r="B159">
        <v>1220</v>
      </c>
      <c r="C159">
        <v>1</v>
      </c>
    </row>
    <row r="160" spans="1:3" x14ac:dyDescent="0.25">
      <c r="A160" t="s">
        <v>193</v>
      </c>
      <c r="B160">
        <v>1220</v>
      </c>
      <c r="C160">
        <v>2</v>
      </c>
    </row>
    <row r="161" spans="1:3" x14ac:dyDescent="0.25">
      <c r="A161" t="s">
        <v>194</v>
      </c>
      <c r="B161">
        <v>1221</v>
      </c>
      <c r="C161">
        <v>2</v>
      </c>
    </row>
    <row r="162" spans="1:3" x14ac:dyDescent="0.25">
      <c r="A162" t="s">
        <v>195</v>
      </c>
      <c r="B162">
        <v>1223</v>
      </c>
      <c r="C162">
        <v>24</v>
      </c>
    </row>
    <row r="163" spans="1:3" x14ac:dyDescent="0.25">
      <c r="A163" t="s">
        <v>196</v>
      </c>
      <c r="B163">
        <v>1223</v>
      </c>
      <c r="C163">
        <v>1</v>
      </c>
    </row>
    <row r="164" spans="1:3" x14ac:dyDescent="0.25">
      <c r="A164" t="s">
        <v>197</v>
      </c>
      <c r="B164">
        <v>1223</v>
      </c>
      <c r="C164">
        <v>2</v>
      </c>
    </row>
    <row r="165" spans="1:3" x14ac:dyDescent="0.25">
      <c r="A165" t="s">
        <v>198</v>
      </c>
      <c r="B165">
        <v>1224</v>
      </c>
      <c r="C165">
        <v>24</v>
      </c>
    </row>
    <row r="166" spans="1:3" x14ac:dyDescent="0.25">
      <c r="A166" t="s">
        <v>199</v>
      </c>
      <c r="B166">
        <v>1224</v>
      </c>
      <c r="C166">
        <v>1</v>
      </c>
    </row>
    <row r="167" spans="1:3" x14ac:dyDescent="0.25">
      <c r="A167" t="s">
        <v>200</v>
      </c>
      <c r="B167">
        <v>1224</v>
      </c>
      <c r="C167">
        <v>2</v>
      </c>
    </row>
    <row r="168" spans="1:3" x14ac:dyDescent="0.25">
      <c r="A168" t="s">
        <v>201</v>
      </c>
      <c r="B168">
        <v>1225</v>
      </c>
      <c r="C168">
        <v>24</v>
      </c>
    </row>
    <row r="169" spans="1:3" x14ac:dyDescent="0.25">
      <c r="A169" t="s">
        <v>202</v>
      </c>
      <c r="B169">
        <v>1225</v>
      </c>
      <c r="C169">
        <v>1</v>
      </c>
    </row>
    <row r="170" spans="1:3" x14ac:dyDescent="0.25">
      <c r="A170" t="s">
        <v>203</v>
      </c>
      <c r="B170">
        <v>1225</v>
      </c>
      <c r="C170">
        <v>2</v>
      </c>
    </row>
    <row r="171" spans="1:3" x14ac:dyDescent="0.25">
      <c r="A171" t="s">
        <v>204</v>
      </c>
      <c r="B171">
        <v>1226</v>
      </c>
      <c r="C171">
        <v>24</v>
      </c>
    </row>
    <row r="172" spans="1:3" x14ac:dyDescent="0.25">
      <c r="A172" t="s">
        <v>205</v>
      </c>
      <c r="B172">
        <v>1226</v>
      </c>
      <c r="C172">
        <v>6</v>
      </c>
    </row>
    <row r="173" spans="1:3" x14ac:dyDescent="0.25">
      <c r="A173" t="s">
        <v>206</v>
      </c>
      <c r="B173">
        <v>1227</v>
      </c>
      <c r="C173">
        <v>12</v>
      </c>
    </row>
    <row r="174" spans="1:3" x14ac:dyDescent="0.25">
      <c r="A174" t="s">
        <v>207</v>
      </c>
      <c r="B174">
        <v>1227</v>
      </c>
      <c r="C174">
        <v>1</v>
      </c>
    </row>
    <row r="175" spans="1:3" x14ac:dyDescent="0.25">
      <c r="A175" t="s">
        <v>208</v>
      </c>
      <c r="B175">
        <v>1227</v>
      </c>
      <c r="C175">
        <v>2</v>
      </c>
    </row>
    <row r="176" spans="1:3" x14ac:dyDescent="0.25">
      <c r="A176" t="s">
        <v>209</v>
      </c>
      <c r="B176">
        <v>1228</v>
      </c>
      <c r="C176">
        <v>24</v>
      </c>
    </row>
    <row r="177" spans="1:3" x14ac:dyDescent="0.25">
      <c r="A177" t="s">
        <v>210</v>
      </c>
      <c r="B177">
        <v>1228</v>
      </c>
      <c r="C177">
        <v>1</v>
      </c>
    </row>
    <row r="178" spans="1:3" x14ac:dyDescent="0.25">
      <c r="A178" t="s">
        <v>211</v>
      </c>
      <c r="B178">
        <v>1228</v>
      </c>
      <c r="C178">
        <v>2</v>
      </c>
    </row>
    <row r="179" spans="1:3" x14ac:dyDescent="0.25">
      <c r="A179" t="s">
        <v>212</v>
      </c>
      <c r="B179">
        <v>12290</v>
      </c>
      <c r="C179">
        <v>48</v>
      </c>
    </row>
    <row r="180" spans="1:3" x14ac:dyDescent="0.25">
      <c r="A180" t="s">
        <v>213</v>
      </c>
      <c r="B180">
        <v>12290</v>
      </c>
      <c r="C180">
        <v>2</v>
      </c>
    </row>
    <row r="181" spans="1:3" x14ac:dyDescent="0.25">
      <c r="A181" t="s">
        <v>214</v>
      </c>
      <c r="B181">
        <v>12313</v>
      </c>
      <c r="C181">
        <v>48</v>
      </c>
    </row>
    <row r="182" spans="1:3" x14ac:dyDescent="0.25">
      <c r="A182" t="s">
        <v>215</v>
      </c>
      <c r="B182">
        <v>12313</v>
      </c>
      <c r="C182">
        <v>2</v>
      </c>
    </row>
    <row r="183" spans="1:3" x14ac:dyDescent="0.25">
      <c r="A183" t="s">
        <v>216</v>
      </c>
      <c r="B183">
        <v>1233</v>
      </c>
      <c r="C183">
        <v>24</v>
      </c>
    </row>
    <row r="184" spans="1:3" x14ac:dyDescent="0.25">
      <c r="A184" t="s">
        <v>217</v>
      </c>
      <c r="B184">
        <v>1233</v>
      </c>
      <c r="C184">
        <v>1</v>
      </c>
    </row>
    <row r="185" spans="1:3" x14ac:dyDescent="0.25">
      <c r="A185" t="s">
        <v>218</v>
      </c>
      <c r="B185">
        <v>1233</v>
      </c>
      <c r="C185">
        <v>2</v>
      </c>
    </row>
    <row r="186" spans="1:3" x14ac:dyDescent="0.25">
      <c r="A186" t="s">
        <v>219</v>
      </c>
      <c r="B186">
        <v>1234</v>
      </c>
      <c r="C186">
        <v>24</v>
      </c>
    </row>
    <row r="187" spans="1:3" x14ac:dyDescent="0.25">
      <c r="A187" t="s">
        <v>220</v>
      </c>
      <c r="B187">
        <v>1234</v>
      </c>
      <c r="C187">
        <v>1</v>
      </c>
    </row>
    <row r="188" spans="1:3" x14ac:dyDescent="0.25">
      <c r="A188" t="s">
        <v>221</v>
      </c>
      <c r="B188">
        <v>1234</v>
      </c>
      <c r="C188">
        <v>2</v>
      </c>
    </row>
    <row r="189" spans="1:3" x14ac:dyDescent="0.25">
      <c r="A189" t="s">
        <v>222</v>
      </c>
      <c r="B189">
        <v>1235</v>
      </c>
      <c r="C189">
        <v>6</v>
      </c>
    </row>
    <row r="190" spans="1:3" x14ac:dyDescent="0.25">
      <c r="A190" t="s">
        <v>223</v>
      </c>
      <c r="B190">
        <v>1235</v>
      </c>
      <c r="C190">
        <v>1</v>
      </c>
    </row>
    <row r="191" spans="1:3" x14ac:dyDescent="0.25">
      <c r="A191" t="s">
        <v>224</v>
      </c>
      <c r="B191">
        <v>1236</v>
      </c>
      <c r="C191">
        <v>12</v>
      </c>
    </row>
    <row r="192" spans="1:3" x14ac:dyDescent="0.25">
      <c r="A192" t="s">
        <v>225</v>
      </c>
      <c r="B192">
        <v>1236</v>
      </c>
      <c r="C192">
        <v>1</v>
      </c>
    </row>
    <row r="193" spans="1:3" x14ac:dyDescent="0.25">
      <c r="A193" t="s">
        <v>226</v>
      </c>
      <c r="B193">
        <v>1236</v>
      </c>
      <c r="C193">
        <v>2</v>
      </c>
    </row>
    <row r="194" spans="1:3" x14ac:dyDescent="0.25">
      <c r="A194" t="s">
        <v>227</v>
      </c>
      <c r="B194">
        <v>1237</v>
      </c>
      <c r="C194">
        <v>24</v>
      </c>
    </row>
    <row r="195" spans="1:3" x14ac:dyDescent="0.25">
      <c r="A195" t="s">
        <v>228</v>
      </c>
      <c r="B195">
        <v>1237</v>
      </c>
      <c r="C195">
        <v>1</v>
      </c>
    </row>
    <row r="196" spans="1:3" x14ac:dyDescent="0.25">
      <c r="A196" t="s">
        <v>229</v>
      </c>
      <c r="B196">
        <v>1237</v>
      </c>
      <c r="C196">
        <v>2</v>
      </c>
    </row>
    <row r="197" spans="1:3" x14ac:dyDescent="0.25">
      <c r="A197" t="s">
        <v>230</v>
      </c>
      <c r="B197">
        <v>12399</v>
      </c>
      <c r="C197">
        <v>48</v>
      </c>
    </row>
    <row r="198" spans="1:3" x14ac:dyDescent="0.25">
      <c r="A198" t="s">
        <v>231</v>
      </c>
      <c r="B198">
        <v>12399</v>
      </c>
      <c r="C198">
        <v>2</v>
      </c>
    </row>
    <row r="199" spans="1:3" x14ac:dyDescent="0.25">
      <c r="A199" t="s">
        <v>232</v>
      </c>
      <c r="B199">
        <v>1240</v>
      </c>
      <c r="C199">
        <v>24</v>
      </c>
    </row>
    <row r="200" spans="1:3" x14ac:dyDescent="0.25">
      <c r="A200" t="s">
        <v>233</v>
      </c>
      <c r="B200">
        <v>1240</v>
      </c>
      <c r="C200">
        <v>8</v>
      </c>
    </row>
    <row r="201" spans="1:3" x14ac:dyDescent="0.25">
      <c r="A201" t="s">
        <v>234</v>
      </c>
      <c r="B201">
        <v>1242</v>
      </c>
      <c r="C201">
        <v>24</v>
      </c>
    </row>
    <row r="202" spans="1:3" x14ac:dyDescent="0.25">
      <c r="A202" t="s">
        <v>235</v>
      </c>
      <c r="B202">
        <v>1242</v>
      </c>
      <c r="C202">
        <v>1</v>
      </c>
    </row>
    <row r="203" spans="1:3" x14ac:dyDescent="0.25">
      <c r="A203" t="s">
        <v>236</v>
      </c>
      <c r="B203">
        <v>1242</v>
      </c>
      <c r="C203">
        <v>2</v>
      </c>
    </row>
    <row r="204" spans="1:3" x14ac:dyDescent="0.25">
      <c r="A204" t="s">
        <v>237</v>
      </c>
      <c r="B204">
        <v>1245</v>
      </c>
      <c r="C204">
        <v>24</v>
      </c>
    </row>
    <row r="205" spans="1:3" x14ac:dyDescent="0.25">
      <c r="A205" t="s">
        <v>238</v>
      </c>
      <c r="B205">
        <v>1245</v>
      </c>
      <c r="C205">
        <v>1</v>
      </c>
    </row>
    <row r="206" spans="1:3" x14ac:dyDescent="0.25">
      <c r="A206" t="s">
        <v>239</v>
      </c>
      <c r="B206">
        <v>1245</v>
      </c>
      <c r="C206">
        <v>2</v>
      </c>
    </row>
    <row r="207" spans="1:3" x14ac:dyDescent="0.25">
      <c r="A207" t="s">
        <v>240</v>
      </c>
      <c r="B207">
        <v>1246</v>
      </c>
      <c r="C207">
        <v>24</v>
      </c>
    </row>
    <row r="208" spans="1:3" x14ac:dyDescent="0.25">
      <c r="A208" t="s">
        <v>241</v>
      </c>
      <c r="B208">
        <v>1246</v>
      </c>
      <c r="C208">
        <v>1</v>
      </c>
    </row>
    <row r="209" spans="1:3" x14ac:dyDescent="0.25">
      <c r="A209" t="s">
        <v>242</v>
      </c>
      <c r="B209">
        <v>1246</v>
      </c>
      <c r="C209">
        <v>2</v>
      </c>
    </row>
    <row r="210" spans="1:3" x14ac:dyDescent="0.25">
      <c r="A210" t="s">
        <v>243</v>
      </c>
      <c r="B210">
        <v>1247</v>
      </c>
      <c r="C210">
        <v>24</v>
      </c>
    </row>
    <row r="211" spans="1:3" x14ac:dyDescent="0.25">
      <c r="A211" t="s">
        <v>244</v>
      </c>
      <c r="B211">
        <v>1247</v>
      </c>
      <c r="C211">
        <v>1</v>
      </c>
    </row>
    <row r="212" spans="1:3" x14ac:dyDescent="0.25">
      <c r="A212" t="s">
        <v>245</v>
      </c>
      <c r="B212">
        <v>1247</v>
      </c>
      <c r="C212">
        <v>2</v>
      </c>
    </row>
    <row r="213" spans="1:3" x14ac:dyDescent="0.25">
      <c r="A213" t="s">
        <v>246</v>
      </c>
      <c r="B213">
        <v>1248</v>
      </c>
      <c r="C213">
        <v>24</v>
      </c>
    </row>
    <row r="214" spans="1:3" x14ac:dyDescent="0.25">
      <c r="A214" t="s">
        <v>247</v>
      </c>
      <c r="B214">
        <v>1248</v>
      </c>
      <c r="C214">
        <v>1</v>
      </c>
    </row>
    <row r="215" spans="1:3" x14ac:dyDescent="0.25">
      <c r="A215" t="s">
        <v>248</v>
      </c>
      <c r="B215">
        <v>1248</v>
      </c>
      <c r="C215">
        <v>2</v>
      </c>
    </row>
    <row r="216" spans="1:3" x14ac:dyDescent="0.25">
      <c r="A216" t="s">
        <v>249</v>
      </c>
      <c r="B216">
        <v>1249</v>
      </c>
      <c r="C216">
        <v>24</v>
      </c>
    </row>
    <row r="217" spans="1:3" x14ac:dyDescent="0.25">
      <c r="A217" t="s">
        <v>250</v>
      </c>
      <c r="B217">
        <v>1249</v>
      </c>
      <c r="C217">
        <v>1</v>
      </c>
    </row>
    <row r="218" spans="1:3" x14ac:dyDescent="0.25">
      <c r="A218" t="s">
        <v>251</v>
      </c>
      <c r="B218">
        <v>12504</v>
      </c>
      <c r="C218">
        <v>48</v>
      </c>
    </row>
    <row r="219" spans="1:3" x14ac:dyDescent="0.25">
      <c r="A219" t="s">
        <v>252</v>
      </c>
      <c r="B219">
        <v>12504</v>
      </c>
      <c r="C219">
        <v>2</v>
      </c>
    </row>
    <row r="220" spans="1:3" x14ac:dyDescent="0.25">
      <c r="A220" t="s">
        <v>253</v>
      </c>
      <c r="B220">
        <v>1250</v>
      </c>
      <c r="C220">
        <v>24</v>
      </c>
    </row>
    <row r="221" spans="1:3" x14ac:dyDescent="0.25">
      <c r="A221" t="s">
        <v>254</v>
      </c>
      <c r="B221">
        <v>1250</v>
      </c>
      <c r="C221">
        <v>1</v>
      </c>
    </row>
    <row r="222" spans="1:3" x14ac:dyDescent="0.25">
      <c r="A222" t="s">
        <v>255</v>
      </c>
      <c r="B222">
        <v>1250</v>
      </c>
      <c r="C222">
        <v>2</v>
      </c>
    </row>
    <row r="223" spans="1:3" x14ac:dyDescent="0.25">
      <c r="A223" t="s">
        <v>256</v>
      </c>
      <c r="B223">
        <v>1251</v>
      </c>
      <c r="C223">
        <v>24</v>
      </c>
    </row>
    <row r="224" spans="1:3" x14ac:dyDescent="0.25">
      <c r="A224" t="s">
        <v>257</v>
      </c>
      <c r="B224">
        <v>1251</v>
      </c>
      <c r="C224">
        <v>1</v>
      </c>
    </row>
    <row r="225" spans="1:3" x14ac:dyDescent="0.25">
      <c r="A225" t="s">
        <v>258</v>
      </c>
      <c r="B225">
        <v>1251</v>
      </c>
      <c r="C225">
        <v>2</v>
      </c>
    </row>
    <row r="226" spans="1:3" x14ac:dyDescent="0.25">
      <c r="A226" t="s">
        <v>259</v>
      </c>
      <c r="B226">
        <v>1254</v>
      </c>
      <c r="C226">
        <v>24</v>
      </c>
    </row>
    <row r="227" spans="1:3" x14ac:dyDescent="0.25">
      <c r="A227" t="s">
        <v>260</v>
      </c>
      <c r="B227">
        <v>1254</v>
      </c>
      <c r="C227">
        <v>1</v>
      </c>
    </row>
    <row r="228" spans="1:3" x14ac:dyDescent="0.25">
      <c r="A228" t="s">
        <v>261</v>
      </c>
      <c r="B228">
        <v>1255</v>
      </c>
      <c r="C228">
        <v>24</v>
      </c>
    </row>
    <row r="229" spans="1:3" x14ac:dyDescent="0.25">
      <c r="A229" t="s">
        <v>262</v>
      </c>
      <c r="B229">
        <v>1255</v>
      </c>
      <c r="C229">
        <v>1</v>
      </c>
    </row>
    <row r="230" spans="1:3" x14ac:dyDescent="0.25">
      <c r="A230" t="s">
        <v>263</v>
      </c>
      <c r="B230">
        <v>1255</v>
      </c>
      <c r="C230">
        <v>2</v>
      </c>
    </row>
    <row r="231" spans="1:3" x14ac:dyDescent="0.25">
      <c r="A231" t="s">
        <v>264</v>
      </c>
      <c r="B231">
        <v>1256</v>
      </c>
      <c r="C231">
        <v>12</v>
      </c>
    </row>
    <row r="232" spans="1:3" x14ac:dyDescent="0.25">
      <c r="A232" t="s">
        <v>265</v>
      </c>
      <c r="B232">
        <v>1256</v>
      </c>
      <c r="C232">
        <v>1</v>
      </c>
    </row>
    <row r="233" spans="1:3" x14ac:dyDescent="0.25">
      <c r="A233" t="s">
        <v>266</v>
      </c>
      <c r="B233">
        <v>1256</v>
      </c>
      <c r="C233">
        <v>2</v>
      </c>
    </row>
    <row r="234" spans="1:3" x14ac:dyDescent="0.25">
      <c r="A234" t="s">
        <v>267</v>
      </c>
      <c r="B234">
        <v>1257</v>
      </c>
      <c r="C234">
        <v>24</v>
      </c>
    </row>
    <row r="235" spans="1:3" x14ac:dyDescent="0.25">
      <c r="A235" t="s">
        <v>268</v>
      </c>
      <c r="B235">
        <v>1257</v>
      </c>
      <c r="C235">
        <v>1</v>
      </c>
    </row>
    <row r="236" spans="1:3" x14ac:dyDescent="0.25">
      <c r="A236" t="s">
        <v>269</v>
      </c>
      <c r="B236">
        <v>1257</v>
      </c>
      <c r="C236">
        <v>2</v>
      </c>
    </row>
    <row r="237" spans="1:3" x14ac:dyDescent="0.25">
      <c r="A237" t="s">
        <v>270</v>
      </c>
      <c r="B237">
        <v>1258</v>
      </c>
      <c r="C237">
        <v>12</v>
      </c>
    </row>
    <row r="238" spans="1:3" x14ac:dyDescent="0.25">
      <c r="A238" t="s">
        <v>271</v>
      </c>
      <c r="B238">
        <v>1258</v>
      </c>
      <c r="C238">
        <v>1</v>
      </c>
    </row>
    <row r="239" spans="1:3" x14ac:dyDescent="0.25">
      <c r="A239" t="s">
        <v>272</v>
      </c>
      <c r="B239">
        <v>1258</v>
      </c>
      <c r="C239">
        <v>2</v>
      </c>
    </row>
    <row r="240" spans="1:3" x14ac:dyDescent="0.25">
      <c r="A240" t="s">
        <v>273</v>
      </c>
      <c r="B240">
        <v>1259</v>
      </c>
      <c r="C240">
        <v>12</v>
      </c>
    </row>
    <row r="241" spans="1:3" x14ac:dyDescent="0.25">
      <c r="A241" t="s">
        <v>274</v>
      </c>
      <c r="B241">
        <v>1259</v>
      </c>
      <c r="C241">
        <v>1</v>
      </c>
    </row>
    <row r="242" spans="1:3" x14ac:dyDescent="0.25">
      <c r="A242" t="s">
        <v>275</v>
      </c>
      <c r="B242">
        <v>1259</v>
      </c>
      <c r="C242">
        <v>2</v>
      </c>
    </row>
    <row r="243" spans="1:3" x14ac:dyDescent="0.25">
      <c r="A243" t="s">
        <v>276</v>
      </c>
      <c r="B243">
        <v>12601</v>
      </c>
      <c r="C243">
        <v>48</v>
      </c>
    </row>
    <row r="244" spans="1:3" x14ac:dyDescent="0.25">
      <c r="A244" t="s">
        <v>277</v>
      </c>
      <c r="B244">
        <v>12601</v>
      </c>
      <c r="C244">
        <v>2</v>
      </c>
    </row>
    <row r="245" spans="1:3" x14ac:dyDescent="0.25">
      <c r="A245" t="s">
        <v>278</v>
      </c>
      <c r="B245">
        <v>12603</v>
      </c>
      <c r="C245">
        <v>2</v>
      </c>
    </row>
    <row r="246" spans="1:3" x14ac:dyDescent="0.25">
      <c r="A246" t="s">
        <v>279</v>
      </c>
      <c r="B246">
        <v>12627</v>
      </c>
      <c r="C246">
        <v>48</v>
      </c>
    </row>
    <row r="247" spans="1:3" x14ac:dyDescent="0.25">
      <c r="A247" t="s">
        <v>280</v>
      </c>
      <c r="B247">
        <v>12627</v>
      </c>
      <c r="C247">
        <v>2</v>
      </c>
    </row>
    <row r="248" spans="1:3" x14ac:dyDescent="0.25">
      <c r="A248" t="s">
        <v>281</v>
      </c>
      <c r="B248">
        <v>1262</v>
      </c>
      <c r="C248">
        <v>24</v>
      </c>
    </row>
    <row r="249" spans="1:3" x14ac:dyDescent="0.25">
      <c r="A249" t="s">
        <v>282</v>
      </c>
      <c r="B249">
        <v>1262</v>
      </c>
      <c r="C249">
        <v>1</v>
      </c>
    </row>
    <row r="250" spans="1:3" x14ac:dyDescent="0.25">
      <c r="A250" t="s">
        <v>283</v>
      </c>
      <c r="B250">
        <v>1262</v>
      </c>
      <c r="C250">
        <v>2</v>
      </c>
    </row>
    <row r="251" spans="1:3" x14ac:dyDescent="0.25">
      <c r="A251" t="s">
        <v>284</v>
      </c>
      <c r="B251">
        <v>1263</v>
      </c>
      <c r="C251">
        <v>24</v>
      </c>
    </row>
    <row r="252" spans="1:3" x14ac:dyDescent="0.25">
      <c r="A252" t="s">
        <v>285</v>
      </c>
      <c r="B252">
        <v>1263</v>
      </c>
      <c r="C252">
        <v>1</v>
      </c>
    </row>
    <row r="253" spans="1:3" x14ac:dyDescent="0.25">
      <c r="A253" t="s">
        <v>286</v>
      </c>
      <c r="B253">
        <v>1263</v>
      </c>
      <c r="C253">
        <v>2</v>
      </c>
    </row>
    <row r="254" spans="1:3" x14ac:dyDescent="0.25">
      <c r="A254" t="s">
        <v>287</v>
      </c>
      <c r="B254">
        <v>1270</v>
      </c>
      <c r="C254">
        <v>12</v>
      </c>
    </row>
    <row r="255" spans="1:3" x14ac:dyDescent="0.25">
      <c r="A255" t="s">
        <v>288</v>
      </c>
      <c r="B255">
        <v>1270</v>
      </c>
      <c r="C255">
        <v>1</v>
      </c>
    </row>
    <row r="256" spans="1:3" x14ac:dyDescent="0.25">
      <c r="A256" t="s">
        <v>289</v>
      </c>
      <c r="B256">
        <v>1270</v>
      </c>
      <c r="C256">
        <v>2</v>
      </c>
    </row>
    <row r="257" spans="1:3" x14ac:dyDescent="0.25">
      <c r="A257" t="s">
        <v>290</v>
      </c>
      <c r="B257">
        <v>1271</v>
      </c>
      <c r="C257">
        <v>12</v>
      </c>
    </row>
    <row r="258" spans="1:3" x14ac:dyDescent="0.25">
      <c r="A258" t="s">
        <v>291</v>
      </c>
      <c r="B258">
        <v>1271</v>
      </c>
      <c r="C258">
        <v>1</v>
      </c>
    </row>
    <row r="259" spans="1:3" x14ac:dyDescent="0.25">
      <c r="A259" t="s">
        <v>292</v>
      </c>
      <c r="B259">
        <v>1272</v>
      </c>
      <c r="C259">
        <v>12</v>
      </c>
    </row>
    <row r="260" spans="1:3" x14ac:dyDescent="0.25">
      <c r="A260" t="s">
        <v>293</v>
      </c>
      <c r="B260">
        <v>1272</v>
      </c>
      <c r="C260">
        <v>1</v>
      </c>
    </row>
    <row r="261" spans="1:3" x14ac:dyDescent="0.25">
      <c r="A261" t="s">
        <v>294</v>
      </c>
      <c r="B261">
        <v>1272</v>
      </c>
      <c r="C261">
        <v>2</v>
      </c>
    </row>
    <row r="262" spans="1:3" x14ac:dyDescent="0.25">
      <c r="A262" t="s">
        <v>295</v>
      </c>
      <c r="B262">
        <v>1273</v>
      </c>
      <c r="C262">
        <v>12</v>
      </c>
    </row>
    <row r="263" spans="1:3" x14ac:dyDescent="0.25">
      <c r="A263" t="s">
        <v>296</v>
      </c>
      <c r="B263">
        <v>1273</v>
      </c>
      <c r="C263">
        <v>1</v>
      </c>
    </row>
    <row r="264" spans="1:3" x14ac:dyDescent="0.25">
      <c r="A264" t="s">
        <v>297</v>
      </c>
      <c r="B264">
        <v>1273</v>
      </c>
      <c r="C264">
        <v>2</v>
      </c>
    </row>
    <row r="265" spans="1:3" x14ac:dyDescent="0.25">
      <c r="A265" t="s">
        <v>298</v>
      </c>
      <c r="B265">
        <v>1274</v>
      </c>
      <c r="C265">
        <v>12</v>
      </c>
    </row>
    <row r="266" spans="1:3" x14ac:dyDescent="0.25">
      <c r="A266" t="s">
        <v>299</v>
      </c>
      <c r="B266">
        <v>1274</v>
      </c>
      <c r="C266">
        <v>1</v>
      </c>
    </row>
    <row r="267" spans="1:3" x14ac:dyDescent="0.25">
      <c r="A267" t="s">
        <v>300</v>
      </c>
      <c r="B267">
        <v>1274</v>
      </c>
      <c r="C267">
        <v>2</v>
      </c>
    </row>
    <row r="268" spans="1:3" x14ac:dyDescent="0.25">
      <c r="A268" t="s">
        <v>301</v>
      </c>
      <c r="B268">
        <v>127</v>
      </c>
      <c r="C268">
        <v>12</v>
      </c>
    </row>
    <row r="269" spans="1:3" x14ac:dyDescent="0.25">
      <c r="A269" t="s">
        <v>302</v>
      </c>
      <c r="B269">
        <v>127</v>
      </c>
      <c r="C269">
        <v>1</v>
      </c>
    </row>
    <row r="270" spans="1:3" x14ac:dyDescent="0.25">
      <c r="A270" t="s">
        <v>303</v>
      </c>
      <c r="B270">
        <v>127</v>
      </c>
      <c r="C270">
        <v>2</v>
      </c>
    </row>
    <row r="271" spans="1:3" x14ac:dyDescent="0.25">
      <c r="A271" t="s">
        <v>304</v>
      </c>
      <c r="B271">
        <v>1280</v>
      </c>
      <c r="C271">
        <v>24</v>
      </c>
    </row>
    <row r="272" spans="1:3" x14ac:dyDescent="0.25">
      <c r="A272" t="s">
        <v>305</v>
      </c>
      <c r="B272">
        <v>1280</v>
      </c>
      <c r="C272">
        <v>1</v>
      </c>
    </row>
    <row r="273" spans="1:3" x14ac:dyDescent="0.25">
      <c r="A273" t="s">
        <v>306</v>
      </c>
      <c r="B273">
        <v>1280</v>
      </c>
      <c r="C273">
        <v>2</v>
      </c>
    </row>
    <row r="274" spans="1:3" x14ac:dyDescent="0.25">
      <c r="A274" t="s">
        <v>307</v>
      </c>
      <c r="B274">
        <v>1281</v>
      </c>
      <c r="C274">
        <v>24</v>
      </c>
    </row>
    <row r="275" spans="1:3" x14ac:dyDescent="0.25">
      <c r="A275" t="s">
        <v>308</v>
      </c>
      <c r="B275">
        <v>1281</v>
      </c>
      <c r="C275">
        <v>1</v>
      </c>
    </row>
    <row r="276" spans="1:3" x14ac:dyDescent="0.25">
      <c r="A276" t="s">
        <v>309</v>
      </c>
      <c r="B276">
        <v>1281</v>
      </c>
      <c r="C276">
        <v>2</v>
      </c>
    </row>
    <row r="277" spans="1:3" x14ac:dyDescent="0.25">
      <c r="A277" t="s">
        <v>310</v>
      </c>
      <c r="B277">
        <v>1282</v>
      </c>
      <c r="C277">
        <v>24</v>
      </c>
    </row>
    <row r="278" spans="1:3" x14ac:dyDescent="0.25">
      <c r="A278" t="s">
        <v>311</v>
      </c>
      <c r="B278">
        <v>1282</v>
      </c>
      <c r="C278">
        <v>1</v>
      </c>
    </row>
    <row r="279" spans="1:3" x14ac:dyDescent="0.25">
      <c r="A279" t="s">
        <v>312</v>
      </c>
      <c r="B279">
        <v>1282</v>
      </c>
      <c r="C279">
        <v>2</v>
      </c>
    </row>
    <row r="280" spans="1:3" x14ac:dyDescent="0.25">
      <c r="A280" t="s">
        <v>313</v>
      </c>
      <c r="B280">
        <v>1283</v>
      </c>
      <c r="C280">
        <v>12</v>
      </c>
    </row>
    <row r="281" spans="1:3" x14ac:dyDescent="0.25">
      <c r="A281" t="s">
        <v>314</v>
      </c>
      <c r="B281">
        <v>1283</v>
      </c>
      <c r="C281">
        <v>1</v>
      </c>
    </row>
    <row r="282" spans="1:3" x14ac:dyDescent="0.25">
      <c r="A282" t="s">
        <v>315</v>
      </c>
      <c r="B282">
        <v>1283</v>
      </c>
      <c r="C282">
        <v>2</v>
      </c>
    </row>
    <row r="283" spans="1:3" x14ac:dyDescent="0.25">
      <c r="A283" t="s">
        <v>316</v>
      </c>
      <c r="B283">
        <v>1285</v>
      </c>
      <c r="C283">
        <v>24</v>
      </c>
    </row>
    <row r="284" spans="1:3" x14ac:dyDescent="0.25">
      <c r="A284" t="s">
        <v>317</v>
      </c>
      <c r="B284">
        <v>1285</v>
      </c>
      <c r="C284">
        <v>1</v>
      </c>
    </row>
    <row r="285" spans="1:3" x14ac:dyDescent="0.25">
      <c r="A285" t="s">
        <v>318</v>
      </c>
      <c r="B285">
        <v>1285</v>
      </c>
      <c r="C285">
        <v>2</v>
      </c>
    </row>
    <row r="286" spans="1:3" x14ac:dyDescent="0.25">
      <c r="A286" t="s">
        <v>319</v>
      </c>
      <c r="B286">
        <v>1286</v>
      </c>
      <c r="C286">
        <v>24</v>
      </c>
    </row>
    <row r="287" spans="1:3" x14ac:dyDescent="0.25">
      <c r="A287" t="s">
        <v>320</v>
      </c>
      <c r="B287">
        <v>1286</v>
      </c>
      <c r="C287">
        <v>1</v>
      </c>
    </row>
    <row r="288" spans="1:3" x14ac:dyDescent="0.25">
      <c r="A288" t="s">
        <v>321</v>
      </c>
      <c r="B288">
        <v>1286</v>
      </c>
      <c r="C288">
        <v>2</v>
      </c>
    </row>
    <row r="289" spans="1:3" x14ac:dyDescent="0.25">
      <c r="A289" t="s">
        <v>322</v>
      </c>
      <c r="B289">
        <v>1290</v>
      </c>
      <c r="C289">
        <v>24</v>
      </c>
    </row>
    <row r="290" spans="1:3" x14ac:dyDescent="0.25">
      <c r="A290" t="s">
        <v>323</v>
      </c>
      <c r="B290">
        <v>1290</v>
      </c>
      <c r="C290">
        <v>1</v>
      </c>
    </row>
    <row r="291" spans="1:3" x14ac:dyDescent="0.25">
      <c r="A291" t="s">
        <v>324</v>
      </c>
      <c r="B291">
        <v>1290</v>
      </c>
      <c r="C291">
        <v>2</v>
      </c>
    </row>
    <row r="292" spans="1:3" x14ac:dyDescent="0.25">
      <c r="A292" t="s">
        <v>325</v>
      </c>
      <c r="B292">
        <v>1291</v>
      </c>
      <c r="C292">
        <v>24</v>
      </c>
    </row>
    <row r="293" spans="1:3" x14ac:dyDescent="0.25">
      <c r="A293" t="s">
        <v>326</v>
      </c>
      <c r="B293">
        <v>1291</v>
      </c>
      <c r="C293">
        <v>1</v>
      </c>
    </row>
    <row r="294" spans="1:3" x14ac:dyDescent="0.25">
      <c r="A294" t="s">
        <v>327</v>
      </c>
      <c r="B294">
        <v>1291</v>
      </c>
      <c r="C294">
        <v>2</v>
      </c>
    </row>
    <row r="295" spans="1:3" x14ac:dyDescent="0.25">
      <c r="A295" t="s">
        <v>328</v>
      </c>
      <c r="B295">
        <v>1295</v>
      </c>
      <c r="C295">
        <v>24</v>
      </c>
    </row>
    <row r="296" spans="1:3" x14ac:dyDescent="0.25">
      <c r="A296" t="s">
        <v>329</v>
      </c>
      <c r="B296">
        <v>1295</v>
      </c>
      <c r="C296">
        <v>1</v>
      </c>
    </row>
    <row r="297" spans="1:3" x14ac:dyDescent="0.25">
      <c r="A297" t="s">
        <v>330</v>
      </c>
      <c r="B297">
        <v>1295</v>
      </c>
      <c r="C297">
        <v>2</v>
      </c>
    </row>
    <row r="298" spans="1:3" x14ac:dyDescent="0.25">
      <c r="A298" t="s">
        <v>331</v>
      </c>
      <c r="B298">
        <v>1301</v>
      </c>
      <c r="C298">
        <v>24</v>
      </c>
    </row>
    <row r="299" spans="1:3" x14ac:dyDescent="0.25">
      <c r="A299" t="s">
        <v>332</v>
      </c>
      <c r="B299">
        <v>1301</v>
      </c>
      <c r="C299">
        <v>4</v>
      </c>
    </row>
    <row r="300" spans="1:3" x14ac:dyDescent="0.25">
      <c r="A300" t="s">
        <v>333</v>
      </c>
      <c r="B300">
        <v>13068</v>
      </c>
      <c r="C300">
        <v>48</v>
      </c>
    </row>
    <row r="301" spans="1:3" x14ac:dyDescent="0.25">
      <c r="A301" t="s">
        <v>334</v>
      </c>
      <c r="B301">
        <v>13068</v>
      </c>
      <c r="C301">
        <v>2</v>
      </c>
    </row>
    <row r="302" spans="1:3" x14ac:dyDescent="0.25">
      <c r="A302" t="s">
        <v>335</v>
      </c>
      <c r="B302">
        <v>13075</v>
      </c>
      <c r="C302">
        <v>48</v>
      </c>
    </row>
    <row r="303" spans="1:3" x14ac:dyDescent="0.25">
      <c r="A303" t="s">
        <v>336</v>
      </c>
      <c r="B303">
        <v>13075</v>
      </c>
      <c r="C303">
        <v>2</v>
      </c>
    </row>
    <row r="304" spans="1:3" x14ac:dyDescent="0.25">
      <c r="A304" t="s">
        <v>337</v>
      </c>
      <c r="B304">
        <v>130</v>
      </c>
      <c r="C304">
        <v>24</v>
      </c>
    </row>
    <row r="305" spans="1:3" x14ac:dyDescent="0.25">
      <c r="A305" t="s">
        <v>338</v>
      </c>
      <c r="B305">
        <v>130</v>
      </c>
      <c r="C305">
        <v>4</v>
      </c>
    </row>
    <row r="306" spans="1:3" x14ac:dyDescent="0.25">
      <c r="A306" t="s">
        <v>339</v>
      </c>
      <c r="B306">
        <v>1320</v>
      </c>
      <c r="C306">
        <v>12</v>
      </c>
    </row>
    <row r="307" spans="1:3" x14ac:dyDescent="0.25">
      <c r="A307" t="s">
        <v>340</v>
      </c>
      <c r="B307">
        <v>1320</v>
      </c>
      <c r="C307">
        <v>6</v>
      </c>
    </row>
    <row r="308" spans="1:3" x14ac:dyDescent="0.25">
      <c r="A308" t="s">
        <v>341</v>
      </c>
      <c r="B308">
        <v>13334</v>
      </c>
      <c r="C308">
        <v>48</v>
      </c>
    </row>
    <row r="309" spans="1:3" x14ac:dyDescent="0.25">
      <c r="A309" t="s">
        <v>342</v>
      </c>
      <c r="B309">
        <v>13334</v>
      </c>
      <c r="C309">
        <v>2</v>
      </c>
    </row>
    <row r="310" spans="1:3" x14ac:dyDescent="0.25">
      <c r="A310" t="s">
        <v>343</v>
      </c>
      <c r="B310">
        <v>13389</v>
      </c>
      <c r="C310">
        <v>48</v>
      </c>
    </row>
    <row r="311" spans="1:3" x14ac:dyDescent="0.25">
      <c r="A311" t="s">
        <v>344</v>
      </c>
      <c r="B311">
        <v>13389</v>
      </c>
      <c r="C311">
        <v>2</v>
      </c>
    </row>
    <row r="312" spans="1:3" x14ac:dyDescent="0.25">
      <c r="A312" t="s">
        <v>345</v>
      </c>
      <c r="B312">
        <v>13921</v>
      </c>
      <c r="C312">
        <v>2</v>
      </c>
    </row>
    <row r="313" spans="1:3" x14ac:dyDescent="0.25">
      <c r="A313" t="s">
        <v>346</v>
      </c>
      <c r="B313">
        <v>13426</v>
      </c>
      <c r="C313">
        <v>48</v>
      </c>
    </row>
    <row r="314" spans="1:3" x14ac:dyDescent="0.25">
      <c r="A314" t="s">
        <v>347</v>
      </c>
      <c r="B314">
        <v>13426</v>
      </c>
      <c r="C314">
        <v>2</v>
      </c>
    </row>
    <row r="315" spans="1:3" x14ac:dyDescent="0.25">
      <c r="A315" t="s">
        <v>348</v>
      </c>
      <c r="B315">
        <v>13501</v>
      </c>
      <c r="C315">
        <v>48</v>
      </c>
    </row>
    <row r="316" spans="1:3" x14ac:dyDescent="0.25">
      <c r="A316" t="s">
        <v>349</v>
      </c>
      <c r="B316">
        <v>13501</v>
      </c>
      <c r="C316">
        <v>2</v>
      </c>
    </row>
    <row r="317" spans="1:3" x14ac:dyDescent="0.25">
      <c r="A317" t="s">
        <v>350</v>
      </c>
      <c r="B317">
        <v>13518</v>
      </c>
      <c r="C317">
        <v>48</v>
      </c>
    </row>
    <row r="318" spans="1:3" x14ac:dyDescent="0.25">
      <c r="A318" t="s">
        <v>351</v>
      </c>
      <c r="B318">
        <v>13518</v>
      </c>
      <c r="C318">
        <v>2</v>
      </c>
    </row>
    <row r="319" spans="1:3" x14ac:dyDescent="0.25">
      <c r="A319" t="s">
        <v>352</v>
      </c>
      <c r="B319">
        <v>13617</v>
      </c>
      <c r="C319">
        <v>48</v>
      </c>
    </row>
    <row r="320" spans="1:3" x14ac:dyDescent="0.25">
      <c r="A320" t="s">
        <v>353</v>
      </c>
      <c r="B320">
        <v>13617</v>
      </c>
      <c r="C320">
        <v>2</v>
      </c>
    </row>
    <row r="321" spans="1:3" x14ac:dyDescent="0.25">
      <c r="A321" t="s">
        <v>354</v>
      </c>
      <c r="B321">
        <v>13624</v>
      </c>
      <c r="C321">
        <v>48</v>
      </c>
    </row>
    <row r="322" spans="1:3" x14ac:dyDescent="0.25">
      <c r="A322" t="s">
        <v>355</v>
      </c>
      <c r="B322">
        <v>13624</v>
      </c>
      <c r="C322">
        <v>2</v>
      </c>
    </row>
    <row r="323" spans="1:3" x14ac:dyDescent="0.25">
      <c r="A323" t="s">
        <v>356</v>
      </c>
      <c r="B323">
        <v>13662</v>
      </c>
      <c r="C323">
        <v>48</v>
      </c>
    </row>
    <row r="324" spans="1:3" x14ac:dyDescent="0.25">
      <c r="A324" t="s">
        <v>357</v>
      </c>
      <c r="B324">
        <v>13662</v>
      </c>
      <c r="C324">
        <v>2</v>
      </c>
    </row>
    <row r="325" spans="1:3" x14ac:dyDescent="0.25">
      <c r="A325" t="s">
        <v>358</v>
      </c>
      <c r="B325">
        <v>13800</v>
      </c>
      <c r="C325">
        <v>48</v>
      </c>
    </row>
    <row r="326" spans="1:3" x14ac:dyDescent="0.25">
      <c r="A326" t="s">
        <v>359</v>
      </c>
      <c r="B326">
        <v>13800</v>
      </c>
      <c r="C326">
        <v>2</v>
      </c>
    </row>
    <row r="327" spans="1:3" x14ac:dyDescent="0.25">
      <c r="A327" t="s">
        <v>360</v>
      </c>
      <c r="B327">
        <v>139</v>
      </c>
      <c r="C327">
        <v>24</v>
      </c>
    </row>
    <row r="328" spans="1:3" x14ac:dyDescent="0.25">
      <c r="A328" t="s">
        <v>361</v>
      </c>
      <c r="B328">
        <v>139</v>
      </c>
      <c r="C328">
        <v>2</v>
      </c>
    </row>
    <row r="329" spans="1:3" x14ac:dyDescent="0.25">
      <c r="A329" t="s">
        <v>362</v>
      </c>
      <c r="B329">
        <v>1402</v>
      </c>
      <c r="C329">
        <v>48</v>
      </c>
    </row>
    <row r="330" spans="1:3" x14ac:dyDescent="0.25">
      <c r="A330" t="s">
        <v>363</v>
      </c>
      <c r="B330">
        <v>1402</v>
      </c>
      <c r="C330">
        <v>3</v>
      </c>
    </row>
    <row r="331" spans="1:3" x14ac:dyDescent="0.25">
      <c r="A331" t="s">
        <v>364</v>
      </c>
      <c r="B331">
        <v>1403</v>
      </c>
      <c r="C331">
        <v>24</v>
      </c>
    </row>
    <row r="332" spans="1:3" x14ac:dyDescent="0.25">
      <c r="A332" t="s">
        <v>365</v>
      </c>
      <c r="B332">
        <v>1403</v>
      </c>
      <c r="C332">
        <v>3</v>
      </c>
    </row>
    <row r="333" spans="1:3" x14ac:dyDescent="0.25">
      <c r="A333" t="s">
        <v>366</v>
      </c>
      <c r="B333">
        <v>1404</v>
      </c>
      <c r="C333">
        <v>24</v>
      </c>
    </row>
    <row r="334" spans="1:3" x14ac:dyDescent="0.25">
      <c r="A334" t="s">
        <v>367</v>
      </c>
      <c r="B334">
        <v>1404</v>
      </c>
      <c r="C334">
        <v>2</v>
      </c>
    </row>
    <row r="335" spans="1:3" x14ac:dyDescent="0.25">
      <c r="A335" t="s">
        <v>368</v>
      </c>
      <c r="B335">
        <v>1405</v>
      </c>
      <c r="C335">
        <v>24</v>
      </c>
    </row>
    <row r="336" spans="1:3" x14ac:dyDescent="0.25">
      <c r="A336" t="s">
        <v>369</v>
      </c>
      <c r="B336">
        <v>1405</v>
      </c>
      <c r="C336">
        <v>3</v>
      </c>
    </row>
    <row r="337" spans="1:3" x14ac:dyDescent="0.25">
      <c r="A337" t="s">
        <v>370</v>
      </c>
      <c r="B337">
        <v>142</v>
      </c>
      <c r="C337">
        <v>24</v>
      </c>
    </row>
    <row r="338" spans="1:3" x14ac:dyDescent="0.25">
      <c r="A338" t="s">
        <v>371</v>
      </c>
      <c r="B338">
        <v>142</v>
      </c>
      <c r="C338">
        <v>1</v>
      </c>
    </row>
    <row r="339" spans="1:3" x14ac:dyDescent="0.25">
      <c r="A339" t="s">
        <v>372</v>
      </c>
      <c r="B339">
        <v>142</v>
      </c>
      <c r="C339">
        <v>2</v>
      </c>
    </row>
    <row r="340" spans="1:3" x14ac:dyDescent="0.25">
      <c r="A340" t="s">
        <v>373</v>
      </c>
      <c r="B340" t="s">
        <v>374</v>
      </c>
      <c r="C340">
        <v>2</v>
      </c>
    </row>
    <row r="341" spans="1:3" x14ac:dyDescent="0.25">
      <c r="A341" t="s">
        <v>375</v>
      </c>
      <c r="B341">
        <v>145</v>
      </c>
      <c r="C341">
        <v>24</v>
      </c>
    </row>
    <row r="342" spans="1:3" x14ac:dyDescent="0.25">
      <c r="A342" t="s">
        <v>376</v>
      </c>
      <c r="B342">
        <v>145</v>
      </c>
      <c r="C342">
        <v>3</v>
      </c>
    </row>
    <row r="343" spans="1:3" x14ac:dyDescent="0.25">
      <c r="A343" t="s">
        <v>377</v>
      </c>
      <c r="B343">
        <v>147</v>
      </c>
      <c r="C343">
        <v>24</v>
      </c>
    </row>
    <row r="344" spans="1:3" x14ac:dyDescent="0.25">
      <c r="A344" t="s">
        <v>378</v>
      </c>
      <c r="B344">
        <v>147</v>
      </c>
      <c r="C344">
        <v>1</v>
      </c>
    </row>
    <row r="345" spans="1:3" x14ac:dyDescent="0.25">
      <c r="A345" t="s">
        <v>379</v>
      </c>
      <c r="B345">
        <v>147</v>
      </c>
      <c r="C345">
        <v>4</v>
      </c>
    </row>
    <row r="346" spans="1:3" x14ac:dyDescent="0.25">
      <c r="A346" t="s">
        <v>380</v>
      </c>
      <c r="B346">
        <v>149</v>
      </c>
      <c r="C346">
        <v>24</v>
      </c>
    </row>
    <row r="347" spans="1:3" x14ac:dyDescent="0.25">
      <c r="A347" t="s">
        <v>381</v>
      </c>
      <c r="B347">
        <v>149</v>
      </c>
      <c r="C347">
        <v>6</v>
      </c>
    </row>
    <row r="348" spans="1:3" x14ac:dyDescent="0.25">
      <c r="A348" t="s">
        <v>382</v>
      </c>
      <c r="B348">
        <v>1501</v>
      </c>
      <c r="C348">
        <v>24</v>
      </c>
    </row>
    <row r="349" spans="1:3" x14ac:dyDescent="0.25">
      <c r="A349" t="s">
        <v>383</v>
      </c>
      <c r="B349">
        <v>1501</v>
      </c>
      <c r="C349">
        <v>2</v>
      </c>
    </row>
    <row r="350" spans="1:3" x14ac:dyDescent="0.25">
      <c r="A350" t="s">
        <v>384</v>
      </c>
      <c r="B350">
        <v>1502</v>
      </c>
      <c r="C350">
        <v>24</v>
      </c>
    </row>
    <row r="351" spans="1:3" x14ac:dyDescent="0.25">
      <c r="A351" t="s">
        <v>385</v>
      </c>
      <c r="B351">
        <v>1502</v>
      </c>
      <c r="C351">
        <v>2</v>
      </c>
    </row>
    <row r="352" spans="1:3" x14ac:dyDescent="0.25">
      <c r="A352" t="s">
        <v>386</v>
      </c>
      <c r="B352">
        <v>1611</v>
      </c>
      <c r="C352">
        <v>24</v>
      </c>
    </row>
    <row r="353" spans="1:3" x14ac:dyDescent="0.25">
      <c r="A353" t="s">
        <v>387</v>
      </c>
      <c r="B353">
        <v>1611</v>
      </c>
      <c r="C353">
        <v>1</v>
      </c>
    </row>
    <row r="354" spans="1:3" x14ac:dyDescent="0.25">
      <c r="A354" t="s">
        <v>388</v>
      </c>
      <c r="B354">
        <v>1611</v>
      </c>
      <c r="C354">
        <v>2</v>
      </c>
    </row>
    <row r="355" spans="1:3" x14ac:dyDescent="0.25">
      <c r="A355" t="s">
        <v>389</v>
      </c>
      <c r="B355">
        <v>1612</v>
      </c>
      <c r="C355">
        <v>24</v>
      </c>
    </row>
    <row r="356" spans="1:3" x14ac:dyDescent="0.25">
      <c r="A356" t="s">
        <v>15</v>
      </c>
      <c r="B356">
        <v>1612</v>
      </c>
      <c r="C356">
        <v>1</v>
      </c>
    </row>
    <row r="357" spans="1:3" x14ac:dyDescent="0.25">
      <c r="A357" t="s">
        <v>390</v>
      </c>
      <c r="B357">
        <v>1612</v>
      </c>
      <c r="C357">
        <v>2</v>
      </c>
    </row>
    <row r="358" spans="1:3" x14ac:dyDescent="0.25">
      <c r="A358" t="s">
        <v>391</v>
      </c>
      <c r="B358">
        <v>1613</v>
      </c>
      <c r="C358">
        <v>24</v>
      </c>
    </row>
    <row r="359" spans="1:3" x14ac:dyDescent="0.25">
      <c r="A359" t="s">
        <v>392</v>
      </c>
      <c r="B359">
        <v>1613</v>
      </c>
      <c r="C359">
        <v>1</v>
      </c>
    </row>
    <row r="360" spans="1:3" x14ac:dyDescent="0.25">
      <c r="A360" t="s">
        <v>393</v>
      </c>
      <c r="B360">
        <v>1613</v>
      </c>
      <c r="C360">
        <v>2</v>
      </c>
    </row>
    <row r="361" spans="1:3" x14ac:dyDescent="0.25">
      <c r="A361" t="s">
        <v>394</v>
      </c>
      <c r="B361">
        <v>1614</v>
      </c>
      <c r="C361">
        <v>24</v>
      </c>
    </row>
    <row r="362" spans="1:3" x14ac:dyDescent="0.25">
      <c r="A362" t="s">
        <v>395</v>
      </c>
      <c r="B362">
        <v>1614</v>
      </c>
      <c r="C362">
        <v>1</v>
      </c>
    </row>
    <row r="363" spans="1:3" x14ac:dyDescent="0.25">
      <c r="A363" t="s">
        <v>396</v>
      </c>
      <c r="B363">
        <v>1614</v>
      </c>
      <c r="C363">
        <v>2</v>
      </c>
    </row>
    <row r="364" spans="1:3" x14ac:dyDescent="0.25">
      <c r="A364" t="s">
        <v>397</v>
      </c>
      <c r="B364">
        <v>1615</v>
      </c>
      <c r="C364">
        <v>24</v>
      </c>
    </row>
    <row r="365" spans="1:3" x14ac:dyDescent="0.25">
      <c r="A365" t="s">
        <v>398</v>
      </c>
      <c r="B365">
        <v>1615</v>
      </c>
      <c r="C365">
        <v>1</v>
      </c>
    </row>
    <row r="366" spans="1:3" x14ac:dyDescent="0.25">
      <c r="A366" t="s">
        <v>399</v>
      </c>
      <c r="B366">
        <v>1615</v>
      </c>
      <c r="C366">
        <v>2</v>
      </c>
    </row>
    <row r="367" spans="1:3" x14ac:dyDescent="0.25">
      <c r="A367" t="s">
        <v>400</v>
      </c>
      <c r="B367">
        <v>1616</v>
      </c>
      <c r="C367">
        <v>24</v>
      </c>
    </row>
    <row r="368" spans="1:3" x14ac:dyDescent="0.25">
      <c r="A368" t="s">
        <v>401</v>
      </c>
      <c r="B368">
        <v>1616</v>
      </c>
      <c r="C368">
        <v>1</v>
      </c>
    </row>
    <row r="369" spans="1:3" x14ac:dyDescent="0.25">
      <c r="A369" t="s">
        <v>402</v>
      </c>
      <c r="B369">
        <v>1616</v>
      </c>
      <c r="C369">
        <v>2</v>
      </c>
    </row>
    <row r="370" spans="1:3" x14ac:dyDescent="0.25">
      <c r="A370" t="s">
        <v>403</v>
      </c>
      <c r="B370" t="s">
        <v>404</v>
      </c>
      <c r="C370">
        <v>12</v>
      </c>
    </row>
    <row r="371" spans="1:3" x14ac:dyDescent="0.25">
      <c r="A371" t="s">
        <v>405</v>
      </c>
      <c r="B371" t="s">
        <v>404</v>
      </c>
      <c r="C371">
        <v>12</v>
      </c>
    </row>
    <row r="372" spans="1:3" x14ac:dyDescent="0.25">
      <c r="A372" t="s">
        <v>406</v>
      </c>
      <c r="B372" t="s">
        <v>404</v>
      </c>
      <c r="C372">
        <v>1</v>
      </c>
    </row>
    <row r="373" spans="1:3" x14ac:dyDescent="0.25">
      <c r="A373" t="s">
        <v>407</v>
      </c>
      <c r="B373">
        <v>1621</v>
      </c>
      <c r="C373">
        <v>24</v>
      </c>
    </row>
    <row r="374" spans="1:3" x14ac:dyDescent="0.25">
      <c r="A374" t="s">
        <v>408</v>
      </c>
      <c r="B374">
        <v>1621</v>
      </c>
      <c r="C374">
        <v>1</v>
      </c>
    </row>
    <row r="375" spans="1:3" x14ac:dyDescent="0.25">
      <c r="A375" t="s">
        <v>409</v>
      </c>
      <c r="B375">
        <v>1621</v>
      </c>
      <c r="C375">
        <v>2</v>
      </c>
    </row>
    <row r="376" spans="1:3" x14ac:dyDescent="0.25">
      <c r="A376" t="s">
        <v>410</v>
      </c>
      <c r="B376">
        <v>16267</v>
      </c>
      <c r="C376">
        <v>48</v>
      </c>
    </row>
    <row r="377" spans="1:3" x14ac:dyDescent="0.25">
      <c r="A377" t="s">
        <v>411</v>
      </c>
      <c r="B377">
        <v>16267</v>
      </c>
      <c r="C377">
        <v>4</v>
      </c>
    </row>
    <row r="378" spans="1:3" x14ac:dyDescent="0.25">
      <c r="A378" t="s">
        <v>412</v>
      </c>
      <c r="B378">
        <v>1630</v>
      </c>
      <c r="C378">
        <v>24</v>
      </c>
    </row>
    <row r="379" spans="1:3" x14ac:dyDescent="0.25">
      <c r="A379" t="s">
        <v>413</v>
      </c>
      <c r="B379">
        <v>1630</v>
      </c>
      <c r="C379">
        <v>3</v>
      </c>
    </row>
    <row r="380" spans="1:3" x14ac:dyDescent="0.25">
      <c r="A380" t="s">
        <v>414</v>
      </c>
      <c r="B380">
        <v>1631</v>
      </c>
      <c r="C380">
        <v>24</v>
      </c>
    </row>
    <row r="381" spans="1:3" x14ac:dyDescent="0.25">
      <c r="A381" t="s">
        <v>415</v>
      </c>
      <c r="B381">
        <v>1631</v>
      </c>
      <c r="C381">
        <v>4</v>
      </c>
    </row>
    <row r="382" spans="1:3" x14ac:dyDescent="0.25">
      <c r="A382" t="s">
        <v>416</v>
      </c>
      <c r="B382">
        <v>1632</v>
      </c>
      <c r="C382">
        <v>24</v>
      </c>
    </row>
    <row r="383" spans="1:3" x14ac:dyDescent="0.25">
      <c r="A383" t="s">
        <v>417</v>
      </c>
      <c r="B383">
        <v>1632</v>
      </c>
      <c r="C383">
        <v>4</v>
      </c>
    </row>
    <row r="384" spans="1:3" x14ac:dyDescent="0.25">
      <c r="A384" t="s">
        <v>418</v>
      </c>
      <c r="B384">
        <v>1633</v>
      </c>
      <c r="C384">
        <v>24</v>
      </c>
    </row>
    <row r="385" spans="1:3" x14ac:dyDescent="0.25">
      <c r="A385" t="s">
        <v>419</v>
      </c>
      <c r="B385">
        <v>1633</v>
      </c>
      <c r="C385">
        <v>4</v>
      </c>
    </row>
    <row r="386" spans="1:3" x14ac:dyDescent="0.25">
      <c r="A386" t="s">
        <v>420</v>
      </c>
      <c r="B386">
        <v>1634</v>
      </c>
      <c r="C386">
        <v>24</v>
      </c>
    </row>
    <row r="387" spans="1:3" x14ac:dyDescent="0.25">
      <c r="A387" t="s">
        <v>421</v>
      </c>
      <c r="B387">
        <v>1634</v>
      </c>
      <c r="C387">
        <v>3</v>
      </c>
    </row>
    <row r="388" spans="1:3" x14ac:dyDescent="0.25">
      <c r="A388" t="s">
        <v>422</v>
      </c>
      <c r="B388">
        <v>1635</v>
      </c>
      <c r="C388">
        <v>24</v>
      </c>
    </row>
    <row r="389" spans="1:3" x14ac:dyDescent="0.25">
      <c r="A389" t="s">
        <v>423</v>
      </c>
      <c r="B389">
        <v>1635</v>
      </c>
      <c r="C389">
        <v>4</v>
      </c>
    </row>
    <row r="390" spans="1:3" x14ac:dyDescent="0.25">
      <c r="A390" t="s">
        <v>424</v>
      </c>
      <c r="B390">
        <v>1636</v>
      </c>
      <c r="C390">
        <v>24</v>
      </c>
    </row>
    <row r="391" spans="1:3" x14ac:dyDescent="0.25">
      <c r="A391" t="s">
        <v>425</v>
      </c>
      <c r="B391">
        <v>1636</v>
      </c>
      <c r="C391">
        <v>4</v>
      </c>
    </row>
    <row r="392" spans="1:3" x14ac:dyDescent="0.25">
      <c r="A392" t="s">
        <v>426</v>
      </c>
      <c r="B392">
        <v>1637</v>
      </c>
      <c r="C392">
        <v>12</v>
      </c>
    </row>
    <row r="393" spans="1:3" x14ac:dyDescent="0.25">
      <c r="A393" t="s">
        <v>427</v>
      </c>
      <c r="B393">
        <v>1637</v>
      </c>
      <c r="C393">
        <v>1</v>
      </c>
    </row>
    <row r="394" spans="1:3" x14ac:dyDescent="0.25">
      <c r="A394" t="s">
        <v>428</v>
      </c>
      <c r="B394">
        <v>1637</v>
      </c>
      <c r="C394">
        <v>4</v>
      </c>
    </row>
    <row r="395" spans="1:3" x14ac:dyDescent="0.25">
      <c r="A395" t="s">
        <v>429</v>
      </c>
      <c r="B395">
        <v>1638</v>
      </c>
      <c r="C395">
        <v>24</v>
      </c>
    </row>
    <row r="396" spans="1:3" x14ac:dyDescent="0.25">
      <c r="A396" t="s">
        <v>430</v>
      </c>
      <c r="B396">
        <v>1638</v>
      </c>
      <c r="C396">
        <v>6</v>
      </c>
    </row>
    <row r="397" spans="1:3" x14ac:dyDescent="0.25">
      <c r="A397" t="s">
        <v>431</v>
      </c>
      <c r="B397">
        <v>16500</v>
      </c>
      <c r="C397">
        <v>48</v>
      </c>
    </row>
    <row r="398" spans="1:3" x14ac:dyDescent="0.25">
      <c r="A398" t="s">
        <v>432</v>
      </c>
      <c r="B398">
        <v>16500</v>
      </c>
      <c r="C398">
        <v>3</v>
      </c>
    </row>
    <row r="399" spans="1:3" x14ac:dyDescent="0.25">
      <c r="A399" t="s">
        <v>433</v>
      </c>
      <c r="B399">
        <v>168030</v>
      </c>
      <c r="C399">
        <v>10</v>
      </c>
    </row>
    <row r="400" spans="1:3" x14ac:dyDescent="0.25">
      <c r="A400" t="s">
        <v>434</v>
      </c>
      <c r="B400">
        <v>17004</v>
      </c>
      <c r="C400">
        <v>12</v>
      </c>
    </row>
    <row r="401" spans="1:3" x14ac:dyDescent="0.25">
      <c r="A401" t="s">
        <v>435</v>
      </c>
      <c r="B401">
        <v>17004</v>
      </c>
      <c r="C401">
        <v>1</v>
      </c>
    </row>
    <row r="402" spans="1:3" x14ac:dyDescent="0.25">
      <c r="A402" t="s">
        <v>436</v>
      </c>
      <c r="B402">
        <v>17004</v>
      </c>
      <c r="C402">
        <v>2</v>
      </c>
    </row>
    <row r="403" spans="1:3" x14ac:dyDescent="0.25">
      <c r="A403" t="s">
        <v>437</v>
      </c>
      <c r="B403">
        <v>17005</v>
      </c>
      <c r="C403">
        <v>12</v>
      </c>
    </row>
    <row r="404" spans="1:3" x14ac:dyDescent="0.25">
      <c r="A404" t="s">
        <v>438</v>
      </c>
      <c r="B404">
        <v>17005</v>
      </c>
      <c r="C404">
        <v>1</v>
      </c>
    </row>
    <row r="405" spans="1:3" x14ac:dyDescent="0.25">
      <c r="A405" t="s">
        <v>439</v>
      </c>
      <c r="B405">
        <v>17005</v>
      </c>
      <c r="C405">
        <v>2</v>
      </c>
    </row>
    <row r="406" spans="1:3" x14ac:dyDescent="0.25">
      <c r="A406" t="s">
        <v>440</v>
      </c>
      <c r="B406">
        <v>17006</v>
      </c>
      <c r="C406">
        <v>12</v>
      </c>
    </row>
    <row r="407" spans="1:3" x14ac:dyDescent="0.25">
      <c r="A407" t="s">
        <v>441</v>
      </c>
      <c r="B407">
        <v>17006</v>
      </c>
      <c r="C407">
        <v>1</v>
      </c>
    </row>
    <row r="408" spans="1:3" x14ac:dyDescent="0.25">
      <c r="A408" t="s">
        <v>442</v>
      </c>
      <c r="B408">
        <v>17006</v>
      </c>
      <c r="C408">
        <v>2</v>
      </c>
    </row>
    <row r="409" spans="1:3" x14ac:dyDescent="0.25">
      <c r="A409" t="s">
        <v>443</v>
      </c>
      <c r="B409">
        <v>17016</v>
      </c>
      <c r="C409">
        <v>24</v>
      </c>
    </row>
    <row r="410" spans="1:3" x14ac:dyDescent="0.25">
      <c r="A410" t="s">
        <v>444</v>
      </c>
      <c r="B410">
        <v>17016</v>
      </c>
      <c r="C410">
        <v>1</v>
      </c>
    </row>
    <row r="411" spans="1:3" x14ac:dyDescent="0.25">
      <c r="A411" t="s">
        <v>445</v>
      </c>
      <c r="B411">
        <v>17016</v>
      </c>
      <c r="C411">
        <v>2</v>
      </c>
    </row>
    <row r="412" spans="1:3" x14ac:dyDescent="0.25">
      <c r="A412" t="s">
        <v>446</v>
      </c>
      <c r="B412">
        <v>17017</v>
      </c>
      <c r="C412">
        <v>24</v>
      </c>
    </row>
    <row r="413" spans="1:3" x14ac:dyDescent="0.25">
      <c r="A413" t="s">
        <v>447</v>
      </c>
      <c r="B413">
        <v>17017</v>
      </c>
      <c r="C413">
        <v>1</v>
      </c>
    </row>
    <row r="414" spans="1:3" x14ac:dyDescent="0.25">
      <c r="A414" t="s">
        <v>448</v>
      </c>
      <c r="B414">
        <v>17017</v>
      </c>
      <c r="C414">
        <v>2</v>
      </c>
    </row>
    <row r="415" spans="1:3" x14ac:dyDescent="0.25">
      <c r="A415" t="s">
        <v>449</v>
      </c>
      <c r="B415" t="s">
        <v>450</v>
      </c>
      <c r="C415">
        <v>24</v>
      </c>
    </row>
    <row r="416" spans="1:3" x14ac:dyDescent="0.25">
      <c r="A416" t="s">
        <v>451</v>
      </c>
      <c r="B416" t="s">
        <v>450</v>
      </c>
      <c r="C416">
        <v>1</v>
      </c>
    </row>
    <row r="417" spans="1:3" x14ac:dyDescent="0.25">
      <c r="A417" t="s">
        <v>452</v>
      </c>
      <c r="B417" t="s">
        <v>453</v>
      </c>
      <c r="C417">
        <v>4</v>
      </c>
    </row>
    <row r="418" spans="1:3" x14ac:dyDescent="0.25">
      <c r="A418" t="s">
        <v>454</v>
      </c>
      <c r="B418" t="s">
        <v>450</v>
      </c>
      <c r="C418">
        <v>24</v>
      </c>
    </row>
    <row r="419" spans="1:3" x14ac:dyDescent="0.25">
      <c r="A419" t="s">
        <v>455</v>
      </c>
      <c r="B419" t="s">
        <v>450</v>
      </c>
      <c r="C419">
        <v>1</v>
      </c>
    </row>
    <row r="420" spans="1:3" x14ac:dyDescent="0.25">
      <c r="A420" t="s">
        <v>456</v>
      </c>
      <c r="B420">
        <v>17019</v>
      </c>
      <c r="C420">
        <v>24</v>
      </c>
    </row>
    <row r="421" spans="1:3" x14ac:dyDescent="0.25">
      <c r="A421" t="s">
        <v>457</v>
      </c>
      <c r="B421">
        <v>17019</v>
      </c>
      <c r="C421">
        <v>1</v>
      </c>
    </row>
    <row r="422" spans="1:3" x14ac:dyDescent="0.25">
      <c r="A422" t="s">
        <v>458</v>
      </c>
      <c r="B422">
        <v>17019</v>
      </c>
      <c r="C422">
        <v>2</v>
      </c>
    </row>
    <row r="423" spans="1:3" x14ac:dyDescent="0.25">
      <c r="A423" t="s">
        <v>459</v>
      </c>
      <c r="B423">
        <v>17020</v>
      </c>
      <c r="C423">
        <v>24</v>
      </c>
    </row>
    <row r="424" spans="1:3" x14ac:dyDescent="0.25">
      <c r="A424" t="s">
        <v>460</v>
      </c>
      <c r="B424">
        <v>17020</v>
      </c>
      <c r="C424">
        <v>1</v>
      </c>
    </row>
    <row r="425" spans="1:3" x14ac:dyDescent="0.25">
      <c r="A425" t="s">
        <v>461</v>
      </c>
      <c r="B425">
        <v>17020</v>
      </c>
      <c r="C425">
        <v>2</v>
      </c>
    </row>
    <row r="426" spans="1:3" x14ac:dyDescent="0.25">
      <c r="A426" t="s">
        <v>462</v>
      </c>
      <c r="B426">
        <v>17021</v>
      </c>
      <c r="C426">
        <v>24</v>
      </c>
    </row>
    <row r="427" spans="1:3" x14ac:dyDescent="0.25">
      <c r="A427" t="s">
        <v>463</v>
      </c>
      <c r="B427">
        <v>17021</v>
      </c>
      <c r="C427">
        <v>1</v>
      </c>
    </row>
    <row r="428" spans="1:3" x14ac:dyDescent="0.25">
      <c r="A428" t="s">
        <v>464</v>
      </c>
      <c r="B428">
        <v>17021</v>
      </c>
      <c r="C428">
        <v>2</v>
      </c>
    </row>
    <row r="429" spans="1:3" x14ac:dyDescent="0.25">
      <c r="A429" t="s">
        <v>465</v>
      </c>
      <c r="B429">
        <v>17022</v>
      </c>
      <c r="C429">
        <v>24</v>
      </c>
    </row>
    <row r="430" spans="1:3" x14ac:dyDescent="0.25">
      <c r="A430" t="s">
        <v>466</v>
      </c>
      <c r="B430">
        <v>17022</v>
      </c>
      <c r="C430">
        <v>1</v>
      </c>
    </row>
    <row r="431" spans="1:3" x14ac:dyDescent="0.25">
      <c r="A431" t="s">
        <v>467</v>
      </c>
      <c r="B431">
        <v>17022</v>
      </c>
      <c r="C431">
        <v>2</v>
      </c>
    </row>
    <row r="432" spans="1:3" x14ac:dyDescent="0.25">
      <c r="A432" t="s">
        <v>468</v>
      </c>
      <c r="B432">
        <v>17023</v>
      </c>
      <c r="C432">
        <v>12</v>
      </c>
    </row>
    <row r="433" spans="1:3" x14ac:dyDescent="0.25">
      <c r="A433" t="s">
        <v>469</v>
      </c>
      <c r="B433">
        <v>17023</v>
      </c>
      <c r="C433">
        <v>1</v>
      </c>
    </row>
    <row r="434" spans="1:3" x14ac:dyDescent="0.25">
      <c r="A434" t="s">
        <v>470</v>
      </c>
      <c r="B434">
        <v>17023</v>
      </c>
      <c r="C434">
        <v>2</v>
      </c>
    </row>
    <row r="435" spans="1:3" x14ac:dyDescent="0.25">
      <c r="A435" t="s">
        <v>471</v>
      </c>
      <c r="B435">
        <v>17024</v>
      </c>
      <c r="C435">
        <v>12</v>
      </c>
    </row>
    <row r="436" spans="1:3" x14ac:dyDescent="0.25">
      <c r="A436" t="s">
        <v>472</v>
      </c>
      <c r="B436">
        <v>17024</v>
      </c>
      <c r="C436">
        <v>1</v>
      </c>
    </row>
    <row r="437" spans="1:3" x14ac:dyDescent="0.25">
      <c r="A437" t="s">
        <v>473</v>
      </c>
      <c r="B437">
        <v>17024</v>
      </c>
      <c r="C437">
        <v>2</v>
      </c>
    </row>
    <row r="438" spans="1:3" x14ac:dyDescent="0.25">
      <c r="A438" t="s">
        <v>474</v>
      </c>
      <c r="B438">
        <v>17025</v>
      </c>
      <c r="C438">
        <v>12</v>
      </c>
    </row>
    <row r="439" spans="1:3" x14ac:dyDescent="0.25">
      <c r="A439" t="s">
        <v>475</v>
      </c>
      <c r="B439">
        <v>17025</v>
      </c>
      <c r="C439">
        <v>1</v>
      </c>
    </row>
    <row r="440" spans="1:3" x14ac:dyDescent="0.25">
      <c r="A440" t="s">
        <v>476</v>
      </c>
      <c r="B440">
        <v>17025</v>
      </c>
      <c r="C440">
        <v>2</v>
      </c>
    </row>
    <row r="441" spans="1:3" x14ac:dyDescent="0.25">
      <c r="A441" t="s">
        <v>477</v>
      </c>
      <c r="B441">
        <v>17026</v>
      </c>
      <c r="C441">
        <v>24</v>
      </c>
    </row>
    <row r="442" spans="1:3" x14ac:dyDescent="0.25">
      <c r="A442" t="s">
        <v>478</v>
      </c>
      <c r="B442">
        <v>17026</v>
      </c>
      <c r="C442">
        <v>1</v>
      </c>
    </row>
    <row r="443" spans="1:3" x14ac:dyDescent="0.25">
      <c r="A443" t="s">
        <v>479</v>
      </c>
      <c r="B443">
        <v>17026</v>
      </c>
      <c r="C443">
        <v>2</v>
      </c>
    </row>
    <row r="444" spans="1:3" x14ac:dyDescent="0.25">
      <c r="A444" t="s">
        <v>480</v>
      </c>
      <c r="B444">
        <v>17027</v>
      </c>
      <c r="C444">
        <v>24</v>
      </c>
    </row>
    <row r="445" spans="1:3" x14ac:dyDescent="0.25">
      <c r="A445" t="s">
        <v>481</v>
      </c>
      <c r="B445">
        <v>17027</v>
      </c>
      <c r="C445">
        <v>1</v>
      </c>
    </row>
    <row r="446" spans="1:3" x14ac:dyDescent="0.25">
      <c r="A446" t="s">
        <v>482</v>
      </c>
      <c r="B446">
        <v>17027</v>
      </c>
      <c r="C446">
        <v>2</v>
      </c>
    </row>
    <row r="447" spans="1:3" x14ac:dyDescent="0.25">
      <c r="A447" t="s">
        <v>483</v>
      </c>
      <c r="B447">
        <v>17028</v>
      </c>
      <c r="C447">
        <v>24</v>
      </c>
    </row>
    <row r="448" spans="1:3" x14ac:dyDescent="0.25">
      <c r="A448" t="s">
        <v>484</v>
      </c>
      <c r="B448">
        <v>17028</v>
      </c>
      <c r="C448">
        <v>1</v>
      </c>
    </row>
    <row r="449" spans="1:3" x14ac:dyDescent="0.25">
      <c r="A449" t="s">
        <v>485</v>
      </c>
      <c r="B449">
        <v>17028</v>
      </c>
      <c r="C449">
        <v>2</v>
      </c>
    </row>
    <row r="450" spans="1:3" x14ac:dyDescent="0.25">
      <c r="A450" t="s">
        <v>486</v>
      </c>
      <c r="B450">
        <v>1702</v>
      </c>
      <c r="C450">
        <v>24</v>
      </c>
    </row>
    <row r="451" spans="1:3" x14ac:dyDescent="0.25">
      <c r="A451" t="s">
        <v>487</v>
      </c>
      <c r="B451">
        <v>1702</v>
      </c>
      <c r="C451">
        <v>1</v>
      </c>
    </row>
    <row r="452" spans="1:3" x14ac:dyDescent="0.25">
      <c r="A452" t="s">
        <v>488</v>
      </c>
      <c r="B452">
        <v>1702</v>
      </c>
      <c r="C452">
        <v>2</v>
      </c>
    </row>
    <row r="453" spans="1:3" x14ac:dyDescent="0.25">
      <c r="A453" t="s">
        <v>489</v>
      </c>
      <c r="B453">
        <v>17030</v>
      </c>
      <c r="C453">
        <v>24</v>
      </c>
    </row>
    <row r="454" spans="1:3" x14ac:dyDescent="0.25">
      <c r="A454" t="s">
        <v>490</v>
      </c>
      <c r="B454">
        <v>17030</v>
      </c>
      <c r="C454">
        <v>1</v>
      </c>
    </row>
    <row r="455" spans="1:3" x14ac:dyDescent="0.25">
      <c r="A455" t="s">
        <v>491</v>
      </c>
      <c r="B455">
        <v>17030</v>
      </c>
      <c r="C455">
        <v>2</v>
      </c>
    </row>
    <row r="456" spans="1:3" x14ac:dyDescent="0.25">
      <c r="A456" t="s">
        <v>492</v>
      </c>
      <c r="B456">
        <v>17037</v>
      </c>
      <c r="C456">
        <v>24</v>
      </c>
    </row>
    <row r="457" spans="1:3" x14ac:dyDescent="0.25">
      <c r="A457" t="s">
        <v>493</v>
      </c>
      <c r="B457">
        <v>17037</v>
      </c>
      <c r="C457">
        <v>1</v>
      </c>
    </row>
    <row r="458" spans="1:3" x14ac:dyDescent="0.25">
      <c r="A458" t="s">
        <v>494</v>
      </c>
      <c r="B458">
        <v>17037</v>
      </c>
      <c r="C458">
        <v>2</v>
      </c>
    </row>
    <row r="459" spans="1:3" x14ac:dyDescent="0.25">
      <c r="A459" t="s">
        <v>495</v>
      </c>
      <c r="B459">
        <v>17038</v>
      </c>
      <c r="C459">
        <v>12</v>
      </c>
    </row>
    <row r="460" spans="1:3" x14ac:dyDescent="0.25">
      <c r="A460" t="s">
        <v>496</v>
      </c>
      <c r="B460">
        <v>17038</v>
      </c>
      <c r="C460">
        <v>1</v>
      </c>
    </row>
    <row r="461" spans="1:3" x14ac:dyDescent="0.25">
      <c r="A461" t="s">
        <v>497</v>
      </c>
      <c r="B461">
        <v>17038</v>
      </c>
      <c r="C461">
        <v>2</v>
      </c>
    </row>
    <row r="462" spans="1:3" x14ac:dyDescent="0.25">
      <c r="A462" t="s">
        <v>498</v>
      </c>
      <c r="B462">
        <v>17039</v>
      </c>
      <c r="C462">
        <v>12</v>
      </c>
    </row>
    <row r="463" spans="1:3" x14ac:dyDescent="0.25">
      <c r="A463" t="s">
        <v>499</v>
      </c>
      <c r="B463">
        <v>17039</v>
      </c>
      <c r="C463">
        <v>1</v>
      </c>
    </row>
    <row r="464" spans="1:3" x14ac:dyDescent="0.25">
      <c r="A464" t="s">
        <v>500</v>
      </c>
      <c r="B464">
        <v>17039</v>
      </c>
      <c r="C464">
        <v>2</v>
      </c>
    </row>
    <row r="465" spans="1:3" x14ac:dyDescent="0.25">
      <c r="A465" t="s">
        <v>501</v>
      </c>
      <c r="B465">
        <v>1703</v>
      </c>
      <c r="C465">
        <v>24</v>
      </c>
    </row>
    <row r="466" spans="1:3" x14ac:dyDescent="0.25">
      <c r="A466" t="s">
        <v>502</v>
      </c>
      <c r="B466">
        <v>1703</v>
      </c>
      <c r="C466">
        <v>1</v>
      </c>
    </row>
    <row r="467" spans="1:3" x14ac:dyDescent="0.25">
      <c r="A467" t="s">
        <v>503</v>
      </c>
      <c r="B467">
        <v>1703</v>
      </c>
      <c r="C467">
        <v>2</v>
      </c>
    </row>
    <row r="468" spans="1:3" x14ac:dyDescent="0.25">
      <c r="A468" t="s">
        <v>504</v>
      </c>
      <c r="B468">
        <v>17041</v>
      </c>
      <c r="C468">
        <v>12</v>
      </c>
    </row>
    <row r="469" spans="1:3" x14ac:dyDescent="0.25">
      <c r="A469" t="s">
        <v>505</v>
      </c>
      <c r="B469">
        <v>17041</v>
      </c>
      <c r="C469">
        <v>1</v>
      </c>
    </row>
    <row r="470" spans="1:3" x14ac:dyDescent="0.25">
      <c r="A470" t="s">
        <v>506</v>
      </c>
      <c r="B470">
        <v>17041</v>
      </c>
      <c r="C470">
        <v>2</v>
      </c>
    </row>
    <row r="471" spans="1:3" x14ac:dyDescent="0.25">
      <c r="A471" t="s">
        <v>507</v>
      </c>
      <c r="B471">
        <v>17047</v>
      </c>
      <c r="C471">
        <v>24</v>
      </c>
    </row>
    <row r="472" spans="1:3" x14ac:dyDescent="0.25">
      <c r="A472" t="s">
        <v>508</v>
      </c>
      <c r="B472">
        <v>17047</v>
      </c>
      <c r="C472">
        <v>1</v>
      </c>
    </row>
    <row r="473" spans="1:3" x14ac:dyDescent="0.25">
      <c r="A473" t="s">
        <v>509</v>
      </c>
      <c r="B473">
        <v>17047</v>
      </c>
      <c r="C473">
        <v>2</v>
      </c>
    </row>
    <row r="474" spans="1:3" x14ac:dyDescent="0.25">
      <c r="A474" t="s">
        <v>510</v>
      </c>
      <c r="B474">
        <v>17048</v>
      </c>
      <c r="C474">
        <v>24</v>
      </c>
    </row>
    <row r="475" spans="1:3" x14ac:dyDescent="0.25">
      <c r="A475" t="s">
        <v>511</v>
      </c>
      <c r="B475">
        <v>17048</v>
      </c>
      <c r="C475">
        <v>1</v>
      </c>
    </row>
    <row r="476" spans="1:3" x14ac:dyDescent="0.25">
      <c r="A476" t="s">
        <v>512</v>
      </c>
      <c r="B476">
        <v>17048</v>
      </c>
      <c r="C476">
        <v>2</v>
      </c>
    </row>
    <row r="477" spans="1:3" x14ac:dyDescent="0.25">
      <c r="A477" t="s">
        <v>513</v>
      </c>
      <c r="B477">
        <v>17049</v>
      </c>
      <c r="C477">
        <v>24</v>
      </c>
    </row>
    <row r="478" spans="1:3" x14ac:dyDescent="0.25">
      <c r="A478" t="s">
        <v>514</v>
      </c>
      <c r="B478">
        <v>17049</v>
      </c>
      <c r="C478">
        <v>1</v>
      </c>
    </row>
    <row r="479" spans="1:3" x14ac:dyDescent="0.25">
      <c r="A479" t="s">
        <v>515</v>
      </c>
      <c r="B479">
        <v>17049</v>
      </c>
      <c r="C479">
        <v>2</v>
      </c>
    </row>
    <row r="480" spans="1:3" x14ac:dyDescent="0.25">
      <c r="A480" t="s">
        <v>516</v>
      </c>
      <c r="B480">
        <v>1704</v>
      </c>
      <c r="C480">
        <v>24</v>
      </c>
    </row>
    <row r="481" spans="1:3" x14ac:dyDescent="0.25">
      <c r="A481" t="s">
        <v>517</v>
      </c>
      <c r="B481">
        <v>1704</v>
      </c>
      <c r="C481">
        <v>1</v>
      </c>
    </row>
    <row r="482" spans="1:3" x14ac:dyDescent="0.25">
      <c r="A482" t="s">
        <v>518</v>
      </c>
      <c r="B482">
        <v>1704</v>
      </c>
      <c r="C482">
        <v>2</v>
      </c>
    </row>
    <row r="483" spans="1:3" x14ac:dyDescent="0.25">
      <c r="A483" t="s">
        <v>519</v>
      </c>
      <c r="B483">
        <v>17050</v>
      </c>
      <c r="C483">
        <v>24</v>
      </c>
    </row>
    <row r="484" spans="1:3" x14ac:dyDescent="0.25">
      <c r="A484" t="s">
        <v>520</v>
      </c>
      <c r="B484">
        <v>17050</v>
      </c>
      <c r="C484">
        <v>1</v>
      </c>
    </row>
    <row r="485" spans="1:3" x14ac:dyDescent="0.25">
      <c r="A485" t="s">
        <v>521</v>
      </c>
      <c r="B485">
        <v>17050</v>
      </c>
      <c r="C485">
        <v>2</v>
      </c>
    </row>
    <row r="486" spans="1:3" x14ac:dyDescent="0.25">
      <c r="A486" t="s">
        <v>522</v>
      </c>
      <c r="B486">
        <v>17052</v>
      </c>
      <c r="C486">
        <v>24</v>
      </c>
    </row>
    <row r="487" spans="1:3" x14ac:dyDescent="0.25">
      <c r="A487" t="s">
        <v>523</v>
      </c>
      <c r="B487">
        <v>17052</v>
      </c>
      <c r="C487">
        <v>1</v>
      </c>
    </row>
    <row r="488" spans="1:3" x14ac:dyDescent="0.25">
      <c r="A488" t="s">
        <v>524</v>
      </c>
      <c r="B488">
        <v>17052</v>
      </c>
      <c r="C488">
        <v>2</v>
      </c>
    </row>
    <row r="489" spans="1:3" x14ac:dyDescent="0.25">
      <c r="A489" t="s">
        <v>525</v>
      </c>
      <c r="B489">
        <v>17053</v>
      </c>
      <c r="C489">
        <v>24</v>
      </c>
    </row>
    <row r="490" spans="1:3" x14ac:dyDescent="0.25">
      <c r="A490" t="s">
        <v>526</v>
      </c>
      <c r="B490">
        <v>17053</v>
      </c>
      <c r="C490">
        <v>1</v>
      </c>
    </row>
    <row r="491" spans="1:3" x14ac:dyDescent="0.25">
      <c r="A491" t="s">
        <v>527</v>
      </c>
      <c r="B491">
        <v>17054</v>
      </c>
      <c r="C491">
        <v>12</v>
      </c>
    </row>
    <row r="492" spans="1:3" x14ac:dyDescent="0.25">
      <c r="A492" t="s">
        <v>528</v>
      </c>
      <c r="B492">
        <v>17054</v>
      </c>
      <c r="C492">
        <v>1</v>
      </c>
    </row>
    <row r="493" spans="1:3" x14ac:dyDescent="0.25">
      <c r="A493" t="s">
        <v>529</v>
      </c>
      <c r="B493">
        <v>17054</v>
      </c>
      <c r="C493">
        <v>2</v>
      </c>
    </row>
    <row r="494" spans="1:3" x14ac:dyDescent="0.25">
      <c r="A494" t="s">
        <v>530</v>
      </c>
      <c r="B494">
        <v>17059</v>
      </c>
      <c r="C494">
        <v>24</v>
      </c>
    </row>
    <row r="495" spans="1:3" x14ac:dyDescent="0.25">
      <c r="A495" t="s">
        <v>531</v>
      </c>
      <c r="B495">
        <v>17059</v>
      </c>
      <c r="C495">
        <v>1</v>
      </c>
    </row>
    <row r="496" spans="1:3" x14ac:dyDescent="0.25">
      <c r="A496" t="s">
        <v>532</v>
      </c>
      <c r="B496">
        <v>17059</v>
      </c>
      <c r="C496">
        <v>2</v>
      </c>
    </row>
    <row r="497" spans="1:3" x14ac:dyDescent="0.25">
      <c r="A497" t="s">
        <v>533</v>
      </c>
      <c r="B497">
        <v>1705</v>
      </c>
      <c r="C497">
        <v>24</v>
      </c>
    </row>
    <row r="498" spans="1:3" x14ac:dyDescent="0.25">
      <c r="A498" t="s">
        <v>534</v>
      </c>
      <c r="B498">
        <v>1705</v>
      </c>
      <c r="C498">
        <v>1</v>
      </c>
    </row>
    <row r="499" spans="1:3" x14ac:dyDescent="0.25">
      <c r="A499" t="s">
        <v>535</v>
      </c>
      <c r="B499">
        <v>1705</v>
      </c>
      <c r="C499">
        <v>2</v>
      </c>
    </row>
    <row r="500" spans="1:3" x14ac:dyDescent="0.25">
      <c r="A500" t="s">
        <v>536</v>
      </c>
      <c r="B500">
        <v>17061</v>
      </c>
      <c r="C500">
        <v>24</v>
      </c>
    </row>
    <row r="501" spans="1:3" x14ac:dyDescent="0.25">
      <c r="A501" t="s">
        <v>537</v>
      </c>
      <c r="B501">
        <v>17061</v>
      </c>
      <c r="C501">
        <v>2</v>
      </c>
    </row>
    <row r="502" spans="1:3" x14ac:dyDescent="0.25">
      <c r="A502" t="s">
        <v>538</v>
      </c>
      <c r="B502">
        <v>17062</v>
      </c>
      <c r="C502">
        <v>24</v>
      </c>
    </row>
    <row r="503" spans="1:3" x14ac:dyDescent="0.25">
      <c r="A503" t="s">
        <v>539</v>
      </c>
      <c r="B503">
        <v>17062</v>
      </c>
      <c r="C503">
        <v>1</v>
      </c>
    </row>
    <row r="504" spans="1:3" x14ac:dyDescent="0.25">
      <c r="A504" t="s">
        <v>540</v>
      </c>
      <c r="B504">
        <v>17062</v>
      </c>
      <c r="C504">
        <v>4</v>
      </c>
    </row>
    <row r="505" spans="1:3" x14ac:dyDescent="0.25">
      <c r="A505" t="s">
        <v>541</v>
      </c>
      <c r="B505">
        <v>17063</v>
      </c>
      <c r="C505">
        <v>24</v>
      </c>
    </row>
    <row r="506" spans="1:3" x14ac:dyDescent="0.25">
      <c r="A506" t="s">
        <v>542</v>
      </c>
      <c r="B506">
        <v>17063</v>
      </c>
      <c r="C506">
        <v>1</v>
      </c>
    </row>
    <row r="507" spans="1:3" x14ac:dyDescent="0.25">
      <c r="A507" t="s">
        <v>543</v>
      </c>
      <c r="B507">
        <v>17063</v>
      </c>
      <c r="C507">
        <v>4</v>
      </c>
    </row>
    <row r="508" spans="1:3" x14ac:dyDescent="0.25">
      <c r="A508" t="s">
        <v>544</v>
      </c>
      <c r="B508">
        <v>17064</v>
      </c>
      <c r="C508">
        <v>24</v>
      </c>
    </row>
    <row r="509" spans="1:3" x14ac:dyDescent="0.25">
      <c r="A509" t="s">
        <v>545</v>
      </c>
      <c r="B509">
        <v>17064</v>
      </c>
      <c r="C509">
        <v>1</v>
      </c>
    </row>
    <row r="510" spans="1:3" x14ac:dyDescent="0.25">
      <c r="A510" t="s">
        <v>546</v>
      </c>
      <c r="B510">
        <v>17064</v>
      </c>
      <c r="C510">
        <v>4</v>
      </c>
    </row>
    <row r="511" spans="1:3" x14ac:dyDescent="0.25">
      <c r="A511" t="s">
        <v>547</v>
      </c>
      <c r="B511">
        <v>17065</v>
      </c>
      <c r="C511">
        <v>24</v>
      </c>
    </row>
    <row r="512" spans="1:3" x14ac:dyDescent="0.25">
      <c r="A512" t="s">
        <v>548</v>
      </c>
      <c r="B512">
        <v>17065</v>
      </c>
      <c r="C512">
        <v>1</v>
      </c>
    </row>
    <row r="513" spans="1:3" x14ac:dyDescent="0.25">
      <c r="A513" t="s">
        <v>549</v>
      </c>
      <c r="B513">
        <v>17065</v>
      </c>
      <c r="C513">
        <v>2</v>
      </c>
    </row>
    <row r="514" spans="1:3" x14ac:dyDescent="0.25">
      <c r="A514" t="s">
        <v>550</v>
      </c>
      <c r="B514">
        <v>17066</v>
      </c>
      <c r="C514">
        <v>24</v>
      </c>
    </row>
    <row r="515" spans="1:3" x14ac:dyDescent="0.25">
      <c r="A515" t="s">
        <v>551</v>
      </c>
      <c r="B515">
        <v>17066</v>
      </c>
      <c r="C515">
        <v>1</v>
      </c>
    </row>
    <row r="516" spans="1:3" x14ac:dyDescent="0.25">
      <c r="A516" t="s">
        <v>552</v>
      </c>
      <c r="B516">
        <v>17066</v>
      </c>
      <c r="C516">
        <v>4</v>
      </c>
    </row>
    <row r="517" spans="1:3" x14ac:dyDescent="0.25">
      <c r="A517" t="s">
        <v>553</v>
      </c>
      <c r="B517">
        <v>17067</v>
      </c>
      <c r="C517">
        <v>24</v>
      </c>
    </row>
    <row r="518" spans="1:3" x14ac:dyDescent="0.25">
      <c r="A518" t="s">
        <v>554</v>
      </c>
      <c r="B518">
        <v>17067</v>
      </c>
      <c r="C518">
        <v>1</v>
      </c>
    </row>
    <row r="519" spans="1:3" x14ac:dyDescent="0.25">
      <c r="A519" t="s">
        <v>555</v>
      </c>
      <c r="B519">
        <v>17067</v>
      </c>
      <c r="C519">
        <v>2</v>
      </c>
    </row>
    <row r="520" spans="1:3" x14ac:dyDescent="0.25">
      <c r="A520" t="s">
        <v>556</v>
      </c>
      <c r="B520">
        <v>17069</v>
      </c>
      <c r="C520">
        <v>1</v>
      </c>
    </row>
    <row r="521" spans="1:3" x14ac:dyDescent="0.25">
      <c r="A521" t="s">
        <v>557</v>
      </c>
      <c r="B521">
        <v>17069</v>
      </c>
      <c r="C521">
        <v>2</v>
      </c>
    </row>
    <row r="522" spans="1:3" x14ac:dyDescent="0.25">
      <c r="A522" t="s">
        <v>558</v>
      </c>
      <c r="B522">
        <v>1706</v>
      </c>
      <c r="C522">
        <v>24</v>
      </c>
    </row>
    <row r="523" spans="1:3" x14ac:dyDescent="0.25">
      <c r="A523" t="s">
        <v>559</v>
      </c>
      <c r="B523">
        <v>1706</v>
      </c>
      <c r="C523">
        <v>1</v>
      </c>
    </row>
    <row r="524" spans="1:3" x14ac:dyDescent="0.25">
      <c r="A524" t="s">
        <v>560</v>
      </c>
      <c r="B524">
        <v>1706</v>
      </c>
      <c r="C524">
        <v>2</v>
      </c>
    </row>
    <row r="525" spans="1:3" x14ac:dyDescent="0.25">
      <c r="A525" t="s">
        <v>561</v>
      </c>
      <c r="B525">
        <v>17070</v>
      </c>
      <c r="C525">
        <v>12</v>
      </c>
    </row>
    <row r="526" spans="1:3" x14ac:dyDescent="0.25">
      <c r="A526" t="s">
        <v>562</v>
      </c>
      <c r="B526">
        <v>17070</v>
      </c>
      <c r="C526">
        <v>1</v>
      </c>
    </row>
    <row r="527" spans="1:3" x14ac:dyDescent="0.25">
      <c r="A527" t="s">
        <v>563</v>
      </c>
      <c r="B527">
        <v>17070</v>
      </c>
      <c r="C527">
        <v>2</v>
      </c>
    </row>
    <row r="528" spans="1:3" x14ac:dyDescent="0.25">
      <c r="A528" t="s">
        <v>564</v>
      </c>
      <c r="B528">
        <v>17071</v>
      </c>
      <c r="C528">
        <v>24</v>
      </c>
    </row>
    <row r="529" spans="1:3" x14ac:dyDescent="0.25">
      <c r="A529" t="s">
        <v>565</v>
      </c>
      <c r="B529">
        <v>17071</v>
      </c>
      <c r="C529">
        <v>1</v>
      </c>
    </row>
    <row r="530" spans="1:3" x14ac:dyDescent="0.25">
      <c r="A530" t="s">
        <v>566</v>
      </c>
      <c r="B530">
        <v>17071</v>
      </c>
      <c r="C530">
        <v>2</v>
      </c>
    </row>
    <row r="531" spans="1:3" x14ac:dyDescent="0.25">
      <c r="A531" t="s">
        <v>567</v>
      </c>
      <c r="B531">
        <v>17075</v>
      </c>
      <c r="C531">
        <v>24</v>
      </c>
    </row>
    <row r="532" spans="1:3" x14ac:dyDescent="0.25">
      <c r="A532" t="s">
        <v>568</v>
      </c>
      <c r="B532">
        <v>17075</v>
      </c>
      <c r="C532">
        <v>5</v>
      </c>
    </row>
    <row r="533" spans="1:3" x14ac:dyDescent="0.25">
      <c r="A533" t="s">
        <v>569</v>
      </c>
      <c r="B533">
        <v>17076</v>
      </c>
      <c r="C533">
        <v>24</v>
      </c>
    </row>
    <row r="534" spans="1:3" x14ac:dyDescent="0.25">
      <c r="A534" t="s">
        <v>570</v>
      </c>
      <c r="B534">
        <v>17076</v>
      </c>
      <c r="C534">
        <v>1</v>
      </c>
    </row>
    <row r="535" spans="1:3" x14ac:dyDescent="0.25">
      <c r="A535" t="s">
        <v>571</v>
      </c>
      <c r="B535">
        <v>17076</v>
      </c>
      <c r="C535">
        <v>2</v>
      </c>
    </row>
    <row r="536" spans="1:3" x14ac:dyDescent="0.25">
      <c r="A536" t="s">
        <v>572</v>
      </c>
      <c r="B536">
        <v>17077</v>
      </c>
      <c r="C536">
        <v>24</v>
      </c>
    </row>
    <row r="537" spans="1:3" x14ac:dyDescent="0.25">
      <c r="A537" t="s">
        <v>573</v>
      </c>
      <c r="B537">
        <v>17077</v>
      </c>
      <c r="C537">
        <v>1</v>
      </c>
    </row>
    <row r="538" spans="1:3" x14ac:dyDescent="0.25">
      <c r="A538" t="s">
        <v>574</v>
      </c>
      <c r="B538">
        <v>17077</v>
      </c>
      <c r="C538">
        <v>2</v>
      </c>
    </row>
    <row r="539" spans="1:3" x14ac:dyDescent="0.25">
      <c r="A539" t="s">
        <v>575</v>
      </c>
      <c r="B539">
        <v>1707</v>
      </c>
      <c r="C539">
        <v>24</v>
      </c>
    </row>
    <row r="540" spans="1:3" x14ac:dyDescent="0.25">
      <c r="A540" t="s">
        <v>576</v>
      </c>
      <c r="B540">
        <v>1707</v>
      </c>
      <c r="C540">
        <v>1</v>
      </c>
    </row>
    <row r="541" spans="1:3" x14ac:dyDescent="0.25">
      <c r="A541" t="s">
        <v>577</v>
      </c>
      <c r="B541">
        <v>1707</v>
      </c>
      <c r="C541">
        <v>2</v>
      </c>
    </row>
    <row r="542" spans="1:3" x14ac:dyDescent="0.25">
      <c r="A542" t="s">
        <v>578</v>
      </c>
      <c r="B542">
        <v>17080</v>
      </c>
      <c r="C542">
        <v>24</v>
      </c>
    </row>
    <row r="543" spans="1:3" x14ac:dyDescent="0.25">
      <c r="A543" t="s">
        <v>579</v>
      </c>
      <c r="B543">
        <v>17080</v>
      </c>
      <c r="C543">
        <v>1</v>
      </c>
    </row>
    <row r="544" spans="1:3" x14ac:dyDescent="0.25">
      <c r="A544" t="s">
        <v>580</v>
      </c>
      <c r="B544">
        <v>17080</v>
      </c>
      <c r="C544">
        <v>2</v>
      </c>
    </row>
    <row r="545" spans="1:3" x14ac:dyDescent="0.25">
      <c r="A545" t="s">
        <v>581</v>
      </c>
      <c r="B545">
        <v>17081</v>
      </c>
      <c r="C545">
        <v>24</v>
      </c>
    </row>
    <row r="546" spans="1:3" x14ac:dyDescent="0.25">
      <c r="A546" t="s">
        <v>582</v>
      </c>
      <c r="B546">
        <v>17081</v>
      </c>
      <c r="C546">
        <v>1</v>
      </c>
    </row>
    <row r="547" spans="1:3" x14ac:dyDescent="0.25">
      <c r="A547" t="s">
        <v>583</v>
      </c>
      <c r="B547">
        <v>17081</v>
      </c>
      <c r="C547">
        <v>2</v>
      </c>
    </row>
    <row r="548" spans="1:3" x14ac:dyDescent="0.25">
      <c r="A548" t="s">
        <v>584</v>
      </c>
      <c r="B548">
        <v>17082</v>
      </c>
      <c r="C548">
        <v>24</v>
      </c>
    </row>
    <row r="549" spans="1:3" x14ac:dyDescent="0.25">
      <c r="A549" t="s">
        <v>585</v>
      </c>
      <c r="B549">
        <v>17082</v>
      </c>
      <c r="C549">
        <v>1</v>
      </c>
    </row>
    <row r="550" spans="1:3" x14ac:dyDescent="0.25">
      <c r="A550" t="s">
        <v>586</v>
      </c>
      <c r="B550">
        <v>17082</v>
      </c>
      <c r="C550">
        <v>2</v>
      </c>
    </row>
    <row r="551" spans="1:3" x14ac:dyDescent="0.25">
      <c r="A551" t="s">
        <v>587</v>
      </c>
      <c r="B551">
        <v>17083</v>
      </c>
      <c r="C551">
        <v>24</v>
      </c>
    </row>
    <row r="552" spans="1:3" x14ac:dyDescent="0.25">
      <c r="A552" t="s">
        <v>588</v>
      </c>
      <c r="B552">
        <v>17083</v>
      </c>
      <c r="C552">
        <v>1</v>
      </c>
    </row>
    <row r="553" spans="1:3" x14ac:dyDescent="0.25">
      <c r="A553" t="s">
        <v>589</v>
      </c>
      <c r="B553">
        <v>17083</v>
      </c>
      <c r="C553">
        <v>2</v>
      </c>
    </row>
    <row r="554" spans="1:3" x14ac:dyDescent="0.25">
      <c r="A554" t="s">
        <v>590</v>
      </c>
      <c r="B554">
        <v>1708</v>
      </c>
      <c r="C554">
        <v>24</v>
      </c>
    </row>
    <row r="555" spans="1:3" x14ac:dyDescent="0.25">
      <c r="A555" t="s">
        <v>591</v>
      </c>
      <c r="B555">
        <v>1708</v>
      </c>
      <c r="C555">
        <v>1</v>
      </c>
    </row>
    <row r="556" spans="1:3" x14ac:dyDescent="0.25">
      <c r="A556" t="s">
        <v>592</v>
      </c>
      <c r="B556">
        <v>1708</v>
      </c>
      <c r="C556">
        <v>2</v>
      </c>
    </row>
    <row r="557" spans="1:3" x14ac:dyDescent="0.25">
      <c r="A557" t="s">
        <v>593</v>
      </c>
      <c r="B557" t="s">
        <v>594</v>
      </c>
      <c r="C557">
        <v>24</v>
      </c>
    </row>
    <row r="558" spans="1:3" x14ac:dyDescent="0.25">
      <c r="A558" t="s">
        <v>595</v>
      </c>
      <c r="B558" t="s">
        <v>594</v>
      </c>
      <c r="C558">
        <v>1</v>
      </c>
    </row>
    <row r="559" spans="1:3" x14ac:dyDescent="0.25">
      <c r="A559" t="s">
        <v>596</v>
      </c>
      <c r="B559" t="s">
        <v>597</v>
      </c>
      <c r="C559">
        <v>2</v>
      </c>
    </row>
    <row r="560" spans="1:3" x14ac:dyDescent="0.25">
      <c r="A560" t="s">
        <v>598</v>
      </c>
      <c r="B560" t="s">
        <v>594</v>
      </c>
      <c r="C560">
        <v>24</v>
      </c>
    </row>
    <row r="561" spans="1:3" x14ac:dyDescent="0.25">
      <c r="A561" t="s">
        <v>599</v>
      </c>
      <c r="B561" t="s">
        <v>594</v>
      </c>
      <c r="C561">
        <v>1</v>
      </c>
    </row>
    <row r="562" spans="1:3" x14ac:dyDescent="0.25">
      <c r="A562" t="s">
        <v>600</v>
      </c>
      <c r="B562">
        <v>17091</v>
      </c>
      <c r="C562">
        <v>24</v>
      </c>
    </row>
    <row r="563" spans="1:3" x14ac:dyDescent="0.25">
      <c r="A563" t="s">
        <v>601</v>
      </c>
      <c r="B563">
        <v>17091</v>
      </c>
      <c r="C563">
        <v>1</v>
      </c>
    </row>
    <row r="564" spans="1:3" x14ac:dyDescent="0.25">
      <c r="A564" t="s">
        <v>602</v>
      </c>
      <c r="B564">
        <v>17091</v>
      </c>
      <c r="C564">
        <v>2</v>
      </c>
    </row>
    <row r="565" spans="1:3" x14ac:dyDescent="0.25">
      <c r="A565" t="s">
        <v>603</v>
      </c>
      <c r="B565">
        <v>17092</v>
      </c>
      <c r="C565">
        <v>24</v>
      </c>
    </row>
    <row r="566" spans="1:3" x14ac:dyDescent="0.25">
      <c r="A566" t="s">
        <v>604</v>
      </c>
      <c r="B566">
        <v>17092</v>
      </c>
      <c r="C566">
        <v>8</v>
      </c>
    </row>
    <row r="567" spans="1:3" x14ac:dyDescent="0.25">
      <c r="A567" t="s">
        <v>605</v>
      </c>
      <c r="B567">
        <v>1711</v>
      </c>
      <c r="C567">
        <v>24</v>
      </c>
    </row>
    <row r="568" spans="1:3" x14ac:dyDescent="0.25">
      <c r="A568" t="s">
        <v>606</v>
      </c>
      <c r="B568">
        <v>1711</v>
      </c>
      <c r="C568">
        <v>4</v>
      </c>
    </row>
    <row r="569" spans="1:3" x14ac:dyDescent="0.25">
      <c r="A569" t="s">
        <v>607</v>
      </c>
      <c r="B569">
        <v>1713</v>
      </c>
      <c r="C569">
        <v>24</v>
      </c>
    </row>
    <row r="570" spans="1:3" x14ac:dyDescent="0.25">
      <c r="A570" t="s">
        <v>608</v>
      </c>
      <c r="B570">
        <v>1713</v>
      </c>
      <c r="C570">
        <v>1</v>
      </c>
    </row>
    <row r="571" spans="1:3" x14ac:dyDescent="0.25">
      <c r="A571" t="s">
        <v>609</v>
      </c>
      <c r="B571">
        <v>1713</v>
      </c>
      <c r="C571">
        <v>2</v>
      </c>
    </row>
    <row r="572" spans="1:3" x14ac:dyDescent="0.25">
      <c r="A572" t="s">
        <v>610</v>
      </c>
      <c r="B572">
        <v>1718</v>
      </c>
      <c r="C572">
        <v>24</v>
      </c>
    </row>
    <row r="573" spans="1:3" x14ac:dyDescent="0.25">
      <c r="A573" t="s">
        <v>611</v>
      </c>
      <c r="B573">
        <v>1718</v>
      </c>
      <c r="C573">
        <v>4</v>
      </c>
    </row>
    <row r="574" spans="1:3" x14ac:dyDescent="0.25">
      <c r="A574" t="s">
        <v>612</v>
      </c>
      <c r="B574">
        <v>1720</v>
      </c>
      <c r="C574">
        <v>24</v>
      </c>
    </row>
    <row r="575" spans="1:3" x14ac:dyDescent="0.25">
      <c r="A575" t="s">
        <v>613</v>
      </c>
      <c r="B575">
        <v>1720</v>
      </c>
      <c r="C575">
        <v>1</v>
      </c>
    </row>
    <row r="576" spans="1:3" x14ac:dyDescent="0.25">
      <c r="A576" t="s">
        <v>614</v>
      </c>
      <c r="B576">
        <v>1720</v>
      </c>
      <c r="C576">
        <v>2</v>
      </c>
    </row>
    <row r="577" spans="1:3" x14ac:dyDescent="0.25">
      <c r="A577" t="s">
        <v>615</v>
      </c>
      <c r="B577">
        <v>1721</v>
      </c>
      <c r="C577">
        <v>24</v>
      </c>
    </row>
    <row r="578" spans="1:3" x14ac:dyDescent="0.25">
      <c r="A578" t="s">
        <v>616</v>
      </c>
      <c r="B578">
        <v>1721</v>
      </c>
      <c r="C578">
        <v>1</v>
      </c>
    </row>
    <row r="579" spans="1:3" x14ac:dyDescent="0.25">
      <c r="A579" t="s">
        <v>617</v>
      </c>
      <c r="B579">
        <v>1721</v>
      </c>
      <c r="C579">
        <v>2</v>
      </c>
    </row>
    <row r="580" spans="1:3" x14ac:dyDescent="0.25">
      <c r="A580" t="s">
        <v>618</v>
      </c>
      <c r="B580">
        <v>1722</v>
      </c>
      <c r="C580">
        <v>24</v>
      </c>
    </row>
    <row r="581" spans="1:3" x14ac:dyDescent="0.25">
      <c r="A581" t="s">
        <v>619</v>
      </c>
      <c r="B581">
        <v>1722</v>
      </c>
      <c r="C581">
        <v>1</v>
      </c>
    </row>
    <row r="582" spans="1:3" x14ac:dyDescent="0.25">
      <c r="A582" t="s">
        <v>620</v>
      </c>
      <c r="B582">
        <v>1722</v>
      </c>
      <c r="C582">
        <v>2</v>
      </c>
    </row>
    <row r="583" spans="1:3" x14ac:dyDescent="0.25">
      <c r="A583" t="s">
        <v>621</v>
      </c>
      <c r="B583">
        <v>1723</v>
      </c>
      <c r="C583">
        <v>24</v>
      </c>
    </row>
    <row r="584" spans="1:3" x14ac:dyDescent="0.25">
      <c r="A584" t="s">
        <v>622</v>
      </c>
      <c r="B584">
        <v>1723</v>
      </c>
      <c r="C584">
        <v>1</v>
      </c>
    </row>
    <row r="585" spans="1:3" x14ac:dyDescent="0.25">
      <c r="A585" t="s">
        <v>623</v>
      </c>
      <c r="B585">
        <v>1723</v>
      </c>
      <c r="C585">
        <v>2</v>
      </c>
    </row>
    <row r="586" spans="1:3" x14ac:dyDescent="0.25">
      <c r="A586" t="s">
        <v>624</v>
      </c>
      <c r="B586">
        <v>1724</v>
      </c>
      <c r="C586">
        <v>24</v>
      </c>
    </row>
    <row r="587" spans="1:3" x14ac:dyDescent="0.25">
      <c r="A587" t="s">
        <v>625</v>
      </c>
      <c r="B587">
        <v>1724</v>
      </c>
      <c r="C587">
        <v>6</v>
      </c>
    </row>
    <row r="588" spans="1:3" x14ac:dyDescent="0.25">
      <c r="A588" t="s">
        <v>626</v>
      </c>
      <c r="B588">
        <v>1725</v>
      </c>
      <c r="C588">
        <v>24</v>
      </c>
    </row>
    <row r="589" spans="1:3" x14ac:dyDescent="0.25">
      <c r="A589" t="s">
        <v>627</v>
      </c>
      <c r="B589">
        <v>1725</v>
      </c>
      <c r="C589">
        <v>3</v>
      </c>
    </row>
    <row r="590" spans="1:3" x14ac:dyDescent="0.25">
      <c r="A590" t="s">
        <v>628</v>
      </c>
      <c r="B590">
        <v>1732</v>
      </c>
      <c r="C590">
        <v>24</v>
      </c>
    </row>
    <row r="591" spans="1:3" x14ac:dyDescent="0.25">
      <c r="A591" t="s">
        <v>629</v>
      </c>
      <c r="B591">
        <v>1732</v>
      </c>
      <c r="C591">
        <v>1</v>
      </c>
    </row>
    <row r="592" spans="1:3" x14ac:dyDescent="0.25">
      <c r="A592" t="s">
        <v>630</v>
      </c>
      <c r="B592">
        <v>1732</v>
      </c>
      <c r="C592">
        <v>2</v>
      </c>
    </row>
    <row r="593" spans="1:3" x14ac:dyDescent="0.25">
      <c r="A593" t="s">
        <v>631</v>
      </c>
      <c r="B593">
        <v>1733</v>
      </c>
      <c r="C593">
        <v>24</v>
      </c>
    </row>
    <row r="594" spans="1:3" x14ac:dyDescent="0.25">
      <c r="A594" t="s">
        <v>632</v>
      </c>
      <c r="B594">
        <v>1733</v>
      </c>
      <c r="C594">
        <v>4</v>
      </c>
    </row>
    <row r="595" spans="1:3" x14ac:dyDescent="0.25">
      <c r="A595" t="s">
        <v>633</v>
      </c>
      <c r="B595">
        <v>1734</v>
      </c>
      <c r="C595">
        <v>24</v>
      </c>
    </row>
    <row r="596" spans="1:3" x14ac:dyDescent="0.25">
      <c r="A596" t="s">
        <v>634</v>
      </c>
      <c r="B596">
        <v>1734</v>
      </c>
      <c r="C596">
        <v>1</v>
      </c>
    </row>
    <row r="597" spans="1:3" x14ac:dyDescent="0.25">
      <c r="A597" t="s">
        <v>635</v>
      </c>
      <c r="B597">
        <v>1734</v>
      </c>
      <c r="C597">
        <v>2</v>
      </c>
    </row>
    <row r="598" spans="1:3" x14ac:dyDescent="0.25">
      <c r="A598" t="s">
        <v>636</v>
      </c>
      <c r="B598">
        <v>1735</v>
      </c>
      <c r="C598">
        <v>24</v>
      </c>
    </row>
    <row r="599" spans="1:3" x14ac:dyDescent="0.25">
      <c r="A599" t="s">
        <v>637</v>
      </c>
      <c r="B599">
        <v>1735</v>
      </c>
      <c r="C599">
        <v>1</v>
      </c>
    </row>
    <row r="600" spans="1:3" x14ac:dyDescent="0.25">
      <c r="A600" t="s">
        <v>638</v>
      </c>
      <c r="B600">
        <v>1735</v>
      </c>
      <c r="C600">
        <v>2</v>
      </c>
    </row>
    <row r="601" spans="1:3" x14ac:dyDescent="0.25">
      <c r="A601" t="s">
        <v>639</v>
      </c>
      <c r="B601">
        <v>1736</v>
      </c>
      <c r="C601">
        <v>24</v>
      </c>
    </row>
    <row r="602" spans="1:3" x14ac:dyDescent="0.25">
      <c r="A602" t="s">
        <v>640</v>
      </c>
      <c r="B602">
        <v>1736</v>
      </c>
      <c r="C602">
        <v>1</v>
      </c>
    </row>
    <row r="603" spans="1:3" x14ac:dyDescent="0.25">
      <c r="A603" t="s">
        <v>641</v>
      </c>
      <c r="B603">
        <v>1736</v>
      </c>
      <c r="C603">
        <v>2</v>
      </c>
    </row>
    <row r="604" spans="1:3" x14ac:dyDescent="0.25">
      <c r="A604" t="s">
        <v>642</v>
      </c>
      <c r="B604">
        <v>1737</v>
      </c>
      <c r="C604">
        <v>24</v>
      </c>
    </row>
    <row r="605" spans="1:3" x14ac:dyDescent="0.25">
      <c r="A605" t="s">
        <v>643</v>
      </c>
      <c r="B605">
        <v>1737</v>
      </c>
      <c r="C605">
        <v>1</v>
      </c>
    </row>
    <row r="606" spans="1:3" x14ac:dyDescent="0.25">
      <c r="A606" t="s">
        <v>644</v>
      </c>
      <c r="B606">
        <v>1737</v>
      </c>
      <c r="C606">
        <v>2</v>
      </c>
    </row>
    <row r="607" spans="1:3" x14ac:dyDescent="0.25">
      <c r="A607" t="s">
        <v>645</v>
      </c>
      <c r="B607">
        <v>1738</v>
      </c>
      <c r="C607">
        <v>24</v>
      </c>
    </row>
    <row r="608" spans="1:3" x14ac:dyDescent="0.25">
      <c r="A608" t="s">
        <v>646</v>
      </c>
      <c r="B608">
        <v>1738</v>
      </c>
      <c r="C608">
        <v>1</v>
      </c>
    </row>
    <row r="609" spans="1:3" x14ac:dyDescent="0.25">
      <c r="A609" t="s">
        <v>647</v>
      </c>
      <c r="B609">
        <v>1738</v>
      </c>
      <c r="C609">
        <v>2</v>
      </c>
    </row>
    <row r="610" spans="1:3" x14ac:dyDescent="0.25">
      <c r="A610" t="s">
        <v>648</v>
      </c>
      <c r="B610">
        <v>1739</v>
      </c>
      <c r="C610">
        <v>24</v>
      </c>
    </row>
    <row r="611" spans="1:3" x14ac:dyDescent="0.25">
      <c r="A611" t="s">
        <v>649</v>
      </c>
      <c r="B611">
        <v>1739</v>
      </c>
      <c r="C611">
        <v>1</v>
      </c>
    </row>
    <row r="612" spans="1:3" x14ac:dyDescent="0.25">
      <c r="A612" t="s">
        <v>650</v>
      </c>
      <c r="B612">
        <v>1739</v>
      </c>
      <c r="C612">
        <v>2</v>
      </c>
    </row>
    <row r="613" spans="1:3" x14ac:dyDescent="0.25">
      <c r="A613" t="s">
        <v>651</v>
      </c>
      <c r="B613">
        <v>1741</v>
      </c>
      <c r="C613">
        <v>24</v>
      </c>
    </row>
    <row r="614" spans="1:3" x14ac:dyDescent="0.25">
      <c r="A614" t="s">
        <v>652</v>
      </c>
      <c r="B614">
        <v>1741</v>
      </c>
      <c r="C614">
        <v>1</v>
      </c>
    </row>
    <row r="615" spans="1:3" x14ac:dyDescent="0.25">
      <c r="A615" t="s">
        <v>653</v>
      </c>
      <c r="B615">
        <v>1741</v>
      </c>
      <c r="C615">
        <v>2</v>
      </c>
    </row>
    <row r="616" spans="1:3" x14ac:dyDescent="0.25">
      <c r="A616" t="s">
        <v>654</v>
      </c>
      <c r="B616">
        <v>1742</v>
      </c>
      <c r="C616">
        <v>24</v>
      </c>
    </row>
    <row r="617" spans="1:3" x14ac:dyDescent="0.25">
      <c r="A617" t="s">
        <v>655</v>
      </c>
      <c r="B617">
        <v>1742</v>
      </c>
      <c r="C617">
        <v>1</v>
      </c>
    </row>
    <row r="618" spans="1:3" x14ac:dyDescent="0.25">
      <c r="A618" t="s">
        <v>656</v>
      </c>
      <c r="B618">
        <v>1742</v>
      </c>
      <c r="C618">
        <v>2</v>
      </c>
    </row>
    <row r="619" spans="1:3" x14ac:dyDescent="0.25">
      <c r="A619" t="s">
        <v>657</v>
      </c>
      <c r="B619">
        <v>1743</v>
      </c>
      <c r="C619">
        <v>24</v>
      </c>
    </row>
    <row r="620" spans="1:3" x14ac:dyDescent="0.25">
      <c r="A620" t="s">
        <v>658</v>
      </c>
      <c r="B620">
        <v>1743</v>
      </c>
      <c r="C620">
        <v>1</v>
      </c>
    </row>
    <row r="621" spans="1:3" x14ac:dyDescent="0.25">
      <c r="A621" t="s">
        <v>659</v>
      </c>
      <c r="B621">
        <v>1743</v>
      </c>
      <c r="C621">
        <v>2</v>
      </c>
    </row>
    <row r="622" spans="1:3" x14ac:dyDescent="0.25">
      <c r="A622" t="s">
        <v>660</v>
      </c>
      <c r="B622">
        <v>1748</v>
      </c>
      <c r="C622">
        <v>24</v>
      </c>
    </row>
    <row r="623" spans="1:3" x14ac:dyDescent="0.25">
      <c r="A623" t="s">
        <v>661</v>
      </c>
      <c r="B623">
        <v>1748</v>
      </c>
      <c r="C623">
        <v>4</v>
      </c>
    </row>
    <row r="624" spans="1:3" x14ac:dyDescent="0.25">
      <c r="A624" t="s">
        <v>662</v>
      </c>
      <c r="B624">
        <v>17526</v>
      </c>
      <c r="C624">
        <v>10</v>
      </c>
    </row>
    <row r="625" spans="1:3" x14ac:dyDescent="0.25">
      <c r="A625" t="s">
        <v>663</v>
      </c>
      <c r="B625">
        <v>1752</v>
      </c>
      <c r="C625">
        <v>24</v>
      </c>
    </row>
    <row r="626" spans="1:3" x14ac:dyDescent="0.25">
      <c r="A626" t="s">
        <v>664</v>
      </c>
      <c r="B626">
        <v>1752</v>
      </c>
      <c r="C626">
        <v>1</v>
      </c>
    </row>
    <row r="627" spans="1:3" x14ac:dyDescent="0.25">
      <c r="A627" t="s">
        <v>665</v>
      </c>
      <c r="B627">
        <v>1752</v>
      </c>
      <c r="C627">
        <v>2</v>
      </c>
    </row>
    <row r="628" spans="1:3" x14ac:dyDescent="0.25">
      <c r="A628" t="s">
        <v>666</v>
      </c>
      <c r="B628">
        <v>1753</v>
      </c>
      <c r="C628">
        <v>24</v>
      </c>
    </row>
    <row r="629" spans="1:3" x14ac:dyDescent="0.25">
      <c r="A629" t="s">
        <v>667</v>
      </c>
      <c r="B629">
        <v>1753</v>
      </c>
      <c r="C629">
        <v>1</v>
      </c>
    </row>
    <row r="630" spans="1:3" x14ac:dyDescent="0.25">
      <c r="A630" t="s">
        <v>668</v>
      </c>
      <c r="B630">
        <v>1753</v>
      </c>
      <c r="C630">
        <v>2</v>
      </c>
    </row>
    <row r="631" spans="1:3" x14ac:dyDescent="0.25">
      <c r="A631" t="s">
        <v>669</v>
      </c>
      <c r="B631">
        <v>1754</v>
      </c>
      <c r="C631">
        <v>24</v>
      </c>
    </row>
    <row r="632" spans="1:3" x14ac:dyDescent="0.25">
      <c r="A632" t="s">
        <v>670</v>
      </c>
      <c r="B632">
        <v>1754</v>
      </c>
      <c r="C632">
        <v>1</v>
      </c>
    </row>
    <row r="633" spans="1:3" x14ac:dyDescent="0.25">
      <c r="A633" t="s">
        <v>671</v>
      </c>
      <c r="B633">
        <v>1754</v>
      </c>
      <c r="C633">
        <v>2</v>
      </c>
    </row>
    <row r="634" spans="1:3" x14ac:dyDescent="0.25">
      <c r="A634" t="s">
        <v>672</v>
      </c>
      <c r="B634">
        <v>1755</v>
      </c>
      <c r="C634">
        <v>24</v>
      </c>
    </row>
    <row r="635" spans="1:3" x14ac:dyDescent="0.25">
      <c r="A635" t="s">
        <v>673</v>
      </c>
      <c r="B635">
        <v>1755</v>
      </c>
      <c r="C635">
        <v>1</v>
      </c>
    </row>
    <row r="636" spans="1:3" x14ac:dyDescent="0.25">
      <c r="A636" t="s">
        <v>674</v>
      </c>
      <c r="B636">
        <v>1755</v>
      </c>
      <c r="C636">
        <v>2</v>
      </c>
    </row>
    <row r="637" spans="1:3" x14ac:dyDescent="0.25">
      <c r="A637" t="s">
        <v>675</v>
      </c>
      <c r="B637">
        <v>1756</v>
      </c>
      <c r="C637">
        <v>24</v>
      </c>
    </row>
    <row r="638" spans="1:3" x14ac:dyDescent="0.25">
      <c r="A638" t="s">
        <v>676</v>
      </c>
      <c r="B638">
        <v>1756</v>
      </c>
      <c r="C638">
        <v>1</v>
      </c>
    </row>
    <row r="639" spans="1:3" x14ac:dyDescent="0.25">
      <c r="A639" t="s">
        <v>677</v>
      </c>
      <c r="B639">
        <v>1756</v>
      </c>
      <c r="C639">
        <v>2</v>
      </c>
    </row>
    <row r="640" spans="1:3" x14ac:dyDescent="0.25">
      <c r="A640" t="s">
        <v>678</v>
      </c>
      <c r="B640">
        <v>1763</v>
      </c>
      <c r="C640">
        <v>24</v>
      </c>
    </row>
    <row r="641" spans="1:3" x14ac:dyDescent="0.25">
      <c r="A641" t="s">
        <v>679</v>
      </c>
      <c r="B641">
        <v>1763</v>
      </c>
      <c r="C641">
        <v>4</v>
      </c>
    </row>
    <row r="642" spans="1:3" x14ac:dyDescent="0.25">
      <c r="A642" t="s">
        <v>680</v>
      </c>
      <c r="B642">
        <v>1769</v>
      </c>
      <c r="C642">
        <v>24</v>
      </c>
    </row>
    <row r="643" spans="1:3" x14ac:dyDescent="0.25">
      <c r="A643" t="s">
        <v>681</v>
      </c>
      <c r="B643">
        <v>1769</v>
      </c>
      <c r="C643">
        <v>1</v>
      </c>
    </row>
    <row r="644" spans="1:3" x14ac:dyDescent="0.25">
      <c r="A644" t="s">
        <v>682</v>
      </c>
      <c r="B644">
        <v>1769</v>
      </c>
      <c r="C644">
        <v>2</v>
      </c>
    </row>
    <row r="645" spans="1:3" x14ac:dyDescent="0.25">
      <c r="A645" t="s">
        <v>683</v>
      </c>
      <c r="B645">
        <v>176</v>
      </c>
      <c r="C645">
        <v>48</v>
      </c>
    </row>
    <row r="646" spans="1:3" x14ac:dyDescent="0.25">
      <c r="A646" t="s">
        <v>684</v>
      </c>
      <c r="B646">
        <v>176</v>
      </c>
      <c r="C646">
        <v>2</v>
      </c>
    </row>
    <row r="647" spans="1:3" x14ac:dyDescent="0.25">
      <c r="A647" t="s">
        <v>685</v>
      </c>
      <c r="B647">
        <v>1770</v>
      </c>
      <c r="C647">
        <v>24</v>
      </c>
    </row>
    <row r="648" spans="1:3" x14ac:dyDescent="0.25">
      <c r="A648" t="s">
        <v>686</v>
      </c>
      <c r="B648">
        <v>1770</v>
      </c>
      <c r="C648">
        <v>1</v>
      </c>
    </row>
    <row r="649" spans="1:3" x14ac:dyDescent="0.25">
      <c r="A649" t="s">
        <v>687</v>
      </c>
      <c r="B649">
        <v>1770</v>
      </c>
      <c r="C649">
        <v>2</v>
      </c>
    </row>
    <row r="650" spans="1:3" x14ac:dyDescent="0.25">
      <c r="A650" t="s">
        <v>688</v>
      </c>
      <c r="B650">
        <v>1771</v>
      </c>
      <c r="C650">
        <v>1</v>
      </c>
    </row>
    <row r="651" spans="1:3" x14ac:dyDescent="0.25">
      <c r="A651" t="s">
        <v>689</v>
      </c>
      <c r="B651">
        <v>1771</v>
      </c>
      <c r="C651">
        <v>2</v>
      </c>
    </row>
    <row r="652" spans="1:3" x14ac:dyDescent="0.25">
      <c r="A652" t="s">
        <v>690</v>
      </c>
      <c r="B652">
        <v>1772</v>
      </c>
      <c r="C652">
        <v>1</v>
      </c>
    </row>
    <row r="653" spans="1:3" x14ac:dyDescent="0.25">
      <c r="A653" t="s">
        <v>691</v>
      </c>
      <c r="B653">
        <v>1772</v>
      </c>
      <c r="C653">
        <v>2</v>
      </c>
    </row>
    <row r="654" spans="1:3" x14ac:dyDescent="0.25">
      <c r="A654" t="s">
        <v>692</v>
      </c>
      <c r="B654">
        <v>1775</v>
      </c>
      <c r="C654">
        <v>24</v>
      </c>
    </row>
    <row r="655" spans="1:3" x14ac:dyDescent="0.25">
      <c r="A655" t="s">
        <v>693</v>
      </c>
      <c r="B655">
        <v>1775</v>
      </c>
      <c r="C655">
        <v>1</v>
      </c>
    </row>
    <row r="656" spans="1:3" x14ac:dyDescent="0.25">
      <c r="A656" t="s">
        <v>694</v>
      </c>
      <c r="B656">
        <v>1775</v>
      </c>
      <c r="C656">
        <v>2</v>
      </c>
    </row>
    <row r="657" spans="1:3" x14ac:dyDescent="0.25">
      <c r="A657" t="s">
        <v>695</v>
      </c>
      <c r="B657">
        <v>1776</v>
      </c>
      <c r="C657">
        <v>24</v>
      </c>
    </row>
    <row r="658" spans="1:3" x14ac:dyDescent="0.25">
      <c r="A658" t="s">
        <v>696</v>
      </c>
      <c r="B658">
        <v>1776</v>
      </c>
      <c r="C658">
        <v>1</v>
      </c>
    </row>
    <row r="659" spans="1:3" x14ac:dyDescent="0.25">
      <c r="A659" t="s">
        <v>697</v>
      </c>
      <c r="B659">
        <v>1776</v>
      </c>
      <c r="C659">
        <v>2</v>
      </c>
    </row>
    <row r="660" spans="1:3" x14ac:dyDescent="0.25">
      <c r="A660" t="s">
        <v>698</v>
      </c>
      <c r="B660">
        <v>1778</v>
      </c>
      <c r="C660">
        <v>24</v>
      </c>
    </row>
    <row r="661" spans="1:3" x14ac:dyDescent="0.25">
      <c r="A661" t="s">
        <v>699</v>
      </c>
      <c r="B661">
        <v>1778</v>
      </c>
      <c r="C661">
        <v>1</v>
      </c>
    </row>
    <row r="662" spans="1:3" x14ac:dyDescent="0.25">
      <c r="A662" t="s">
        <v>700</v>
      </c>
      <c r="B662">
        <v>1778</v>
      </c>
      <c r="C662">
        <v>2</v>
      </c>
    </row>
    <row r="663" spans="1:3" x14ac:dyDescent="0.25">
      <c r="A663" t="s">
        <v>701</v>
      </c>
      <c r="B663">
        <v>1780</v>
      </c>
      <c r="C663">
        <v>24</v>
      </c>
    </row>
    <row r="664" spans="1:3" x14ac:dyDescent="0.25">
      <c r="A664" t="s">
        <v>702</v>
      </c>
      <c r="B664">
        <v>1780</v>
      </c>
      <c r="C664">
        <v>1</v>
      </c>
    </row>
    <row r="665" spans="1:3" x14ac:dyDescent="0.25">
      <c r="A665" t="s">
        <v>703</v>
      </c>
      <c r="B665">
        <v>1780</v>
      </c>
      <c r="C665">
        <v>2</v>
      </c>
    </row>
    <row r="666" spans="1:3" x14ac:dyDescent="0.25">
      <c r="A666" t="s">
        <v>704</v>
      </c>
      <c r="B666">
        <v>1781</v>
      </c>
      <c r="C666">
        <v>24</v>
      </c>
    </row>
    <row r="667" spans="1:3" x14ac:dyDescent="0.25">
      <c r="A667" t="s">
        <v>705</v>
      </c>
      <c r="B667">
        <v>1781</v>
      </c>
      <c r="C667">
        <v>1</v>
      </c>
    </row>
    <row r="668" spans="1:3" x14ac:dyDescent="0.25">
      <c r="A668" t="s">
        <v>706</v>
      </c>
      <c r="B668">
        <v>1781</v>
      </c>
      <c r="C668">
        <v>2</v>
      </c>
    </row>
    <row r="669" spans="1:3" x14ac:dyDescent="0.25">
      <c r="A669" t="s">
        <v>707</v>
      </c>
      <c r="B669">
        <v>1788</v>
      </c>
      <c r="C669">
        <v>24</v>
      </c>
    </row>
    <row r="670" spans="1:3" x14ac:dyDescent="0.25">
      <c r="A670" t="s">
        <v>708</v>
      </c>
      <c r="B670">
        <v>1788</v>
      </c>
      <c r="C670">
        <v>1</v>
      </c>
    </row>
    <row r="671" spans="1:3" x14ac:dyDescent="0.25">
      <c r="A671" t="s">
        <v>709</v>
      </c>
      <c r="B671">
        <v>1788</v>
      </c>
      <c r="C671">
        <v>2</v>
      </c>
    </row>
    <row r="672" spans="1:3" x14ac:dyDescent="0.25">
      <c r="A672" t="s">
        <v>710</v>
      </c>
      <c r="B672">
        <v>1793</v>
      </c>
      <c r="C672">
        <v>24</v>
      </c>
    </row>
    <row r="673" spans="1:3" x14ac:dyDescent="0.25">
      <c r="A673" t="s">
        <v>711</v>
      </c>
      <c r="B673">
        <v>1793</v>
      </c>
      <c r="C673">
        <v>1</v>
      </c>
    </row>
    <row r="674" spans="1:3" x14ac:dyDescent="0.25">
      <c r="A674" t="s">
        <v>712</v>
      </c>
      <c r="B674">
        <v>1793</v>
      </c>
      <c r="C674">
        <v>2</v>
      </c>
    </row>
    <row r="675" spans="1:3" x14ac:dyDescent="0.25">
      <c r="A675" t="s">
        <v>713</v>
      </c>
      <c r="B675">
        <v>1794</v>
      </c>
      <c r="C675">
        <v>24</v>
      </c>
    </row>
    <row r="676" spans="1:3" x14ac:dyDescent="0.25">
      <c r="A676" t="s">
        <v>714</v>
      </c>
      <c r="B676">
        <v>1794</v>
      </c>
      <c r="C676">
        <v>1</v>
      </c>
    </row>
    <row r="677" spans="1:3" x14ac:dyDescent="0.25">
      <c r="A677" t="s">
        <v>715</v>
      </c>
      <c r="B677">
        <v>1794</v>
      </c>
      <c r="C677">
        <v>2</v>
      </c>
    </row>
    <row r="678" spans="1:3" x14ac:dyDescent="0.25">
      <c r="A678" t="s">
        <v>716</v>
      </c>
      <c r="B678">
        <v>1795</v>
      </c>
      <c r="C678">
        <v>24</v>
      </c>
    </row>
    <row r="679" spans="1:3" x14ac:dyDescent="0.25">
      <c r="A679" t="s">
        <v>717</v>
      </c>
      <c r="B679">
        <v>1795</v>
      </c>
      <c r="C679">
        <v>1</v>
      </c>
    </row>
    <row r="680" spans="1:3" x14ac:dyDescent="0.25">
      <c r="A680" t="s">
        <v>718</v>
      </c>
      <c r="B680">
        <v>1795</v>
      </c>
      <c r="C680">
        <v>2</v>
      </c>
    </row>
    <row r="681" spans="1:3" x14ac:dyDescent="0.25">
      <c r="A681" t="s">
        <v>719</v>
      </c>
      <c r="B681">
        <v>1796</v>
      </c>
      <c r="C681">
        <v>24</v>
      </c>
    </row>
    <row r="682" spans="1:3" x14ac:dyDescent="0.25">
      <c r="A682" t="s">
        <v>720</v>
      </c>
      <c r="B682">
        <v>1796</v>
      </c>
      <c r="C682">
        <v>1</v>
      </c>
    </row>
    <row r="683" spans="1:3" x14ac:dyDescent="0.25">
      <c r="A683" t="s">
        <v>721</v>
      </c>
      <c r="B683">
        <v>1796</v>
      </c>
      <c r="C683">
        <v>2</v>
      </c>
    </row>
    <row r="684" spans="1:3" x14ac:dyDescent="0.25">
      <c r="A684" t="s">
        <v>722</v>
      </c>
      <c r="B684">
        <v>1797</v>
      </c>
      <c r="C684">
        <v>24</v>
      </c>
    </row>
    <row r="685" spans="1:3" x14ac:dyDescent="0.25">
      <c r="A685" t="s">
        <v>723</v>
      </c>
      <c r="B685">
        <v>1797</v>
      </c>
      <c r="C685">
        <v>1</v>
      </c>
    </row>
    <row r="686" spans="1:3" x14ac:dyDescent="0.25">
      <c r="A686" t="s">
        <v>724</v>
      </c>
      <c r="B686">
        <v>1797</v>
      </c>
      <c r="C686">
        <v>2</v>
      </c>
    </row>
    <row r="687" spans="1:3" x14ac:dyDescent="0.25">
      <c r="A687" t="s">
        <v>725</v>
      </c>
      <c r="B687">
        <v>1801</v>
      </c>
      <c r="C687">
        <v>24</v>
      </c>
    </row>
    <row r="688" spans="1:3" x14ac:dyDescent="0.25">
      <c r="A688" t="s">
        <v>726</v>
      </c>
      <c r="B688">
        <v>1801</v>
      </c>
      <c r="C688">
        <v>4</v>
      </c>
    </row>
    <row r="689" spans="1:3" x14ac:dyDescent="0.25">
      <c r="A689" t="s">
        <v>727</v>
      </c>
      <c r="B689">
        <v>1802</v>
      </c>
      <c r="C689">
        <v>24</v>
      </c>
    </row>
    <row r="690" spans="1:3" x14ac:dyDescent="0.25">
      <c r="A690" t="s">
        <v>728</v>
      </c>
      <c r="B690">
        <v>1802</v>
      </c>
      <c r="C690">
        <v>1</v>
      </c>
    </row>
    <row r="691" spans="1:3" x14ac:dyDescent="0.25">
      <c r="A691" t="s">
        <v>729</v>
      </c>
      <c r="B691">
        <v>1802</v>
      </c>
      <c r="C691">
        <v>4</v>
      </c>
    </row>
    <row r="692" spans="1:3" x14ac:dyDescent="0.25">
      <c r="A692" t="s">
        <v>730</v>
      </c>
      <c r="B692">
        <v>1803</v>
      </c>
      <c r="C692">
        <v>24</v>
      </c>
    </row>
    <row r="693" spans="1:3" x14ac:dyDescent="0.25">
      <c r="A693" t="s">
        <v>731</v>
      </c>
      <c r="B693">
        <v>1803</v>
      </c>
      <c r="C693">
        <v>1</v>
      </c>
    </row>
    <row r="694" spans="1:3" x14ac:dyDescent="0.25">
      <c r="A694" t="s">
        <v>732</v>
      </c>
      <c r="B694">
        <v>1803</v>
      </c>
      <c r="C694">
        <v>4</v>
      </c>
    </row>
    <row r="695" spans="1:3" x14ac:dyDescent="0.25">
      <c r="A695" t="s">
        <v>733</v>
      </c>
      <c r="B695">
        <v>1804</v>
      </c>
      <c r="C695">
        <v>24</v>
      </c>
    </row>
    <row r="696" spans="1:3" x14ac:dyDescent="0.25">
      <c r="A696" t="s">
        <v>734</v>
      </c>
      <c r="B696">
        <v>1804</v>
      </c>
      <c r="C696">
        <v>1</v>
      </c>
    </row>
    <row r="697" spans="1:3" x14ac:dyDescent="0.25">
      <c r="A697" t="s">
        <v>735</v>
      </c>
      <c r="B697">
        <v>1804</v>
      </c>
      <c r="C697">
        <v>4</v>
      </c>
    </row>
    <row r="698" spans="1:3" x14ac:dyDescent="0.25">
      <c r="A698" t="s">
        <v>736</v>
      </c>
      <c r="B698">
        <v>1805</v>
      </c>
      <c r="C698">
        <v>24</v>
      </c>
    </row>
    <row r="699" spans="1:3" x14ac:dyDescent="0.25">
      <c r="A699" t="s">
        <v>737</v>
      </c>
      <c r="B699">
        <v>1805</v>
      </c>
      <c r="C699">
        <v>1</v>
      </c>
    </row>
    <row r="700" spans="1:3" x14ac:dyDescent="0.25">
      <c r="A700" t="s">
        <v>738</v>
      </c>
      <c r="B700">
        <v>1805</v>
      </c>
      <c r="C700">
        <v>4</v>
      </c>
    </row>
    <row r="701" spans="1:3" x14ac:dyDescent="0.25">
      <c r="A701" t="s">
        <v>739</v>
      </c>
      <c r="B701">
        <v>1806</v>
      </c>
      <c r="C701">
        <v>48</v>
      </c>
    </row>
    <row r="702" spans="1:3" x14ac:dyDescent="0.25">
      <c r="A702" t="s">
        <v>740</v>
      </c>
      <c r="B702">
        <v>1806</v>
      </c>
      <c r="C702">
        <v>4</v>
      </c>
    </row>
    <row r="703" spans="1:3" x14ac:dyDescent="0.25">
      <c r="A703" t="s">
        <v>741</v>
      </c>
      <c r="B703">
        <v>1807</v>
      </c>
      <c r="C703">
        <v>6</v>
      </c>
    </row>
    <row r="704" spans="1:3" x14ac:dyDescent="0.25">
      <c r="A704" t="s">
        <v>742</v>
      </c>
      <c r="B704">
        <v>1809</v>
      </c>
      <c r="C704">
        <v>24</v>
      </c>
    </row>
    <row r="705" spans="1:3" x14ac:dyDescent="0.25">
      <c r="A705" t="s">
        <v>743</v>
      </c>
      <c r="B705">
        <v>1809</v>
      </c>
      <c r="C705">
        <v>4</v>
      </c>
    </row>
    <row r="706" spans="1:3" x14ac:dyDescent="0.25">
      <c r="A706" t="s">
        <v>744</v>
      </c>
      <c r="B706">
        <v>1810</v>
      </c>
      <c r="C706">
        <v>12</v>
      </c>
    </row>
    <row r="707" spans="1:3" x14ac:dyDescent="0.25">
      <c r="A707" t="s">
        <v>745</v>
      </c>
      <c r="B707">
        <v>1810</v>
      </c>
      <c r="C707">
        <v>2</v>
      </c>
    </row>
    <row r="708" spans="1:3" x14ac:dyDescent="0.25">
      <c r="A708" t="s">
        <v>746</v>
      </c>
      <c r="B708">
        <v>1812</v>
      </c>
      <c r="C708">
        <v>48</v>
      </c>
    </row>
    <row r="709" spans="1:3" x14ac:dyDescent="0.25">
      <c r="A709" t="s">
        <v>747</v>
      </c>
      <c r="B709">
        <v>1812</v>
      </c>
      <c r="C709">
        <v>6</v>
      </c>
    </row>
    <row r="710" spans="1:3" x14ac:dyDescent="0.25">
      <c r="A710" t="s">
        <v>748</v>
      </c>
      <c r="B710">
        <v>1812</v>
      </c>
      <c r="C710">
        <v>6</v>
      </c>
    </row>
    <row r="711" spans="1:3" x14ac:dyDescent="0.25">
      <c r="A711" t="s">
        <v>749</v>
      </c>
      <c r="B711">
        <v>1813</v>
      </c>
      <c r="C711">
        <v>48</v>
      </c>
    </row>
    <row r="712" spans="1:3" x14ac:dyDescent="0.25">
      <c r="A712" t="s">
        <v>750</v>
      </c>
      <c r="B712">
        <v>1813</v>
      </c>
      <c r="C712">
        <v>6</v>
      </c>
    </row>
    <row r="713" spans="1:3" x14ac:dyDescent="0.25">
      <c r="A713" t="s">
        <v>751</v>
      </c>
      <c r="B713">
        <v>1814</v>
      </c>
      <c r="C713">
        <v>12</v>
      </c>
    </row>
    <row r="714" spans="1:3" x14ac:dyDescent="0.25">
      <c r="A714" t="s">
        <v>752</v>
      </c>
      <c r="B714">
        <v>1814</v>
      </c>
      <c r="C714">
        <v>6</v>
      </c>
    </row>
    <row r="715" spans="1:3" x14ac:dyDescent="0.25">
      <c r="A715" t="s">
        <v>753</v>
      </c>
      <c r="B715">
        <v>1815</v>
      </c>
      <c r="C715">
        <v>24</v>
      </c>
    </row>
    <row r="716" spans="1:3" x14ac:dyDescent="0.25">
      <c r="A716" t="s">
        <v>754</v>
      </c>
      <c r="B716">
        <v>1815</v>
      </c>
      <c r="C716">
        <v>4</v>
      </c>
    </row>
    <row r="717" spans="1:3" x14ac:dyDescent="0.25">
      <c r="A717" t="s">
        <v>755</v>
      </c>
      <c r="B717">
        <v>1816</v>
      </c>
      <c r="C717">
        <v>24</v>
      </c>
    </row>
    <row r="718" spans="1:3" x14ac:dyDescent="0.25">
      <c r="A718" t="s">
        <v>756</v>
      </c>
      <c r="B718">
        <v>1816</v>
      </c>
      <c r="C718">
        <v>4</v>
      </c>
    </row>
    <row r="719" spans="1:3" x14ac:dyDescent="0.25">
      <c r="A719" t="s">
        <v>757</v>
      </c>
      <c r="B719">
        <v>1828</v>
      </c>
      <c r="C719">
        <v>24</v>
      </c>
    </row>
    <row r="720" spans="1:3" x14ac:dyDescent="0.25">
      <c r="A720" t="s">
        <v>758</v>
      </c>
      <c r="B720">
        <v>1828</v>
      </c>
      <c r="C720">
        <v>6</v>
      </c>
    </row>
    <row r="721" spans="1:3" x14ac:dyDescent="0.25">
      <c r="A721" t="s">
        <v>759</v>
      </c>
      <c r="B721">
        <v>1829</v>
      </c>
      <c r="C721">
        <v>48</v>
      </c>
    </row>
    <row r="722" spans="1:3" x14ac:dyDescent="0.25">
      <c r="A722" t="s">
        <v>760</v>
      </c>
      <c r="B722">
        <v>1829</v>
      </c>
      <c r="C722">
        <v>4</v>
      </c>
    </row>
    <row r="723" spans="1:3" x14ac:dyDescent="0.25">
      <c r="A723" t="s">
        <v>761</v>
      </c>
      <c r="B723">
        <v>18834</v>
      </c>
      <c r="C723">
        <v>48</v>
      </c>
    </row>
    <row r="724" spans="1:3" x14ac:dyDescent="0.25">
      <c r="A724" t="s">
        <v>762</v>
      </c>
      <c r="B724">
        <v>18834</v>
      </c>
      <c r="C724">
        <v>6</v>
      </c>
    </row>
    <row r="725" spans="1:3" x14ac:dyDescent="0.25">
      <c r="A725" t="s">
        <v>763</v>
      </c>
      <c r="B725">
        <v>19008</v>
      </c>
      <c r="C725">
        <v>48</v>
      </c>
    </row>
    <row r="726" spans="1:3" x14ac:dyDescent="0.25">
      <c r="A726" t="s">
        <v>764</v>
      </c>
      <c r="B726">
        <v>19008</v>
      </c>
      <c r="C726">
        <v>1</v>
      </c>
    </row>
    <row r="727" spans="1:3" x14ac:dyDescent="0.25">
      <c r="A727" t="s">
        <v>765</v>
      </c>
      <c r="B727">
        <v>1903</v>
      </c>
      <c r="C727">
        <v>24</v>
      </c>
    </row>
    <row r="728" spans="1:3" x14ac:dyDescent="0.25">
      <c r="A728" t="s">
        <v>766</v>
      </c>
      <c r="B728">
        <v>1903</v>
      </c>
      <c r="C728">
        <v>1</v>
      </c>
    </row>
    <row r="729" spans="1:3" x14ac:dyDescent="0.25">
      <c r="A729" t="s">
        <v>767</v>
      </c>
      <c r="B729">
        <v>1903</v>
      </c>
      <c r="C729">
        <v>2</v>
      </c>
    </row>
    <row r="730" spans="1:3" x14ac:dyDescent="0.25">
      <c r="A730" t="s">
        <v>768</v>
      </c>
      <c r="B730">
        <v>1904</v>
      </c>
      <c r="C730">
        <v>24</v>
      </c>
    </row>
    <row r="731" spans="1:3" x14ac:dyDescent="0.25">
      <c r="A731" t="s">
        <v>769</v>
      </c>
      <c r="B731">
        <v>1904</v>
      </c>
      <c r="C731">
        <v>6</v>
      </c>
    </row>
    <row r="732" spans="1:3" x14ac:dyDescent="0.25">
      <c r="A732" t="s">
        <v>770</v>
      </c>
      <c r="B732">
        <v>1906</v>
      </c>
      <c r="C732">
        <v>24</v>
      </c>
    </row>
    <row r="733" spans="1:3" x14ac:dyDescent="0.25">
      <c r="A733" t="s">
        <v>26</v>
      </c>
      <c r="B733">
        <v>1906</v>
      </c>
      <c r="C733">
        <v>1</v>
      </c>
    </row>
    <row r="734" spans="1:3" x14ac:dyDescent="0.25">
      <c r="A734" t="s">
        <v>771</v>
      </c>
      <c r="B734">
        <v>1906</v>
      </c>
      <c r="C734">
        <v>2</v>
      </c>
    </row>
    <row r="735" spans="1:3" x14ac:dyDescent="0.25">
      <c r="A735" t="s">
        <v>772</v>
      </c>
      <c r="B735">
        <v>1907</v>
      </c>
      <c r="C735">
        <v>24</v>
      </c>
    </row>
    <row r="736" spans="1:3" x14ac:dyDescent="0.25">
      <c r="A736" t="s">
        <v>773</v>
      </c>
      <c r="B736">
        <v>1907</v>
      </c>
      <c r="C736">
        <v>3</v>
      </c>
    </row>
    <row r="737" spans="1:3" x14ac:dyDescent="0.25">
      <c r="A737" t="s">
        <v>774</v>
      </c>
      <c r="B737">
        <v>1908</v>
      </c>
      <c r="C737">
        <v>24</v>
      </c>
    </row>
    <row r="738" spans="1:3" x14ac:dyDescent="0.25">
      <c r="A738" t="s">
        <v>775</v>
      </c>
      <c r="B738">
        <v>1908</v>
      </c>
      <c r="C738">
        <v>6</v>
      </c>
    </row>
    <row r="739" spans="1:3" x14ac:dyDescent="0.25">
      <c r="A739" t="s">
        <v>776</v>
      </c>
      <c r="B739">
        <v>1909</v>
      </c>
      <c r="C739">
        <v>24</v>
      </c>
    </row>
    <row r="740" spans="1:3" x14ac:dyDescent="0.25">
      <c r="A740" t="s">
        <v>777</v>
      </c>
      <c r="B740">
        <v>1909</v>
      </c>
      <c r="C740">
        <v>1</v>
      </c>
    </row>
    <row r="741" spans="1:3" x14ac:dyDescent="0.25">
      <c r="A741" t="s">
        <v>778</v>
      </c>
      <c r="B741">
        <v>1909</v>
      </c>
      <c r="C741">
        <v>2</v>
      </c>
    </row>
    <row r="742" spans="1:3" x14ac:dyDescent="0.25">
      <c r="A742" t="s">
        <v>779</v>
      </c>
      <c r="B742">
        <v>1910</v>
      </c>
      <c r="C742">
        <v>24</v>
      </c>
    </row>
    <row r="743" spans="1:3" x14ac:dyDescent="0.25">
      <c r="A743" t="s">
        <v>780</v>
      </c>
      <c r="B743">
        <v>1910</v>
      </c>
      <c r="C743">
        <v>6</v>
      </c>
    </row>
    <row r="744" spans="1:3" x14ac:dyDescent="0.25">
      <c r="A744" t="s">
        <v>781</v>
      </c>
      <c r="B744">
        <v>1911</v>
      </c>
      <c r="C744">
        <v>24</v>
      </c>
    </row>
    <row r="745" spans="1:3" x14ac:dyDescent="0.25">
      <c r="A745" t="s">
        <v>782</v>
      </c>
      <c r="B745">
        <v>1911</v>
      </c>
      <c r="C745">
        <v>4</v>
      </c>
    </row>
    <row r="746" spans="1:3" x14ac:dyDescent="0.25">
      <c r="A746" t="s">
        <v>783</v>
      </c>
      <c r="B746">
        <v>1911</v>
      </c>
      <c r="C746">
        <v>6</v>
      </c>
    </row>
    <row r="747" spans="1:3" x14ac:dyDescent="0.25">
      <c r="A747" t="s">
        <v>784</v>
      </c>
      <c r="B747">
        <v>1912</v>
      </c>
      <c r="C747">
        <v>24</v>
      </c>
    </row>
    <row r="748" spans="1:3" x14ac:dyDescent="0.25">
      <c r="A748" t="s">
        <v>785</v>
      </c>
      <c r="B748">
        <v>1912</v>
      </c>
      <c r="C748">
        <v>1</v>
      </c>
    </row>
    <row r="749" spans="1:3" x14ac:dyDescent="0.25">
      <c r="A749" t="s">
        <v>786</v>
      </c>
      <c r="B749">
        <v>1912</v>
      </c>
      <c r="C749">
        <v>2</v>
      </c>
    </row>
    <row r="750" spans="1:3" x14ac:dyDescent="0.25">
      <c r="A750" t="s">
        <v>787</v>
      </c>
      <c r="B750">
        <v>1913</v>
      </c>
      <c r="C750">
        <v>24</v>
      </c>
    </row>
    <row r="751" spans="1:3" x14ac:dyDescent="0.25">
      <c r="A751" t="s">
        <v>788</v>
      </c>
      <c r="B751">
        <v>1913</v>
      </c>
      <c r="C751">
        <v>6</v>
      </c>
    </row>
    <row r="752" spans="1:3" x14ac:dyDescent="0.25">
      <c r="A752" t="s">
        <v>789</v>
      </c>
      <c r="B752">
        <v>1914</v>
      </c>
      <c r="C752">
        <v>24</v>
      </c>
    </row>
    <row r="753" spans="1:3" x14ac:dyDescent="0.25">
      <c r="A753" t="s">
        <v>790</v>
      </c>
      <c r="B753">
        <v>1914</v>
      </c>
      <c r="C753">
        <v>6</v>
      </c>
    </row>
    <row r="754" spans="1:3" x14ac:dyDescent="0.25">
      <c r="A754" t="s">
        <v>791</v>
      </c>
      <c r="B754">
        <v>1915</v>
      </c>
      <c r="C754">
        <v>24</v>
      </c>
    </row>
    <row r="755" spans="1:3" x14ac:dyDescent="0.25">
      <c r="A755" t="s">
        <v>792</v>
      </c>
      <c r="B755">
        <v>1915</v>
      </c>
      <c r="C755">
        <v>6</v>
      </c>
    </row>
    <row r="756" spans="1:3" x14ac:dyDescent="0.25">
      <c r="A756" t="s">
        <v>793</v>
      </c>
      <c r="B756">
        <v>1916</v>
      </c>
      <c r="C756">
        <v>24</v>
      </c>
    </row>
    <row r="757" spans="1:3" x14ac:dyDescent="0.25">
      <c r="A757" t="s">
        <v>794</v>
      </c>
      <c r="B757">
        <v>1916</v>
      </c>
      <c r="C757">
        <v>1</v>
      </c>
    </row>
    <row r="758" spans="1:3" x14ac:dyDescent="0.25">
      <c r="A758" t="s">
        <v>795</v>
      </c>
      <c r="B758">
        <v>1916</v>
      </c>
      <c r="C758">
        <v>2</v>
      </c>
    </row>
    <row r="759" spans="1:3" x14ac:dyDescent="0.25">
      <c r="A759" t="s">
        <v>796</v>
      </c>
      <c r="B759">
        <v>1917</v>
      </c>
      <c r="C759">
        <v>24</v>
      </c>
    </row>
    <row r="760" spans="1:3" x14ac:dyDescent="0.25">
      <c r="A760" t="s">
        <v>797</v>
      </c>
      <c r="B760">
        <v>1917</v>
      </c>
      <c r="C760">
        <v>1</v>
      </c>
    </row>
    <row r="761" spans="1:3" x14ac:dyDescent="0.25">
      <c r="A761" t="s">
        <v>798</v>
      </c>
      <c r="B761">
        <v>1917</v>
      </c>
      <c r="C761">
        <v>2</v>
      </c>
    </row>
    <row r="762" spans="1:3" x14ac:dyDescent="0.25">
      <c r="A762" t="s">
        <v>799</v>
      </c>
      <c r="B762">
        <v>1918</v>
      </c>
      <c r="C762">
        <v>24</v>
      </c>
    </row>
    <row r="763" spans="1:3" x14ac:dyDescent="0.25">
      <c r="A763" t="s">
        <v>800</v>
      </c>
      <c r="B763">
        <v>1918</v>
      </c>
      <c r="C763">
        <v>1</v>
      </c>
    </row>
    <row r="764" spans="1:3" x14ac:dyDescent="0.25">
      <c r="A764" t="s">
        <v>801</v>
      </c>
      <c r="B764">
        <v>1918</v>
      </c>
      <c r="C764">
        <v>2</v>
      </c>
    </row>
    <row r="765" spans="1:3" x14ac:dyDescent="0.25">
      <c r="A765" t="s">
        <v>802</v>
      </c>
      <c r="B765">
        <v>1919</v>
      </c>
      <c r="C765">
        <v>24</v>
      </c>
    </row>
    <row r="766" spans="1:3" x14ac:dyDescent="0.25">
      <c r="A766" t="s">
        <v>803</v>
      </c>
      <c r="B766">
        <v>1919</v>
      </c>
      <c r="C766">
        <v>1</v>
      </c>
    </row>
    <row r="767" spans="1:3" x14ac:dyDescent="0.25">
      <c r="A767" t="s">
        <v>804</v>
      </c>
      <c r="B767">
        <v>1919</v>
      </c>
      <c r="C767">
        <v>2</v>
      </c>
    </row>
    <row r="768" spans="1:3" x14ac:dyDescent="0.25">
      <c r="A768" t="s">
        <v>805</v>
      </c>
      <c r="B768">
        <v>1920</v>
      </c>
      <c r="C768">
        <v>24</v>
      </c>
    </row>
    <row r="769" spans="1:3" x14ac:dyDescent="0.25">
      <c r="A769" t="s">
        <v>806</v>
      </c>
      <c r="B769">
        <v>1920</v>
      </c>
      <c r="C769">
        <v>6</v>
      </c>
    </row>
    <row r="770" spans="1:3" x14ac:dyDescent="0.25">
      <c r="A770" t="s">
        <v>807</v>
      </c>
      <c r="B770">
        <v>1921</v>
      </c>
      <c r="C770">
        <v>24</v>
      </c>
    </row>
    <row r="771" spans="1:3" x14ac:dyDescent="0.25">
      <c r="A771" t="s">
        <v>808</v>
      </c>
      <c r="B771">
        <v>1921</v>
      </c>
      <c r="C771">
        <v>1</v>
      </c>
    </row>
    <row r="772" spans="1:3" x14ac:dyDescent="0.25">
      <c r="A772" t="s">
        <v>809</v>
      </c>
      <c r="B772">
        <v>1921</v>
      </c>
      <c r="C772">
        <v>2</v>
      </c>
    </row>
    <row r="773" spans="1:3" x14ac:dyDescent="0.25">
      <c r="A773" t="s">
        <v>810</v>
      </c>
      <c r="B773">
        <v>1925</v>
      </c>
      <c r="C773">
        <v>24</v>
      </c>
    </row>
    <row r="774" spans="1:3" x14ac:dyDescent="0.25">
      <c r="A774" t="s">
        <v>811</v>
      </c>
      <c r="B774">
        <v>1925</v>
      </c>
      <c r="C774">
        <v>3</v>
      </c>
    </row>
    <row r="775" spans="1:3" x14ac:dyDescent="0.25">
      <c r="A775" t="s">
        <v>812</v>
      </c>
      <c r="B775">
        <v>1926</v>
      </c>
      <c r="C775">
        <v>24</v>
      </c>
    </row>
    <row r="776" spans="1:3" x14ac:dyDescent="0.25">
      <c r="A776" t="s">
        <v>813</v>
      </c>
      <c r="B776">
        <v>1926</v>
      </c>
      <c r="C776">
        <v>6</v>
      </c>
    </row>
    <row r="777" spans="1:3" x14ac:dyDescent="0.25">
      <c r="A777" t="s">
        <v>814</v>
      </c>
      <c r="B777">
        <v>1927</v>
      </c>
      <c r="C777">
        <v>24</v>
      </c>
    </row>
    <row r="778" spans="1:3" x14ac:dyDescent="0.25">
      <c r="A778" t="s">
        <v>815</v>
      </c>
      <c r="B778">
        <v>1927</v>
      </c>
      <c r="C778">
        <v>3</v>
      </c>
    </row>
    <row r="779" spans="1:3" x14ac:dyDescent="0.25">
      <c r="A779" t="s">
        <v>816</v>
      </c>
      <c r="B779">
        <v>1928</v>
      </c>
      <c r="C779">
        <v>24</v>
      </c>
    </row>
    <row r="780" spans="1:3" x14ac:dyDescent="0.25">
      <c r="A780" t="s">
        <v>817</v>
      </c>
      <c r="B780">
        <v>1928</v>
      </c>
      <c r="C780">
        <v>3</v>
      </c>
    </row>
    <row r="781" spans="1:3" x14ac:dyDescent="0.25">
      <c r="A781" t="s">
        <v>818</v>
      </c>
      <c r="B781">
        <v>1929</v>
      </c>
      <c r="C781">
        <v>24</v>
      </c>
    </row>
    <row r="782" spans="1:3" x14ac:dyDescent="0.25">
      <c r="A782" t="s">
        <v>27</v>
      </c>
      <c r="B782">
        <v>1929</v>
      </c>
      <c r="C782">
        <v>1</v>
      </c>
    </row>
    <row r="783" spans="1:3" x14ac:dyDescent="0.25">
      <c r="A783" t="s">
        <v>819</v>
      </c>
      <c r="B783">
        <v>1929</v>
      </c>
      <c r="C783">
        <v>2</v>
      </c>
    </row>
    <row r="784" spans="1:3" x14ac:dyDescent="0.25">
      <c r="A784" t="s">
        <v>820</v>
      </c>
      <c r="B784">
        <v>1933</v>
      </c>
      <c r="C784">
        <v>24</v>
      </c>
    </row>
    <row r="785" spans="1:3" x14ac:dyDescent="0.25">
      <c r="A785" t="s">
        <v>821</v>
      </c>
      <c r="B785">
        <v>1933</v>
      </c>
      <c r="C785">
        <v>6</v>
      </c>
    </row>
    <row r="786" spans="1:3" x14ac:dyDescent="0.25">
      <c r="A786" t="s">
        <v>822</v>
      </c>
      <c r="B786">
        <v>1934</v>
      </c>
      <c r="C786">
        <v>24</v>
      </c>
    </row>
    <row r="787" spans="1:3" x14ac:dyDescent="0.25">
      <c r="A787" t="s">
        <v>823</v>
      </c>
      <c r="B787">
        <v>1934</v>
      </c>
      <c r="C787">
        <v>6</v>
      </c>
    </row>
    <row r="788" spans="1:3" x14ac:dyDescent="0.25">
      <c r="A788" t="s">
        <v>824</v>
      </c>
      <c r="B788">
        <v>1939</v>
      </c>
      <c r="C788">
        <v>24</v>
      </c>
    </row>
    <row r="789" spans="1:3" x14ac:dyDescent="0.25">
      <c r="A789" t="s">
        <v>825</v>
      </c>
      <c r="B789">
        <v>1939</v>
      </c>
      <c r="C789">
        <v>1</v>
      </c>
    </row>
    <row r="790" spans="1:3" x14ac:dyDescent="0.25">
      <c r="A790" t="s">
        <v>826</v>
      </c>
      <c r="B790">
        <v>1939</v>
      </c>
      <c r="C790">
        <v>4</v>
      </c>
    </row>
    <row r="791" spans="1:3" x14ac:dyDescent="0.25">
      <c r="A791" t="s">
        <v>827</v>
      </c>
      <c r="B791">
        <v>1940</v>
      </c>
      <c r="C791">
        <v>24</v>
      </c>
    </row>
    <row r="792" spans="1:3" x14ac:dyDescent="0.25">
      <c r="A792" t="s">
        <v>828</v>
      </c>
      <c r="B792">
        <v>1940</v>
      </c>
      <c r="C792">
        <v>288</v>
      </c>
    </row>
    <row r="793" spans="1:3" x14ac:dyDescent="0.25">
      <c r="A793" t="s">
        <v>829</v>
      </c>
      <c r="B793">
        <v>1941</v>
      </c>
      <c r="C793">
        <v>24</v>
      </c>
    </row>
    <row r="794" spans="1:3" x14ac:dyDescent="0.25">
      <c r="A794" t="s">
        <v>830</v>
      </c>
      <c r="B794">
        <v>1941</v>
      </c>
      <c r="C794">
        <v>1</v>
      </c>
    </row>
    <row r="795" spans="1:3" x14ac:dyDescent="0.25">
      <c r="A795" t="s">
        <v>831</v>
      </c>
      <c r="B795">
        <v>2000</v>
      </c>
      <c r="C795">
        <v>24</v>
      </c>
    </row>
    <row r="796" spans="1:3" x14ac:dyDescent="0.25">
      <c r="A796" t="s">
        <v>832</v>
      </c>
      <c r="B796">
        <v>2000</v>
      </c>
      <c r="C796">
        <v>1</v>
      </c>
    </row>
    <row r="797" spans="1:3" x14ac:dyDescent="0.25">
      <c r="A797" t="s">
        <v>833</v>
      </c>
      <c r="B797">
        <v>2000</v>
      </c>
      <c r="C797">
        <v>2</v>
      </c>
    </row>
    <row r="798" spans="1:3" x14ac:dyDescent="0.25">
      <c r="A798" t="s">
        <v>834</v>
      </c>
      <c r="B798">
        <v>20017</v>
      </c>
      <c r="C798">
        <v>1</v>
      </c>
    </row>
    <row r="799" spans="1:3" x14ac:dyDescent="0.25">
      <c r="A799" t="s">
        <v>835</v>
      </c>
      <c r="B799">
        <v>20018</v>
      </c>
      <c r="C799">
        <v>1</v>
      </c>
    </row>
    <row r="800" spans="1:3" x14ac:dyDescent="0.25">
      <c r="A800" t="s">
        <v>836</v>
      </c>
      <c r="B800">
        <v>2001</v>
      </c>
      <c r="C800">
        <v>24</v>
      </c>
    </row>
    <row r="801" spans="1:3" x14ac:dyDescent="0.25">
      <c r="A801" t="s">
        <v>837</v>
      </c>
      <c r="B801">
        <v>2001</v>
      </c>
      <c r="C801">
        <v>1</v>
      </c>
    </row>
    <row r="802" spans="1:3" x14ac:dyDescent="0.25">
      <c r="A802" t="s">
        <v>838</v>
      </c>
      <c r="B802">
        <v>2001</v>
      </c>
      <c r="C802">
        <v>2</v>
      </c>
    </row>
    <row r="803" spans="1:3" x14ac:dyDescent="0.25">
      <c r="A803" t="s">
        <v>839</v>
      </c>
      <c r="B803">
        <v>20050</v>
      </c>
      <c r="C803">
        <v>1</v>
      </c>
    </row>
    <row r="804" spans="1:3" x14ac:dyDescent="0.25">
      <c r="A804" t="s">
        <v>840</v>
      </c>
      <c r="B804">
        <v>2005</v>
      </c>
      <c r="C804">
        <v>24</v>
      </c>
    </row>
    <row r="805" spans="1:3" x14ac:dyDescent="0.25">
      <c r="A805" t="s">
        <v>841</v>
      </c>
      <c r="B805">
        <v>2005</v>
      </c>
      <c r="C805">
        <v>1</v>
      </c>
    </row>
    <row r="806" spans="1:3" x14ac:dyDescent="0.25">
      <c r="A806" t="s">
        <v>842</v>
      </c>
      <c r="B806">
        <v>2005</v>
      </c>
      <c r="C806">
        <v>2</v>
      </c>
    </row>
    <row r="807" spans="1:3" x14ac:dyDescent="0.25">
      <c r="A807" t="s">
        <v>843</v>
      </c>
      <c r="B807">
        <v>2006</v>
      </c>
      <c r="C807">
        <v>24</v>
      </c>
    </row>
    <row r="808" spans="1:3" x14ac:dyDescent="0.25">
      <c r="A808" t="s">
        <v>844</v>
      </c>
      <c r="B808">
        <v>2006</v>
      </c>
      <c r="C808">
        <v>1</v>
      </c>
    </row>
    <row r="809" spans="1:3" x14ac:dyDescent="0.25">
      <c r="A809" t="s">
        <v>845</v>
      </c>
      <c r="B809">
        <v>2006</v>
      </c>
      <c r="C809">
        <v>2</v>
      </c>
    </row>
    <row r="810" spans="1:3" x14ac:dyDescent="0.25">
      <c r="A810" t="s">
        <v>846</v>
      </c>
      <c r="B810">
        <v>20070</v>
      </c>
      <c r="C810">
        <v>1</v>
      </c>
    </row>
    <row r="811" spans="1:3" x14ac:dyDescent="0.25">
      <c r="A811" t="s">
        <v>847</v>
      </c>
      <c r="B811">
        <v>20077</v>
      </c>
      <c r="C811">
        <v>1</v>
      </c>
    </row>
    <row r="812" spans="1:3" x14ac:dyDescent="0.25">
      <c r="A812" t="s">
        <v>848</v>
      </c>
      <c r="B812">
        <v>2007</v>
      </c>
      <c r="C812">
        <v>1</v>
      </c>
    </row>
    <row r="813" spans="1:3" x14ac:dyDescent="0.25">
      <c r="A813" t="s">
        <v>849</v>
      </c>
      <c r="B813">
        <v>2007</v>
      </c>
      <c r="C813">
        <v>24</v>
      </c>
    </row>
    <row r="814" spans="1:3" x14ac:dyDescent="0.25">
      <c r="A814" t="s">
        <v>850</v>
      </c>
      <c r="B814">
        <v>2007</v>
      </c>
      <c r="C814">
        <v>1</v>
      </c>
    </row>
    <row r="815" spans="1:3" x14ac:dyDescent="0.25">
      <c r="A815" t="s">
        <v>851</v>
      </c>
      <c r="B815">
        <v>2007</v>
      </c>
      <c r="C815">
        <v>2</v>
      </c>
    </row>
    <row r="816" spans="1:3" x14ac:dyDescent="0.25">
      <c r="A816" t="s">
        <v>852</v>
      </c>
      <c r="B816">
        <v>20080</v>
      </c>
      <c r="C816">
        <v>1</v>
      </c>
    </row>
    <row r="817" spans="1:3" x14ac:dyDescent="0.25">
      <c r="A817" t="s">
        <v>853</v>
      </c>
      <c r="B817">
        <v>20081</v>
      </c>
      <c r="C817">
        <v>1</v>
      </c>
    </row>
    <row r="818" spans="1:3" x14ac:dyDescent="0.25">
      <c r="A818" t="s">
        <v>854</v>
      </c>
      <c r="B818">
        <v>2008</v>
      </c>
      <c r="C818">
        <v>24</v>
      </c>
    </row>
    <row r="819" spans="1:3" x14ac:dyDescent="0.25">
      <c r="A819" t="s">
        <v>855</v>
      </c>
      <c r="B819">
        <v>2008</v>
      </c>
      <c r="C819">
        <v>1</v>
      </c>
    </row>
    <row r="820" spans="1:3" x14ac:dyDescent="0.25">
      <c r="A820" t="s">
        <v>856</v>
      </c>
      <c r="B820">
        <v>2008</v>
      </c>
      <c r="C820">
        <v>2</v>
      </c>
    </row>
    <row r="821" spans="1:3" x14ac:dyDescent="0.25">
      <c r="A821" t="s">
        <v>857</v>
      </c>
      <c r="B821">
        <v>2009</v>
      </c>
      <c r="C821">
        <v>1</v>
      </c>
    </row>
    <row r="822" spans="1:3" x14ac:dyDescent="0.25">
      <c r="A822" t="s">
        <v>858</v>
      </c>
      <c r="B822">
        <v>2010</v>
      </c>
      <c r="C822">
        <v>24</v>
      </c>
    </row>
    <row r="823" spans="1:3" x14ac:dyDescent="0.25">
      <c r="A823" t="s">
        <v>859</v>
      </c>
      <c r="B823">
        <v>2010</v>
      </c>
      <c r="C823">
        <v>1</v>
      </c>
    </row>
    <row r="824" spans="1:3" x14ac:dyDescent="0.25">
      <c r="A824" t="s">
        <v>860</v>
      </c>
      <c r="B824">
        <v>2010</v>
      </c>
      <c r="C824">
        <v>2</v>
      </c>
    </row>
    <row r="825" spans="1:3" x14ac:dyDescent="0.25">
      <c r="A825" t="s">
        <v>861</v>
      </c>
      <c r="B825">
        <v>2011</v>
      </c>
      <c r="C825">
        <v>24</v>
      </c>
    </row>
    <row r="826" spans="1:3" x14ac:dyDescent="0.25">
      <c r="A826" t="s">
        <v>862</v>
      </c>
      <c r="B826">
        <v>2011</v>
      </c>
      <c r="C826">
        <v>1</v>
      </c>
    </row>
    <row r="827" spans="1:3" x14ac:dyDescent="0.25">
      <c r="A827" t="s">
        <v>863</v>
      </c>
      <c r="B827">
        <v>2011</v>
      </c>
      <c r="C827">
        <v>2</v>
      </c>
    </row>
    <row r="828" spans="1:3" x14ac:dyDescent="0.25">
      <c r="A828" t="s">
        <v>864</v>
      </c>
      <c r="B828">
        <v>2012</v>
      </c>
      <c r="C828">
        <v>24</v>
      </c>
    </row>
    <row r="829" spans="1:3" x14ac:dyDescent="0.25">
      <c r="A829" t="s">
        <v>865</v>
      </c>
      <c r="B829">
        <v>2012</v>
      </c>
      <c r="C829">
        <v>1</v>
      </c>
    </row>
    <row r="830" spans="1:3" x14ac:dyDescent="0.25">
      <c r="A830" t="s">
        <v>866</v>
      </c>
      <c r="B830">
        <v>2012</v>
      </c>
      <c r="C830">
        <v>2</v>
      </c>
    </row>
    <row r="831" spans="1:3" x14ac:dyDescent="0.25">
      <c r="A831" t="s">
        <v>867</v>
      </c>
      <c r="B831">
        <v>2013</v>
      </c>
      <c r="C831">
        <v>24</v>
      </c>
    </row>
    <row r="832" spans="1:3" x14ac:dyDescent="0.25">
      <c r="A832" t="s">
        <v>868</v>
      </c>
      <c r="B832">
        <v>2013</v>
      </c>
      <c r="C832">
        <v>1</v>
      </c>
    </row>
    <row r="833" spans="1:3" x14ac:dyDescent="0.25">
      <c r="A833" t="s">
        <v>869</v>
      </c>
      <c r="B833">
        <v>2013</v>
      </c>
      <c r="C833">
        <v>4</v>
      </c>
    </row>
    <row r="834" spans="1:3" x14ac:dyDescent="0.25">
      <c r="A834" t="s">
        <v>870</v>
      </c>
      <c r="B834">
        <v>2014</v>
      </c>
      <c r="C834">
        <v>48</v>
      </c>
    </row>
    <row r="835" spans="1:3" x14ac:dyDescent="0.25">
      <c r="A835" t="s">
        <v>871</v>
      </c>
      <c r="B835">
        <v>2014</v>
      </c>
      <c r="C835">
        <v>1</v>
      </c>
    </row>
    <row r="836" spans="1:3" x14ac:dyDescent="0.25">
      <c r="A836" t="s">
        <v>872</v>
      </c>
      <c r="B836">
        <v>2014</v>
      </c>
      <c r="C836">
        <v>2</v>
      </c>
    </row>
    <row r="837" spans="1:3" x14ac:dyDescent="0.25">
      <c r="A837" t="s">
        <v>873</v>
      </c>
      <c r="B837">
        <v>2015</v>
      </c>
      <c r="C837">
        <v>24</v>
      </c>
    </row>
    <row r="838" spans="1:3" x14ac:dyDescent="0.25">
      <c r="A838" t="s">
        <v>874</v>
      </c>
      <c r="B838">
        <v>2015</v>
      </c>
      <c r="C838">
        <v>1</v>
      </c>
    </row>
    <row r="839" spans="1:3" x14ac:dyDescent="0.25">
      <c r="A839" t="s">
        <v>875</v>
      </c>
      <c r="B839">
        <v>2015</v>
      </c>
      <c r="C839">
        <v>2</v>
      </c>
    </row>
    <row r="840" spans="1:3" x14ac:dyDescent="0.25">
      <c r="A840" t="s">
        <v>876</v>
      </c>
      <c r="B840">
        <v>2017</v>
      </c>
      <c r="C840">
        <v>24</v>
      </c>
    </row>
    <row r="841" spans="1:3" x14ac:dyDescent="0.25">
      <c r="A841" t="s">
        <v>877</v>
      </c>
      <c r="B841">
        <v>2017</v>
      </c>
      <c r="C841">
        <v>1</v>
      </c>
    </row>
    <row r="842" spans="1:3" x14ac:dyDescent="0.25">
      <c r="A842" t="s">
        <v>878</v>
      </c>
      <c r="B842">
        <v>2017</v>
      </c>
      <c r="C842">
        <v>2</v>
      </c>
    </row>
    <row r="843" spans="1:3" x14ac:dyDescent="0.25">
      <c r="A843" t="s">
        <v>879</v>
      </c>
      <c r="B843">
        <v>2019</v>
      </c>
      <c r="C843">
        <v>2</v>
      </c>
    </row>
    <row r="844" spans="1:3" x14ac:dyDescent="0.25">
      <c r="A844" t="s">
        <v>880</v>
      </c>
      <c r="B844">
        <v>2019</v>
      </c>
      <c r="C844">
        <v>1</v>
      </c>
    </row>
    <row r="845" spans="1:3" x14ac:dyDescent="0.25">
      <c r="A845" t="s">
        <v>881</v>
      </c>
      <c r="B845">
        <v>2022</v>
      </c>
      <c r="C845">
        <v>24</v>
      </c>
    </row>
    <row r="846" spans="1:3" x14ac:dyDescent="0.25">
      <c r="A846" t="s">
        <v>882</v>
      </c>
      <c r="B846">
        <v>2022</v>
      </c>
      <c r="C846">
        <v>1</v>
      </c>
    </row>
    <row r="847" spans="1:3" x14ac:dyDescent="0.25">
      <c r="A847" t="s">
        <v>883</v>
      </c>
      <c r="B847">
        <v>2022</v>
      </c>
      <c r="C847">
        <v>2</v>
      </c>
    </row>
    <row r="848" spans="1:3" x14ac:dyDescent="0.25">
      <c r="A848" t="s">
        <v>884</v>
      </c>
      <c r="B848">
        <v>2023</v>
      </c>
      <c r="C848">
        <v>24</v>
      </c>
    </row>
    <row r="849" spans="1:3" x14ac:dyDescent="0.25">
      <c r="A849" t="s">
        <v>885</v>
      </c>
      <c r="B849">
        <v>2023</v>
      </c>
      <c r="C849">
        <v>1</v>
      </c>
    </row>
    <row r="850" spans="1:3" x14ac:dyDescent="0.25">
      <c r="A850" t="s">
        <v>886</v>
      </c>
      <c r="B850">
        <v>2023</v>
      </c>
      <c r="C850">
        <v>2</v>
      </c>
    </row>
    <row r="851" spans="1:3" x14ac:dyDescent="0.25">
      <c r="A851" t="s">
        <v>887</v>
      </c>
      <c r="B851">
        <v>2024</v>
      </c>
      <c r="C851">
        <v>24</v>
      </c>
    </row>
    <row r="852" spans="1:3" x14ac:dyDescent="0.25">
      <c r="A852" t="s">
        <v>888</v>
      </c>
      <c r="B852">
        <v>2024</v>
      </c>
      <c r="C852">
        <v>1</v>
      </c>
    </row>
    <row r="853" spans="1:3" x14ac:dyDescent="0.25">
      <c r="A853" t="s">
        <v>889</v>
      </c>
      <c r="B853">
        <v>2024</v>
      </c>
      <c r="C853">
        <v>2</v>
      </c>
    </row>
    <row r="854" spans="1:3" x14ac:dyDescent="0.25">
      <c r="A854" t="s">
        <v>890</v>
      </c>
      <c r="B854">
        <v>2025</v>
      </c>
      <c r="C854">
        <v>1</v>
      </c>
    </row>
    <row r="855" spans="1:3" x14ac:dyDescent="0.25">
      <c r="A855" t="s">
        <v>891</v>
      </c>
      <c r="B855">
        <v>2025</v>
      </c>
      <c r="C855">
        <v>24</v>
      </c>
    </row>
    <row r="856" spans="1:3" x14ac:dyDescent="0.25">
      <c r="A856" t="s">
        <v>892</v>
      </c>
      <c r="B856">
        <v>2025</v>
      </c>
      <c r="C856">
        <v>1</v>
      </c>
    </row>
    <row r="857" spans="1:3" x14ac:dyDescent="0.25">
      <c r="A857" t="s">
        <v>893</v>
      </c>
      <c r="B857">
        <v>2025</v>
      </c>
      <c r="C857">
        <v>2</v>
      </c>
    </row>
    <row r="858" spans="1:3" x14ac:dyDescent="0.25">
      <c r="A858" t="s">
        <v>894</v>
      </c>
      <c r="B858">
        <v>2027</v>
      </c>
      <c r="C858">
        <v>24</v>
      </c>
    </row>
    <row r="859" spans="1:3" x14ac:dyDescent="0.25">
      <c r="A859" t="s">
        <v>895</v>
      </c>
      <c r="B859">
        <v>2027</v>
      </c>
      <c r="C859">
        <v>1</v>
      </c>
    </row>
    <row r="860" spans="1:3" x14ac:dyDescent="0.25">
      <c r="A860" t="s">
        <v>896</v>
      </c>
      <c r="B860">
        <v>2027</v>
      </c>
      <c r="C860">
        <v>2</v>
      </c>
    </row>
    <row r="861" spans="1:3" x14ac:dyDescent="0.25">
      <c r="A861" t="s">
        <v>897</v>
      </c>
      <c r="B861">
        <v>2028</v>
      </c>
      <c r="C861">
        <v>24</v>
      </c>
    </row>
    <row r="862" spans="1:3" x14ac:dyDescent="0.25">
      <c r="A862" t="s">
        <v>898</v>
      </c>
      <c r="B862">
        <v>2028</v>
      </c>
      <c r="C862">
        <v>1</v>
      </c>
    </row>
    <row r="863" spans="1:3" x14ac:dyDescent="0.25">
      <c r="A863" t="s">
        <v>899</v>
      </c>
      <c r="B863">
        <v>2028</v>
      </c>
      <c r="C863">
        <v>2</v>
      </c>
    </row>
    <row r="864" spans="1:3" x14ac:dyDescent="0.25">
      <c r="A864" t="s">
        <v>900</v>
      </c>
      <c r="B864">
        <v>2029</v>
      </c>
      <c r="C864">
        <v>24</v>
      </c>
    </row>
    <row r="865" spans="1:3" x14ac:dyDescent="0.25">
      <c r="A865" t="s">
        <v>901</v>
      </c>
      <c r="B865">
        <v>2029</v>
      </c>
      <c r="C865">
        <v>1</v>
      </c>
    </row>
    <row r="866" spans="1:3" x14ac:dyDescent="0.25">
      <c r="A866" t="s">
        <v>902</v>
      </c>
      <c r="B866">
        <v>2029</v>
      </c>
      <c r="C866">
        <v>2</v>
      </c>
    </row>
    <row r="867" spans="1:3" x14ac:dyDescent="0.25">
      <c r="A867" t="s">
        <v>903</v>
      </c>
      <c r="B867">
        <v>2030</v>
      </c>
      <c r="C867">
        <v>12</v>
      </c>
    </row>
    <row r="868" spans="1:3" x14ac:dyDescent="0.25">
      <c r="A868" t="s">
        <v>904</v>
      </c>
      <c r="B868">
        <v>2030</v>
      </c>
      <c r="C868">
        <v>1</v>
      </c>
    </row>
    <row r="869" spans="1:3" x14ac:dyDescent="0.25">
      <c r="A869" t="s">
        <v>905</v>
      </c>
      <c r="B869">
        <v>2030</v>
      </c>
      <c r="C869">
        <v>2</v>
      </c>
    </row>
    <row r="870" spans="1:3" x14ac:dyDescent="0.25">
      <c r="A870" t="s">
        <v>906</v>
      </c>
      <c r="B870">
        <v>203</v>
      </c>
      <c r="C870">
        <v>24</v>
      </c>
    </row>
    <row r="871" spans="1:3" x14ac:dyDescent="0.25">
      <c r="A871" t="s">
        <v>907</v>
      </c>
      <c r="B871">
        <v>203</v>
      </c>
      <c r="C871">
        <v>1</v>
      </c>
    </row>
    <row r="872" spans="1:3" x14ac:dyDescent="0.25">
      <c r="A872" t="s">
        <v>908</v>
      </c>
      <c r="B872">
        <v>203</v>
      </c>
      <c r="C872">
        <v>2</v>
      </c>
    </row>
    <row r="873" spans="1:3" x14ac:dyDescent="0.25">
      <c r="A873" t="s">
        <v>909</v>
      </c>
      <c r="B873">
        <v>2042</v>
      </c>
      <c r="C873">
        <v>24</v>
      </c>
    </row>
    <row r="874" spans="1:3" x14ac:dyDescent="0.25">
      <c r="A874" t="s">
        <v>910</v>
      </c>
      <c r="B874">
        <v>2042</v>
      </c>
      <c r="C874">
        <v>1</v>
      </c>
    </row>
    <row r="875" spans="1:3" x14ac:dyDescent="0.25">
      <c r="A875" t="s">
        <v>911</v>
      </c>
      <c r="B875">
        <v>2042</v>
      </c>
      <c r="C875">
        <v>2</v>
      </c>
    </row>
    <row r="876" spans="1:3" x14ac:dyDescent="0.25">
      <c r="A876" t="s">
        <v>912</v>
      </c>
      <c r="B876">
        <v>2043</v>
      </c>
      <c r="C876">
        <v>24</v>
      </c>
    </row>
    <row r="877" spans="1:3" x14ac:dyDescent="0.25">
      <c r="A877" t="s">
        <v>913</v>
      </c>
      <c r="B877">
        <v>2043</v>
      </c>
      <c r="C877">
        <v>1</v>
      </c>
    </row>
    <row r="878" spans="1:3" x14ac:dyDescent="0.25">
      <c r="A878" t="s">
        <v>914</v>
      </c>
      <c r="B878">
        <v>2043</v>
      </c>
      <c r="C878">
        <v>2</v>
      </c>
    </row>
    <row r="879" spans="1:3" x14ac:dyDescent="0.25">
      <c r="A879" t="s">
        <v>915</v>
      </c>
      <c r="B879">
        <v>2044</v>
      </c>
      <c r="C879">
        <v>48</v>
      </c>
    </row>
    <row r="880" spans="1:3" x14ac:dyDescent="0.25">
      <c r="A880" t="s">
        <v>916</v>
      </c>
      <c r="B880">
        <v>2044</v>
      </c>
      <c r="C880">
        <v>1</v>
      </c>
    </row>
    <row r="881" spans="1:3" x14ac:dyDescent="0.25">
      <c r="A881" t="s">
        <v>917</v>
      </c>
      <c r="B881">
        <v>2044</v>
      </c>
      <c r="C881">
        <v>2</v>
      </c>
    </row>
    <row r="882" spans="1:3" x14ac:dyDescent="0.25">
      <c r="A882" t="s">
        <v>918</v>
      </c>
      <c r="B882">
        <v>2045</v>
      </c>
      <c r="C882">
        <v>2</v>
      </c>
    </row>
    <row r="883" spans="1:3" x14ac:dyDescent="0.25">
      <c r="A883" t="s">
        <v>919</v>
      </c>
      <c r="B883">
        <v>2045</v>
      </c>
      <c r="C883">
        <v>1</v>
      </c>
    </row>
    <row r="884" spans="1:3" x14ac:dyDescent="0.25">
      <c r="A884" t="s">
        <v>920</v>
      </c>
      <c r="B884">
        <v>2046</v>
      </c>
      <c r="C884">
        <v>24</v>
      </c>
    </row>
    <row r="885" spans="1:3" x14ac:dyDescent="0.25">
      <c r="A885" t="s">
        <v>921</v>
      </c>
      <c r="B885">
        <v>2046</v>
      </c>
      <c r="C885">
        <v>4</v>
      </c>
    </row>
    <row r="886" spans="1:3" x14ac:dyDescent="0.25">
      <c r="A886" t="s">
        <v>922</v>
      </c>
      <c r="B886">
        <v>2049</v>
      </c>
      <c r="C886">
        <v>48</v>
      </c>
    </row>
    <row r="887" spans="1:3" x14ac:dyDescent="0.25">
      <c r="A887" t="s">
        <v>923</v>
      </c>
      <c r="B887">
        <v>2049</v>
      </c>
      <c r="C887">
        <v>48</v>
      </c>
    </row>
    <row r="888" spans="1:3" x14ac:dyDescent="0.25">
      <c r="A888" t="s">
        <v>924</v>
      </c>
      <c r="B888">
        <v>2049</v>
      </c>
      <c r="C888">
        <v>3</v>
      </c>
    </row>
    <row r="889" spans="1:3" x14ac:dyDescent="0.25">
      <c r="A889" t="s">
        <v>925</v>
      </c>
      <c r="B889">
        <v>204</v>
      </c>
      <c r="C889">
        <v>1</v>
      </c>
    </row>
    <row r="890" spans="1:3" x14ac:dyDescent="0.25">
      <c r="A890" t="s">
        <v>926</v>
      </c>
      <c r="B890">
        <v>204</v>
      </c>
      <c r="C890">
        <v>24</v>
      </c>
    </row>
    <row r="891" spans="1:3" x14ac:dyDescent="0.25">
      <c r="A891" t="s">
        <v>927</v>
      </c>
      <c r="B891">
        <v>204</v>
      </c>
      <c r="C891">
        <v>1</v>
      </c>
    </row>
    <row r="892" spans="1:3" x14ac:dyDescent="0.25">
      <c r="A892" t="s">
        <v>928</v>
      </c>
      <c r="B892">
        <v>204</v>
      </c>
      <c r="C892">
        <v>2</v>
      </c>
    </row>
    <row r="893" spans="1:3" x14ac:dyDescent="0.25">
      <c r="A893" t="s">
        <v>929</v>
      </c>
      <c r="B893">
        <v>2050</v>
      </c>
      <c r="C893">
        <v>24</v>
      </c>
    </row>
    <row r="894" spans="1:3" x14ac:dyDescent="0.25">
      <c r="A894" t="s">
        <v>930</v>
      </c>
      <c r="B894">
        <v>2050</v>
      </c>
      <c r="C894">
        <v>1</v>
      </c>
    </row>
    <row r="895" spans="1:3" x14ac:dyDescent="0.25">
      <c r="A895" t="s">
        <v>931</v>
      </c>
      <c r="B895">
        <v>2050</v>
      </c>
      <c r="C895">
        <v>2</v>
      </c>
    </row>
    <row r="896" spans="1:3" x14ac:dyDescent="0.25">
      <c r="A896" t="s">
        <v>932</v>
      </c>
      <c r="B896">
        <v>2051</v>
      </c>
      <c r="C896">
        <v>24</v>
      </c>
    </row>
    <row r="897" spans="1:3" x14ac:dyDescent="0.25">
      <c r="A897" t="s">
        <v>933</v>
      </c>
      <c r="B897">
        <v>2051</v>
      </c>
      <c r="C897">
        <v>1</v>
      </c>
    </row>
    <row r="898" spans="1:3" x14ac:dyDescent="0.25">
      <c r="A898" t="s">
        <v>934</v>
      </c>
      <c r="B898">
        <v>2051</v>
      </c>
      <c r="C898">
        <v>2</v>
      </c>
    </row>
    <row r="899" spans="1:3" x14ac:dyDescent="0.25">
      <c r="A899" t="s">
        <v>935</v>
      </c>
      <c r="B899">
        <v>2052</v>
      </c>
      <c r="C899">
        <v>24</v>
      </c>
    </row>
    <row r="900" spans="1:3" x14ac:dyDescent="0.25">
      <c r="A900" t="s">
        <v>936</v>
      </c>
      <c r="B900">
        <v>2052</v>
      </c>
      <c r="C900">
        <v>1</v>
      </c>
    </row>
    <row r="901" spans="1:3" x14ac:dyDescent="0.25">
      <c r="A901" t="s">
        <v>937</v>
      </c>
      <c r="B901">
        <v>2052</v>
      </c>
      <c r="C901">
        <v>2</v>
      </c>
    </row>
    <row r="902" spans="1:3" x14ac:dyDescent="0.25">
      <c r="A902" t="s">
        <v>938</v>
      </c>
      <c r="B902">
        <v>2053</v>
      </c>
      <c r="C902">
        <v>12</v>
      </c>
    </row>
    <row r="903" spans="1:3" x14ac:dyDescent="0.25">
      <c r="A903" t="s">
        <v>939</v>
      </c>
      <c r="B903">
        <v>2053</v>
      </c>
      <c r="C903">
        <v>288</v>
      </c>
    </row>
    <row r="904" spans="1:3" x14ac:dyDescent="0.25">
      <c r="A904" t="s">
        <v>940</v>
      </c>
      <c r="B904">
        <v>2054</v>
      </c>
      <c r="C904">
        <v>12</v>
      </c>
    </row>
    <row r="905" spans="1:3" x14ac:dyDescent="0.25">
      <c r="A905" t="s">
        <v>941</v>
      </c>
      <c r="B905">
        <v>2054</v>
      </c>
      <c r="C905">
        <v>288</v>
      </c>
    </row>
    <row r="906" spans="1:3" x14ac:dyDescent="0.25">
      <c r="A906" t="s">
        <v>942</v>
      </c>
      <c r="B906">
        <v>2055</v>
      </c>
      <c r="C906">
        <v>12</v>
      </c>
    </row>
    <row r="907" spans="1:3" x14ac:dyDescent="0.25">
      <c r="A907" t="s">
        <v>943</v>
      </c>
      <c r="B907">
        <v>2055</v>
      </c>
      <c r="C907">
        <v>288</v>
      </c>
    </row>
    <row r="908" spans="1:3" x14ac:dyDescent="0.25">
      <c r="A908" t="s">
        <v>944</v>
      </c>
      <c r="B908">
        <v>205</v>
      </c>
      <c r="C908">
        <v>24</v>
      </c>
    </row>
    <row r="909" spans="1:3" x14ac:dyDescent="0.25">
      <c r="A909" t="s">
        <v>945</v>
      </c>
      <c r="B909">
        <v>205</v>
      </c>
      <c r="C909">
        <v>1</v>
      </c>
    </row>
    <row r="910" spans="1:3" x14ac:dyDescent="0.25">
      <c r="A910" t="s">
        <v>946</v>
      </c>
      <c r="B910">
        <v>205</v>
      </c>
      <c r="C910">
        <v>2</v>
      </c>
    </row>
    <row r="911" spans="1:3" x14ac:dyDescent="0.25">
      <c r="A911" t="s">
        <v>947</v>
      </c>
      <c r="B911">
        <v>20650</v>
      </c>
      <c r="C911">
        <v>24</v>
      </c>
    </row>
    <row r="912" spans="1:3" x14ac:dyDescent="0.25">
      <c r="A912" t="s">
        <v>948</v>
      </c>
      <c r="B912">
        <v>20650</v>
      </c>
      <c r="C912">
        <v>4</v>
      </c>
    </row>
    <row r="913" spans="1:3" x14ac:dyDescent="0.25">
      <c r="A913" t="s">
        <v>949</v>
      </c>
      <c r="B913">
        <v>206</v>
      </c>
      <c r="C913">
        <v>24</v>
      </c>
    </row>
    <row r="914" spans="1:3" x14ac:dyDescent="0.25">
      <c r="A914" t="s">
        <v>950</v>
      </c>
      <c r="B914">
        <v>206</v>
      </c>
      <c r="C914">
        <v>1</v>
      </c>
    </row>
    <row r="915" spans="1:3" x14ac:dyDescent="0.25">
      <c r="A915" t="s">
        <v>951</v>
      </c>
      <c r="B915">
        <v>206</v>
      </c>
      <c r="C915">
        <v>2</v>
      </c>
    </row>
    <row r="916" spans="1:3" x14ac:dyDescent="0.25">
      <c r="A916" t="s">
        <v>952</v>
      </c>
      <c r="B916">
        <v>2070</v>
      </c>
      <c r="C916">
        <v>12</v>
      </c>
    </row>
    <row r="917" spans="1:3" x14ac:dyDescent="0.25">
      <c r="A917" t="s">
        <v>953</v>
      </c>
      <c r="B917">
        <v>2070</v>
      </c>
      <c r="C917">
        <v>48</v>
      </c>
    </row>
    <row r="918" spans="1:3" x14ac:dyDescent="0.25">
      <c r="A918" t="s">
        <v>954</v>
      </c>
      <c r="B918">
        <v>2070</v>
      </c>
      <c r="C918">
        <v>1</v>
      </c>
    </row>
    <row r="919" spans="1:3" x14ac:dyDescent="0.25">
      <c r="A919" t="s">
        <v>955</v>
      </c>
      <c r="B919">
        <v>2070</v>
      </c>
      <c r="C919">
        <v>2</v>
      </c>
    </row>
    <row r="920" spans="1:3" x14ac:dyDescent="0.25">
      <c r="A920" t="s">
        <v>956</v>
      </c>
      <c r="B920">
        <v>2071</v>
      </c>
      <c r="C920">
        <v>6</v>
      </c>
    </row>
    <row r="921" spans="1:3" x14ac:dyDescent="0.25">
      <c r="A921" t="s">
        <v>957</v>
      </c>
      <c r="B921">
        <v>2071</v>
      </c>
      <c r="C921">
        <v>24</v>
      </c>
    </row>
    <row r="922" spans="1:3" x14ac:dyDescent="0.25">
      <c r="A922" t="s">
        <v>958</v>
      </c>
      <c r="B922">
        <v>2071</v>
      </c>
      <c r="C922">
        <v>1</v>
      </c>
    </row>
    <row r="923" spans="1:3" x14ac:dyDescent="0.25">
      <c r="A923" t="s">
        <v>959</v>
      </c>
      <c r="B923">
        <v>2071</v>
      </c>
      <c r="C923">
        <v>2</v>
      </c>
    </row>
    <row r="924" spans="1:3" x14ac:dyDescent="0.25">
      <c r="A924" t="s">
        <v>960</v>
      </c>
      <c r="B924">
        <v>207</v>
      </c>
      <c r="C924">
        <v>24</v>
      </c>
    </row>
    <row r="925" spans="1:3" x14ac:dyDescent="0.25">
      <c r="A925" t="s">
        <v>961</v>
      </c>
      <c r="B925">
        <v>207</v>
      </c>
      <c r="C925">
        <v>1</v>
      </c>
    </row>
    <row r="926" spans="1:3" x14ac:dyDescent="0.25">
      <c r="A926" t="s">
        <v>962</v>
      </c>
      <c r="B926">
        <v>207</v>
      </c>
      <c r="C926">
        <v>2</v>
      </c>
    </row>
    <row r="927" spans="1:3" x14ac:dyDescent="0.25">
      <c r="A927" t="s">
        <v>963</v>
      </c>
      <c r="B927">
        <v>2080</v>
      </c>
      <c r="C927">
        <v>24</v>
      </c>
    </row>
    <row r="928" spans="1:3" x14ac:dyDescent="0.25">
      <c r="A928" t="s">
        <v>964</v>
      </c>
      <c r="B928">
        <v>2080</v>
      </c>
      <c r="C928">
        <v>3</v>
      </c>
    </row>
    <row r="929" spans="1:3" x14ac:dyDescent="0.25">
      <c r="A929" t="s">
        <v>965</v>
      </c>
      <c r="B929">
        <v>208</v>
      </c>
      <c r="C929">
        <v>24</v>
      </c>
    </row>
    <row r="930" spans="1:3" x14ac:dyDescent="0.25">
      <c r="A930" t="s">
        <v>966</v>
      </c>
      <c r="B930">
        <v>208</v>
      </c>
      <c r="C930">
        <v>1</v>
      </c>
    </row>
    <row r="931" spans="1:3" x14ac:dyDescent="0.25">
      <c r="A931" t="s">
        <v>967</v>
      </c>
      <c r="B931">
        <v>208</v>
      </c>
      <c r="C931">
        <v>2</v>
      </c>
    </row>
    <row r="932" spans="1:3" x14ac:dyDescent="0.25">
      <c r="A932" t="s">
        <v>968</v>
      </c>
      <c r="B932">
        <v>2090</v>
      </c>
      <c r="C932">
        <v>24</v>
      </c>
    </row>
    <row r="933" spans="1:3" x14ac:dyDescent="0.25">
      <c r="A933" t="s">
        <v>969</v>
      </c>
      <c r="B933">
        <v>2090</v>
      </c>
      <c r="C933">
        <v>1</v>
      </c>
    </row>
    <row r="934" spans="1:3" x14ac:dyDescent="0.25">
      <c r="A934" t="s">
        <v>970</v>
      </c>
      <c r="B934">
        <v>2090</v>
      </c>
      <c r="C934">
        <v>2</v>
      </c>
    </row>
    <row r="935" spans="1:3" x14ac:dyDescent="0.25">
      <c r="A935" t="s">
        <v>971</v>
      </c>
      <c r="B935">
        <v>2091</v>
      </c>
      <c r="C935">
        <v>12</v>
      </c>
    </row>
    <row r="936" spans="1:3" x14ac:dyDescent="0.25">
      <c r="A936" t="s">
        <v>972</v>
      </c>
      <c r="B936">
        <v>2091</v>
      </c>
      <c r="C936">
        <v>1</v>
      </c>
    </row>
    <row r="937" spans="1:3" x14ac:dyDescent="0.25">
      <c r="A937" t="s">
        <v>973</v>
      </c>
      <c r="B937">
        <v>2091</v>
      </c>
      <c r="C937">
        <v>2</v>
      </c>
    </row>
    <row r="938" spans="1:3" x14ac:dyDescent="0.25">
      <c r="A938" t="s">
        <v>974</v>
      </c>
      <c r="B938">
        <v>2092</v>
      </c>
      <c r="C938">
        <v>24</v>
      </c>
    </row>
    <row r="939" spans="1:3" x14ac:dyDescent="0.25">
      <c r="A939" t="s">
        <v>975</v>
      </c>
      <c r="B939">
        <v>2092</v>
      </c>
      <c r="C939">
        <v>1</v>
      </c>
    </row>
    <row r="940" spans="1:3" x14ac:dyDescent="0.25">
      <c r="A940" t="s">
        <v>976</v>
      </c>
      <c r="B940">
        <v>2092</v>
      </c>
      <c r="C940">
        <v>2</v>
      </c>
    </row>
    <row r="941" spans="1:3" x14ac:dyDescent="0.25">
      <c r="A941" t="s">
        <v>977</v>
      </c>
      <c r="B941">
        <v>2093</v>
      </c>
      <c r="C941">
        <v>24</v>
      </c>
    </row>
    <row r="942" spans="1:3" x14ac:dyDescent="0.25">
      <c r="A942" t="s">
        <v>978</v>
      </c>
      <c r="B942">
        <v>2093</v>
      </c>
      <c r="C942">
        <v>1</v>
      </c>
    </row>
    <row r="943" spans="1:3" x14ac:dyDescent="0.25">
      <c r="A943" t="s">
        <v>979</v>
      </c>
      <c r="B943">
        <v>2093</v>
      </c>
      <c r="C943">
        <v>2</v>
      </c>
    </row>
    <row r="944" spans="1:3" x14ac:dyDescent="0.25">
      <c r="A944" t="s">
        <v>980</v>
      </c>
      <c r="B944">
        <v>2094</v>
      </c>
      <c r="C944">
        <v>24</v>
      </c>
    </row>
    <row r="945" spans="1:3" x14ac:dyDescent="0.25">
      <c r="A945" t="s">
        <v>981</v>
      </c>
      <c r="B945">
        <v>2094</v>
      </c>
      <c r="C945">
        <v>1</v>
      </c>
    </row>
    <row r="946" spans="1:3" x14ac:dyDescent="0.25">
      <c r="A946" t="s">
        <v>982</v>
      </c>
      <c r="B946">
        <v>2094</v>
      </c>
      <c r="C946">
        <v>2</v>
      </c>
    </row>
    <row r="947" spans="1:3" x14ac:dyDescent="0.25">
      <c r="A947" t="s">
        <v>983</v>
      </c>
      <c r="B947">
        <v>2099</v>
      </c>
      <c r="C947">
        <v>24</v>
      </c>
    </row>
    <row r="948" spans="1:3" x14ac:dyDescent="0.25">
      <c r="A948" t="s">
        <v>984</v>
      </c>
      <c r="B948">
        <v>2099</v>
      </c>
      <c r="C948">
        <v>1</v>
      </c>
    </row>
    <row r="949" spans="1:3" x14ac:dyDescent="0.25">
      <c r="A949" t="s">
        <v>985</v>
      </c>
      <c r="B949">
        <v>2099</v>
      </c>
      <c r="C949">
        <v>4</v>
      </c>
    </row>
    <row r="950" spans="1:3" x14ac:dyDescent="0.25">
      <c r="A950" t="s">
        <v>986</v>
      </c>
      <c r="B950">
        <v>209</v>
      </c>
      <c r="C950">
        <v>24</v>
      </c>
    </row>
    <row r="951" spans="1:3" x14ac:dyDescent="0.25">
      <c r="A951" t="s">
        <v>987</v>
      </c>
      <c r="B951">
        <v>209</v>
      </c>
      <c r="C951">
        <v>1</v>
      </c>
    </row>
    <row r="952" spans="1:3" x14ac:dyDescent="0.25">
      <c r="A952" t="s">
        <v>988</v>
      </c>
      <c r="B952">
        <v>209</v>
      </c>
      <c r="C952">
        <v>2</v>
      </c>
    </row>
    <row r="953" spans="1:3" x14ac:dyDescent="0.25">
      <c r="A953" t="s">
        <v>989</v>
      </c>
      <c r="B953">
        <v>210</v>
      </c>
      <c r="C953">
        <v>24</v>
      </c>
    </row>
    <row r="954" spans="1:3" x14ac:dyDescent="0.25">
      <c r="A954" t="s">
        <v>990</v>
      </c>
      <c r="B954">
        <v>210</v>
      </c>
      <c r="C954">
        <v>1</v>
      </c>
    </row>
    <row r="955" spans="1:3" x14ac:dyDescent="0.25">
      <c r="A955" t="s">
        <v>991</v>
      </c>
      <c r="B955">
        <v>210</v>
      </c>
      <c r="C955">
        <v>2</v>
      </c>
    </row>
    <row r="956" spans="1:3" x14ac:dyDescent="0.25">
      <c r="A956" t="s">
        <v>992</v>
      </c>
      <c r="B956">
        <v>211</v>
      </c>
      <c r="C956">
        <v>24</v>
      </c>
    </row>
    <row r="957" spans="1:3" x14ac:dyDescent="0.25">
      <c r="A957" t="s">
        <v>993</v>
      </c>
      <c r="B957">
        <v>211</v>
      </c>
      <c r="C957">
        <v>1</v>
      </c>
    </row>
    <row r="958" spans="1:3" x14ac:dyDescent="0.25">
      <c r="A958" t="s">
        <v>994</v>
      </c>
      <c r="B958">
        <v>212</v>
      </c>
      <c r="C958">
        <v>24</v>
      </c>
    </row>
    <row r="959" spans="1:3" x14ac:dyDescent="0.25">
      <c r="A959" t="s">
        <v>995</v>
      </c>
      <c r="B959">
        <v>212</v>
      </c>
      <c r="C959">
        <v>1</v>
      </c>
    </row>
    <row r="960" spans="1:3" x14ac:dyDescent="0.25">
      <c r="A960" t="s">
        <v>996</v>
      </c>
      <c r="B960">
        <v>212</v>
      </c>
      <c r="C960">
        <v>2</v>
      </c>
    </row>
    <row r="961" spans="1:3" x14ac:dyDescent="0.25">
      <c r="A961" t="s">
        <v>997</v>
      </c>
      <c r="B961">
        <v>2130</v>
      </c>
      <c r="C961">
        <v>24</v>
      </c>
    </row>
    <row r="962" spans="1:3" x14ac:dyDescent="0.25">
      <c r="A962" t="s">
        <v>998</v>
      </c>
      <c r="B962">
        <v>2130</v>
      </c>
      <c r="C962">
        <v>1</v>
      </c>
    </row>
    <row r="963" spans="1:3" x14ac:dyDescent="0.25">
      <c r="A963" t="s">
        <v>999</v>
      </c>
      <c r="B963">
        <v>2130</v>
      </c>
      <c r="C963">
        <v>4</v>
      </c>
    </row>
    <row r="964" spans="1:3" x14ac:dyDescent="0.25">
      <c r="A964" t="s">
        <v>1000</v>
      </c>
      <c r="B964">
        <v>2131</v>
      </c>
      <c r="C964">
        <v>10</v>
      </c>
    </row>
    <row r="965" spans="1:3" x14ac:dyDescent="0.25">
      <c r="A965" t="s">
        <v>1001</v>
      </c>
      <c r="B965">
        <v>2131</v>
      </c>
      <c r="C965">
        <v>1</v>
      </c>
    </row>
    <row r="966" spans="1:3" x14ac:dyDescent="0.25">
      <c r="A966" t="s">
        <v>1002</v>
      </c>
      <c r="B966">
        <v>2131</v>
      </c>
      <c r="C966">
        <v>2</v>
      </c>
    </row>
    <row r="967" spans="1:3" x14ac:dyDescent="0.25">
      <c r="A967" t="s">
        <v>1003</v>
      </c>
      <c r="B967">
        <v>2132</v>
      </c>
      <c r="C967">
        <v>24</v>
      </c>
    </row>
    <row r="968" spans="1:3" x14ac:dyDescent="0.25">
      <c r="A968" t="s">
        <v>1004</v>
      </c>
      <c r="B968">
        <v>2132</v>
      </c>
      <c r="C968">
        <v>1</v>
      </c>
    </row>
    <row r="969" spans="1:3" x14ac:dyDescent="0.25">
      <c r="A969" t="s">
        <v>1005</v>
      </c>
      <c r="B969">
        <v>2132</v>
      </c>
      <c r="C969">
        <v>4</v>
      </c>
    </row>
    <row r="970" spans="1:3" x14ac:dyDescent="0.25">
      <c r="A970" t="s">
        <v>1006</v>
      </c>
      <c r="B970">
        <v>2133</v>
      </c>
      <c r="C970">
        <v>10</v>
      </c>
    </row>
    <row r="971" spans="1:3" x14ac:dyDescent="0.25">
      <c r="A971" t="s">
        <v>1007</v>
      </c>
      <c r="B971">
        <v>2133</v>
      </c>
      <c r="C971">
        <v>1</v>
      </c>
    </row>
    <row r="972" spans="1:3" x14ac:dyDescent="0.25">
      <c r="A972" t="s">
        <v>1008</v>
      </c>
      <c r="B972">
        <v>2133</v>
      </c>
      <c r="C972">
        <v>2</v>
      </c>
    </row>
    <row r="973" spans="1:3" x14ac:dyDescent="0.25">
      <c r="A973" t="s">
        <v>1009</v>
      </c>
      <c r="B973">
        <v>2138</v>
      </c>
      <c r="C973">
        <v>48</v>
      </c>
    </row>
    <row r="974" spans="1:3" x14ac:dyDescent="0.25">
      <c r="A974" t="s">
        <v>1010</v>
      </c>
      <c r="B974">
        <v>2138</v>
      </c>
      <c r="C974">
        <v>6</v>
      </c>
    </row>
    <row r="975" spans="1:3" x14ac:dyDescent="0.25">
      <c r="A975" t="s">
        <v>1011</v>
      </c>
      <c r="B975">
        <v>2139</v>
      </c>
      <c r="C975">
        <v>48</v>
      </c>
    </row>
    <row r="976" spans="1:3" x14ac:dyDescent="0.25">
      <c r="A976" t="s">
        <v>1012</v>
      </c>
      <c r="B976">
        <v>2139</v>
      </c>
      <c r="C976">
        <v>6</v>
      </c>
    </row>
    <row r="977" spans="1:3" x14ac:dyDescent="0.25">
      <c r="A977" t="s">
        <v>1013</v>
      </c>
      <c r="B977">
        <v>213</v>
      </c>
      <c r="C977">
        <v>24</v>
      </c>
    </row>
    <row r="978" spans="1:3" x14ac:dyDescent="0.25">
      <c r="A978" t="s">
        <v>1014</v>
      </c>
      <c r="B978">
        <v>213</v>
      </c>
      <c r="C978">
        <v>1</v>
      </c>
    </row>
    <row r="979" spans="1:3" x14ac:dyDescent="0.25">
      <c r="A979" t="s">
        <v>1015</v>
      </c>
      <c r="B979">
        <v>213</v>
      </c>
      <c r="C979">
        <v>2</v>
      </c>
    </row>
    <row r="980" spans="1:3" x14ac:dyDescent="0.25">
      <c r="A980" t="s">
        <v>1016</v>
      </c>
      <c r="B980">
        <v>2140</v>
      </c>
      <c r="C980">
        <v>48</v>
      </c>
    </row>
    <row r="981" spans="1:3" x14ac:dyDescent="0.25">
      <c r="A981" t="s">
        <v>1017</v>
      </c>
      <c r="B981">
        <v>2140</v>
      </c>
      <c r="C981">
        <v>6</v>
      </c>
    </row>
    <row r="982" spans="1:3" x14ac:dyDescent="0.25">
      <c r="A982" t="s">
        <v>1018</v>
      </c>
      <c r="B982">
        <v>214</v>
      </c>
      <c r="C982">
        <v>24</v>
      </c>
    </row>
    <row r="983" spans="1:3" x14ac:dyDescent="0.25">
      <c r="A983" t="s">
        <v>1019</v>
      </c>
      <c r="B983">
        <v>214</v>
      </c>
      <c r="C983">
        <v>1</v>
      </c>
    </row>
    <row r="984" spans="1:3" x14ac:dyDescent="0.25">
      <c r="A984" t="s">
        <v>1020</v>
      </c>
      <c r="B984">
        <v>214</v>
      </c>
      <c r="C984">
        <v>2</v>
      </c>
    </row>
    <row r="985" spans="1:3" x14ac:dyDescent="0.25">
      <c r="A985" t="s">
        <v>1021</v>
      </c>
      <c r="B985">
        <v>215</v>
      </c>
      <c r="C985">
        <v>24</v>
      </c>
    </row>
    <row r="986" spans="1:3" x14ac:dyDescent="0.25">
      <c r="A986" t="s">
        <v>1022</v>
      </c>
      <c r="B986">
        <v>215</v>
      </c>
      <c r="C986">
        <v>1</v>
      </c>
    </row>
    <row r="987" spans="1:3" x14ac:dyDescent="0.25">
      <c r="A987" t="s">
        <v>1023</v>
      </c>
      <c r="B987">
        <v>215</v>
      </c>
      <c r="C987">
        <v>3</v>
      </c>
    </row>
    <row r="988" spans="1:3" x14ac:dyDescent="0.25">
      <c r="A988" t="s">
        <v>1024</v>
      </c>
      <c r="B988">
        <v>2163</v>
      </c>
      <c r="C988">
        <v>48</v>
      </c>
    </row>
    <row r="989" spans="1:3" x14ac:dyDescent="0.25">
      <c r="A989" t="s">
        <v>1025</v>
      </c>
      <c r="B989">
        <v>2163</v>
      </c>
      <c r="C989">
        <v>2</v>
      </c>
    </row>
    <row r="990" spans="1:3" x14ac:dyDescent="0.25">
      <c r="A990" t="s">
        <v>1026</v>
      </c>
      <c r="B990">
        <v>2163</v>
      </c>
      <c r="C990">
        <v>4</v>
      </c>
    </row>
    <row r="991" spans="1:3" x14ac:dyDescent="0.25">
      <c r="A991" t="s">
        <v>1027</v>
      </c>
      <c r="B991">
        <v>2167</v>
      </c>
      <c r="C991">
        <v>48</v>
      </c>
    </row>
    <row r="992" spans="1:3" x14ac:dyDescent="0.25">
      <c r="A992" t="s">
        <v>1028</v>
      </c>
      <c r="B992">
        <v>2167</v>
      </c>
      <c r="C992">
        <v>2</v>
      </c>
    </row>
    <row r="993" spans="1:3" x14ac:dyDescent="0.25">
      <c r="A993" t="s">
        <v>1029</v>
      </c>
      <c r="B993">
        <v>2170</v>
      </c>
      <c r="C993">
        <v>48</v>
      </c>
    </row>
    <row r="994" spans="1:3" x14ac:dyDescent="0.25">
      <c r="A994" t="s">
        <v>1030</v>
      </c>
      <c r="B994">
        <v>2170</v>
      </c>
      <c r="C994">
        <v>6</v>
      </c>
    </row>
    <row r="995" spans="1:3" x14ac:dyDescent="0.25">
      <c r="A995" t="s">
        <v>1031</v>
      </c>
      <c r="B995">
        <v>2171</v>
      </c>
      <c r="C995">
        <v>48</v>
      </c>
    </row>
    <row r="996" spans="1:3" x14ac:dyDescent="0.25">
      <c r="A996" t="s">
        <v>1032</v>
      </c>
      <c r="B996">
        <v>2171</v>
      </c>
      <c r="C996">
        <v>6</v>
      </c>
    </row>
    <row r="997" spans="1:3" x14ac:dyDescent="0.25">
      <c r="A997" t="s">
        <v>1033</v>
      </c>
      <c r="B997">
        <v>2172</v>
      </c>
      <c r="C997">
        <v>48</v>
      </c>
    </row>
    <row r="998" spans="1:3" x14ac:dyDescent="0.25">
      <c r="A998" t="s">
        <v>1034</v>
      </c>
      <c r="B998">
        <v>2172</v>
      </c>
      <c r="C998">
        <v>6</v>
      </c>
    </row>
    <row r="999" spans="1:3" x14ac:dyDescent="0.25">
      <c r="A999" t="s">
        <v>1035</v>
      </c>
      <c r="B999">
        <v>2173</v>
      </c>
      <c r="C999">
        <v>48</v>
      </c>
    </row>
    <row r="1000" spans="1:3" x14ac:dyDescent="0.25">
      <c r="A1000" t="s">
        <v>1036</v>
      </c>
      <c r="B1000">
        <v>2173</v>
      </c>
      <c r="C1000">
        <v>6</v>
      </c>
    </row>
    <row r="1001" spans="1:3" x14ac:dyDescent="0.25">
      <c r="A1001" t="s">
        <v>1037</v>
      </c>
      <c r="B1001">
        <v>2174</v>
      </c>
      <c r="C1001">
        <v>48</v>
      </c>
    </row>
    <row r="1002" spans="1:3" x14ac:dyDescent="0.25">
      <c r="A1002" t="s">
        <v>1038</v>
      </c>
      <c r="B1002">
        <v>2174</v>
      </c>
      <c r="C1002">
        <v>6</v>
      </c>
    </row>
    <row r="1003" spans="1:3" x14ac:dyDescent="0.25">
      <c r="A1003" t="s">
        <v>1039</v>
      </c>
      <c r="B1003">
        <v>2176</v>
      </c>
      <c r="C1003">
        <v>48</v>
      </c>
    </row>
    <row r="1004" spans="1:3" x14ac:dyDescent="0.25">
      <c r="A1004" t="s">
        <v>1040</v>
      </c>
      <c r="B1004">
        <v>2176</v>
      </c>
      <c r="C1004">
        <v>8</v>
      </c>
    </row>
    <row r="1005" spans="1:3" x14ac:dyDescent="0.25">
      <c r="A1005" t="s">
        <v>1041</v>
      </c>
      <c r="B1005">
        <v>2180</v>
      </c>
      <c r="C1005">
        <v>5</v>
      </c>
    </row>
    <row r="1006" spans="1:3" x14ac:dyDescent="0.25">
      <c r="A1006" t="s">
        <v>1042</v>
      </c>
      <c r="B1006">
        <v>2180</v>
      </c>
      <c r="C1006">
        <v>1</v>
      </c>
    </row>
    <row r="1007" spans="1:3" x14ac:dyDescent="0.25">
      <c r="A1007" t="s">
        <v>1043</v>
      </c>
      <c r="B1007">
        <v>2180</v>
      </c>
      <c r="C1007">
        <v>2</v>
      </c>
    </row>
    <row r="1008" spans="1:3" x14ac:dyDescent="0.25">
      <c r="A1008" t="s">
        <v>1044</v>
      </c>
      <c r="B1008">
        <v>2181</v>
      </c>
      <c r="C1008">
        <v>5</v>
      </c>
    </row>
    <row r="1009" spans="1:3" x14ac:dyDescent="0.25">
      <c r="A1009" t="s">
        <v>1045</v>
      </c>
      <c r="B1009">
        <v>2181</v>
      </c>
      <c r="C1009">
        <v>1</v>
      </c>
    </row>
    <row r="1010" spans="1:3" x14ac:dyDescent="0.25">
      <c r="A1010" t="s">
        <v>1046</v>
      </c>
      <c r="B1010">
        <v>2181</v>
      </c>
      <c r="C1010">
        <v>2</v>
      </c>
    </row>
    <row r="1011" spans="1:3" x14ac:dyDescent="0.25">
      <c r="A1011" t="s">
        <v>1047</v>
      </c>
      <c r="B1011">
        <v>2182</v>
      </c>
      <c r="C1011">
        <v>5</v>
      </c>
    </row>
    <row r="1012" spans="1:3" x14ac:dyDescent="0.25">
      <c r="A1012" t="s">
        <v>1048</v>
      </c>
      <c r="B1012">
        <v>2182</v>
      </c>
      <c r="C1012">
        <v>1</v>
      </c>
    </row>
    <row r="1013" spans="1:3" x14ac:dyDescent="0.25">
      <c r="A1013" t="s">
        <v>1049</v>
      </c>
      <c r="B1013">
        <v>2182</v>
      </c>
      <c r="C1013">
        <v>2</v>
      </c>
    </row>
    <row r="1014" spans="1:3" x14ac:dyDescent="0.25">
      <c r="A1014" t="s">
        <v>1050</v>
      </c>
      <c r="B1014">
        <v>2183</v>
      </c>
      <c r="C1014">
        <v>5</v>
      </c>
    </row>
    <row r="1015" spans="1:3" x14ac:dyDescent="0.25">
      <c r="A1015" t="s">
        <v>1051</v>
      </c>
      <c r="B1015">
        <v>2183</v>
      </c>
      <c r="C1015">
        <v>1</v>
      </c>
    </row>
    <row r="1016" spans="1:3" x14ac:dyDescent="0.25">
      <c r="A1016" t="s">
        <v>1052</v>
      </c>
      <c r="B1016">
        <v>2183</v>
      </c>
      <c r="C1016">
        <v>2</v>
      </c>
    </row>
    <row r="1017" spans="1:3" x14ac:dyDescent="0.25">
      <c r="A1017" t="s">
        <v>1053</v>
      </c>
      <c r="B1017">
        <v>2184</v>
      </c>
      <c r="C1017">
        <v>5</v>
      </c>
    </row>
    <row r="1018" spans="1:3" x14ac:dyDescent="0.25">
      <c r="A1018" t="s">
        <v>1054</v>
      </c>
      <c r="B1018">
        <v>2184</v>
      </c>
      <c r="C1018">
        <v>1</v>
      </c>
    </row>
    <row r="1019" spans="1:3" x14ac:dyDescent="0.25">
      <c r="A1019" t="s">
        <v>1055</v>
      </c>
      <c r="B1019">
        <v>2184</v>
      </c>
      <c r="C1019">
        <v>2</v>
      </c>
    </row>
    <row r="1020" spans="1:3" x14ac:dyDescent="0.25">
      <c r="A1020" t="s">
        <v>1056</v>
      </c>
      <c r="B1020">
        <v>2185</v>
      </c>
      <c r="C1020">
        <v>5</v>
      </c>
    </row>
    <row r="1021" spans="1:3" x14ac:dyDescent="0.25">
      <c r="A1021" t="s">
        <v>1057</v>
      </c>
      <c r="B1021">
        <v>2185</v>
      </c>
      <c r="C1021">
        <v>1</v>
      </c>
    </row>
    <row r="1022" spans="1:3" x14ac:dyDescent="0.25">
      <c r="A1022" t="s">
        <v>1058</v>
      </c>
      <c r="B1022">
        <v>2185</v>
      </c>
      <c r="C1022">
        <v>2</v>
      </c>
    </row>
    <row r="1023" spans="1:3" x14ac:dyDescent="0.25">
      <c r="A1023" t="s">
        <v>1059</v>
      </c>
      <c r="B1023">
        <v>2195</v>
      </c>
      <c r="C1023">
        <v>3</v>
      </c>
    </row>
    <row r="1024" spans="1:3" x14ac:dyDescent="0.25">
      <c r="A1024" t="s">
        <v>1060</v>
      </c>
      <c r="B1024">
        <v>2195</v>
      </c>
      <c r="C1024">
        <v>1</v>
      </c>
    </row>
    <row r="1025" spans="1:3" x14ac:dyDescent="0.25">
      <c r="A1025" t="s">
        <v>1061</v>
      </c>
      <c r="B1025">
        <v>2196</v>
      </c>
      <c r="C1025">
        <v>3</v>
      </c>
    </row>
    <row r="1026" spans="1:3" x14ac:dyDescent="0.25">
      <c r="A1026" t="s">
        <v>1062</v>
      </c>
      <c r="B1026">
        <v>2196</v>
      </c>
      <c r="C1026">
        <v>1</v>
      </c>
    </row>
    <row r="1027" spans="1:3" x14ac:dyDescent="0.25">
      <c r="A1027" t="s">
        <v>1063</v>
      </c>
      <c r="B1027">
        <v>2197</v>
      </c>
      <c r="C1027">
        <v>3</v>
      </c>
    </row>
    <row r="1028" spans="1:3" x14ac:dyDescent="0.25">
      <c r="A1028" t="s">
        <v>1064</v>
      </c>
      <c r="B1028">
        <v>2197</v>
      </c>
      <c r="C1028">
        <v>1</v>
      </c>
    </row>
    <row r="1029" spans="1:3" x14ac:dyDescent="0.25">
      <c r="A1029" t="s">
        <v>1065</v>
      </c>
      <c r="B1029">
        <v>2198</v>
      </c>
      <c r="C1029">
        <v>3</v>
      </c>
    </row>
    <row r="1030" spans="1:3" x14ac:dyDescent="0.25">
      <c r="A1030" t="s">
        <v>1066</v>
      </c>
      <c r="B1030">
        <v>2198</v>
      </c>
      <c r="C1030">
        <v>1</v>
      </c>
    </row>
    <row r="1031" spans="1:3" x14ac:dyDescent="0.25">
      <c r="A1031" t="s">
        <v>1067</v>
      </c>
      <c r="B1031">
        <v>2199</v>
      </c>
      <c r="C1031">
        <v>3</v>
      </c>
    </row>
    <row r="1032" spans="1:3" x14ac:dyDescent="0.25">
      <c r="A1032" t="s">
        <v>1068</v>
      </c>
      <c r="B1032">
        <v>2199</v>
      </c>
      <c r="C1032">
        <v>1</v>
      </c>
    </row>
    <row r="1033" spans="1:3" x14ac:dyDescent="0.25">
      <c r="A1033" t="s">
        <v>1069</v>
      </c>
      <c r="B1033">
        <v>2201</v>
      </c>
      <c r="C1033">
        <v>24</v>
      </c>
    </row>
    <row r="1034" spans="1:3" x14ac:dyDescent="0.25">
      <c r="A1034" t="s">
        <v>28</v>
      </c>
      <c r="B1034">
        <v>2201</v>
      </c>
      <c r="C1034">
        <v>1</v>
      </c>
    </row>
    <row r="1035" spans="1:3" x14ac:dyDescent="0.25">
      <c r="A1035" t="s">
        <v>1070</v>
      </c>
      <c r="B1035">
        <v>2201</v>
      </c>
      <c r="C1035">
        <v>2</v>
      </c>
    </row>
    <row r="1036" spans="1:3" x14ac:dyDescent="0.25">
      <c r="A1036" t="s">
        <v>1071</v>
      </c>
      <c r="B1036">
        <v>2202</v>
      </c>
      <c r="C1036">
        <v>24</v>
      </c>
    </row>
    <row r="1037" spans="1:3" x14ac:dyDescent="0.25">
      <c r="A1037" t="s">
        <v>18</v>
      </c>
      <c r="B1037">
        <v>2202</v>
      </c>
      <c r="C1037">
        <v>1</v>
      </c>
    </row>
    <row r="1038" spans="1:3" x14ac:dyDescent="0.25">
      <c r="A1038" t="s">
        <v>1072</v>
      </c>
      <c r="B1038">
        <v>2202</v>
      </c>
      <c r="C1038">
        <v>2</v>
      </c>
    </row>
    <row r="1039" spans="1:3" x14ac:dyDescent="0.25">
      <c r="A1039" t="s">
        <v>1073</v>
      </c>
      <c r="B1039">
        <v>2204</v>
      </c>
      <c r="C1039">
        <v>24</v>
      </c>
    </row>
    <row r="1040" spans="1:3" x14ac:dyDescent="0.25">
      <c r="A1040" t="s">
        <v>17</v>
      </c>
      <c r="B1040">
        <v>2204</v>
      </c>
      <c r="C1040">
        <v>1</v>
      </c>
    </row>
    <row r="1041" spans="1:3" x14ac:dyDescent="0.25">
      <c r="A1041" t="s">
        <v>1074</v>
      </c>
      <c r="B1041">
        <v>2204</v>
      </c>
      <c r="C1041">
        <v>2</v>
      </c>
    </row>
    <row r="1042" spans="1:3" x14ac:dyDescent="0.25">
      <c r="A1042" t="s">
        <v>1075</v>
      </c>
      <c r="B1042">
        <v>2205</v>
      </c>
      <c r="C1042">
        <v>24</v>
      </c>
    </row>
    <row r="1043" spans="1:3" x14ac:dyDescent="0.25">
      <c r="A1043" t="s">
        <v>29</v>
      </c>
      <c r="B1043">
        <v>2205</v>
      </c>
      <c r="C1043">
        <v>1</v>
      </c>
    </row>
    <row r="1044" spans="1:3" x14ac:dyDescent="0.25">
      <c r="A1044" t="s">
        <v>1076</v>
      </c>
      <c r="B1044">
        <v>2205</v>
      </c>
      <c r="C1044">
        <v>2</v>
      </c>
    </row>
    <row r="1045" spans="1:3" x14ac:dyDescent="0.25">
      <c r="A1045" t="s">
        <v>1077</v>
      </c>
      <c r="B1045">
        <v>2206</v>
      </c>
      <c r="C1045">
        <v>24</v>
      </c>
    </row>
    <row r="1046" spans="1:3" x14ac:dyDescent="0.25">
      <c r="A1046" t="s">
        <v>1078</v>
      </c>
      <c r="B1046">
        <v>2206</v>
      </c>
      <c r="C1046">
        <v>1</v>
      </c>
    </row>
    <row r="1047" spans="1:3" x14ac:dyDescent="0.25">
      <c r="A1047" t="s">
        <v>1079</v>
      </c>
      <c r="B1047">
        <v>2206</v>
      </c>
      <c r="C1047">
        <v>2</v>
      </c>
    </row>
    <row r="1048" spans="1:3" x14ac:dyDescent="0.25">
      <c r="A1048" t="s">
        <v>1080</v>
      </c>
      <c r="B1048">
        <v>2207</v>
      </c>
      <c r="C1048">
        <v>24</v>
      </c>
    </row>
    <row r="1049" spans="1:3" x14ac:dyDescent="0.25">
      <c r="A1049" t="s">
        <v>1081</v>
      </c>
      <c r="B1049">
        <v>2207</v>
      </c>
      <c r="C1049">
        <v>1</v>
      </c>
    </row>
    <row r="1050" spans="1:3" x14ac:dyDescent="0.25">
      <c r="A1050" t="s">
        <v>1082</v>
      </c>
      <c r="B1050">
        <v>2207</v>
      </c>
      <c r="C1050">
        <v>2</v>
      </c>
    </row>
    <row r="1051" spans="1:3" x14ac:dyDescent="0.25">
      <c r="A1051" t="s">
        <v>1083</v>
      </c>
      <c r="B1051">
        <v>2209</v>
      </c>
      <c r="C1051">
        <v>24</v>
      </c>
    </row>
    <row r="1052" spans="1:3" x14ac:dyDescent="0.25">
      <c r="A1052" t="s">
        <v>1084</v>
      </c>
      <c r="B1052">
        <v>2209</v>
      </c>
      <c r="C1052">
        <v>1</v>
      </c>
    </row>
    <row r="1053" spans="1:3" x14ac:dyDescent="0.25">
      <c r="A1053" t="s">
        <v>1085</v>
      </c>
      <c r="B1053">
        <v>2209</v>
      </c>
      <c r="C1053">
        <v>2</v>
      </c>
    </row>
    <row r="1054" spans="1:3" x14ac:dyDescent="0.25">
      <c r="A1054" t="s">
        <v>1086</v>
      </c>
      <c r="B1054">
        <v>2211</v>
      </c>
      <c r="C1054">
        <v>24</v>
      </c>
    </row>
    <row r="1055" spans="1:3" x14ac:dyDescent="0.25">
      <c r="A1055" t="s">
        <v>1087</v>
      </c>
      <c r="B1055">
        <v>2211</v>
      </c>
      <c r="C1055">
        <v>4</v>
      </c>
    </row>
    <row r="1056" spans="1:3" x14ac:dyDescent="0.25">
      <c r="A1056" t="s">
        <v>1088</v>
      </c>
      <c r="B1056">
        <v>2216</v>
      </c>
      <c r="C1056">
        <v>24</v>
      </c>
    </row>
    <row r="1057" spans="1:3" x14ac:dyDescent="0.25">
      <c r="A1057" t="s">
        <v>1089</v>
      </c>
      <c r="B1057">
        <v>2216</v>
      </c>
      <c r="C1057">
        <v>6</v>
      </c>
    </row>
    <row r="1058" spans="1:3" x14ac:dyDescent="0.25">
      <c r="A1058" t="s">
        <v>1090</v>
      </c>
      <c r="B1058">
        <v>2223</v>
      </c>
      <c r="C1058">
        <v>24</v>
      </c>
    </row>
    <row r="1059" spans="1:3" x14ac:dyDescent="0.25">
      <c r="A1059" t="s">
        <v>1091</v>
      </c>
      <c r="B1059">
        <v>2223</v>
      </c>
      <c r="C1059">
        <v>1</v>
      </c>
    </row>
    <row r="1060" spans="1:3" x14ac:dyDescent="0.25">
      <c r="A1060" t="s">
        <v>1092</v>
      </c>
      <c r="B1060">
        <v>2223</v>
      </c>
      <c r="C1060">
        <v>2</v>
      </c>
    </row>
    <row r="1061" spans="1:3" x14ac:dyDescent="0.25">
      <c r="A1061" t="s">
        <v>1093</v>
      </c>
      <c r="B1061">
        <v>2225</v>
      </c>
      <c r="C1061">
        <v>1</v>
      </c>
    </row>
    <row r="1062" spans="1:3" x14ac:dyDescent="0.25">
      <c r="A1062" t="s">
        <v>1094</v>
      </c>
      <c r="B1062">
        <v>2225</v>
      </c>
      <c r="C1062">
        <v>24</v>
      </c>
    </row>
    <row r="1063" spans="1:3" x14ac:dyDescent="0.25">
      <c r="A1063" t="s">
        <v>1095</v>
      </c>
      <c r="B1063">
        <v>2225</v>
      </c>
      <c r="C1063">
        <v>1</v>
      </c>
    </row>
    <row r="1064" spans="1:3" x14ac:dyDescent="0.25">
      <c r="A1064" t="s">
        <v>1096</v>
      </c>
      <c r="B1064">
        <v>2225</v>
      </c>
      <c r="C1064">
        <v>2</v>
      </c>
    </row>
    <row r="1065" spans="1:3" x14ac:dyDescent="0.25">
      <c r="A1065" t="s">
        <v>1097</v>
      </c>
      <c r="B1065">
        <v>2226</v>
      </c>
      <c r="C1065">
        <v>24</v>
      </c>
    </row>
    <row r="1066" spans="1:3" x14ac:dyDescent="0.25">
      <c r="A1066" t="s">
        <v>1098</v>
      </c>
      <c r="B1066">
        <v>2226</v>
      </c>
      <c r="C1066">
        <v>1</v>
      </c>
    </row>
    <row r="1067" spans="1:3" x14ac:dyDescent="0.25">
      <c r="A1067" t="s">
        <v>1099</v>
      </c>
      <c r="B1067">
        <v>2226</v>
      </c>
      <c r="C1067">
        <v>2</v>
      </c>
    </row>
    <row r="1068" spans="1:3" x14ac:dyDescent="0.25">
      <c r="A1068" t="s">
        <v>1100</v>
      </c>
      <c r="B1068">
        <v>2227</v>
      </c>
      <c r="C1068">
        <v>24</v>
      </c>
    </row>
    <row r="1069" spans="1:3" x14ac:dyDescent="0.25">
      <c r="A1069" t="s">
        <v>12</v>
      </c>
      <c r="B1069">
        <v>2227</v>
      </c>
      <c r="C1069">
        <v>1</v>
      </c>
    </row>
    <row r="1070" spans="1:3" x14ac:dyDescent="0.25">
      <c r="A1070" t="s">
        <v>1101</v>
      </c>
      <c r="B1070">
        <v>2227</v>
      </c>
      <c r="C1070">
        <v>2</v>
      </c>
    </row>
    <row r="1071" spans="1:3" x14ac:dyDescent="0.25">
      <c r="A1071" t="s">
        <v>1102</v>
      </c>
      <c r="B1071">
        <v>6003</v>
      </c>
      <c r="C1071">
        <v>24</v>
      </c>
    </row>
    <row r="1072" spans="1:3" x14ac:dyDescent="0.25">
      <c r="A1072" t="s">
        <v>1103</v>
      </c>
      <c r="B1072">
        <v>6003</v>
      </c>
      <c r="C1072">
        <v>1</v>
      </c>
    </row>
    <row r="1073" spans="1:3" x14ac:dyDescent="0.25">
      <c r="A1073" t="s">
        <v>1104</v>
      </c>
      <c r="B1073">
        <v>6003</v>
      </c>
      <c r="C1073">
        <v>2</v>
      </c>
    </row>
    <row r="1074" spans="1:3" x14ac:dyDescent="0.25">
      <c r="A1074" t="s">
        <v>1105</v>
      </c>
      <c r="B1074">
        <v>6003</v>
      </c>
      <c r="C1074">
        <v>2</v>
      </c>
    </row>
    <row r="1075" spans="1:3" x14ac:dyDescent="0.25">
      <c r="A1075" t="s">
        <v>1106</v>
      </c>
      <c r="B1075">
        <v>2229</v>
      </c>
      <c r="C1075">
        <v>1</v>
      </c>
    </row>
    <row r="1076" spans="1:3" x14ac:dyDescent="0.25">
      <c r="A1076" t="s">
        <v>1107</v>
      </c>
      <c r="B1076">
        <v>2229</v>
      </c>
      <c r="C1076">
        <v>2</v>
      </c>
    </row>
    <row r="1077" spans="1:3" x14ac:dyDescent="0.25">
      <c r="A1077" t="s">
        <v>1108</v>
      </c>
      <c r="B1077">
        <v>222</v>
      </c>
      <c r="C1077">
        <v>24</v>
      </c>
    </row>
    <row r="1078" spans="1:3" x14ac:dyDescent="0.25">
      <c r="A1078" t="s">
        <v>1109</v>
      </c>
      <c r="B1078">
        <v>222</v>
      </c>
      <c r="C1078">
        <v>1</v>
      </c>
    </row>
    <row r="1079" spans="1:3" x14ac:dyDescent="0.25">
      <c r="A1079" t="s">
        <v>1110</v>
      </c>
      <c r="B1079">
        <v>222</v>
      </c>
      <c r="C1079">
        <v>2</v>
      </c>
    </row>
    <row r="1080" spans="1:3" x14ac:dyDescent="0.25">
      <c r="A1080" t="s">
        <v>1111</v>
      </c>
      <c r="B1080">
        <v>2230</v>
      </c>
      <c r="C1080">
        <v>24</v>
      </c>
    </row>
    <row r="1081" spans="1:3" x14ac:dyDescent="0.25">
      <c r="A1081" t="s">
        <v>1112</v>
      </c>
      <c r="B1081">
        <v>2230</v>
      </c>
      <c r="C1081">
        <v>1</v>
      </c>
    </row>
    <row r="1082" spans="1:3" x14ac:dyDescent="0.25">
      <c r="A1082" t="s">
        <v>1113</v>
      </c>
      <c r="B1082">
        <v>2230</v>
      </c>
      <c r="C1082">
        <v>2</v>
      </c>
    </row>
    <row r="1083" spans="1:3" x14ac:dyDescent="0.25">
      <c r="A1083" t="s">
        <v>1114</v>
      </c>
      <c r="B1083">
        <v>2232</v>
      </c>
      <c r="C1083">
        <v>24</v>
      </c>
    </row>
    <row r="1084" spans="1:3" x14ac:dyDescent="0.25">
      <c r="A1084" t="s">
        <v>1115</v>
      </c>
      <c r="B1084">
        <v>2232</v>
      </c>
      <c r="C1084">
        <v>1</v>
      </c>
    </row>
    <row r="1085" spans="1:3" x14ac:dyDescent="0.25">
      <c r="A1085" t="s">
        <v>1116</v>
      </c>
      <c r="B1085">
        <v>2232</v>
      </c>
      <c r="C1085">
        <v>2</v>
      </c>
    </row>
    <row r="1086" spans="1:3" x14ac:dyDescent="0.25">
      <c r="A1086" t="s">
        <v>1117</v>
      </c>
      <c r="B1086">
        <v>2233</v>
      </c>
      <c r="C1086">
        <v>24</v>
      </c>
    </row>
    <row r="1087" spans="1:3" x14ac:dyDescent="0.25">
      <c r="A1087" t="s">
        <v>1118</v>
      </c>
      <c r="B1087">
        <v>2233</v>
      </c>
      <c r="C1087">
        <v>1</v>
      </c>
    </row>
    <row r="1088" spans="1:3" x14ac:dyDescent="0.25">
      <c r="A1088" t="s">
        <v>1119</v>
      </c>
      <c r="B1088">
        <v>2233</v>
      </c>
      <c r="C1088">
        <v>2</v>
      </c>
    </row>
    <row r="1089" spans="1:3" x14ac:dyDescent="0.25">
      <c r="A1089" t="s">
        <v>1120</v>
      </c>
      <c r="B1089">
        <v>2234</v>
      </c>
      <c r="C1089">
        <v>24</v>
      </c>
    </row>
    <row r="1090" spans="1:3" x14ac:dyDescent="0.25">
      <c r="A1090" t="s">
        <v>1121</v>
      </c>
      <c r="B1090">
        <v>2234</v>
      </c>
      <c r="C1090">
        <v>1</v>
      </c>
    </row>
    <row r="1091" spans="1:3" x14ac:dyDescent="0.25">
      <c r="A1091" t="s">
        <v>1122</v>
      </c>
      <c r="B1091">
        <v>2234</v>
      </c>
      <c r="C1091">
        <v>2</v>
      </c>
    </row>
    <row r="1092" spans="1:3" x14ac:dyDescent="0.25">
      <c r="A1092" t="s">
        <v>1123</v>
      </c>
      <c r="B1092">
        <v>2235</v>
      </c>
      <c r="C1092">
        <v>24</v>
      </c>
    </row>
    <row r="1093" spans="1:3" x14ac:dyDescent="0.25">
      <c r="A1093" t="s">
        <v>1124</v>
      </c>
      <c r="B1093">
        <v>2235</v>
      </c>
      <c r="C1093">
        <v>288</v>
      </c>
    </row>
    <row r="1094" spans="1:3" x14ac:dyDescent="0.25">
      <c r="A1094" t="s">
        <v>1125</v>
      </c>
      <c r="B1094">
        <v>2236</v>
      </c>
      <c r="C1094">
        <v>24</v>
      </c>
    </row>
    <row r="1095" spans="1:3" x14ac:dyDescent="0.25">
      <c r="A1095" t="s">
        <v>30</v>
      </c>
      <c r="B1095">
        <v>2236</v>
      </c>
      <c r="C1095">
        <v>1</v>
      </c>
    </row>
    <row r="1096" spans="1:3" x14ac:dyDescent="0.25">
      <c r="A1096" t="s">
        <v>1126</v>
      </c>
      <c r="B1096">
        <v>223</v>
      </c>
      <c r="C1096">
        <v>24</v>
      </c>
    </row>
    <row r="1097" spans="1:3" x14ac:dyDescent="0.25">
      <c r="A1097" t="s">
        <v>1127</v>
      </c>
      <c r="B1097">
        <v>223</v>
      </c>
      <c r="C1097">
        <v>1</v>
      </c>
    </row>
    <row r="1098" spans="1:3" x14ac:dyDescent="0.25">
      <c r="A1098" t="s">
        <v>1128</v>
      </c>
      <c r="B1098">
        <v>223</v>
      </c>
      <c r="C1098">
        <v>2</v>
      </c>
    </row>
    <row r="1099" spans="1:3" x14ac:dyDescent="0.25">
      <c r="A1099" t="s">
        <v>1129</v>
      </c>
      <c r="B1099">
        <v>2240</v>
      </c>
      <c r="C1099">
        <v>3</v>
      </c>
    </row>
    <row r="1100" spans="1:3" x14ac:dyDescent="0.25">
      <c r="A1100" t="s">
        <v>1130</v>
      </c>
      <c r="B1100">
        <v>2241</v>
      </c>
      <c r="C1100">
        <v>24</v>
      </c>
    </row>
    <row r="1101" spans="1:3" x14ac:dyDescent="0.25">
      <c r="A1101" t="s">
        <v>1131</v>
      </c>
      <c r="B1101">
        <v>2241</v>
      </c>
      <c r="C1101">
        <v>4</v>
      </c>
    </row>
    <row r="1102" spans="1:3" x14ac:dyDescent="0.25">
      <c r="A1102" t="s">
        <v>1132</v>
      </c>
      <c r="B1102">
        <v>229</v>
      </c>
      <c r="C1102">
        <v>24</v>
      </c>
    </row>
    <row r="1103" spans="1:3" x14ac:dyDescent="0.25">
      <c r="A1103" t="s">
        <v>1133</v>
      </c>
      <c r="B1103">
        <v>229</v>
      </c>
      <c r="C1103">
        <v>1</v>
      </c>
    </row>
    <row r="1104" spans="1:3" x14ac:dyDescent="0.25">
      <c r="A1104" t="s">
        <v>1134</v>
      </c>
      <c r="B1104">
        <v>229</v>
      </c>
      <c r="C1104">
        <v>2</v>
      </c>
    </row>
    <row r="1105" spans="1:3" x14ac:dyDescent="0.25">
      <c r="A1105" t="s">
        <v>1135</v>
      </c>
      <c r="B1105">
        <v>2300</v>
      </c>
      <c r="C1105">
        <v>24</v>
      </c>
    </row>
    <row r="1106" spans="1:3" x14ac:dyDescent="0.25">
      <c r="A1106" t="s">
        <v>1136</v>
      </c>
      <c r="B1106">
        <v>2300</v>
      </c>
      <c r="C1106">
        <v>1</v>
      </c>
    </row>
    <row r="1107" spans="1:3" x14ac:dyDescent="0.25">
      <c r="A1107" t="s">
        <v>1137</v>
      </c>
      <c r="B1107">
        <v>2300</v>
      </c>
      <c r="C1107">
        <v>2</v>
      </c>
    </row>
    <row r="1108" spans="1:3" x14ac:dyDescent="0.25">
      <c r="A1108" t="s">
        <v>1138</v>
      </c>
      <c r="B1108">
        <v>2301</v>
      </c>
      <c r="C1108">
        <v>24</v>
      </c>
    </row>
    <row r="1109" spans="1:3" x14ac:dyDescent="0.25">
      <c r="A1109" t="s">
        <v>1139</v>
      </c>
      <c r="B1109">
        <v>2301</v>
      </c>
      <c r="C1109">
        <v>1</v>
      </c>
    </row>
    <row r="1110" spans="1:3" x14ac:dyDescent="0.25">
      <c r="A1110" t="s">
        <v>1140</v>
      </c>
      <c r="B1110">
        <v>2301</v>
      </c>
      <c r="C1110">
        <v>2</v>
      </c>
    </row>
    <row r="1111" spans="1:3" x14ac:dyDescent="0.25">
      <c r="A1111" t="s">
        <v>1141</v>
      </c>
      <c r="B1111">
        <v>2303</v>
      </c>
      <c r="C1111">
        <v>12</v>
      </c>
    </row>
    <row r="1112" spans="1:3" x14ac:dyDescent="0.25">
      <c r="A1112" t="s">
        <v>1142</v>
      </c>
      <c r="B1112">
        <v>2303</v>
      </c>
      <c r="C1112">
        <v>1</v>
      </c>
    </row>
    <row r="1113" spans="1:3" x14ac:dyDescent="0.25">
      <c r="A1113" t="s">
        <v>1143</v>
      </c>
      <c r="B1113">
        <v>2304</v>
      </c>
      <c r="C1113">
        <v>12</v>
      </c>
    </row>
    <row r="1114" spans="1:3" x14ac:dyDescent="0.25">
      <c r="A1114" t="s">
        <v>1144</v>
      </c>
      <c r="B1114">
        <v>2304</v>
      </c>
      <c r="C1114">
        <v>1</v>
      </c>
    </row>
    <row r="1115" spans="1:3" x14ac:dyDescent="0.25">
      <c r="A1115" t="s">
        <v>1145</v>
      </c>
      <c r="B1115">
        <v>2306</v>
      </c>
      <c r="C1115">
        <v>1</v>
      </c>
    </row>
    <row r="1116" spans="1:3" x14ac:dyDescent="0.25">
      <c r="A1116" t="s">
        <v>1146</v>
      </c>
      <c r="B1116">
        <v>2306</v>
      </c>
      <c r="C1116">
        <v>24</v>
      </c>
    </row>
    <row r="1117" spans="1:3" x14ac:dyDescent="0.25">
      <c r="A1117" t="s">
        <v>1147</v>
      </c>
      <c r="B1117">
        <v>2306</v>
      </c>
      <c r="C1117">
        <v>1</v>
      </c>
    </row>
    <row r="1118" spans="1:3" x14ac:dyDescent="0.25">
      <c r="A1118" t="s">
        <v>1148</v>
      </c>
      <c r="B1118">
        <v>2306</v>
      </c>
      <c r="C1118">
        <v>2</v>
      </c>
    </row>
    <row r="1119" spans="1:3" x14ac:dyDescent="0.25">
      <c r="A1119" t="s">
        <v>1149</v>
      </c>
      <c r="B1119">
        <v>2307</v>
      </c>
      <c r="C1119">
        <v>24</v>
      </c>
    </row>
    <row r="1120" spans="1:3" x14ac:dyDescent="0.25">
      <c r="A1120" t="s">
        <v>1150</v>
      </c>
      <c r="B1120">
        <v>2307</v>
      </c>
      <c r="C1120">
        <v>3</v>
      </c>
    </row>
    <row r="1121" spans="1:3" x14ac:dyDescent="0.25">
      <c r="A1121" t="s">
        <v>1151</v>
      </c>
      <c r="B1121">
        <v>230</v>
      </c>
      <c r="C1121">
        <v>1</v>
      </c>
    </row>
    <row r="1122" spans="1:3" x14ac:dyDescent="0.25">
      <c r="A1122" t="s">
        <v>1152</v>
      </c>
      <c r="B1122">
        <v>230</v>
      </c>
      <c r="C1122">
        <v>24</v>
      </c>
    </row>
    <row r="1123" spans="1:3" x14ac:dyDescent="0.25">
      <c r="A1123" t="s">
        <v>1153</v>
      </c>
      <c r="B1123">
        <v>230</v>
      </c>
      <c r="C1123">
        <v>1</v>
      </c>
    </row>
    <row r="1124" spans="1:3" x14ac:dyDescent="0.25">
      <c r="A1124" t="s">
        <v>1154</v>
      </c>
      <c r="B1124">
        <v>230</v>
      </c>
      <c r="C1124">
        <v>2</v>
      </c>
    </row>
    <row r="1125" spans="1:3" x14ac:dyDescent="0.25">
      <c r="A1125" t="s">
        <v>1155</v>
      </c>
      <c r="B1125">
        <v>2314</v>
      </c>
      <c r="C1125">
        <v>24</v>
      </c>
    </row>
    <row r="1126" spans="1:3" x14ac:dyDescent="0.25">
      <c r="A1126" t="s">
        <v>1156</v>
      </c>
      <c r="B1126">
        <v>2314</v>
      </c>
      <c r="C1126">
        <v>4</v>
      </c>
    </row>
    <row r="1127" spans="1:3" x14ac:dyDescent="0.25">
      <c r="A1127" t="s">
        <v>1157</v>
      </c>
      <c r="B1127">
        <v>2315</v>
      </c>
      <c r="C1127">
        <v>24</v>
      </c>
    </row>
    <row r="1128" spans="1:3" x14ac:dyDescent="0.25">
      <c r="A1128" t="s">
        <v>1158</v>
      </c>
      <c r="B1128">
        <v>2315</v>
      </c>
      <c r="C1128">
        <v>1</v>
      </c>
    </row>
    <row r="1129" spans="1:3" x14ac:dyDescent="0.25">
      <c r="A1129" t="s">
        <v>1159</v>
      </c>
      <c r="B1129">
        <v>2315</v>
      </c>
      <c r="C1129">
        <v>2</v>
      </c>
    </row>
    <row r="1130" spans="1:3" x14ac:dyDescent="0.25">
      <c r="A1130" t="s">
        <v>1160</v>
      </c>
      <c r="B1130">
        <v>2317</v>
      </c>
      <c r="C1130">
        <v>24</v>
      </c>
    </row>
    <row r="1131" spans="1:3" x14ac:dyDescent="0.25">
      <c r="A1131" t="s">
        <v>1161</v>
      </c>
      <c r="B1131">
        <v>2317</v>
      </c>
      <c r="C1131">
        <v>1</v>
      </c>
    </row>
    <row r="1132" spans="1:3" x14ac:dyDescent="0.25">
      <c r="A1132" t="s">
        <v>1162</v>
      </c>
      <c r="B1132">
        <v>2317</v>
      </c>
      <c r="C1132">
        <v>2</v>
      </c>
    </row>
    <row r="1133" spans="1:3" x14ac:dyDescent="0.25">
      <c r="A1133" t="s">
        <v>1163</v>
      </c>
      <c r="B1133">
        <v>2319</v>
      </c>
      <c r="C1133">
        <v>24</v>
      </c>
    </row>
    <row r="1134" spans="1:3" x14ac:dyDescent="0.25">
      <c r="A1134" t="s">
        <v>1164</v>
      </c>
      <c r="B1134">
        <v>2319</v>
      </c>
      <c r="C1134">
        <v>2</v>
      </c>
    </row>
    <row r="1135" spans="1:3" x14ac:dyDescent="0.25">
      <c r="A1135" t="s">
        <v>1165</v>
      </c>
      <c r="B1135">
        <v>231</v>
      </c>
      <c r="C1135">
        <v>24</v>
      </c>
    </row>
    <row r="1136" spans="1:3" x14ac:dyDescent="0.25">
      <c r="A1136" t="s">
        <v>1166</v>
      </c>
      <c r="B1136">
        <v>231</v>
      </c>
      <c r="C1136">
        <v>1</v>
      </c>
    </row>
    <row r="1137" spans="1:3" x14ac:dyDescent="0.25">
      <c r="A1137" t="s">
        <v>1167</v>
      </c>
      <c r="B1137">
        <v>231</v>
      </c>
      <c r="C1137">
        <v>2</v>
      </c>
    </row>
    <row r="1138" spans="1:3" x14ac:dyDescent="0.25">
      <c r="A1138" t="s">
        <v>1168</v>
      </c>
      <c r="B1138">
        <v>2320</v>
      </c>
      <c r="C1138">
        <v>24</v>
      </c>
    </row>
    <row r="1139" spans="1:3" x14ac:dyDescent="0.25">
      <c r="A1139" t="s">
        <v>1169</v>
      </c>
      <c r="B1139">
        <v>2320</v>
      </c>
      <c r="C1139">
        <v>1</v>
      </c>
    </row>
    <row r="1140" spans="1:3" x14ac:dyDescent="0.25">
      <c r="A1140" t="s">
        <v>1170</v>
      </c>
      <c r="B1140">
        <v>2320</v>
      </c>
      <c r="C1140">
        <v>2</v>
      </c>
    </row>
    <row r="1141" spans="1:3" x14ac:dyDescent="0.25">
      <c r="A1141" t="s">
        <v>1171</v>
      </c>
      <c r="B1141">
        <v>2321</v>
      </c>
      <c r="C1141">
        <v>24</v>
      </c>
    </row>
    <row r="1142" spans="1:3" x14ac:dyDescent="0.25">
      <c r="A1142" t="s">
        <v>1172</v>
      </c>
      <c r="B1142">
        <v>2321</v>
      </c>
      <c r="C1142">
        <v>1</v>
      </c>
    </row>
    <row r="1143" spans="1:3" x14ac:dyDescent="0.25">
      <c r="A1143" t="s">
        <v>1173</v>
      </c>
      <c r="B1143">
        <v>2321</v>
      </c>
      <c r="C1143">
        <v>2</v>
      </c>
    </row>
    <row r="1144" spans="1:3" x14ac:dyDescent="0.25">
      <c r="A1144" t="s">
        <v>1174</v>
      </c>
      <c r="B1144">
        <v>2323</v>
      </c>
      <c r="C1144">
        <v>24</v>
      </c>
    </row>
    <row r="1145" spans="1:3" x14ac:dyDescent="0.25">
      <c r="A1145" t="s">
        <v>1175</v>
      </c>
      <c r="B1145">
        <v>2323</v>
      </c>
      <c r="C1145">
        <v>3</v>
      </c>
    </row>
    <row r="1146" spans="1:3" x14ac:dyDescent="0.25">
      <c r="A1146" t="s">
        <v>1176</v>
      </c>
      <c r="B1146">
        <v>2325</v>
      </c>
      <c r="C1146">
        <v>24</v>
      </c>
    </row>
    <row r="1147" spans="1:3" x14ac:dyDescent="0.25">
      <c r="A1147" t="s">
        <v>1177</v>
      </c>
      <c r="B1147">
        <v>2325</v>
      </c>
      <c r="C1147">
        <v>2</v>
      </c>
    </row>
    <row r="1148" spans="1:3" x14ac:dyDescent="0.25">
      <c r="A1148" t="s">
        <v>1178</v>
      </c>
      <c r="B1148">
        <v>2326</v>
      </c>
      <c r="C1148">
        <v>24</v>
      </c>
    </row>
    <row r="1149" spans="1:3" x14ac:dyDescent="0.25">
      <c r="A1149" t="s">
        <v>1179</v>
      </c>
      <c r="B1149">
        <v>2326</v>
      </c>
      <c r="C1149">
        <v>1</v>
      </c>
    </row>
    <row r="1150" spans="1:3" x14ac:dyDescent="0.25">
      <c r="A1150" t="s">
        <v>1180</v>
      </c>
      <c r="B1150">
        <v>2326</v>
      </c>
      <c r="C1150">
        <v>2</v>
      </c>
    </row>
    <row r="1151" spans="1:3" x14ac:dyDescent="0.25">
      <c r="A1151" t="s">
        <v>1181</v>
      </c>
      <c r="B1151">
        <v>2330</v>
      </c>
      <c r="C1151">
        <v>24</v>
      </c>
    </row>
    <row r="1152" spans="1:3" x14ac:dyDescent="0.25">
      <c r="A1152" t="s">
        <v>1182</v>
      </c>
      <c r="B1152">
        <v>2330</v>
      </c>
      <c r="C1152">
        <v>1</v>
      </c>
    </row>
    <row r="1153" spans="1:3" x14ac:dyDescent="0.25">
      <c r="A1153" t="s">
        <v>1183</v>
      </c>
      <c r="B1153">
        <v>2330</v>
      </c>
      <c r="C1153">
        <v>2</v>
      </c>
    </row>
    <row r="1154" spans="1:3" x14ac:dyDescent="0.25">
      <c r="A1154" t="s">
        <v>1184</v>
      </c>
      <c r="B1154">
        <v>2331</v>
      </c>
      <c r="C1154">
        <v>12</v>
      </c>
    </row>
    <row r="1155" spans="1:3" x14ac:dyDescent="0.25">
      <c r="A1155" t="s">
        <v>1185</v>
      </c>
      <c r="B1155">
        <v>2331</v>
      </c>
      <c r="C1155">
        <v>1</v>
      </c>
    </row>
    <row r="1156" spans="1:3" x14ac:dyDescent="0.25">
      <c r="A1156" t="s">
        <v>1186</v>
      </c>
      <c r="B1156">
        <v>2331</v>
      </c>
      <c r="C1156">
        <v>2</v>
      </c>
    </row>
    <row r="1157" spans="1:3" x14ac:dyDescent="0.25">
      <c r="A1157" t="s">
        <v>1187</v>
      </c>
      <c r="B1157">
        <v>2332</v>
      </c>
      <c r="C1157">
        <v>12</v>
      </c>
    </row>
    <row r="1158" spans="1:3" x14ac:dyDescent="0.25">
      <c r="A1158" t="s">
        <v>1188</v>
      </c>
      <c r="B1158">
        <v>2332</v>
      </c>
      <c r="C1158">
        <v>1</v>
      </c>
    </row>
    <row r="1159" spans="1:3" x14ac:dyDescent="0.25">
      <c r="A1159" t="s">
        <v>1189</v>
      </c>
      <c r="B1159">
        <v>2332</v>
      </c>
      <c r="C1159">
        <v>2</v>
      </c>
    </row>
    <row r="1160" spans="1:3" x14ac:dyDescent="0.25">
      <c r="A1160" t="s">
        <v>1190</v>
      </c>
      <c r="B1160">
        <v>2333</v>
      </c>
      <c r="C1160">
        <v>24</v>
      </c>
    </row>
    <row r="1161" spans="1:3" x14ac:dyDescent="0.25">
      <c r="A1161" t="s">
        <v>1191</v>
      </c>
      <c r="B1161">
        <v>2333</v>
      </c>
      <c r="C1161">
        <v>1</v>
      </c>
    </row>
    <row r="1162" spans="1:3" x14ac:dyDescent="0.25">
      <c r="A1162" t="s">
        <v>1192</v>
      </c>
      <c r="B1162">
        <v>2333</v>
      </c>
      <c r="C1162">
        <v>2</v>
      </c>
    </row>
    <row r="1163" spans="1:3" x14ac:dyDescent="0.25">
      <c r="A1163" t="s">
        <v>1193</v>
      </c>
      <c r="B1163">
        <v>2339</v>
      </c>
      <c r="C1163">
        <v>24</v>
      </c>
    </row>
    <row r="1164" spans="1:3" x14ac:dyDescent="0.25">
      <c r="A1164" t="s">
        <v>1194</v>
      </c>
      <c r="B1164">
        <v>2339</v>
      </c>
      <c r="C1164">
        <v>2</v>
      </c>
    </row>
    <row r="1165" spans="1:3" x14ac:dyDescent="0.25">
      <c r="A1165" t="s">
        <v>1195</v>
      </c>
      <c r="B1165">
        <v>2341</v>
      </c>
      <c r="C1165">
        <v>12</v>
      </c>
    </row>
    <row r="1166" spans="1:3" x14ac:dyDescent="0.25">
      <c r="A1166" t="s">
        <v>1196</v>
      </c>
      <c r="B1166">
        <v>2341</v>
      </c>
      <c r="C1166">
        <v>1</v>
      </c>
    </row>
    <row r="1167" spans="1:3" x14ac:dyDescent="0.25">
      <c r="A1167" t="s">
        <v>1197</v>
      </c>
      <c r="B1167">
        <v>2341</v>
      </c>
      <c r="C1167">
        <v>2</v>
      </c>
    </row>
    <row r="1168" spans="1:3" x14ac:dyDescent="0.25">
      <c r="A1168" t="s">
        <v>1198</v>
      </c>
      <c r="B1168">
        <v>2343</v>
      </c>
      <c r="C1168">
        <v>24</v>
      </c>
    </row>
    <row r="1169" spans="1:3" x14ac:dyDescent="0.25">
      <c r="A1169" t="s">
        <v>1199</v>
      </c>
      <c r="B1169">
        <v>2343</v>
      </c>
      <c r="C1169">
        <v>2</v>
      </c>
    </row>
    <row r="1170" spans="1:3" x14ac:dyDescent="0.25">
      <c r="A1170" t="s">
        <v>1200</v>
      </c>
      <c r="B1170">
        <v>2344</v>
      </c>
      <c r="C1170">
        <v>24</v>
      </c>
    </row>
    <row r="1171" spans="1:3" x14ac:dyDescent="0.25">
      <c r="A1171" t="s">
        <v>1201</v>
      </c>
      <c r="B1171">
        <v>2344</v>
      </c>
      <c r="C1171">
        <v>1</v>
      </c>
    </row>
    <row r="1172" spans="1:3" x14ac:dyDescent="0.25">
      <c r="A1172" t="s">
        <v>1202</v>
      </c>
      <c r="B1172">
        <v>2344</v>
      </c>
      <c r="C1172">
        <v>2</v>
      </c>
    </row>
    <row r="1173" spans="1:3" x14ac:dyDescent="0.25">
      <c r="A1173" t="s">
        <v>1203</v>
      </c>
      <c r="B1173">
        <v>2345</v>
      </c>
      <c r="C1173">
        <v>24</v>
      </c>
    </row>
    <row r="1174" spans="1:3" x14ac:dyDescent="0.25">
      <c r="A1174" t="s">
        <v>1204</v>
      </c>
      <c r="B1174">
        <v>2345</v>
      </c>
      <c r="C1174">
        <v>1</v>
      </c>
    </row>
    <row r="1175" spans="1:3" x14ac:dyDescent="0.25">
      <c r="A1175" t="s">
        <v>1205</v>
      </c>
      <c r="B1175">
        <v>2345</v>
      </c>
      <c r="C1175">
        <v>2</v>
      </c>
    </row>
    <row r="1176" spans="1:3" x14ac:dyDescent="0.25">
      <c r="A1176" t="s">
        <v>1206</v>
      </c>
      <c r="B1176">
        <v>2346</v>
      </c>
      <c r="C1176">
        <v>24</v>
      </c>
    </row>
    <row r="1177" spans="1:3" x14ac:dyDescent="0.25">
      <c r="A1177" t="s">
        <v>1207</v>
      </c>
      <c r="B1177">
        <v>2346</v>
      </c>
      <c r="C1177">
        <v>1</v>
      </c>
    </row>
    <row r="1178" spans="1:3" x14ac:dyDescent="0.25">
      <c r="A1178" t="s">
        <v>1208</v>
      </c>
      <c r="B1178">
        <v>2346</v>
      </c>
      <c r="C1178">
        <v>2</v>
      </c>
    </row>
    <row r="1179" spans="1:3" x14ac:dyDescent="0.25">
      <c r="A1179" t="s">
        <v>1209</v>
      </c>
      <c r="B1179">
        <v>2401</v>
      </c>
      <c r="C1179">
        <v>24</v>
      </c>
    </row>
    <row r="1180" spans="1:3" x14ac:dyDescent="0.25">
      <c r="A1180" t="s">
        <v>1210</v>
      </c>
      <c r="B1180">
        <v>2401</v>
      </c>
      <c r="C1180">
        <v>1</v>
      </c>
    </row>
    <row r="1181" spans="1:3" x14ac:dyDescent="0.25">
      <c r="A1181" t="s">
        <v>1211</v>
      </c>
      <c r="B1181">
        <v>2401</v>
      </c>
      <c r="C1181">
        <v>4</v>
      </c>
    </row>
    <row r="1182" spans="1:3" x14ac:dyDescent="0.25">
      <c r="A1182" t="s">
        <v>1212</v>
      </c>
      <c r="B1182">
        <v>2401</v>
      </c>
      <c r="C1182">
        <v>4</v>
      </c>
    </row>
    <row r="1183" spans="1:3" x14ac:dyDescent="0.25">
      <c r="A1183" t="s">
        <v>1213</v>
      </c>
      <c r="B1183">
        <v>2402</v>
      </c>
      <c r="C1183">
        <v>1</v>
      </c>
    </row>
    <row r="1184" spans="1:3" x14ac:dyDescent="0.25">
      <c r="A1184" t="s">
        <v>1214</v>
      </c>
      <c r="B1184">
        <v>2402</v>
      </c>
      <c r="C1184">
        <v>24</v>
      </c>
    </row>
    <row r="1185" spans="1:3" x14ac:dyDescent="0.25">
      <c r="A1185" t="s">
        <v>1215</v>
      </c>
      <c r="B1185">
        <v>2402</v>
      </c>
      <c r="C1185">
        <v>1</v>
      </c>
    </row>
    <row r="1186" spans="1:3" x14ac:dyDescent="0.25">
      <c r="A1186" t="s">
        <v>1216</v>
      </c>
      <c r="B1186">
        <v>2402</v>
      </c>
      <c r="C1186">
        <v>2</v>
      </c>
    </row>
    <row r="1187" spans="1:3" x14ac:dyDescent="0.25">
      <c r="A1187" t="s">
        <v>1217</v>
      </c>
      <c r="B1187">
        <v>2402</v>
      </c>
      <c r="C1187">
        <v>3</v>
      </c>
    </row>
    <row r="1188" spans="1:3" x14ac:dyDescent="0.25">
      <c r="A1188" t="s">
        <v>1218</v>
      </c>
      <c r="B1188">
        <v>2402</v>
      </c>
      <c r="C1188">
        <v>4</v>
      </c>
    </row>
    <row r="1189" spans="1:3" x14ac:dyDescent="0.25">
      <c r="A1189" t="s">
        <v>1219</v>
      </c>
      <c r="B1189">
        <v>2402</v>
      </c>
      <c r="C1189">
        <v>2</v>
      </c>
    </row>
    <row r="1190" spans="1:3" x14ac:dyDescent="0.25">
      <c r="A1190" t="s">
        <v>1220</v>
      </c>
      <c r="B1190">
        <v>2402</v>
      </c>
      <c r="C1190">
        <v>2</v>
      </c>
    </row>
    <row r="1191" spans="1:3" x14ac:dyDescent="0.25">
      <c r="A1191" t="s">
        <v>1221</v>
      </c>
      <c r="B1191">
        <v>2402</v>
      </c>
      <c r="C1191">
        <v>2</v>
      </c>
    </row>
    <row r="1192" spans="1:3" x14ac:dyDescent="0.25">
      <c r="A1192" t="s">
        <v>1222</v>
      </c>
      <c r="B1192">
        <v>2402</v>
      </c>
      <c r="C1192">
        <v>3</v>
      </c>
    </row>
    <row r="1193" spans="1:3" x14ac:dyDescent="0.25">
      <c r="A1193" t="s">
        <v>1223</v>
      </c>
      <c r="B1193">
        <v>2405</v>
      </c>
      <c r="C1193">
        <v>24</v>
      </c>
    </row>
    <row r="1194" spans="1:3" x14ac:dyDescent="0.25">
      <c r="A1194" t="s">
        <v>1224</v>
      </c>
      <c r="B1194">
        <v>2405</v>
      </c>
      <c r="C1194">
        <v>1</v>
      </c>
    </row>
    <row r="1195" spans="1:3" x14ac:dyDescent="0.25">
      <c r="A1195" t="s">
        <v>1225</v>
      </c>
      <c r="B1195">
        <v>2405</v>
      </c>
      <c r="C1195">
        <v>4</v>
      </c>
    </row>
    <row r="1196" spans="1:3" x14ac:dyDescent="0.25">
      <c r="A1196" t="s">
        <v>1226</v>
      </c>
      <c r="B1196">
        <v>2406</v>
      </c>
      <c r="C1196">
        <v>24</v>
      </c>
    </row>
    <row r="1197" spans="1:3" x14ac:dyDescent="0.25">
      <c r="A1197" t="s">
        <v>1227</v>
      </c>
      <c r="B1197">
        <v>2406</v>
      </c>
      <c r="C1197">
        <v>1</v>
      </c>
    </row>
    <row r="1198" spans="1:3" x14ac:dyDescent="0.25">
      <c r="A1198" t="s">
        <v>1228</v>
      </c>
      <c r="B1198">
        <v>2406</v>
      </c>
      <c r="C1198">
        <v>3</v>
      </c>
    </row>
    <row r="1199" spans="1:3" x14ac:dyDescent="0.25">
      <c r="A1199" t="s">
        <v>1229</v>
      </c>
      <c r="B1199">
        <v>2406</v>
      </c>
      <c r="C1199">
        <v>4</v>
      </c>
    </row>
    <row r="1200" spans="1:3" x14ac:dyDescent="0.25">
      <c r="A1200" t="s">
        <v>1230</v>
      </c>
      <c r="B1200">
        <v>2406</v>
      </c>
      <c r="C1200">
        <v>3</v>
      </c>
    </row>
    <row r="1201" spans="1:3" x14ac:dyDescent="0.25">
      <c r="A1201" t="s">
        <v>1231</v>
      </c>
      <c r="B1201">
        <v>2406</v>
      </c>
      <c r="C1201">
        <v>4</v>
      </c>
    </row>
    <row r="1202" spans="1:3" x14ac:dyDescent="0.25">
      <c r="A1202" t="s">
        <v>1232</v>
      </c>
      <c r="B1202">
        <v>2409</v>
      </c>
      <c r="C1202">
        <v>24</v>
      </c>
    </row>
    <row r="1203" spans="1:3" x14ac:dyDescent="0.25">
      <c r="A1203" t="s">
        <v>1233</v>
      </c>
      <c r="B1203">
        <v>2409</v>
      </c>
      <c r="C1203">
        <v>1</v>
      </c>
    </row>
    <row r="1204" spans="1:3" x14ac:dyDescent="0.25">
      <c r="A1204" t="s">
        <v>1234</v>
      </c>
      <c r="B1204">
        <v>2409</v>
      </c>
      <c r="C1204">
        <v>4</v>
      </c>
    </row>
    <row r="1205" spans="1:3" x14ac:dyDescent="0.25">
      <c r="A1205" t="s">
        <v>1235</v>
      </c>
      <c r="B1205">
        <v>240</v>
      </c>
      <c r="C1205">
        <v>24</v>
      </c>
    </row>
    <row r="1206" spans="1:3" x14ac:dyDescent="0.25">
      <c r="A1206" t="s">
        <v>1236</v>
      </c>
      <c r="B1206">
        <v>240</v>
      </c>
      <c r="C1206">
        <v>1</v>
      </c>
    </row>
    <row r="1207" spans="1:3" x14ac:dyDescent="0.25">
      <c r="A1207" t="s">
        <v>1237</v>
      </c>
      <c r="B1207">
        <v>240</v>
      </c>
      <c r="C1207">
        <v>6</v>
      </c>
    </row>
    <row r="1208" spans="1:3" x14ac:dyDescent="0.25">
      <c r="A1208" t="s">
        <v>1238</v>
      </c>
      <c r="B1208">
        <v>2501</v>
      </c>
      <c r="C1208">
        <v>24</v>
      </c>
    </row>
    <row r="1209" spans="1:3" x14ac:dyDescent="0.25">
      <c r="A1209" t="s">
        <v>1239</v>
      </c>
      <c r="B1209">
        <v>2501</v>
      </c>
      <c r="C1209">
        <v>1</v>
      </c>
    </row>
    <row r="1210" spans="1:3" x14ac:dyDescent="0.25">
      <c r="A1210" t="s">
        <v>1240</v>
      </c>
      <c r="B1210">
        <v>2501</v>
      </c>
      <c r="C1210">
        <v>2</v>
      </c>
    </row>
    <row r="1211" spans="1:3" x14ac:dyDescent="0.25">
      <c r="A1211" t="s">
        <v>1241</v>
      </c>
      <c r="B1211">
        <v>2504</v>
      </c>
      <c r="C1211">
        <v>2</v>
      </c>
    </row>
    <row r="1212" spans="1:3" x14ac:dyDescent="0.25">
      <c r="A1212" t="s">
        <v>1242</v>
      </c>
      <c r="B1212">
        <v>2505</v>
      </c>
      <c r="C1212">
        <v>24</v>
      </c>
    </row>
    <row r="1213" spans="1:3" x14ac:dyDescent="0.25">
      <c r="A1213" t="s">
        <v>1243</v>
      </c>
      <c r="B1213">
        <v>2505</v>
      </c>
      <c r="C1213">
        <v>1</v>
      </c>
    </row>
    <row r="1214" spans="1:3" x14ac:dyDescent="0.25">
      <c r="A1214" t="s">
        <v>1244</v>
      </c>
      <c r="B1214">
        <v>2505</v>
      </c>
      <c r="C1214">
        <v>2</v>
      </c>
    </row>
    <row r="1215" spans="1:3" x14ac:dyDescent="0.25">
      <c r="A1215" t="s">
        <v>1245</v>
      </c>
      <c r="B1215">
        <v>2506</v>
      </c>
      <c r="C1215">
        <v>24</v>
      </c>
    </row>
    <row r="1216" spans="1:3" x14ac:dyDescent="0.25">
      <c r="A1216" t="s">
        <v>1246</v>
      </c>
      <c r="B1216">
        <v>2506</v>
      </c>
      <c r="C1216">
        <v>1</v>
      </c>
    </row>
    <row r="1217" spans="1:3" x14ac:dyDescent="0.25">
      <c r="A1217" t="s">
        <v>1247</v>
      </c>
      <c r="B1217">
        <v>2506</v>
      </c>
      <c r="C1217">
        <v>2</v>
      </c>
    </row>
    <row r="1218" spans="1:3" x14ac:dyDescent="0.25">
      <c r="A1218" t="s">
        <v>1248</v>
      </c>
      <c r="B1218">
        <v>2507</v>
      </c>
      <c r="C1218">
        <v>12</v>
      </c>
    </row>
    <row r="1219" spans="1:3" x14ac:dyDescent="0.25">
      <c r="A1219" t="s">
        <v>1249</v>
      </c>
      <c r="B1219">
        <v>2507</v>
      </c>
      <c r="C1219">
        <v>1</v>
      </c>
    </row>
    <row r="1220" spans="1:3" x14ac:dyDescent="0.25">
      <c r="A1220" t="s">
        <v>1250</v>
      </c>
      <c r="B1220">
        <v>2507</v>
      </c>
      <c r="C1220">
        <v>2</v>
      </c>
    </row>
    <row r="1221" spans="1:3" x14ac:dyDescent="0.25">
      <c r="A1221" t="s">
        <v>1251</v>
      </c>
      <c r="B1221">
        <v>2510</v>
      </c>
      <c r="C1221">
        <v>24</v>
      </c>
    </row>
    <row r="1222" spans="1:3" x14ac:dyDescent="0.25">
      <c r="A1222" t="s">
        <v>1252</v>
      </c>
      <c r="B1222">
        <v>2510</v>
      </c>
      <c r="C1222">
        <v>1</v>
      </c>
    </row>
    <row r="1223" spans="1:3" x14ac:dyDescent="0.25">
      <c r="A1223" t="s">
        <v>1253</v>
      </c>
      <c r="B1223">
        <v>2510</v>
      </c>
      <c r="C1223">
        <v>4</v>
      </c>
    </row>
    <row r="1224" spans="1:3" x14ac:dyDescent="0.25">
      <c r="A1224" t="s">
        <v>1254</v>
      </c>
      <c r="B1224">
        <v>2511</v>
      </c>
      <c r="C1224">
        <v>24</v>
      </c>
    </row>
    <row r="1225" spans="1:3" x14ac:dyDescent="0.25">
      <c r="A1225" t="s">
        <v>1255</v>
      </c>
      <c r="B1225">
        <v>2511</v>
      </c>
      <c r="C1225">
        <v>1</v>
      </c>
    </row>
    <row r="1226" spans="1:3" x14ac:dyDescent="0.25">
      <c r="A1226" t="s">
        <v>1256</v>
      </c>
      <c r="B1226">
        <v>2511</v>
      </c>
      <c r="C1226">
        <v>2</v>
      </c>
    </row>
    <row r="1227" spans="1:3" x14ac:dyDescent="0.25">
      <c r="A1227" t="s">
        <v>1257</v>
      </c>
      <c r="B1227">
        <v>2512</v>
      </c>
      <c r="C1227">
        <v>24</v>
      </c>
    </row>
    <row r="1228" spans="1:3" x14ac:dyDescent="0.25">
      <c r="A1228" t="s">
        <v>1258</v>
      </c>
      <c r="B1228">
        <v>2512</v>
      </c>
      <c r="C1228">
        <v>1</v>
      </c>
    </row>
    <row r="1229" spans="1:3" x14ac:dyDescent="0.25">
      <c r="A1229" t="s">
        <v>1259</v>
      </c>
      <c r="B1229">
        <v>2512</v>
      </c>
      <c r="C1229">
        <v>2</v>
      </c>
    </row>
    <row r="1230" spans="1:3" x14ac:dyDescent="0.25">
      <c r="A1230" t="s">
        <v>1260</v>
      </c>
      <c r="B1230">
        <v>2513</v>
      </c>
      <c r="C1230">
        <v>24</v>
      </c>
    </row>
    <row r="1231" spans="1:3" x14ac:dyDescent="0.25">
      <c r="A1231" t="s">
        <v>1261</v>
      </c>
      <c r="B1231">
        <v>2513</v>
      </c>
      <c r="C1231">
        <v>1</v>
      </c>
    </row>
    <row r="1232" spans="1:3" x14ac:dyDescent="0.25">
      <c r="A1232" t="s">
        <v>1262</v>
      </c>
      <c r="B1232">
        <v>2513</v>
      </c>
      <c r="C1232">
        <v>2</v>
      </c>
    </row>
    <row r="1233" spans="1:3" x14ac:dyDescent="0.25">
      <c r="A1233" t="s">
        <v>1263</v>
      </c>
      <c r="B1233">
        <v>2514</v>
      </c>
      <c r="C1233">
        <v>24</v>
      </c>
    </row>
    <row r="1234" spans="1:3" x14ac:dyDescent="0.25">
      <c r="A1234" t="s">
        <v>1264</v>
      </c>
      <c r="B1234">
        <v>2514</v>
      </c>
      <c r="C1234">
        <v>1</v>
      </c>
    </row>
    <row r="1235" spans="1:3" x14ac:dyDescent="0.25">
      <c r="A1235" t="s">
        <v>1265</v>
      </c>
      <c r="B1235">
        <v>2514</v>
      </c>
      <c r="C1235">
        <v>2</v>
      </c>
    </row>
    <row r="1236" spans="1:3" x14ac:dyDescent="0.25">
      <c r="A1236" t="s">
        <v>1266</v>
      </c>
      <c r="B1236">
        <v>2515</v>
      </c>
      <c r="C1236">
        <v>24</v>
      </c>
    </row>
    <row r="1237" spans="1:3" x14ac:dyDescent="0.25">
      <c r="A1237" t="s">
        <v>1267</v>
      </c>
      <c r="B1237">
        <v>2515</v>
      </c>
      <c r="C1237">
        <v>1</v>
      </c>
    </row>
    <row r="1238" spans="1:3" x14ac:dyDescent="0.25">
      <c r="A1238" t="s">
        <v>1268</v>
      </c>
      <c r="B1238">
        <v>2515</v>
      </c>
      <c r="C1238">
        <v>2</v>
      </c>
    </row>
    <row r="1239" spans="1:3" x14ac:dyDescent="0.25">
      <c r="A1239" t="s">
        <v>1269</v>
      </c>
      <c r="B1239">
        <v>2516</v>
      </c>
      <c r="C1239">
        <v>24</v>
      </c>
    </row>
    <row r="1240" spans="1:3" x14ac:dyDescent="0.25">
      <c r="A1240" t="s">
        <v>1270</v>
      </c>
      <c r="B1240">
        <v>2516</v>
      </c>
      <c r="C1240">
        <v>1</v>
      </c>
    </row>
    <row r="1241" spans="1:3" x14ac:dyDescent="0.25">
      <c r="A1241" t="s">
        <v>1271</v>
      </c>
      <c r="B1241">
        <v>2516</v>
      </c>
      <c r="C1241">
        <v>2</v>
      </c>
    </row>
    <row r="1242" spans="1:3" x14ac:dyDescent="0.25">
      <c r="A1242" t="s">
        <v>1272</v>
      </c>
      <c r="B1242">
        <v>2517</v>
      </c>
      <c r="C1242">
        <v>24</v>
      </c>
    </row>
    <row r="1243" spans="1:3" x14ac:dyDescent="0.25">
      <c r="A1243" t="s">
        <v>1273</v>
      </c>
      <c r="B1243">
        <v>2517</v>
      </c>
      <c r="C1243">
        <v>1</v>
      </c>
    </row>
    <row r="1244" spans="1:3" x14ac:dyDescent="0.25">
      <c r="A1244" t="s">
        <v>1274</v>
      </c>
      <c r="B1244">
        <v>2517</v>
      </c>
      <c r="C1244">
        <v>2</v>
      </c>
    </row>
    <row r="1245" spans="1:3" x14ac:dyDescent="0.25">
      <c r="A1245" t="s">
        <v>1275</v>
      </c>
      <c r="B1245">
        <v>2518</v>
      </c>
      <c r="C1245">
        <v>24</v>
      </c>
    </row>
    <row r="1246" spans="1:3" x14ac:dyDescent="0.25">
      <c r="A1246" t="s">
        <v>1276</v>
      </c>
      <c r="B1246">
        <v>2518</v>
      </c>
      <c r="C1246">
        <v>1</v>
      </c>
    </row>
    <row r="1247" spans="1:3" x14ac:dyDescent="0.25">
      <c r="A1247" t="s">
        <v>1277</v>
      </c>
      <c r="B1247">
        <v>2518</v>
      </c>
      <c r="C1247">
        <v>2</v>
      </c>
    </row>
    <row r="1248" spans="1:3" x14ac:dyDescent="0.25">
      <c r="A1248" t="s">
        <v>1278</v>
      </c>
      <c r="B1248">
        <v>2519</v>
      </c>
      <c r="C1248">
        <v>24</v>
      </c>
    </row>
    <row r="1249" spans="1:3" x14ac:dyDescent="0.25">
      <c r="A1249" t="s">
        <v>1279</v>
      </c>
      <c r="B1249">
        <v>2519</v>
      </c>
      <c r="C1249">
        <v>1</v>
      </c>
    </row>
    <row r="1250" spans="1:3" x14ac:dyDescent="0.25">
      <c r="A1250" t="s">
        <v>1280</v>
      </c>
      <c r="B1250">
        <v>2519</v>
      </c>
      <c r="C1250">
        <v>2</v>
      </c>
    </row>
    <row r="1251" spans="1:3" x14ac:dyDescent="0.25">
      <c r="A1251" t="s">
        <v>1281</v>
      </c>
      <c r="B1251">
        <v>2530</v>
      </c>
      <c r="C1251">
        <v>24</v>
      </c>
    </row>
    <row r="1252" spans="1:3" x14ac:dyDescent="0.25">
      <c r="A1252" t="s">
        <v>1282</v>
      </c>
      <c r="B1252">
        <v>2530</v>
      </c>
      <c r="C1252">
        <v>1</v>
      </c>
    </row>
    <row r="1253" spans="1:3" x14ac:dyDescent="0.25">
      <c r="A1253" t="s">
        <v>1283</v>
      </c>
      <c r="B1253">
        <v>2530</v>
      </c>
      <c r="C1253">
        <v>2</v>
      </c>
    </row>
    <row r="1254" spans="1:3" x14ac:dyDescent="0.25">
      <c r="A1254" t="s">
        <v>1284</v>
      </c>
      <c r="B1254">
        <v>2539</v>
      </c>
      <c r="C1254">
        <v>24</v>
      </c>
    </row>
    <row r="1255" spans="1:3" x14ac:dyDescent="0.25">
      <c r="A1255" t="s">
        <v>1285</v>
      </c>
      <c r="B1255">
        <v>2539</v>
      </c>
      <c r="C1255">
        <v>1</v>
      </c>
    </row>
    <row r="1256" spans="1:3" x14ac:dyDescent="0.25">
      <c r="A1256" t="s">
        <v>1286</v>
      </c>
      <c r="B1256">
        <v>2539</v>
      </c>
      <c r="C1256">
        <v>2</v>
      </c>
    </row>
    <row r="1257" spans="1:3" x14ac:dyDescent="0.25">
      <c r="A1257" t="s">
        <v>1287</v>
      </c>
      <c r="B1257">
        <v>2550</v>
      </c>
      <c r="C1257">
        <v>24</v>
      </c>
    </row>
    <row r="1258" spans="1:3" x14ac:dyDescent="0.25">
      <c r="A1258" t="s">
        <v>1288</v>
      </c>
      <c r="B1258">
        <v>2550</v>
      </c>
      <c r="C1258">
        <v>1</v>
      </c>
    </row>
    <row r="1259" spans="1:3" x14ac:dyDescent="0.25">
      <c r="A1259" t="s">
        <v>1289</v>
      </c>
      <c r="B1259">
        <v>2550</v>
      </c>
      <c r="C1259">
        <v>2</v>
      </c>
    </row>
    <row r="1260" spans="1:3" x14ac:dyDescent="0.25">
      <c r="A1260" t="s">
        <v>1290</v>
      </c>
      <c r="B1260">
        <v>260</v>
      </c>
      <c r="C1260">
        <v>24</v>
      </c>
    </row>
    <row r="1261" spans="1:3" x14ac:dyDescent="0.25">
      <c r="A1261" t="s">
        <v>1291</v>
      </c>
      <c r="B1261">
        <v>260</v>
      </c>
      <c r="C1261">
        <v>1</v>
      </c>
    </row>
    <row r="1262" spans="1:3" x14ac:dyDescent="0.25">
      <c r="A1262" t="s">
        <v>1292</v>
      </c>
      <c r="B1262">
        <v>260</v>
      </c>
      <c r="C1262">
        <v>3</v>
      </c>
    </row>
    <row r="1263" spans="1:3" x14ac:dyDescent="0.25">
      <c r="A1263" t="s">
        <v>1293</v>
      </c>
      <c r="B1263">
        <v>261</v>
      </c>
      <c r="C1263">
        <v>24</v>
      </c>
    </row>
    <row r="1264" spans="1:3" x14ac:dyDescent="0.25">
      <c r="A1264" t="s">
        <v>1294</v>
      </c>
      <c r="B1264">
        <v>261</v>
      </c>
      <c r="C1264">
        <v>1</v>
      </c>
    </row>
    <row r="1265" spans="1:3" x14ac:dyDescent="0.25">
      <c r="A1265" t="s">
        <v>1295</v>
      </c>
      <c r="B1265">
        <v>261</v>
      </c>
      <c r="C1265">
        <v>2</v>
      </c>
    </row>
    <row r="1266" spans="1:3" x14ac:dyDescent="0.25">
      <c r="A1266" t="s">
        <v>1296</v>
      </c>
      <c r="B1266">
        <v>262</v>
      </c>
      <c r="C1266">
        <v>24</v>
      </c>
    </row>
    <row r="1267" spans="1:3" x14ac:dyDescent="0.25">
      <c r="A1267" t="s">
        <v>1297</v>
      </c>
      <c r="B1267">
        <v>262</v>
      </c>
      <c r="C1267">
        <v>1</v>
      </c>
    </row>
    <row r="1268" spans="1:3" x14ac:dyDescent="0.25">
      <c r="A1268" t="s">
        <v>1298</v>
      </c>
      <c r="B1268">
        <v>262</v>
      </c>
      <c r="C1268">
        <v>2</v>
      </c>
    </row>
    <row r="1269" spans="1:3" x14ac:dyDescent="0.25">
      <c r="A1269" t="s">
        <v>1299</v>
      </c>
      <c r="B1269">
        <v>263</v>
      </c>
      <c r="C1269">
        <v>24</v>
      </c>
    </row>
    <row r="1270" spans="1:3" x14ac:dyDescent="0.25">
      <c r="A1270" t="s">
        <v>1300</v>
      </c>
      <c r="B1270">
        <v>263</v>
      </c>
      <c r="C1270">
        <v>1</v>
      </c>
    </row>
    <row r="1271" spans="1:3" x14ac:dyDescent="0.25">
      <c r="A1271" t="s">
        <v>1301</v>
      </c>
      <c r="B1271">
        <v>263</v>
      </c>
      <c r="C1271">
        <v>3</v>
      </c>
    </row>
    <row r="1272" spans="1:3" x14ac:dyDescent="0.25">
      <c r="A1272" t="s">
        <v>1302</v>
      </c>
      <c r="B1272">
        <v>264</v>
      </c>
      <c r="C1272">
        <v>24</v>
      </c>
    </row>
    <row r="1273" spans="1:3" x14ac:dyDescent="0.25">
      <c r="A1273" t="s">
        <v>1303</v>
      </c>
      <c r="B1273">
        <v>264</v>
      </c>
      <c r="C1273">
        <v>1</v>
      </c>
    </row>
    <row r="1274" spans="1:3" x14ac:dyDescent="0.25">
      <c r="A1274" t="s">
        <v>1304</v>
      </c>
      <c r="B1274">
        <v>264</v>
      </c>
      <c r="C1274">
        <v>2</v>
      </c>
    </row>
    <row r="1275" spans="1:3" x14ac:dyDescent="0.25">
      <c r="A1275" t="s">
        <v>1305</v>
      </c>
      <c r="B1275">
        <v>265</v>
      </c>
      <c r="C1275">
        <v>12</v>
      </c>
    </row>
    <row r="1276" spans="1:3" x14ac:dyDescent="0.25">
      <c r="A1276" t="s">
        <v>1306</v>
      </c>
      <c r="B1276">
        <v>265</v>
      </c>
      <c r="C1276">
        <v>1</v>
      </c>
    </row>
    <row r="1277" spans="1:3" x14ac:dyDescent="0.25">
      <c r="A1277" t="s">
        <v>1307</v>
      </c>
      <c r="B1277">
        <v>265</v>
      </c>
      <c r="C1277">
        <v>2</v>
      </c>
    </row>
    <row r="1278" spans="1:3" x14ac:dyDescent="0.25">
      <c r="A1278" t="s">
        <v>1308</v>
      </c>
      <c r="B1278">
        <v>266</v>
      </c>
      <c r="C1278">
        <v>12</v>
      </c>
    </row>
    <row r="1279" spans="1:3" x14ac:dyDescent="0.25">
      <c r="A1279" t="s">
        <v>1309</v>
      </c>
      <c r="B1279">
        <v>266</v>
      </c>
      <c r="C1279">
        <v>1</v>
      </c>
    </row>
    <row r="1280" spans="1:3" x14ac:dyDescent="0.25">
      <c r="A1280" t="s">
        <v>1310</v>
      </c>
      <c r="B1280">
        <v>266</v>
      </c>
      <c r="C1280">
        <v>2</v>
      </c>
    </row>
    <row r="1281" spans="1:3" x14ac:dyDescent="0.25">
      <c r="A1281" t="s">
        <v>1311</v>
      </c>
      <c r="B1281">
        <v>267</v>
      </c>
      <c r="C1281">
        <v>12</v>
      </c>
    </row>
    <row r="1282" spans="1:3" x14ac:dyDescent="0.25">
      <c r="A1282" t="s">
        <v>1312</v>
      </c>
      <c r="B1282">
        <v>267</v>
      </c>
      <c r="C1282">
        <v>1</v>
      </c>
    </row>
    <row r="1283" spans="1:3" x14ac:dyDescent="0.25">
      <c r="A1283" t="s">
        <v>1313</v>
      </c>
      <c r="B1283">
        <v>267</v>
      </c>
      <c r="C1283">
        <v>4</v>
      </c>
    </row>
    <row r="1284" spans="1:3" x14ac:dyDescent="0.25">
      <c r="A1284" t="s">
        <v>1314</v>
      </c>
      <c r="B1284">
        <v>2705</v>
      </c>
      <c r="C1284">
        <v>24</v>
      </c>
    </row>
    <row r="1285" spans="1:3" x14ac:dyDescent="0.25">
      <c r="A1285" t="s">
        <v>1315</v>
      </c>
      <c r="B1285">
        <v>2705</v>
      </c>
      <c r="C1285">
        <v>1</v>
      </c>
    </row>
    <row r="1286" spans="1:3" x14ac:dyDescent="0.25">
      <c r="A1286" t="s">
        <v>1316</v>
      </c>
      <c r="B1286">
        <v>2705</v>
      </c>
      <c r="C1286">
        <v>2</v>
      </c>
    </row>
    <row r="1287" spans="1:3" x14ac:dyDescent="0.25">
      <c r="A1287" t="s">
        <v>1317</v>
      </c>
      <c r="B1287">
        <v>2707</v>
      </c>
      <c r="C1287">
        <v>24</v>
      </c>
    </row>
    <row r="1288" spans="1:3" x14ac:dyDescent="0.25">
      <c r="A1288" t="s">
        <v>1318</v>
      </c>
      <c r="B1288">
        <v>2707</v>
      </c>
      <c r="C1288">
        <v>1</v>
      </c>
    </row>
    <row r="1289" spans="1:3" x14ac:dyDescent="0.25">
      <c r="A1289" t="s">
        <v>1319</v>
      </c>
      <c r="B1289">
        <v>2707</v>
      </c>
      <c r="C1289">
        <v>2</v>
      </c>
    </row>
    <row r="1290" spans="1:3" x14ac:dyDescent="0.25">
      <c r="A1290" t="s">
        <v>1320</v>
      </c>
      <c r="B1290">
        <v>2711</v>
      </c>
      <c r="C1290">
        <v>24</v>
      </c>
    </row>
    <row r="1291" spans="1:3" x14ac:dyDescent="0.25">
      <c r="A1291" t="s">
        <v>1321</v>
      </c>
      <c r="B1291">
        <v>2711</v>
      </c>
      <c r="C1291">
        <v>1</v>
      </c>
    </row>
    <row r="1292" spans="1:3" x14ac:dyDescent="0.25">
      <c r="A1292" t="s">
        <v>1322</v>
      </c>
      <c r="B1292">
        <v>2711</v>
      </c>
      <c r="C1292">
        <v>2</v>
      </c>
    </row>
    <row r="1293" spans="1:3" x14ac:dyDescent="0.25">
      <c r="A1293" t="s">
        <v>1323</v>
      </c>
      <c r="B1293">
        <v>2713</v>
      </c>
      <c r="C1293">
        <v>24</v>
      </c>
    </row>
    <row r="1294" spans="1:3" x14ac:dyDescent="0.25">
      <c r="A1294" t="s">
        <v>1324</v>
      </c>
      <c r="B1294">
        <v>2713</v>
      </c>
      <c r="C1294">
        <v>6</v>
      </c>
    </row>
    <row r="1295" spans="1:3" x14ac:dyDescent="0.25">
      <c r="A1295" t="s">
        <v>1325</v>
      </c>
      <c r="B1295">
        <v>272</v>
      </c>
      <c r="C1295">
        <v>24</v>
      </c>
    </row>
    <row r="1296" spans="1:3" x14ac:dyDescent="0.25">
      <c r="A1296" t="s">
        <v>1326</v>
      </c>
      <c r="B1296">
        <v>272</v>
      </c>
      <c r="C1296">
        <v>1</v>
      </c>
    </row>
    <row r="1297" spans="1:3" x14ac:dyDescent="0.25">
      <c r="A1297" t="s">
        <v>1327</v>
      </c>
      <c r="B1297">
        <v>272</v>
      </c>
      <c r="C1297">
        <v>2</v>
      </c>
    </row>
    <row r="1298" spans="1:3" x14ac:dyDescent="0.25">
      <c r="A1298" t="s">
        <v>1328</v>
      </c>
      <c r="B1298">
        <v>273</v>
      </c>
      <c r="C1298">
        <v>24</v>
      </c>
    </row>
    <row r="1299" spans="1:3" x14ac:dyDescent="0.25">
      <c r="A1299" t="s">
        <v>1329</v>
      </c>
      <c r="B1299">
        <v>273</v>
      </c>
      <c r="C1299">
        <v>1</v>
      </c>
    </row>
    <row r="1300" spans="1:3" x14ac:dyDescent="0.25">
      <c r="A1300" t="s">
        <v>1330</v>
      </c>
      <c r="B1300">
        <v>273</v>
      </c>
      <c r="C1300">
        <v>2</v>
      </c>
    </row>
    <row r="1301" spans="1:3" x14ac:dyDescent="0.25">
      <c r="A1301" t="s">
        <v>1331</v>
      </c>
      <c r="B1301">
        <v>274</v>
      </c>
      <c r="C1301">
        <v>24</v>
      </c>
    </row>
    <row r="1302" spans="1:3" x14ac:dyDescent="0.25">
      <c r="A1302" t="s">
        <v>1332</v>
      </c>
      <c r="B1302">
        <v>274</v>
      </c>
      <c r="C1302">
        <v>6</v>
      </c>
    </row>
    <row r="1303" spans="1:3" x14ac:dyDescent="0.25">
      <c r="A1303" t="s">
        <v>1333</v>
      </c>
      <c r="B1303">
        <v>275</v>
      </c>
      <c r="C1303">
        <v>24</v>
      </c>
    </row>
    <row r="1304" spans="1:3" x14ac:dyDescent="0.25">
      <c r="A1304" t="s">
        <v>1334</v>
      </c>
      <c r="B1304">
        <v>275</v>
      </c>
      <c r="C1304">
        <v>4</v>
      </c>
    </row>
    <row r="1305" spans="1:3" x14ac:dyDescent="0.25">
      <c r="A1305" t="s">
        <v>1335</v>
      </c>
      <c r="B1305">
        <v>2805</v>
      </c>
      <c r="C1305">
        <v>24</v>
      </c>
    </row>
    <row r="1306" spans="1:3" x14ac:dyDescent="0.25">
      <c r="A1306" t="s">
        <v>1336</v>
      </c>
      <c r="B1306">
        <v>2805</v>
      </c>
      <c r="C1306">
        <v>1</v>
      </c>
    </row>
    <row r="1307" spans="1:3" x14ac:dyDescent="0.25">
      <c r="A1307" t="s">
        <v>1337</v>
      </c>
      <c r="B1307">
        <v>2805</v>
      </c>
      <c r="C1307">
        <v>2</v>
      </c>
    </row>
    <row r="1308" spans="1:3" x14ac:dyDescent="0.25">
      <c r="A1308" t="s">
        <v>1338</v>
      </c>
      <c r="B1308">
        <v>2805</v>
      </c>
      <c r="C1308">
        <v>4</v>
      </c>
    </row>
    <row r="1309" spans="1:3" x14ac:dyDescent="0.25">
      <c r="A1309" t="s">
        <v>1339</v>
      </c>
      <c r="B1309">
        <v>2806</v>
      </c>
      <c r="C1309">
        <v>24</v>
      </c>
    </row>
    <row r="1310" spans="1:3" x14ac:dyDescent="0.25">
      <c r="A1310" t="s">
        <v>1340</v>
      </c>
      <c r="B1310">
        <v>2806</v>
      </c>
      <c r="C1310">
        <v>4</v>
      </c>
    </row>
    <row r="1311" spans="1:3" x14ac:dyDescent="0.25">
      <c r="A1311" t="s">
        <v>1341</v>
      </c>
      <c r="B1311">
        <v>2807</v>
      </c>
      <c r="C1311">
        <v>24</v>
      </c>
    </row>
    <row r="1312" spans="1:3" x14ac:dyDescent="0.25">
      <c r="A1312" t="s">
        <v>1342</v>
      </c>
      <c r="B1312">
        <v>2807</v>
      </c>
      <c r="C1312">
        <v>4</v>
      </c>
    </row>
    <row r="1313" spans="1:3" x14ac:dyDescent="0.25">
      <c r="A1313" t="s">
        <v>1343</v>
      </c>
      <c r="B1313">
        <v>2808</v>
      </c>
      <c r="C1313">
        <v>24</v>
      </c>
    </row>
    <row r="1314" spans="1:3" x14ac:dyDescent="0.25">
      <c r="A1314" t="s">
        <v>1344</v>
      </c>
      <c r="B1314">
        <v>2808</v>
      </c>
      <c r="C1314">
        <v>4</v>
      </c>
    </row>
    <row r="1315" spans="1:3" x14ac:dyDescent="0.25">
      <c r="A1315" t="s">
        <v>1345</v>
      </c>
      <c r="B1315">
        <v>2901</v>
      </c>
      <c r="C1315">
        <v>48</v>
      </c>
    </row>
    <row r="1316" spans="1:3" x14ac:dyDescent="0.25">
      <c r="A1316" t="s">
        <v>1346</v>
      </c>
      <c r="B1316">
        <v>2901</v>
      </c>
      <c r="C1316">
        <v>1</v>
      </c>
    </row>
    <row r="1317" spans="1:3" x14ac:dyDescent="0.25">
      <c r="A1317" t="s">
        <v>1347</v>
      </c>
      <c r="B1317">
        <v>2901</v>
      </c>
      <c r="C1317">
        <v>2</v>
      </c>
    </row>
    <row r="1318" spans="1:3" x14ac:dyDescent="0.25">
      <c r="A1318" t="s">
        <v>1348</v>
      </c>
      <c r="B1318">
        <v>290</v>
      </c>
      <c r="C1318">
        <v>12</v>
      </c>
    </row>
    <row r="1319" spans="1:3" x14ac:dyDescent="0.25">
      <c r="A1319" t="s">
        <v>1349</v>
      </c>
      <c r="B1319">
        <v>290</v>
      </c>
      <c r="C1319">
        <v>1</v>
      </c>
    </row>
    <row r="1320" spans="1:3" x14ac:dyDescent="0.25">
      <c r="A1320" t="s">
        <v>1350</v>
      </c>
      <c r="B1320">
        <v>290</v>
      </c>
      <c r="C1320">
        <v>4</v>
      </c>
    </row>
    <row r="1321" spans="1:3" x14ac:dyDescent="0.25">
      <c r="A1321" t="s">
        <v>1351</v>
      </c>
      <c r="B1321">
        <v>3000</v>
      </c>
      <c r="C1321">
        <v>1</v>
      </c>
    </row>
    <row r="1322" spans="1:3" x14ac:dyDescent="0.25">
      <c r="A1322" t="s">
        <v>1352</v>
      </c>
      <c r="B1322">
        <v>3000</v>
      </c>
      <c r="C1322">
        <v>2</v>
      </c>
    </row>
    <row r="1323" spans="1:3" x14ac:dyDescent="0.25">
      <c r="A1323" t="s">
        <v>1353</v>
      </c>
      <c r="B1323">
        <v>3001</v>
      </c>
      <c r="C1323">
        <v>12</v>
      </c>
    </row>
    <row r="1324" spans="1:3" x14ac:dyDescent="0.25">
      <c r="A1324" t="s">
        <v>1354</v>
      </c>
      <c r="B1324">
        <v>3001</v>
      </c>
      <c r="C1324">
        <v>1</v>
      </c>
    </row>
    <row r="1325" spans="1:3" x14ac:dyDescent="0.25">
      <c r="A1325" t="s">
        <v>1355</v>
      </c>
      <c r="B1325">
        <v>3001</v>
      </c>
      <c r="C1325">
        <v>2</v>
      </c>
    </row>
    <row r="1326" spans="1:3" x14ac:dyDescent="0.25">
      <c r="A1326" t="s">
        <v>1356</v>
      </c>
      <c r="B1326">
        <v>3002</v>
      </c>
      <c r="C1326">
        <v>12</v>
      </c>
    </row>
    <row r="1327" spans="1:3" x14ac:dyDescent="0.25">
      <c r="A1327" t="s">
        <v>1357</v>
      </c>
      <c r="B1327">
        <v>3002</v>
      </c>
      <c r="C1327">
        <v>4</v>
      </c>
    </row>
    <row r="1328" spans="1:3" x14ac:dyDescent="0.25">
      <c r="A1328" t="s">
        <v>1358</v>
      </c>
      <c r="B1328">
        <v>3003</v>
      </c>
      <c r="C1328">
        <v>12</v>
      </c>
    </row>
    <row r="1329" spans="1:3" x14ac:dyDescent="0.25">
      <c r="A1329" t="s">
        <v>1359</v>
      </c>
      <c r="B1329">
        <v>3003</v>
      </c>
      <c r="C1329">
        <v>1</v>
      </c>
    </row>
    <row r="1330" spans="1:3" x14ac:dyDescent="0.25">
      <c r="A1330" t="s">
        <v>1360</v>
      </c>
      <c r="B1330">
        <v>3003</v>
      </c>
      <c r="C1330">
        <v>2</v>
      </c>
    </row>
    <row r="1331" spans="1:3" x14ac:dyDescent="0.25">
      <c r="A1331" t="s">
        <v>1361</v>
      </c>
      <c r="B1331">
        <v>3004</v>
      </c>
      <c r="C1331">
        <v>24</v>
      </c>
    </row>
    <row r="1332" spans="1:3" x14ac:dyDescent="0.25">
      <c r="A1332" t="s">
        <v>1362</v>
      </c>
      <c r="B1332">
        <v>3004</v>
      </c>
      <c r="C1332">
        <v>1</v>
      </c>
    </row>
    <row r="1333" spans="1:3" x14ac:dyDescent="0.25">
      <c r="A1333" t="s">
        <v>1363</v>
      </c>
      <c r="B1333">
        <v>3004</v>
      </c>
      <c r="C1333">
        <v>2</v>
      </c>
    </row>
    <row r="1334" spans="1:3" x14ac:dyDescent="0.25">
      <c r="A1334" t="s">
        <v>1364</v>
      </c>
      <c r="B1334">
        <v>3006</v>
      </c>
      <c r="C1334">
        <v>24</v>
      </c>
    </row>
    <row r="1335" spans="1:3" x14ac:dyDescent="0.25">
      <c r="A1335" t="s">
        <v>1365</v>
      </c>
      <c r="B1335">
        <v>3006</v>
      </c>
      <c r="C1335">
        <v>6</v>
      </c>
    </row>
    <row r="1336" spans="1:3" x14ac:dyDescent="0.25">
      <c r="A1336" t="s">
        <v>1366</v>
      </c>
      <c r="B1336">
        <v>3008</v>
      </c>
      <c r="C1336">
        <v>12</v>
      </c>
    </row>
    <row r="1337" spans="1:3" x14ac:dyDescent="0.25">
      <c r="A1337" t="s">
        <v>1367</v>
      </c>
      <c r="B1337">
        <v>3008</v>
      </c>
      <c r="C1337">
        <v>1</v>
      </c>
    </row>
    <row r="1338" spans="1:3" x14ac:dyDescent="0.25">
      <c r="A1338" t="s">
        <v>1368</v>
      </c>
      <c r="B1338">
        <v>3008</v>
      </c>
      <c r="C1338">
        <v>2</v>
      </c>
    </row>
    <row r="1339" spans="1:3" x14ac:dyDescent="0.25">
      <c r="A1339" t="s">
        <v>1369</v>
      </c>
      <c r="B1339">
        <v>3009</v>
      </c>
      <c r="C1339">
        <v>24</v>
      </c>
    </row>
    <row r="1340" spans="1:3" x14ac:dyDescent="0.25">
      <c r="A1340" t="s">
        <v>1370</v>
      </c>
      <c r="B1340">
        <v>3009</v>
      </c>
      <c r="C1340">
        <v>6</v>
      </c>
    </row>
    <row r="1341" spans="1:3" x14ac:dyDescent="0.25">
      <c r="A1341" t="s">
        <v>1371</v>
      </c>
      <c r="B1341">
        <v>3011</v>
      </c>
      <c r="C1341">
        <v>12</v>
      </c>
    </row>
    <row r="1342" spans="1:3" x14ac:dyDescent="0.25">
      <c r="A1342" t="s">
        <v>1372</v>
      </c>
      <c r="B1342">
        <v>3011</v>
      </c>
      <c r="C1342">
        <v>1</v>
      </c>
    </row>
    <row r="1343" spans="1:3" x14ac:dyDescent="0.25">
      <c r="A1343" t="s">
        <v>1373</v>
      </c>
      <c r="B1343">
        <v>3011</v>
      </c>
      <c r="C1343">
        <v>4</v>
      </c>
    </row>
    <row r="1344" spans="1:3" x14ac:dyDescent="0.25">
      <c r="A1344" t="s">
        <v>1374</v>
      </c>
      <c r="B1344">
        <v>3012</v>
      </c>
      <c r="C1344">
        <v>12</v>
      </c>
    </row>
    <row r="1345" spans="1:3" x14ac:dyDescent="0.25">
      <c r="A1345" t="s">
        <v>1375</v>
      </c>
      <c r="B1345">
        <v>3012</v>
      </c>
      <c r="C1345">
        <v>1</v>
      </c>
    </row>
    <row r="1346" spans="1:3" x14ac:dyDescent="0.25">
      <c r="A1346" t="s">
        <v>1376</v>
      </c>
      <c r="B1346">
        <v>3012</v>
      </c>
      <c r="C1346">
        <v>2</v>
      </c>
    </row>
    <row r="1347" spans="1:3" x14ac:dyDescent="0.25">
      <c r="A1347" t="s">
        <v>1377</v>
      </c>
      <c r="B1347">
        <v>3015</v>
      </c>
      <c r="C1347">
        <v>48</v>
      </c>
    </row>
    <row r="1348" spans="1:3" x14ac:dyDescent="0.25">
      <c r="A1348" t="s">
        <v>1378</v>
      </c>
      <c r="B1348">
        <v>3015</v>
      </c>
      <c r="C1348">
        <v>2</v>
      </c>
    </row>
    <row r="1349" spans="1:3" x14ac:dyDescent="0.25">
      <c r="A1349" t="s">
        <v>1379</v>
      </c>
      <c r="B1349">
        <v>3020</v>
      </c>
      <c r="C1349">
        <v>12</v>
      </c>
    </row>
    <row r="1350" spans="1:3" x14ac:dyDescent="0.25">
      <c r="A1350" t="s">
        <v>1380</v>
      </c>
      <c r="B1350">
        <v>3020</v>
      </c>
      <c r="C1350">
        <v>1</v>
      </c>
    </row>
    <row r="1351" spans="1:3" x14ac:dyDescent="0.25">
      <c r="A1351" t="s">
        <v>1381</v>
      </c>
      <c r="B1351">
        <v>3020</v>
      </c>
      <c r="C1351">
        <v>2</v>
      </c>
    </row>
    <row r="1352" spans="1:3" x14ac:dyDescent="0.25">
      <c r="A1352" t="s">
        <v>1382</v>
      </c>
      <c r="B1352">
        <v>3021</v>
      </c>
      <c r="C1352">
        <v>12</v>
      </c>
    </row>
    <row r="1353" spans="1:3" x14ac:dyDescent="0.25">
      <c r="A1353" t="s">
        <v>1383</v>
      </c>
      <c r="B1353">
        <v>3021</v>
      </c>
      <c r="C1353">
        <v>3</v>
      </c>
    </row>
    <row r="1354" spans="1:3" x14ac:dyDescent="0.25">
      <c r="A1354" t="s">
        <v>1384</v>
      </c>
      <c r="B1354">
        <v>302</v>
      </c>
      <c r="C1354">
        <v>24</v>
      </c>
    </row>
    <row r="1355" spans="1:3" x14ac:dyDescent="0.25">
      <c r="A1355" t="s">
        <v>1385</v>
      </c>
      <c r="B1355">
        <v>302</v>
      </c>
      <c r="C1355">
        <v>6</v>
      </c>
    </row>
    <row r="1356" spans="1:3" x14ac:dyDescent="0.25">
      <c r="A1356" t="s">
        <v>1386</v>
      </c>
      <c r="B1356">
        <v>303</v>
      </c>
      <c r="C1356">
        <v>24</v>
      </c>
    </row>
    <row r="1357" spans="1:3" x14ac:dyDescent="0.25">
      <c r="A1357" t="s">
        <v>1387</v>
      </c>
      <c r="B1357">
        <v>303</v>
      </c>
      <c r="C1357">
        <v>4</v>
      </c>
    </row>
    <row r="1358" spans="1:3" x14ac:dyDescent="0.25">
      <c r="A1358" t="s">
        <v>1388</v>
      </c>
      <c r="B1358">
        <v>30400</v>
      </c>
      <c r="C1358">
        <v>48</v>
      </c>
    </row>
    <row r="1359" spans="1:3" x14ac:dyDescent="0.25">
      <c r="A1359" t="s">
        <v>1389</v>
      </c>
      <c r="B1359">
        <v>30400</v>
      </c>
      <c r="C1359">
        <v>2</v>
      </c>
    </row>
    <row r="1360" spans="1:3" x14ac:dyDescent="0.25">
      <c r="A1360" t="s">
        <v>1390</v>
      </c>
      <c r="B1360">
        <v>304</v>
      </c>
      <c r="C1360">
        <v>24</v>
      </c>
    </row>
    <row r="1361" spans="1:3" x14ac:dyDescent="0.25">
      <c r="A1361" t="s">
        <v>1391</v>
      </c>
      <c r="B1361">
        <v>304</v>
      </c>
      <c r="C1361">
        <v>1</v>
      </c>
    </row>
    <row r="1362" spans="1:3" x14ac:dyDescent="0.25">
      <c r="A1362" t="s">
        <v>1392</v>
      </c>
      <c r="B1362">
        <v>304</v>
      </c>
      <c r="C1362">
        <v>2</v>
      </c>
    </row>
    <row r="1363" spans="1:3" x14ac:dyDescent="0.25">
      <c r="A1363" t="s">
        <v>1393</v>
      </c>
      <c r="B1363">
        <v>305</v>
      </c>
      <c r="C1363">
        <v>24</v>
      </c>
    </row>
    <row r="1364" spans="1:3" x14ac:dyDescent="0.25">
      <c r="A1364" t="s">
        <v>1394</v>
      </c>
      <c r="B1364">
        <v>305</v>
      </c>
      <c r="C1364">
        <v>6</v>
      </c>
    </row>
    <row r="1365" spans="1:3" x14ac:dyDescent="0.25">
      <c r="A1365" t="s">
        <v>1395</v>
      </c>
      <c r="B1365">
        <v>306</v>
      </c>
      <c r="C1365">
        <v>24</v>
      </c>
    </row>
    <row r="1366" spans="1:3" x14ac:dyDescent="0.25">
      <c r="A1366" t="s">
        <v>1396</v>
      </c>
      <c r="B1366">
        <v>306</v>
      </c>
      <c r="C1366">
        <v>1</v>
      </c>
    </row>
    <row r="1367" spans="1:3" x14ac:dyDescent="0.25">
      <c r="A1367" t="s">
        <v>1397</v>
      </c>
      <c r="B1367">
        <v>306</v>
      </c>
      <c r="C1367">
        <v>2</v>
      </c>
    </row>
    <row r="1368" spans="1:3" x14ac:dyDescent="0.25">
      <c r="A1368" t="s">
        <v>1398</v>
      </c>
      <c r="B1368">
        <v>307</v>
      </c>
      <c r="C1368">
        <v>24</v>
      </c>
    </row>
    <row r="1369" spans="1:3" x14ac:dyDescent="0.25">
      <c r="A1369" t="s">
        <v>1399</v>
      </c>
      <c r="B1369">
        <v>307</v>
      </c>
      <c r="C1369">
        <v>6</v>
      </c>
    </row>
    <row r="1370" spans="1:3" x14ac:dyDescent="0.25">
      <c r="A1370" t="s">
        <v>1400</v>
      </c>
      <c r="B1370">
        <v>3100</v>
      </c>
      <c r="C1370">
        <v>48</v>
      </c>
    </row>
    <row r="1371" spans="1:3" x14ac:dyDescent="0.25">
      <c r="A1371" t="s">
        <v>1401</v>
      </c>
      <c r="B1371">
        <v>3100</v>
      </c>
      <c r="C1371">
        <v>1</v>
      </c>
    </row>
    <row r="1372" spans="1:3" x14ac:dyDescent="0.25">
      <c r="A1372" t="s">
        <v>1402</v>
      </c>
      <c r="B1372">
        <v>3100</v>
      </c>
      <c r="C1372">
        <v>4</v>
      </c>
    </row>
    <row r="1373" spans="1:3" x14ac:dyDescent="0.25">
      <c r="A1373" t="s">
        <v>1403</v>
      </c>
      <c r="B1373">
        <v>3101</v>
      </c>
      <c r="C1373">
        <v>12</v>
      </c>
    </row>
    <row r="1374" spans="1:3" x14ac:dyDescent="0.25">
      <c r="A1374" t="s">
        <v>1404</v>
      </c>
      <c r="B1374">
        <v>3101</v>
      </c>
      <c r="C1374">
        <v>1</v>
      </c>
    </row>
    <row r="1375" spans="1:3" x14ac:dyDescent="0.25">
      <c r="A1375" t="s">
        <v>1405</v>
      </c>
      <c r="B1375">
        <v>3101</v>
      </c>
      <c r="C1375">
        <v>2</v>
      </c>
    </row>
    <row r="1376" spans="1:3" x14ac:dyDescent="0.25">
      <c r="A1376" t="s">
        <v>1406</v>
      </c>
      <c r="B1376">
        <v>3102</v>
      </c>
      <c r="C1376">
        <v>36</v>
      </c>
    </row>
    <row r="1377" spans="1:3" x14ac:dyDescent="0.25">
      <c r="A1377" t="s">
        <v>19</v>
      </c>
      <c r="B1377">
        <v>3102</v>
      </c>
      <c r="C1377">
        <v>1</v>
      </c>
    </row>
    <row r="1378" spans="1:3" x14ac:dyDescent="0.25">
      <c r="A1378" t="s">
        <v>1407</v>
      </c>
      <c r="B1378">
        <v>3102</v>
      </c>
      <c r="C1378">
        <v>4</v>
      </c>
    </row>
    <row r="1379" spans="1:3" x14ac:dyDescent="0.25">
      <c r="A1379" t="s">
        <v>1408</v>
      </c>
      <c r="B1379">
        <v>3103</v>
      </c>
      <c r="C1379">
        <v>48</v>
      </c>
    </row>
    <row r="1380" spans="1:3" x14ac:dyDescent="0.25">
      <c r="A1380" t="s">
        <v>1409</v>
      </c>
      <c r="B1380">
        <v>3103</v>
      </c>
      <c r="C1380">
        <v>1</v>
      </c>
    </row>
    <row r="1381" spans="1:3" x14ac:dyDescent="0.25">
      <c r="A1381" t="s">
        <v>1410</v>
      </c>
      <c r="B1381">
        <v>3103</v>
      </c>
      <c r="C1381">
        <v>4</v>
      </c>
    </row>
    <row r="1382" spans="1:3" x14ac:dyDescent="0.25">
      <c r="A1382" t="s">
        <v>1411</v>
      </c>
      <c r="B1382">
        <v>3104</v>
      </c>
      <c r="C1382">
        <v>24</v>
      </c>
    </row>
    <row r="1383" spans="1:3" x14ac:dyDescent="0.25">
      <c r="A1383" t="s">
        <v>1412</v>
      </c>
      <c r="B1383">
        <v>3104</v>
      </c>
      <c r="C1383">
        <v>6</v>
      </c>
    </row>
    <row r="1384" spans="1:3" x14ac:dyDescent="0.25">
      <c r="A1384" t="s">
        <v>1413</v>
      </c>
      <c r="B1384">
        <v>3105</v>
      </c>
      <c r="C1384">
        <v>24</v>
      </c>
    </row>
    <row r="1385" spans="1:3" x14ac:dyDescent="0.25">
      <c r="A1385" t="s">
        <v>1414</v>
      </c>
      <c r="B1385">
        <v>3105</v>
      </c>
      <c r="C1385">
        <v>6</v>
      </c>
    </row>
    <row r="1386" spans="1:3" x14ac:dyDescent="0.25">
      <c r="A1386" t="s">
        <v>1415</v>
      </c>
      <c r="B1386">
        <v>3107</v>
      </c>
      <c r="C1386">
        <v>24</v>
      </c>
    </row>
    <row r="1387" spans="1:3" x14ac:dyDescent="0.25">
      <c r="A1387" t="s">
        <v>21</v>
      </c>
      <c r="B1387">
        <v>3107</v>
      </c>
      <c r="C1387">
        <v>1</v>
      </c>
    </row>
    <row r="1388" spans="1:3" x14ac:dyDescent="0.25">
      <c r="A1388" t="s">
        <v>1416</v>
      </c>
      <c r="B1388">
        <v>3107</v>
      </c>
      <c r="C1388">
        <v>4</v>
      </c>
    </row>
    <row r="1389" spans="1:3" x14ac:dyDescent="0.25">
      <c r="A1389" t="s">
        <v>1417</v>
      </c>
      <c r="B1389">
        <v>3108</v>
      </c>
      <c r="C1389">
        <v>24</v>
      </c>
    </row>
    <row r="1390" spans="1:3" x14ac:dyDescent="0.25">
      <c r="A1390" t="s">
        <v>1418</v>
      </c>
      <c r="B1390">
        <v>3108</v>
      </c>
      <c r="C1390">
        <v>1</v>
      </c>
    </row>
    <row r="1391" spans="1:3" x14ac:dyDescent="0.25">
      <c r="A1391" t="s">
        <v>1419</v>
      </c>
      <c r="B1391">
        <v>3108</v>
      </c>
      <c r="C1391">
        <v>4</v>
      </c>
    </row>
    <row r="1392" spans="1:3" x14ac:dyDescent="0.25">
      <c r="A1392" t="s">
        <v>1420</v>
      </c>
      <c r="B1392">
        <v>3109</v>
      </c>
      <c r="C1392">
        <v>48</v>
      </c>
    </row>
    <row r="1393" spans="1:3" x14ac:dyDescent="0.25">
      <c r="A1393" t="s">
        <v>1421</v>
      </c>
      <c r="B1393">
        <v>3109</v>
      </c>
      <c r="C1393">
        <v>1</v>
      </c>
    </row>
    <row r="1394" spans="1:3" x14ac:dyDescent="0.25">
      <c r="A1394" t="s">
        <v>1422</v>
      </c>
      <c r="B1394">
        <v>3109</v>
      </c>
      <c r="C1394">
        <v>4</v>
      </c>
    </row>
    <row r="1395" spans="1:3" x14ac:dyDescent="0.25">
      <c r="A1395" t="s">
        <v>1423</v>
      </c>
      <c r="B1395">
        <v>310</v>
      </c>
      <c r="C1395">
        <v>24</v>
      </c>
    </row>
    <row r="1396" spans="1:3" x14ac:dyDescent="0.25">
      <c r="A1396" t="s">
        <v>1424</v>
      </c>
      <c r="B1396">
        <v>310</v>
      </c>
      <c r="C1396">
        <v>1</v>
      </c>
    </row>
    <row r="1397" spans="1:3" x14ac:dyDescent="0.25">
      <c r="A1397" t="s">
        <v>1425</v>
      </c>
      <c r="B1397">
        <v>310</v>
      </c>
      <c r="C1397">
        <v>2</v>
      </c>
    </row>
    <row r="1398" spans="1:3" x14ac:dyDescent="0.25">
      <c r="A1398" t="s">
        <v>1426</v>
      </c>
      <c r="B1398">
        <v>3110</v>
      </c>
      <c r="C1398">
        <v>48</v>
      </c>
    </row>
    <row r="1399" spans="1:3" x14ac:dyDescent="0.25">
      <c r="A1399" t="s">
        <v>1427</v>
      </c>
      <c r="B1399">
        <v>3110</v>
      </c>
      <c r="C1399">
        <v>6</v>
      </c>
    </row>
    <row r="1400" spans="1:3" x14ac:dyDescent="0.25">
      <c r="A1400" t="s">
        <v>1428</v>
      </c>
      <c r="B1400">
        <v>3111</v>
      </c>
      <c r="C1400">
        <v>24</v>
      </c>
    </row>
    <row r="1401" spans="1:3" x14ac:dyDescent="0.25">
      <c r="A1401" t="s">
        <v>1429</v>
      </c>
      <c r="B1401">
        <v>3111</v>
      </c>
      <c r="C1401">
        <v>4</v>
      </c>
    </row>
    <row r="1402" spans="1:3" x14ac:dyDescent="0.25">
      <c r="A1402" t="s">
        <v>1430</v>
      </c>
      <c r="B1402">
        <v>3112</v>
      </c>
      <c r="C1402">
        <v>24</v>
      </c>
    </row>
    <row r="1403" spans="1:3" x14ac:dyDescent="0.25">
      <c r="A1403" t="s">
        <v>1431</v>
      </c>
      <c r="B1403">
        <v>3112</v>
      </c>
      <c r="C1403">
        <v>6</v>
      </c>
    </row>
    <row r="1404" spans="1:3" x14ac:dyDescent="0.25">
      <c r="A1404" t="s">
        <v>1432</v>
      </c>
      <c r="B1404" t="s">
        <v>1433</v>
      </c>
      <c r="C1404">
        <v>24</v>
      </c>
    </row>
    <row r="1405" spans="1:3" x14ac:dyDescent="0.25">
      <c r="A1405" t="s">
        <v>1434</v>
      </c>
      <c r="B1405" t="s">
        <v>1433</v>
      </c>
      <c r="C1405">
        <v>1</v>
      </c>
    </row>
    <row r="1406" spans="1:3" x14ac:dyDescent="0.25">
      <c r="A1406" t="s">
        <v>1435</v>
      </c>
      <c r="B1406" t="s">
        <v>1433</v>
      </c>
      <c r="C1406">
        <v>4</v>
      </c>
    </row>
    <row r="1407" spans="1:3" x14ac:dyDescent="0.25">
      <c r="A1407" t="s">
        <v>1436</v>
      </c>
      <c r="B1407">
        <v>3114</v>
      </c>
      <c r="C1407">
        <v>24</v>
      </c>
    </row>
    <row r="1408" spans="1:3" x14ac:dyDescent="0.25">
      <c r="A1408" t="s">
        <v>1437</v>
      </c>
      <c r="B1408">
        <v>3114</v>
      </c>
      <c r="C1408">
        <v>1</v>
      </c>
    </row>
    <row r="1409" spans="1:3" x14ac:dyDescent="0.25">
      <c r="A1409" t="s">
        <v>1438</v>
      </c>
      <c r="B1409">
        <v>3114</v>
      </c>
      <c r="C1409">
        <v>4</v>
      </c>
    </row>
    <row r="1410" spans="1:3" x14ac:dyDescent="0.25">
      <c r="A1410" t="s">
        <v>1439</v>
      </c>
      <c r="B1410">
        <v>3115</v>
      </c>
      <c r="C1410">
        <v>48</v>
      </c>
    </row>
    <row r="1411" spans="1:3" x14ac:dyDescent="0.25">
      <c r="A1411" t="s">
        <v>1440</v>
      </c>
      <c r="B1411">
        <v>3115</v>
      </c>
      <c r="C1411">
        <v>6</v>
      </c>
    </row>
    <row r="1412" spans="1:3" x14ac:dyDescent="0.25">
      <c r="A1412" t="s">
        <v>1441</v>
      </c>
      <c r="B1412">
        <v>3115</v>
      </c>
      <c r="C1412">
        <v>6</v>
      </c>
    </row>
    <row r="1413" spans="1:3" x14ac:dyDescent="0.25">
      <c r="A1413" t="s">
        <v>1442</v>
      </c>
      <c r="B1413">
        <v>3116</v>
      </c>
      <c r="C1413">
        <v>24</v>
      </c>
    </row>
    <row r="1414" spans="1:3" x14ac:dyDescent="0.25">
      <c r="A1414" t="s">
        <v>1443</v>
      </c>
      <c r="B1414">
        <v>3116</v>
      </c>
      <c r="C1414">
        <v>6</v>
      </c>
    </row>
    <row r="1415" spans="1:3" x14ac:dyDescent="0.25">
      <c r="A1415" t="s">
        <v>1444</v>
      </c>
      <c r="B1415">
        <v>3117</v>
      </c>
      <c r="C1415">
        <v>24</v>
      </c>
    </row>
    <row r="1416" spans="1:3" x14ac:dyDescent="0.25">
      <c r="A1416" t="s">
        <v>1445</v>
      </c>
      <c r="B1416">
        <v>3117</v>
      </c>
      <c r="C1416">
        <v>1</v>
      </c>
    </row>
    <row r="1417" spans="1:3" x14ac:dyDescent="0.25">
      <c r="A1417" t="s">
        <v>1446</v>
      </c>
      <c r="B1417">
        <v>3117</v>
      </c>
      <c r="C1417">
        <v>4</v>
      </c>
    </row>
    <row r="1418" spans="1:3" x14ac:dyDescent="0.25">
      <c r="A1418" t="s">
        <v>1447</v>
      </c>
      <c r="B1418">
        <v>3118</v>
      </c>
      <c r="C1418">
        <v>24</v>
      </c>
    </row>
    <row r="1419" spans="1:3" x14ac:dyDescent="0.25">
      <c r="A1419" t="s">
        <v>1448</v>
      </c>
      <c r="B1419">
        <v>3118</v>
      </c>
      <c r="C1419">
        <v>1</v>
      </c>
    </row>
    <row r="1420" spans="1:3" x14ac:dyDescent="0.25">
      <c r="A1420" t="s">
        <v>1449</v>
      </c>
      <c r="B1420">
        <v>3118</v>
      </c>
      <c r="C1420">
        <v>4</v>
      </c>
    </row>
    <row r="1421" spans="1:3" x14ac:dyDescent="0.25">
      <c r="A1421" t="s">
        <v>1450</v>
      </c>
      <c r="B1421">
        <v>3119</v>
      </c>
      <c r="C1421">
        <v>24</v>
      </c>
    </row>
    <row r="1422" spans="1:3" x14ac:dyDescent="0.25">
      <c r="A1422" t="s">
        <v>1451</v>
      </c>
      <c r="B1422">
        <v>3119</v>
      </c>
      <c r="C1422">
        <v>6</v>
      </c>
    </row>
    <row r="1423" spans="1:3" x14ac:dyDescent="0.25">
      <c r="A1423" t="s">
        <v>1452</v>
      </c>
      <c r="B1423">
        <v>311</v>
      </c>
      <c r="C1423">
        <v>48</v>
      </c>
    </row>
    <row r="1424" spans="1:3" x14ac:dyDescent="0.25">
      <c r="A1424" t="s">
        <v>1453</v>
      </c>
      <c r="B1424">
        <v>311</v>
      </c>
      <c r="C1424">
        <v>2</v>
      </c>
    </row>
    <row r="1425" spans="1:3" x14ac:dyDescent="0.25">
      <c r="A1425" t="s">
        <v>1454</v>
      </c>
      <c r="B1425">
        <v>3120</v>
      </c>
      <c r="C1425">
        <v>48</v>
      </c>
    </row>
    <row r="1426" spans="1:3" x14ac:dyDescent="0.25">
      <c r="A1426" t="s">
        <v>1455</v>
      </c>
      <c r="B1426">
        <v>3120</v>
      </c>
      <c r="C1426">
        <v>1</v>
      </c>
    </row>
    <row r="1427" spans="1:3" x14ac:dyDescent="0.25">
      <c r="A1427" t="s">
        <v>1456</v>
      </c>
      <c r="B1427">
        <v>3120</v>
      </c>
      <c r="C1427">
        <v>4</v>
      </c>
    </row>
    <row r="1428" spans="1:3" x14ac:dyDescent="0.25">
      <c r="A1428" t="s">
        <v>1457</v>
      </c>
      <c r="B1428">
        <v>3121</v>
      </c>
      <c r="C1428">
        <v>48</v>
      </c>
    </row>
    <row r="1429" spans="1:3" x14ac:dyDescent="0.25">
      <c r="A1429" t="s">
        <v>1458</v>
      </c>
      <c r="B1429">
        <v>3121</v>
      </c>
      <c r="C1429">
        <v>6</v>
      </c>
    </row>
    <row r="1430" spans="1:3" x14ac:dyDescent="0.25">
      <c r="A1430" t="s">
        <v>1459</v>
      </c>
      <c r="B1430">
        <v>3122</v>
      </c>
      <c r="C1430">
        <v>12</v>
      </c>
    </row>
    <row r="1431" spans="1:3" x14ac:dyDescent="0.25">
      <c r="A1431" t="s">
        <v>1460</v>
      </c>
      <c r="B1431">
        <v>3122</v>
      </c>
      <c r="C1431">
        <v>1</v>
      </c>
    </row>
    <row r="1432" spans="1:3" x14ac:dyDescent="0.25">
      <c r="A1432" t="s">
        <v>1461</v>
      </c>
      <c r="B1432">
        <v>3122</v>
      </c>
      <c r="C1432">
        <v>2</v>
      </c>
    </row>
    <row r="1433" spans="1:3" x14ac:dyDescent="0.25">
      <c r="A1433" t="s">
        <v>1462</v>
      </c>
      <c r="B1433">
        <v>3123</v>
      </c>
      <c r="C1433">
        <v>24</v>
      </c>
    </row>
    <row r="1434" spans="1:3" x14ac:dyDescent="0.25">
      <c r="A1434" t="s">
        <v>1463</v>
      </c>
      <c r="B1434">
        <v>3123</v>
      </c>
      <c r="C1434">
        <v>4</v>
      </c>
    </row>
    <row r="1435" spans="1:3" x14ac:dyDescent="0.25">
      <c r="A1435" t="s">
        <v>1464</v>
      </c>
      <c r="B1435">
        <v>3124</v>
      </c>
      <c r="C1435">
        <v>24</v>
      </c>
    </row>
    <row r="1436" spans="1:3" x14ac:dyDescent="0.25">
      <c r="A1436" t="s">
        <v>1465</v>
      </c>
      <c r="B1436">
        <v>3124</v>
      </c>
      <c r="C1436">
        <v>1</v>
      </c>
    </row>
    <row r="1437" spans="1:3" x14ac:dyDescent="0.25">
      <c r="A1437" t="s">
        <v>1466</v>
      </c>
      <c r="B1437">
        <v>3124</v>
      </c>
      <c r="C1437">
        <v>4</v>
      </c>
    </row>
    <row r="1438" spans="1:3" x14ac:dyDescent="0.25">
      <c r="A1438" t="s">
        <v>1467</v>
      </c>
      <c r="B1438">
        <v>3125</v>
      </c>
      <c r="C1438">
        <v>36</v>
      </c>
    </row>
    <row r="1439" spans="1:3" x14ac:dyDescent="0.25">
      <c r="A1439" t="s">
        <v>1468</v>
      </c>
      <c r="B1439">
        <v>3125</v>
      </c>
      <c r="C1439">
        <v>6</v>
      </c>
    </row>
    <row r="1440" spans="1:3" x14ac:dyDescent="0.25">
      <c r="A1440" t="s">
        <v>1469</v>
      </c>
      <c r="B1440">
        <v>3126</v>
      </c>
      <c r="C1440">
        <v>48</v>
      </c>
    </row>
    <row r="1441" spans="1:3" x14ac:dyDescent="0.25">
      <c r="A1441" t="s">
        <v>1470</v>
      </c>
      <c r="B1441">
        <v>3126</v>
      </c>
      <c r="C1441">
        <v>6</v>
      </c>
    </row>
    <row r="1442" spans="1:3" x14ac:dyDescent="0.25">
      <c r="A1442" t="s">
        <v>1471</v>
      </c>
      <c r="B1442">
        <v>3128</v>
      </c>
      <c r="C1442">
        <v>48</v>
      </c>
    </row>
    <row r="1443" spans="1:3" x14ac:dyDescent="0.25">
      <c r="A1443" t="s">
        <v>1472</v>
      </c>
      <c r="B1443">
        <v>3128</v>
      </c>
      <c r="C1443">
        <v>4</v>
      </c>
    </row>
    <row r="1444" spans="1:3" x14ac:dyDescent="0.25">
      <c r="A1444" t="s">
        <v>1473</v>
      </c>
      <c r="B1444">
        <v>3129</v>
      </c>
      <c r="C1444">
        <v>24</v>
      </c>
    </row>
    <row r="1445" spans="1:3" x14ac:dyDescent="0.25">
      <c r="A1445" t="s">
        <v>1474</v>
      </c>
      <c r="B1445">
        <v>3129</v>
      </c>
      <c r="C1445">
        <v>2</v>
      </c>
    </row>
    <row r="1446" spans="1:3" x14ac:dyDescent="0.25">
      <c r="A1446" t="s">
        <v>1475</v>
      </c>
      <c r="B1446">
        <v>3130</v>
      </c>
      <c r="C1446">
        <v>48</v>
      </c>
    </row>
    <row r="1447" spans="1:3" x14ac:dyDescent="0.25">
      <c r="A1447" t="s">
        <v>1476</v>
      </c>
      <c r="B1447">
        <v>3130</v>
      </c>
      <c r="C1447">
        <v>6</v>
      </c>
    </row>
    <row r="1448" spans="1:3" x14ac:dyDescent="0.25">
      <c r="A1448" t="s">
        <v>1477</v>
      </c>
      <c r="B1448">
        <v>3132</v>
      </c>
      <c r="C1448">
        <v>48</v>
      </c>
    </row>
    <row r="1449" spans="1:3" x14ac:dyDescent="0.25">
      <c r="A1449" t="s">
        <v>1478</v>
      </c>
      <c r="B1449">
        <v>3132</v>
      </c>
      <c r="C1449">
        <v>6</v>
      </c>
    </row>
    <row r="1450" spans="1:3" x14ac:dyDescent="0.25">
      <c r="A1450" t="s">
        <v>1479</v>
      </c>
      <c r="B1450" t="s">
        <v>1480</v>
      </c>
      <c r="C1450">
        <v>24</v>
      </c>
    </row>
    <row r="1451" spans="1:3" x14ac:dyDescent="0.25">
      <c r="A1451" t="s">
        <v>1481</v>
      </c>
      <c r="B1451" t="s">
        <v>1480</v>
      </c>
      <c r="C1451">
        <v>1</v>
      </c>
    </row>
    <row r="1452" spans="1:3" x14ac:dyDescent="0.25">
      <c r="A1452" t="s">
        <v>1482</v>
      </c>
      <c r="B1452" t="s">
        <v>1480</v>
      </c>
      <c r="C1452">
        <v>4</v>
      </c>
    </row>
    <row r="1453" spans="1:3" x14ac:dyDescent="0.25">
      <c r="A1453" t="s">
        <v>1483</v>
      </c>
      <c r="B1453" t="s">
        <v>1480</v>
      </c>
      <c r="C1453">
        <v>24</v>
      </c>
    </row>
    <row r="1454" spans="1:3" x14ac:dyDescent="0.25">
      <c r="A1454" t="s">
        <v>1484</v>
      </c>
      <c r="B1454" t="s">
        <v>1480</v>
      </c>
      <c r="C1454">
        <v>1</v>
      </c>
    </row>
    <row r="1455" spans="1:3" x14ac:dyDescent="0.25">
      <c r="A1455" t="s">
        <v>1485</v>
      </c>
      <c r="B1455" t="s">
        <v>1480</v>
      </c>
      <c r="C1455">
        <v>4</v>
      </c>
    </row>
    <row r="1456" spans="1:3" x14ac:dyDescent="0.25">
      <c r="A1456" t="s">
        <v>1486</v>
      </c>
      <c r="B1456" t="s">
        <v>1487</v>
      </c>
      <c r="C1456">
        <v>24</v>
      </c>
    </row>
    <row r="1457" spans="1:3" x14ac:dyDescent="0.25">
      <c r="A1457" t="s">
        <v>1488</v>
      </c>
      <c r="B1457" t="s">
        <v>1487</v>
      </c>
      <c r="C1457">
        <v>1</v>
      </c>
    </row>
    <row r="1458" spans="1:3" x14ac:dyDescent="0.25">
      <c r="A1458" t="s">
        <v>1489</v>
      </c>
      <c r="B1458" t="s">
        <v>1487</v>
      </c>
      <c r="C1458">
        <v>4</v>
      </c>
    </row>
    <row r="1459" spans="1:3" x14ac:dyDescent="0.25">
      <c r="A1459" t="s">
        <v>1490</v>
      </c>
      <c r="B1459" t="s">
        <v>1487</v>
      </c>
      <c r="C1459">
        <v>24</v>
      </c>
    </row>
    <row r="1460" spans="1:3" x14ac:dyDescent="0.25">
      <c r="A1460" t="s">
        <v>1491</v>
      </c>
      <c r="B1460" t="s">
        <v>1487</v>
      </c>
      <c r="C1460">
        <v>1</v>
      </c>
    </row>
    <row r="1461" spans="1:3" x14ac:dyDescent="0.25">
      <c r="A1461" t="s">
        <v>1492</v>
      </c>
      <c r="B1461" t="s">
        <v>1487</v>
      </c>
      <c r="C1461">
        <v>4</v>
      </c>
    </row>
    <row r="1462" spans="1:3" x14ac:dyDescent="0.25">
      <c r="A1462" t="s">
        <v>1493</v>
      </c>
      <c r="B1462">
        <v>3135</v>
      </c>
      <c r="C1462">
        <v>24</v>
      </c>
    </row>
    <row r="1463" spans="1:3" x14ac:dyDescent="0.25">
      <c r="A1463" t="s">
        <v>1494</v>
      </c>
      <c r="B1463">
        <v>3135</v>
      </c>
      <c r="C1463">
        <v>4</v>
      </c>
    </row>
    <row r="1464" spans="1:3" x14ac:dyDescent="0.25">
      <c r="A1464" t="s">
        <v>1495</v>
      </c>
      <c r="B1464">
        <v>3136</v>
      </c>
      <c r="C1464">
        <v>24</v>
      </c>
    </row>
    <row r="1465" spans="1:3" x14ac:dyDescent="0.25">
      <c r="A1465" t="s">
        <v>1496</v>
      </c>
      <c r="B1465">
        <v>3137</v>
      </c>
      <c r="C1465">
        <v>12</v>
      </c>
    </row>
    <row r="1466" spans="1:3" x14ac:dyDescent="0.25">
      <c r="A1466" t="s">
        <v>1497</v>
      </c>
      <c r="B1466">
        <v>3137</v>
      </c>
      <c r="C1466">
        <v>1</v>
      </c>
    </row>
    <row r="1467" spans="1:3" x14ac:dyDescent="0.25">
      <c r="A1467" t="s">
        <v>1498</v>
      </c>
      <c r="B1467">
        <v>3137</v>
      </c>
      <c r="C1467">
        <v>2</v>
      </c>
    </row>
    <row r="1468" spans="1:3" x14ac:dyDescent="0.25">
      <c r="A1468" t="s">
        <v>1499</v>
      </c>
      <c r="B1468">
        <v>3138</v>
      </c>
      <c r="C1468">
        <v>12</v>
      </c>
    </row>
    <row r="1469" spans="1:3" x14ac:dyDescent="0.25">
      <c r="A1469" t="s">
        <v>1500</v>
      </c>
      <c r="B1469" t="s">
        <v>1501</v>
      </c>
      <c r="C1469">
        <v>1</v>
      </c>
    </row>
    <row r="1470" spans="1:3" x14ac:dyDescent="0.25">
      <c r="A1470" t="s">
        <v>1502</v>
      </c>
      <c r="B1470" t="s">
        <v>1501</v>
      </c>
      <c r="C1470">
        <v>4</v>
      </c>
    </row>
    <row r="1471" spans="1:3" x14ac:dyDescent="0.25">
      <c r="A1471" t="s">
        <v>1503</v>
      </c>
      <c r="B1471">
        <v>313</v>
      </c>
      <c r="C1471">
        <v>24</v>
      </c>
    </row>
    <row r="1472" spans="1:3" x14ac:dyDescent="0.25">
      <c r="A1472" t="s">
        <v>1504</v>
      </c>
      <c r="B1472">
        <v>313</v>
      </c>
      <c r="C1472">
        <v>1</v>
      </c>
    </row>
    <row r="1473" spans="1:3" x14ac:dyDescent="0.25">
      <c r="A1473" t="s">
        <v>1505</v>
      </c>
      <c r="B1473">
        <v>313</v>
      </c>
      <c r="C1473">
        <v>2</v>
      </c>
    </row>
    <row r="1474" spans="1:3" x14ac:dyDescent="0.25">
      <c r="A1474" t="s">
        <v>1506</v>
      </c>
      <c r="B1474">
        <v>3141</v>
      </c>
      <c r="C1474">
        <v>12</v>
      </c>
    </row>
    <row r="1475" spans="1:3" x14ac:dyDescent="0.25">
      <c r="A1475" t="s">
        <v>1507</v>
      </c>
      <c r="B1475">
        <v>3141</v>
      </c>
      <c r="C1475">
        <v>1</v>
      </c>
    </row>
    <row r="1476" spans="1:3" x14ac:dyDescent="0.25">
      <c r="A1476" t="s">
        <v>1508</v>
      </c>
      <c r="B1476">
        <v>3141</v>
      </c>
      <c r="C1476">
        <v>4</v>
      </c>
    </row>
    <row r="1477" spans="1:3" x14ac:dyDescent="0.25">
      <c r="A1477" t="s">
        <v>1509</v>
      </c>
      <c r="B1477">
        <v>3142</v>
      </c>
      <c r="C1477">
        <v>12</v>
      </c>
    </row>
    <row r="1478" spans="1:3" x14ac:dyDescent="0.25">
      <c r="A1478" t="s">
        <v>1510</v>
      </c>
      <c r="B1478">
        <v>3142</v>
      </c>
      <c r="C1478">
        <v>1</v>
      </c>
    </row>
    <row r="1479" spans="1:3" x14ac:dyDescent="0.25">
      <c r="A1479" t="s">
        <v>1511</v>
      </c>
      <c r="B1479">
        <v>3142</v>
      </c>
      <c r="C1479">
        <v>4</v>
      </c>
    </row>
    <row r="1480" spans="1:3" x14ac:dyDescent="0.25">
      <c r="A1480" t="s">
        <v>1512</v>
      </c>
      <c r="B1480">
        <v>3143</v>
      </c>
      <c r="C1480">
        <v>48</v>
      </c>
    </row>
    <row r="1481" spans="1:3" x14ac:dyDescent="0.25">
      <c r="A1481" t="s">
        <v>1513</v>
      </c>
      <c r="B1481">
        <v>3143</v>
      </c>
      <c r="C1481">
        <v>6</v>
      </c>
    </row>
    <row r="1482" spans="1:3" x14ac:dyDescent="0.25">
      <c r="A1482" t="s">
        <v>1514</v>
      </c>
      <c r="B1482">
        <v>3144</v>
      </c>
      <c r="C1482">
        <v>100</v>
      </c>
    </row>
    <row r="1483" spans="1:3" x14ac:dyDescent="0.25">
      <c r="A1483" t="s">
        <v>1515</v>
      </c>
      <c r="B1483">
        <v>3144</v>
      </c>
      <c r="C1483">
        <v>6</v>
      </c>
    </row>
    <row r="1484" spans="1:3" x14ac:dyDescent="0.25">
      <c r="A1484" t="s">
        <v>1516</v>
      </c>
      <c r="B1484">
        <v>3145</v>
      </c>
      <c r="C1484">
        <v>100</v>
      </c>
    </row>
    <row r="1485" spans="1:3" x14ac:dyDescent="0.25">
      <c r="A1485" t="s">
        <v>1517</v>
      </c>
      <c r="B1485">
        <v>3145</v>
      </c>
      <c r="C1485">
        <v>6</v>
      </c>
    </row>
    <row r="1486" spans="1:3" x14ac:dyDescent="0.25">
      <c r="A1486" t="s">
        <v>1518</v>
      </c>
      <c r="B1486">
        <v>3146</v>
      </c>
      <c r="C1486">
        <v>48</v>
      </c>
    </row>
    <row r="1487" spans="1:3" x14ac:dyDescent="0.25">
      <c r="A1487" t="s">
        <v>1519</v>
      </c>
      <c r="B1487">
        <v>3146</v>
      </c>
      <c r="C1487">
        <v>6</v>
      </c>
    </row>
    <row r="1488" spans="1:3" x14ac:dyDescent="0.25">
      <c r="A1488" t="s">
        <v>1520</v>
      </c>
      <c r="B1488">
        <v>3147</v>
      </c>
      <c r="C1488">
        <v>12</v>
      </c>
    </row>
    <row r="1489" spans="1:3" x14ac:dyDescent="0.25">
      <c r="A1489" t="s">
        <v>1521</v>
      </c>
      <c r="B1489">
        <v>3147</v>
      </c>
      <c r="C1489">
        <v>1</v>
      </c>
    </row>
    <row r="1490" spans="1:3" x14ac:dyDescent="0.25">
      <c r="A1490" t="s">
        <v>1522</v>
      </c>
      <c r="B1490">
        <v>3147</v>
      </c>
      <c r="C1490">
        <v>2</v>
      </c>
    </row>
    <row r="1491" spans="1:3" x14ac:dyDescent="0.25">
      <c r="A1491" t="s">
        <v>1523</v>
      </c>
      <c r="B1491">
        <v>3148</v>
      </c>
      <c r="C1491">
        <v>12</v>
      </c>
    </row>
    <row r="1492" spans="1:3" x14ac:dyDescent="0.25">
      <c r="A1492" t="s">
        <v>1524</v>
      </c>
      <c r="B1492">
        <v>3148</v>
      </c>
      <c r="C1492">
        <v>1</v>
      </c>
    </row>
    <row r="1493" spans="1:3" x14ac:dyDescent="0.25">
      <c r="A1493" t="s">
        <v>1525</v>
      </c>
      <c r="B1493">
        <v>3148</v>
      </c>
      <c r="C1493">
        <v>2</v>
      </c>
    </row>
    <row r="1494" spans="1:3" x14ac:dyDescent="0.25">
      <c r="A1494" t="s">
        <v>1526</v>
      </c>
      <c r="B1494">
        <v>314</v>
      </c>
      <c r="C1494">
        <v>48</v>
      </c>
    </row>
    <row r="1495" spans="1:3" x14ac:dyDescent="0.25">
      <c r="A1495" t="s">
        <v>1527</v>
      </c>
      <c r="B1495">
        <v>314</v>
      </c>
      <c r="C1495">
        <v>2</v>
      </c>
    </row>
    <row r="1496" spans="1:3" x14ac:dyDescent="0.25">
      <c r="A1496" t="s">
        <v>1528</v>
      </c>
      <c r="B1496">
        <v>3150</v>
      </c>
      <c r="C1496">
        <v>12</v>
      </c>
    </row>
    <row r="1497" spans="1:3" x14ac:dyDescent="0.25">
      <c r="A1497" t="s">
        <v>1529</v>
      </c>
      <c r="B1497">
        <v>3150</v>
      </c>
      <c r="C1497">
        <v>1</v>
      </c>
    </row>
    <row r="1498" spans="1:3" x14ac:dyDescent="0.25">
      <c r="A1498" t="s">
        <v>1530</v>
      </c>
      <c r="B1498">
        <v>3150</v>
      </c>
      <c r="C1498">
        <v>2</v>
      </c>
    </row>
    <row r="1499" spans="1:3" x14ac:dyDescent="0.25">
      <c r="A1499" t="s">
        <v>1531</v>
      </c>
      <c r="B1499">
        <v>31518</v>
      </c>
      <c r="C1499">
        <v>48</v>
      </c>
    </row>
    <row r="1500" spans="1:3" x14ac:dyDescent="0.25">
      <c r="A1500" t="s">
        <v>1532</v>
      </c>
      <c r="B1500">
        <v>31518</v>
      </c>
      <c r="C1500">
        <v>2</v>
      </c>
    </row>
    <row r="1501" spans="1:3" x14ac:dyDescent="0.25">
      <c r="A1501" t="s">
        <v>1533</v>
      </c>
      <c r="B1501">
        <v>3151</v>
      </c>
      <c r="C1501">
        <v>12</v>
      </c>
    </row>
    <row r="1502" spans="1:3" x14ac:dyDescent="0.25">
      <c r="A1502" t="s">
        <v>1534</v>
      </c>
      <c r="B1502">
        <v>3151</v>
      </c>
      <c r="C1502">
        <v>1</v>
      </c>
    </row>
    <row r="1503" spans="1:3" x14ac:dyDescent="0.25">
      <c r="A1503" t="s">
        <v>1535</v>
      </c>
      <c r="B1503">
        <v>3151</v>
      </c>
      <c r="C1503">
        <v>2</v>
      </c>
    </row>
    <row r="1504" spans="1:3" x14ac:dyDescent="0.25">
      <c r="A1504" t="s">
        <v>1536</v>
      </c>
      <c r="B1504">
        <v>3152</v>
      </c>
      <c r="C1504">
        <v>24</v>
      </c>
    </row>
    <row r="1505" spans="1:3" x14ac:dyDescent="0.25">
      <c r="A1505" t="s">
        <v>1537</v>
      </c>
      <c r="B1505">
        <v>3152</v>
      </c>
      <c r="C1505">
        <v>6</v>
      </c>
    </row>
    <row r="1506" spans="1:3" x14ac:dyDescent="0.25">
      <c r="A1506" t="s">
        <v>1538</v>
      </c>
      <c r="B1506">
        <v>3156</v>
      </c>
      <c r="C1506">
        <v>48</v>
      </c>
    </row>
    <row r="1507" spans="1:3" x14ac:dyDescent="0.25">
      <c r="A1507" t="s">
        <v>1539</v>
      </c>
      <c r="B1507">
        <v>3156</v>
      </c>
      <c r="C1507">
        <v>4</v>
      </c>
    </row>
    <row r="1508" spans="1:3" x14ac:dyDescent="0.25">
      <c r="A1508" t="s">
        <v>1540</v>
      </c>
      <c r="B1508">
        <v>3157</v>
      </c>
      <c r="C1508">
        <v>48</v>
      </c>
    </row>
    <row r="1509" spans="1:3" x14ac:dyDescent="0.25">
      <c r="A1509" t="s">
        <v>1541</v>
      </c>
      <c r="B1509">
        <v>3157</v>
      </c>
      <c r="C1509">
        <v>2</v>
      </c>
    </row>
    <row r="1510" spans="1:3" x14ac:dyDescent="0.25">
      <c r="A1510" t="s">
        <v>1542</v>
      </c>
      <c r="B1510">
        <v>3158</v>
      </c>
      <c r="C1510">
        <v>48</v>
      </c>
    </row>
    <row r="1511" spans="1:3" x14ac:dyDescent="0.25">
      <c r="A1511" t="s">
        <v>1543</v>
      </c>
      <c r="B1511">
        <v>3158</v>
      </c>
      <c r="C1511">
        <v>8</v>
      </c>
    </row>
    <row r="1512" spans="1:3" x14ac:dyDescent="0.25">
      <c r="A1512" t="s">
        <v>1544</v>
      </c>
      <c r="B1512">
        <v>3159</v>
      </c>
      <c r="C1512">
        <v>48</v>
      </c>
    </row>
    <row r="1513" spans="1:3" x14ac:dyDescent="0.25">
      <c r="A1513" t="s">
        <v>1545</v>
      </c>
      <c r="B1513">
        <v>3159</v>
      </c>
      <c r="C1513">
        <v>8</v>
      </c>
    </row>
    <row r="1514" spans="1:3" x14ac:dyDescent="0.25">
      <c r="A1514" t="s">
        <v>1546</v>
      </c>
      <c r="B1514">
        <v>315</v>
      </c>
      <c r="C1514">
        <v>24</v>
      </c>
    </row>
    <row r="1515" spans="1:3" x14ac:dyDescent="0.25">
      <c r="A1515" t="s">
        <v>1547</v>
      </c>
      <c r="B1515">
        <v>315</v>
      </c>
      <c r="C1515">
        <v>6</v>
      </c>
    </row>
    <row r="1516" spans="1:3" x14ac:dyDescent="0.25">
      <c r="A1516" t="s">
        <v>1548</v>
      </c>
      <c r="B1516">
        <v>3161</v>
      </c>
      <c r="C1516">
        <v>12</v>
      </c>
    </row>
    <row r="1517" spans="1:3" x14ac:dyDescent="0.25">
      <c r="A1517" t="s">
        <v>1549</v>
      </c>
      <c r="B1517">
        <v>3161</v>
      </c>
      <c r="C1517">
        <v>1</v>
      </c>
    </row>
    <row r="1518" spans="1:3" x14ac:dyDescent="0.25">
      <c r="A1518" t="s">
        <v>1550</v>
      </c>
      <c r="B1518">
        <v>3161</v>
      </c>
      <c r="C1518">
        <v>3</v>
      </c>
    </row>
    <row r="1519" spans="1:3" x14ac:dyDescent="0.25">
      <c r="A1519" t="s">
        <v>1551</v>
      </c>
      <c r="B1519">
        <v>3163</v>
      </c>
      <c r="C1519">
        <v>24</v>
      </c>
    </row>
    <row r="1520" spans="1:3" x14ac:dyDescent="0.25">
      <c r="A1520" t="s">
        <v>1552</v>
      </c>
      <c r="B1520">
        <v>3163</v>
      </c>
      <c r="C1520">
        <v>6</v>
      </c>
    </row>
    <row r="1521" spans="1:3" x14ac:dyDescent="0.25">
      <c r="A1521" t="s">
        <v>1553</v>
      </c>
      <c r="B1521">
        <v>3164</v>
      </c>
      <c r="C1521">
        <v>12</v>
      </c>
    </row>
    <row r="1522" spans="1:3" x14ac:dyDescent="0.25">
      <c r="A1522" t="s">
        <v>5</v>
      </c>
      <c r="B1522">
        <v>3164</v>
      </c>
      <c r="C1522">
        <v>1</v>
      </c>
    </row>
    <row r="1523" spans="1:3" x14ac:dyDescent="0.25">
      <c r="A1523" t="s">
        <v>1554</v>
      </c>
      <c r="B1523">
        <v>3164</v>
      </c>
      <c r="C1523">
        <v>4</v>
      </c>
    </row>
    <row r="1524" spans="1:3" x14ac:dyDescent="0.25">
      <c r="A1524" t="s">
        <v>1555</v>
      </c>
      <c r="B1524">
        <v>3165</v>
      </c>
      <c r="C1524">
        <v>12</v>
      </c>
    </row>
    <row r="1525" spans="1:3" x14ac:dyDescent="0.25">
      <c r="A1525" t="s">
        <v>1556</v>
      </c>
      <c r="B1525">
        <v>3165</v>
      </c>
      <c r="C1525">
        <v>6</v>
      </c>
    </row>
    <row r="1526" spans="1:3" x14ac:dyDescent="0.25">
      <c r="A1526" t="s">
        <v>1557</v>
      </c>
      <c r="B1526">
        <v>3166</v>
      </c>
      <c r="C1526">
        <v>24</v>
      </c>
    </row>
    <row r="1527" spans="1:3" x14ac:dyDescent="0.25">
      <c r="A1527" t="s">
        <v>1558</v>
      </c>
      <c r="B1527">
        <v>3166</v>
      </c>
      <c r="C1527">
        <v>4</v>
      </c>
    </row>
    <row r="1528" spans="1:3" x14ac:dyDescent="0.25">
      <c r="A1528" t="s">
        <v>1559</v>
      </c>
      <c r="B1528">
        <v>3167</v>
      </c>
      <c r="C1528">
        <v>24</v>
      </c>
    </row>
    <row r="1529" spans="1:3" x14ac:dyDescent="0.25">
      <c r="A1529" t="s">
        <v>1560</v>
      </c>
      <c r="B1529">
        <v>3167</v>
      </c>
      <c r="C1529">
        <v>4</v>
      </c>
    </row>
    <row r="1530" spans="1:3" x14ac:dyDescent="0.25">
      <c r="A1530" t="s">
        <v>1561</v>
      </c>
      <c r="B1530">
        <v>3168</v>
      </c>
      <c r="C1530">
        <v>24</v>
      </c>
    </row>
    <row r="1531" spans="1:3" x14ac:dyDescent="0.25">
      <c r="A1531" t="s">
        <v>1562</v>
      </c>
      <c r="B1531">
        <v>3168</v>
      </c>
      <c r="C1531">
        <v>4</v>
      </c>
    </row>
    <row r="1532" spans="1:3" x14ac:dyDescent="0.25">
      <c r="A1532" t="s">
        <v>1563</v>
      </c>
      <c r="B1532">
        <v>3169</v>
      </c>
      <c r="C1532">
        <v>48</v>
      </c>
    </row>
    <row r="1533" spans="1:3" x14ac:dyDescent="0.25">
      <c r="A1533" t="s">
        <v>1564</v>
      </c>
      <c r="B1533">
        <v>3169</v>
      </c>
      <c r="C1533">
        <v>6</v>
      </c>
    </row>
    <row r="1534" spans="1:3" x14ac:dyDescent="0.25">
      <c r="A1534" t="s">
        <v>1565</v>
      </c>
      <c r="B1534">
        <v>316</v>
      </c>
      <c r="C1534">
        <v>24</v>
      </c>
    </row>
    <row r="1535" spans="1:3" x14ac:dyDescent="0.25">
      <c r="A1535" t="s">
        <v>1566</v>
      </c>
      <c r="B1535">
        <v>316</v>
      </c>
      <c r="C1535">
        <v>1</v>
      </c>
    </row>
    <row r="1536" spans="1:3" x14ac:dyDescent="0.25">
      <c r="A1536" t="s">
        <v>1567</v>
      </c>
      <c r="B1536">
        <v>316</v>
      </c>
      <c r="C1536">
        <v>2</v>
      </c>
    </row>
    <row r="1537" spans="1:3" x14ac:dyDescent="0.25">
      <c r="A1537" t="s">
        <v>1568</v>
      </c>
      <c r="B1537">
        <v>3170</v>
      </c>
      <c r="C1537">
        <v>48</v>
      </c>
    </row>
    <row r="1538" spans="1:3" x14ac:dyDescent="0.25">
      <c r="A1538" t="s">
        <v>1569</v>
      </c>
      <c r="B1538">
        <v>3170</v>
      </c>
      <c r="C1538">
        <v>6</v>
      </c>
    </row>
    <row r="1539" spans="1:3" x14ac:dyDescent="0.25">
      <c r="A1539" t="s">
        <v>1570</v>
      </c>
      <c r="B1539">
        <v>3172</v>
      </c>
      <c r="C1539">
        <v>24</v>
      </c>
    </row>
    <row r="1540" spans="1:3" x14ac:dyDescent="0.25">
      <c r="A1540" t="s">
        <v>1571</v>
      </c>
      <c r="B1540">
        <v>3172</v>
      </c>
      <c r="C1540">
        <v>6</v>
      </c>
    </row>
    <row r="1541" spans="1:3" x14ac:dyDescent="0.25">
      <c r="A1541" t="s">
        <v>1572</v>
      </c>
      <c r="B1541">
        <v>3174</v>
      </c>
      <c r="C1541">
        <v>12</v>
      </c>
    </row>
    <row r="1542" spans="1:3" x14ac:dyDescent="0.25">
      <c r="A1542" t="s">
        <v>1573</v>
      </c>
      <c r="B1542">
        <v>3174</v>
      </c>
      <c r="C1542">
        <v>1</v>
      </c>
    </row>
    <row r="1543" spans="1:3" x14ac:dyDescent="0.25">
      <c r="A1543" t="s">
        <v>1574</v>
      </c>
      <c r="B1543">
        <v>3174</v>
      </c>
      <c r="C1543">
        <v>4</v>
      </c>
    </row>
    <row r="1544" spans="1:3" x14ac:dyDescent="0.25">
      <c r="A1544" t="s">
        <v>1575</v>
      </c>
      <c r="B1544">
        <v>3175</v>
      </c>
      <c r="C1544">
        <v>12</v>
      </c>
    </row>
    <row r="1545" spans="1:3" x14ac:dyDescent="0.25">
      <c r="A1545" t="s">
        <v>1576</v>
      </c>
      <c r="B1545">
        <v>3175</v>
      </c>
      <c r="C1545">
        <v>1</v>
      </c>
    </row>
    <row r="1546" spans="1:3" x14ac:dyDescent="0.25">
      <c r="A1546" t="s">
        <v>1577</v>
      </c>
      <c r="B1546">
        <v>3175</v>
      </c>
      <c r="C1546">
        <v>2</v>
      </c>
    </row>
    <row r="1547" spans="1:3" x14ac:dyDescent="0.25">
      <c r="A1547" t="s">
        <v>1578</v>
      </c>
      <c r="B1547">
        <v>3176</v>
      </c>
      <c r="C1547">
        <v>12</v>
      </c>
    </row>
    <row r="1548" spans="1:3" x14ac:dyDescent="0.25">
      <c r="A1548" t="s">
        <v>1579</v>
      </c>
      <c r="B1548">
        <v>3176</v>
      </c>
      <c r="C1548">
        <v>4</v>
      </c>
    </row>
    <row r="1549" spans="1:3" x14ac:dyDescent="0.25">
      <c r="A1549" t="s">
        <v>1580</v>
      </c>
      <c r="B1549">
        <v>3177</v>
      </c>
      <c r="C1549">
        <v>6</v>
      </c>
    </row>
    <row r="1550" spans="1:3" x14ac:dyDescent="0.25">
      <c r="A1550" t="s">
        <v>1581</v>
      </c>
      <c r="B1550">
        <v>3177</v>
      </c>
      <c r="C1550">
        <v>6</v>
      </c>
    </row>
    <row r="1551" spans="1:3" x14ac:dyDescent="0.25">
      <c r="A1551" t="s">
        <v>1582</v>
      </c>
      <c r="B1551">
        <v>3178</v>
      </c>
      <c r="C1551">
        <v>12</v>
      </c>
    </row>
    <row r="1552" spans="1:3" x14ac:dyDescent="0.25">
      <c r="A1552" t="s">
        <v>1583</v>
      </c>
      <c r="B1552">
        <v>3178</v>
      </c>
      <c r="C1552">
        <v>6</v>
      </c>
    </row>
    <row r="1553" spans="1:3" x14ac:dyDescent="0.25">
      <c r="A1553" t="s">
        <v>1584</v>
      </c>
      <c r="B1553">
        <v>3179</v>
      </c>
      <c r="C1553">
        <v>24</v>
      </c>
    </row>
    <row r="1554" spans="1:3" x14ac:dyDescent="0.25">
      <c r="A1554" t="s">
        <v>1585</v>
      </c>
      <c r="B1554">
        <v>3179</v>
      </c>
      <c r="C1554">
        <v>4</v>
      </c>
    </row>
    <row r="1555" spans="1:3" x14ac:dyDescent="0.25">
      <c r="A1555" t="s">
        <v>1586</v>
      </c>
      <c r="B1555">
        <v>3180</v>
      </c>
      <c r="C1555">
        <v>12</v>
      </c>
    </row>
    <row r="1556" spans="1:3" x14ac:dyDescent="0.25">
      <c r="A1556" t="s">
        <v>1587</v>
      </c>
      <c r="B1556">
        <v>3180</v>
      </c>
      <c r="C1556">
        <v>6</v>
      </c>
    </row>
    <row r="1557" spans="1:3" x14ac:dyDescent="0.25">
      <c r="A1557" t="s">
        <v>1588</v>
      </c>
      <c r="B1557">
        <v>3181</v>
      </c>
      <c r="C1557">
        <v>5</v>
      </c>
    </row>
    <row r="1558" spans="1:3" x14ac:dyDescent="0.25">
      <c r="A1558" t="s">
        <v>1589</v>
      </c>
      <c r="B1558">
        <v>3181</v>
      </c>
      <c r="C1558">
        <v>1</v>
      </c>
    </row>
    <row r="1559" spans="1:3" x14ac:dyDescent="0.25">
      <c r="A1559" t="s">
        <v>1590</v>
      </c>
      <c r="B1559">
        <v>3181</v>
      </c>
      <c r="C1559">
        <v>2</v>
      </c>
    </row>
    <row r="1560" spans="1:3" x14ac:dyDescent="0.25">
      <c r="A1560" t="s">
        <v>1591</v>
      </c>
      <c r="B1560">
        <v>3182</v>
      </c>
      <c r="C1560">
        <v>36</v>
      </c>
    </row>
    <row r="1561" spans="1:3" x14ac:dyDescent="0.25">
      <c r="A1561" t="s">
        <v>1592</v>
      </c>
      <c r="B1561">
        <v>3182</v>
      </c>
      <c r="C1561">
        <v>6</v>
      </c>
    </row>
    <row r="1562" spans="1:3" x14ac:dyDescent="0.25">
      <c r="A1562" t="s">
        <v>1593</v>
      </c>
      <c r="B1562">
        <v>3183</v>
      </c>
      <c r="C1562">
        <v>48</v>
      </c>
    </row>
    <row r="1563" spans="1:3" x14ac:dyDescent="0.25">
      <c r="A1563" t="s">
        <v>1594</v>
      </c>
      <c r="B1563">
        <v>3183</v>
      </c>
      <c r="C1563">
        <v>6</v>
      </c>
    </row>
    <row r="1564" spans="1:3" x14ac:dyDescent="0.25">
      <c r="A1564" t="s">
        <v>1595</v>
      </c>
      <c r="B1564">
        <v>3184</v>
      </c>
      <c r="C1564">
        <v>5</v>
      </c>
    </row>
    <row r="1565" spans="1:3" x14ac:dyDescent="0.25">
      <c r="A1565" t="s">
        <v>1596</v>
      </c>
      <c r="B1565">
        <v>3184</v>
      </c>
      <c r="C1565">
        <v>1</v>
      </c>
    </row>
    <row r="1566" spans="1:3" x14ac:dyDescent="0.25">
      <c r="A1566" t="s">
        <v>1597</v>
      </c>
      <c r="B1566">
        <v>3184</v>
      </c>
      <c r="C1566">
        <v>2</v>
      </c>
    </row>
    <row r="1567" spans="1:3" x14ac:dyDescent="0.25">
      <c r="A1567" t="s">
        <v>1598</v>
      </c>
      <c r="B1567">
        <v>3185</v>
      </c>
      <c r="C1567">
        <v>24</v>
      </c>
    </row>
    <row r="1568" spans="1:3" x14ac:dyDescent="0.25">
      <c r="A1568" t="s">
        <v>1599</v>
      </c>
      <c r="B1568">
        <v>3185</v>
      </c>
      <c r="C1568">
        <v>1</v>
      </c>
    </row>
    <row r="1569" spans="1:3" x14ac:dyDescent="0.25">
      <c r="A1569" t="s">
        <v>1600</v>
      </c>
      <c r="B1569">
        <v>3185</v>
      </c>
      <c r="C1569">
        <v>4</v>
      </c>
    </row>
    <row r="1570" spans="1:3" x14ac:dyDescent="0.25">
      <c r="A1570" t="s">
        <v>1601</v>
      </c>
      <c r="B1570">
        <v>3186</v>
      </c>
      <c r="C1570">
        <v>24</v>
      </c>
    </row>
    <row r="1571" spans="1:3" x14ac:dyDescent="0.25">
      <c r="A1571" t="s">
        <v>1602</v>
      </c>
      <c r="B1571">
        <v>3186</v>
      </c>
      <c r="C1571">
        <v>1</v>
      </c>
    </row>
    <row r="1572" spans="1:3" x14ac:dyDescent="0.25">
      <c r="A1572" t="s">
        <v>1603</v>
      </c>
      <c r="B1572">
        <v>3186</v>
      </c>
      <c r="C1572">
        <v>4</v>
      </c>
    </row>
    <row r="1573" spans="1:3" x14ac:dyDescent="0.25">
      <c r="A1573" t="s">
        <v>1604</v>
      </c>
      <c r="B1573">
        <v>3187</v>
      </c>
      <c r="C1573">
        <v>24</v>
      </c>
    </row>
    <row r="1574" spans="1:3" x14ac:dyDescent="0.25">
      <c r="A1574" t="s">
        <v>1605</v>
      </c>
      <c r="B1574">
        <v>3187</v>
      </c>
      <c r="C1574">
        <v>1</v>
      </c>
    </row>
    <row r="1575" spans="1:3" x14ac:dyDescent="0.25">
      <c r="A1575" t="s">
        <v>1606</v>
      </c>
      <c r="B1575">
        <v>3187</v>
      </c>
      <c r="C1575">
        <v>4</v>
      </c>
    </row>
    <row r="1576" spans="1:3" x14ac:dyDescent="0.25">
      <c r="A1576" t="s">
        <v>1607</v>
      </c>
      <c r="B1576">
        <v>3188</v>
      </c>
      <c r="C1576">
        <v>24</v>
      </c>
    </row>
    <row r="1577" spans="1:3" x14ac:dyDescent="0.25">
      <c r="A1577" t="s">
        <v>1608</v>
      </c>
      <c r="B1577">
        <v>3188</v>
      </c>
      <c r="C1577">
        <v>6</v>
      </c>
    </row>
    <row r="1578" spans="1:3" x14ac:dyDescent="0.25">
      <c r="A1578" t="s">
        <v>1609</v>
      </c>
      <c r="B1578">
        <v>3189</v>
      </c>
      <c r="C1578">
        <v>24</v>
      </c>
    </row>
    <row r="1579" spans="1:3" x14ac:dyDescent="0.25">
      <c r="A1579" t="s">
        <v>1610</v>
      </c>
      <c r="B1579">
        <v>3189</v>
      </c>
      <c r="C1579">
        <v>6</v>
      </c>
    </row>
    <row r="1580" spans="1:3" x14ac:dyDescent="0.25">
      <c r="A1580" t="s">
        <v>1611</v>
      </c>
      <c r="B1580">
        <v>318</v>
      </c>
      <c r="C1580">
        <v>24</v>
      </c>
    </row>
    <row r="1581" spans="1:3" x14ac:dyDescent="0.25">
      <c r="A1581" t="s">
        <v>1612</v>
      </c>
      <c r="B1581">
        <v>318</v>
      </c>
      <c r="C1581">
        <v>6</v>
      </c>
    </row>
    <row r="1582" spans="1:3" x14ac:dyDescent="0.25">
      <c r="A1582" t="s">
        <v>1613</v>
      </c>
      <c r="B1582">
        <v>3190</v>
      </c>
      <c r="C1582">
        <v>12</v>
      </c>
    </row>
    <row r="1583" spans="1:3" x14ac:dyDescent="0.25">
      <c r="A1583" t="s">
        <v>1614</v>
      </c>
      <c r="B1583">
        <v>3190</v>
      </c>
      <c r="C1583">
        <v>1</v>
      </c>
    </row>
    <row r="1584" spans="1:3" x14ac:dyDescent="0.25">
      <c r="A1584" t="s">
        <v>1615</v>
      </c>
      <c r="B1584">
        <v>3190</v>
      </c>
      <c r="C1584">
        <v>4</v>
      </c>
    </row>
    <row r="1585" spans="1:3" x14ac:dyDescent="0.25">
      <c r="A1585" t="s">
        <v>1616</v>
      </c>
      <c r="B1585">
        <v>3191</v>
      </c>
      <c r="C1585">
        <v>12</v>
      </c>
    </row>
    <row r="1586" spans="1:3" x14ac:dyDescent="0.25">
      <c r="A1586" t="s">
        <v>1617</v>
      </c>
      <c r="B1586">
        <v>3191</v>
      </c>
      <c r="C1586">
        <v>1</v>
      </c>
    </row>
    <row r="1587" spans="1:3" x14ac:dyDescent="0.25">
      <c r="A1587" t="s">
        <v>1618</v>
      </c>
      <c r="B1587">
        <v>3191</v>
      </c>
      <c r="C1587">
        <v>2</v>
      </c>
    </row>
    <row r="1588" spans="1:3" x14ac:dyDescent="0.25">
      <c r="A1588" t="s">
        <v>1619</v>
      </c>
      <c r="B1588">
        <v>3192</v>
      </c>
      <c r="C1588">
        <v>12</v>
      </c>
    </row>
    <row r="1589" spans="1:3" x14ac:dyDescent="0.25">
      <c r="A1589" t="s">
        <v>1620</v>
      </c>
      <c r="B1589">
        <v>3192</v>
      </c>
      <c r="C1589">
        <v>1</v>
      </c>
    </row>
    <row r="1590" spans="1:3" x14ac:dyDescent="0.25">
      <c r="A1590" t="s">
        <v>1621</v>
      </c>
      <c r="B1590">
        <v>3192</v>
      </c>
      <c r="C1590">
        <v>2</v>
      </c>
    </row>
    <row r="1591" spans="1:3" x14ac:dyDescent="0.25">
      <c r="A1591" t="s">
        <v>1622</v>
      </c>
      <c r="B1591">
        <v>3193</v>
      </c>
      <c r="C1591">
        <v>12</v>
      </c>
    </row>
    <row r="1592" spans="1:3" x14ac:dyDescent="0.25">
      <c r="A1592" t="s">
        <v>1623</v>
      </c>
      <c r="B1592">
        <v>3193</v>
      </c>
      <c r="C1592">
        <v>1</v>
      </c>
    </row>
    <row r="1593" spans="1:3" x14ac:dyDescent="0.25">
      <c r="A1593" t="s">
        <v>1624</v>
      </c>
      <c r="B1593">
        <v>3193</v>
      </c>
      <c r="C1593">
        <v>2</v>
      </c>
    </row>
    <row r="1594" spans="1:3" x14ac:dyDescent="0.25">
      <c r="A1594" t="s">
        <v>1625</v>
      </c>
      <c r="B1594">
        <v>3194</v>
      </c>
      <c r="C1594">
        <v>12</v>
      </c>
    </row>
    <row r="1595" spans="1:3" x14ac:dyDescent="0.25">
      <c r="A1595" t="s">
        <v>1626</v>
      </c>
      <c r="B1595">
        <v>3194</v>
      </c>
      <c r="C1595">
        <v>1</v>
      </c>
    </row>
    <row r="1596" spans="1:3" x14ac:dyDescent="0.25">
      <c r="A1596" t="s">
        <v>1627</v>
      </c>
      <c r="B1596">
        <v>3194</v>
      </c>
      <c r="C1596">
        <v>2</v>
      </c>
    </row>
    <row r="1597" spans="1:3" x14ac:dyDescent="0.25">
      <c r="A1597" t="s">
        <v>1628</v>
      </c>
      <c r="B1597">
        <v>3196</v>
      </c>
      <c r="C1597">
        <v>24</v>
      </c>
    </row>
    <row r="1598" spans="1:3" x14ac:dyDescent="0.25">
      <c r="A1598" t="s">
        <v>1629</v>
      </c>
      <c r="B1598">
        <v>3196</v>
      </c>
      <c r="C1598">
        <v>6</v>
      </c>
    </row>
    <row r="1599" spans="1:3" x14ac:dyDescent="0.25">
      <c r="A1599" t="s">
        <v>1630</v>
      </c>
      <c r="B1599">
        <v>3197</v>
      </c>
      <c r="C1599">
        <v>24</v>
      </c>
    </row>
    <row r="1600" spans="1:3" x14ac:dyDescent="0.25">
      <c r="A1600" t="s">
        <v>1631</v>
      </c>
      <c r="B1600">
        <v>3197</v>
      </c>
      <c r="C1600">
        <v>3</v>
      </c>
    </row>
    <row r="1601" spans="1:3" x14ac:dyDescent="0.25">
      <c r="A1601" t="s">
        <v>1632</v>
      </c>
      <c r="B1601">
        <v>3198</v>
      </c>
      <c r="C1601">
        <v>24</v>
      </c>
    </row>
    <row r="1602" spans="1:3" x14ac:dyDescent="0.25">
      <c r="A1602" t="s">
        <v>1633</v>
      </c>
      <c r="B1602">
        <v>3198</v>
      </c>
      <c r="C1602">
        <v>1</v>
      </c>
    </row>
    <row r="1603" spans="1:3" x14ac:dyDescent="0.25">
      <c r="A1603" t="s">
        <v>1634</v>
      </c>
      <c r="B1603">
        <v>3198</v>
      </c>
      <c r="C1603">
        <v>4</v>
      </c>
    </row>
    <row r="1604" spans="1:3" x14ac:dyDescent="0.25">
      <c r="A1604" t="s">
        <v>1635</v>
      </c>
      <c r="B1604">
        <v>3200</v>
      </c>
      <c r="C1604">
        <v>24</v>
      </c>
    </row>
    <row r="1605" spans="1:3" x14ac:dyDescent="0.25">
      <c r="A1605" t="s">
        <v>1636</v>
      </c>
      <c r="B1605">
        <v>3200</v>
      </c>
      <c r="C1605">
        <v>6</v>
      </c>
    </row>
    <row r="1606" spans="1:3" x14ac:dyDescent="0.25">
      <c r="A1606" t="s">
        <v>1637</v>
      </c>
      <c r="B1606">
        <v>3201</v>
      </c>
      <c r="C1606">
        <v>24</v>
      </c>
    </row>
    <row r="1607" spans="1:3" x14ac:dyDescent="0.25">
      <c r="A1607" t="s">
        <v>1638</v>
      </c>
      <c r="B1607">
        <v>3201</v>
      </c>
      <c r="C1607">
        <v>1</v>
      </c>
    </row>
    <row r="1608" spans="1:3" x14ac:dyDescent="0.25">
      <c r="A1608" t="s">
        <v>1639</v>
      </c>
      <c r="B1608">
        <v>3201</v>
      </c>
      <c r="C1608">
        <v>2</v>
      </c>
    </row>
    <row r="1609" spans="1:3" x14ac:dyDescent="0.25">
      <c r="A1609" t="s">
        <v>1640</v>
      </c>
      <c r="B1609">
        <v>3202</v>
      </c>
      <c r="C1609">
        <v>12</v>
      </c>
    </row>
    <row r="1610" spans="1:3" x14ac:dyDescent="0.25">
      <c r="A1610" t="s">
        <v>1641</v>
      </c>
      <c r="B1610">
        <v>3202</v>
      </c>
      <c r="C1610">
        <v>3</v>
      </c>
    </row>
    <row r="1611" spans="1:3" x14ac:dyDescent="0.25">
      <c r="A1611" t="s">
        <v>1642</v>
      </c>
      <c r="B1611">
        <v>3203</v>
      </c>
      <c r="C1611">
        <v>12</v>
      </c>
    </row>
    <row r="1612" spans="1:3" x14ac:dyDescent="0.25">
      <c r="A1612" t="s">
        <v>1643</v>
      </c>
      <c r="B1612">
        <v>3203</v>
      </c>
      <c r="C1612">
        <v>1</v>
      </c>
    </row>
    <row r="1613" spans="1:3" x14ac:dyDescent="0.25">
      <c r="A1613" t="s">
        <v>1644</v>
      </c>
      <c r="B1613">
        <v>3203</v>
      </c>
      <c r="C1613">
        <v>2</v>
      </c>
    </row>
    <row r="1614" spans="1:3" x14ac:dyDescent="0.25">
      <c r="A1614" t="s">
        <v>1645</v>
      </c>
      <c r="B1614">
        <v>320</v>
      </c>
      <c r="C1614">
        <v>24</v>
      </c>
    </row>
    <row r="1615" spans="1:3" x14ac:dyDescent="0.25">
      <c r="A1615" t="s">
        <v>1646</v>
      </c>
      <c r="B1615">
        <v>320</v>
      </c>
      <c r="C1615">
        <v>6</v>
      </c>
    </row>
    <row r="1616" spans="1:3" x14ac:dyDescent="0.25">
      <c r="A1616" t="s">
        <v>1647</v>
      </c>
      <c r="B1616">
        <v>321</v>
      </c>
      <c r="C1616">
        <v>24</v>
      </c>
    </row>
    <row r="1617" spans="1:3" x14ac:dyDescent="0.25">
      <c r="A1617" t="s">
        <v>1648</v>
      </c>
      <c r="B1617">
        <v>321</v>
      </c>
      <c r="C1617">
        <v>1</v>
      </c>
    </row>
    <row r="1618" spans="1:3" x14ac:dyDescent="0.25">
      <c r="A1618" t="s">
        <v>1649</v>
      </c>
      <c r="B1618">
        <v>321</v>
      </c>
      <c r="C1618">
        <v>4</v>
      </c>
    </row>
    <row r="1619" spans="1:3" x14ac:dyDescent="0.25">
      <c r="A1619" t="s">
        <v>1650</v>
      </c>
      <c r="B1619">
        <v>322</v>
      </c>
      <c r="C1619">
        <v>24</v>
      </c>
    </row>
    <row r="1620" spans="1:3" x14ac:dyDescent="0.25">
      <c r="A1620" t="s">
        <v>1651</v>
      </c>
      <c r="B1620">
        <v>322</v>
      </c>
      <c r="C1620">
        <v>6</v>
      </c>
    </row>
    <row r="1621" spans="1:3" x14ac:dyDescent="0.25">
      <c r="A1621" t="s">
        <v>1652</v>
      </c>
      <c r="B1621">
        <v>325</v>
      </c>
      <c r="C1621">
        <v>24</v>
      </c>
    </row>
    <row r="1622" spans="1:3" x14ac:dyDescent="0.25">
      <c r="A1622" t="s">
        <v>1653</v>
      </c>
      <c r="B1622">
        <v>325</v>
      </c>
      <c r="C1622">
        <v>1</v>
      </c>
    </row>
    <row r="1623" spans="1:3" x14ac:dyDescent="0.25">
      <c r="A1623" t="s">
        <v>1654</v>
      </c>
      <c r="B1623">
        <v>325</v>
      </c>
      <c r="C1623">
        <v>2</v>
      </c>
    </row>
    <row r="1624" spans="1:3" x14ac:dyDescent="0.25">
      <c r="A1624" t="s">
        <v>1655</v>
      </c>
      <c r="B1624">
        <v>3309</v>
      </c>
      <c r="C1624">
        <v>36</v>
      </c>
    </row>
    <row r="1625" spans="1:3" x14ac:dyDescent="0.25">
      <c r="A1625" t="s">
        <v>1656</v>
      </c>
      <c r="B1625">
        <v>3309</v>
      </c>
      <c r="C1625">
        <v>1</v>
      </c>
    </row>
    <row r="1626" spans="1:3" x14ac:dyDescent="0.25">
      <c r="A1626" t="s">
        <v>1657</v>
      </c>
      <c r="B1626">
        <v>3309</v>
      </c>
      <c r="C1626">
        <v>4</v>
      </c>
    </row>
    <row r="1627" spans="1:3" x14ac:dyDescent="0.25">
      <c r="A1627" t="s">
        <v>1658</v>
      </c>
      <c r="B1627">
        <v>3310</v>
      </c>
      <c r="C1627">
        <v>24</v>
      </c>
    </row>
    <row r="1628" spans="1:3" x14ac:dyDescent="0.25">
      <c r="A1628" t="s">
        <v>1659</v>
      </c>
      <c r="B1628">
        <v>3310</v>
      </c>
      <c r="C1628">
        <v>1</v>
      </c>
    </row>
    <row r="1629" spans="1:3" x14ac:dyDescent="0.25">
      <c r="A1629" t="s">
        <v>1660</v>
      </c>
      <c r="B1629">
        <v>3310</v>
      </c>
      <c r="C1629">
        <v>2</v>
      </c>
    </row>
    <row r="1630" spans="1:3" x14ac:dyDescent="0.25">
      <c r="A1630" t="s">
        <v>1661</v>
      </c>
      <c r="B1630">
        <v>3311</v>
      </c>
      <c r="C1630">
        <v>36</v>
      </c>
    </row>
    <row r="1631" spans="1:3" x14ac:dyDescent="0.25">
      <c r="A1631" t="s">
        <v>1662</v>
      </c>
      <c r="B1631">
        <v>3311</v>
      </c>
      <c r="C1631">
        <v>1</v>
      </c>
    </row>
    <row r="1632" spans="1:3" x14ac:dyDescent="0.25">
      <c r="A1632" t="s">
        <v>1663</v>
      </c>
      <c r="B1632">
        <v>3311</v>
      </c>
      <c r="C1632">
        <v>2</v>
      </c>
    </row>
    <row r="1633" spans="1:3" x14ac:dyDescent="0.25">
      <c r="A1633" t="s">
        <v>1664</v>
      </c>
      <c r="B1633">
        <v>3312</v>
      </c>
      <c r="C1633">
        <v>24</v>
      </c>
    </row>
    <row r="1634" spans="1:3" x14ac:dyDescent="0.25">
      <c r="A1634" t="s">
        <v>1665</v>
      </c>
      <c r="B1634">
        <v>3312</v>
      </c>
      <c r="C1634">
        <v>1</v>
      </c>
    </row>
    <row r="1635" spans="1:3" x14ac:dyDescent="0.25">
      <c r="A1635" t="s">
        <v>1666</v>
      </c>
      <c r="B1635">
        <v>3312</v>
      </c>
      <c r="C1635">
        <v>2</v>
      </c>
    </row>
    <row r="1636" spans="1:3" x14ac:dyDescent="0.25">
      <c r="A1636" t="s">
        <v>1667</v>
      </c>
      <c r="B1636">
        <v>33160</v>
      </c>
      <c r="C1636">
        <v>48</v>
      </c>
    </row>
    <row r="1637" spans="1:3" x14ac:dyDescent="0.25">
      <c r="A1637" t="s">
        <v>1668</v>
      </c>
      <c r="B1637">
        <v>33160</v>
      </c>
      <c r="C1637">
        <v>2</v>
      </c>
    </row>
    <row r="1638" spans="1:3" x14ac:dyDescent="0.25">
      <c r="A1638" t="s">
        <v>1669</v>
      </c>
      <c r="B1638">
        <v>332</v>
      </c>
      <c r="C1638">
        <v>24</v>
      </c>
    </row>
    <row r="1639" spans="1:3" x14ac:dyDescent="0.25">
      <c r="A1639" t="s">
        <v>1670</v>
      </c>
      <c r="B1639">
        <v>332</v>
      </c>
      <c r="C1639">
        <v>1</v>
      </c>
    </row>
    <row r="1640" spans="1:3" x14ac:dyDescent="0.25">
      <c r="A1640" t="s">
        <v>1671</v>
      </c>
      <c r="B1640">
        <v>332</v>
      </c>
      <c r="C1640">
        <v>2</v>
      </c>
    </row>
    <row r="1641" spans="1:3" x14ac:dyDescent="0.25">
      <c r="A1641" t="s">
        <v>1672</v>
      </c>
      <c r="B1641">
        <v>3331</v>
      </c>
      <c r="C1641">
        <v>24</v>
      </c>
    </row>
    <row r="1642" spans="1:3" x14ac:dyDescent="0.25">
      <c r="A1642" t="s">
        <v>1673</v>
      </c>
      <c r="B1642">
        <v>3331</v>
      </c>
      <c r="C1642">
        <v>1</v>
      </c>
    </row>
    <row r="1643" spans="1:3" x14ac:dyDescent="0.25">
      <c r="A1643" t="s">
        <v>1674</v>
      </c>
      <c r="B1643">
        <v>3331</v>
      </c>
      <c r="C1643">
        <v>2</v>
      </c>
    </row>
    <row r="1644" spans="1:3" x14ac:dyDescent="0.25">
      <c r="A1644" t="s">
        <v>1675</v>
      </c>
      <c r="B1644">
        <v>3332</v>
      </c>
      <c r="C1644">
        <v>24</v>
      </c>
    </row>
    <row r="1645" spans="1:3" x14ac:dyDescent="0.25">
      <c r="A1645" t="s">
        <v>1676</v>
      </c>
      <c r="B1645">
        <v>3332</v>
      </c>
      <c r="C1645">
        <v>1</v>
      </c>
    </row>
    <row r="1646" spans="1:3" x14ac:dyDescent="0.25">
      <c r="A1646" t="s">
        <v>1677</v>
      </c>
      <c r="B1646">
        <v>3332</v>
      </c>
      <c r="C1646">
        <v>2</v>
      </c>
    </row>
    <row r="1647" spans="1:3" x14ac:dyDescent="0.25">
      <c r="A1647" t="s">
        <v>1678</v>
      </c>
      <c r="B1647">
        <v>3333</v>
      </c>
      <c r="C1647">
        <v>24</v>
      </c>
    </row>
    <row r="1648" spans="1:3" x14ac:dyDescent="0.25">
      <c r="A1648" t="s">
        <v>1679</v>
      </c>
      <c r="B1648">
        <v>3333</v>
      </c>
      <c r="C1648">
        <v>1</v>
      </c>
    </row>
    <row r="1649" spans="1:3" x14ac:dyDescent="0.25">
      <c r="A1649" t="s">
        <v>1680</v>
      </c>
      <c r="B1649">
        <v>3333</v>
      </c>
      <c r="C1649">
        <v>2</v>
      </c>
    </row>
    <row r="1650" spans="1:3" x14ac:dyDescent="0.25">
      <c r="A1650" t="s">
        <v>1681</v>
      </c>
      <c r="B1650">
        <v>3334</v>
      </c>
      <c r="C1650">
        <v>24</v>
      </c>
    </row>
    <row r="1651" spans="1:3" x14ac:dyDescent="0.25">
      <c r="A1651" t="s">
        <v>1682</v>
      </c>
      <c r="B1651">
        <v>3334</v>
      </c>
      <c r="C1651">
        <v>1</v>
      </c>
    </row>
    <row r="1652" spans="1:3" x14ac:dyDescent="0.25">
      <c r="A1652" t="s">
        <v>1683</v>
      </c>
      <c r="B1652">
        <v>3334</v>
      </c>
      <c r="C1652">
        <v>2</v>
      </c>
    </row>
    <row r="1653" spans="1:3" x14ac:dyDescent="0.25">
      <c r="A1653" t="s">
        <v>1684</v>
      </c>
      <c r="B1653">
        <v>3335</v>
      </c>
      <c r="C1653">
        <v>24</v>
      </c>
    </row>
    <row r="1654" spans="1:3" x14ac:dyDescent="0.25">
      <c r="A1654" t="s">
        <v>1685</v>
      </c>
      <c r="B1654">
        <v>3335</v>
      </c>
      <c r="C1654">
        <v>1</v>
      </c>
    </row>
    <row r="1655" spans="1:3" x14ac:dyDescent="0.25">
      <c r="A1655" t="s">
        <v>1686</v>
      </c>
      <c r="B1655">
        <v>3335</v>
      </c>
      <c r="C1655">
        <v>2</v>
      </c>
    </row>
    <row r="1656" spans="1:3" x14ac:dyDescent="0.25">
      <c r="A1656" t="s">
        <v>1687</v>
      </c>
      <c r="B1656">
        <v>3336</v>
      </c>
      <c r="C1656">
        <v>24</v>
      </c>
    </row>
    <row r="1657" spans="1:3" x14ac:dyDescent="0.25">
      <c r="A1657" t="s">
        <v>1688</v>
      </c>
      <c r="B1657">
        <v>3336</v>
      </c>
      <c r="C1657">
        <v>1</v>
      </c>
    </row>
    <row r="1658" spans="1:3" x14ac:dyDescent="0.25">
      <c r="A1658" t="s">
        <v>1689</v>
      </c>
      <c r="B1658">
        <v>3336</v>
      </c>
      <c r="C1658">
        <v>2</v>
      </c>
    </row>
    <row r="1659" spans="1:3" x14ac:dyDescent="0.25">
      <c r="A1659" t="s">
        <v>1690</v>
      </c>
      <c r="B1659">
        <v>3337</v>
      </c>
      <c r="C1659">
        <v>24</v>
      </c>
    </row>
    <row r="1660" spans="1:3" x14ac:dyDescent="0.25">
      <c r="A1660" t="s">
        <v>1691</v>
      </c>
      <c r="B1660">
        <v>3337</v>
      </c>
      <c r="C1660">
        <v>1</v>
      </c>
    </row>
    <row r="1661" spans="1:3" x14ac:dyDescent="0.25">
      <c r="A1661" t="s">
        <v>1692</v>
      </c>
      <c r="B1661">
        <v>3337</v>
      </c>
      <c r="C1661">
        <v>2</v>
      </c>
    </row>
    <row r="1662" spans="1:3" x14ac:dyDescent="0.25">
      <c r="A1662" t="s">
        <v>1693</v>
      </c>
      <c r="B1662">
        <v>3338</v>
      </c>
      <c r="C1662">
        <v>24</v>
      </c>
    </row>
    <row r="1663" spans="1:3" x14ac:dyDescent="0.25">
      <c r="A1663" t="s">
        <v>1694</v>
      </c>
      <c r="B1663">
        <v>3338</v>
      </c>
      <c r="C1663">
        <v>1</v>
      </c>
    </row>
    <row r="1664" spans="1:3" x14ac:dyDescent="0.25">
      <c r="A1664" t="s">
        <v>1695</v>
      </c>
      <c r="B1664">
        <v>3338</v>
      </c>
      <c r="C1664">
        <v>2</v>
      </c>
    </row>
    <row r="1665" spans="1:3" x14ac:dyDescent="0.25">
      <c r="A1665" t="s">
        <v>1696</v>
      </c>
      <c r="B1665">
        <v>3339</v>
      </c>
      <c r="C1665">
        <v>24</v>
      </c>
    </row>
    <row r="1666" spans="1:3" x14ac:dyDescent="0.25">
      <c r="A1666" t="s">
        <v>1697</v>
      </c>
      <c r="B1666">
        <v>3339</v>
      </c>
      <c r="C1666">
        <v>1</v>
      </c>
    </row>
    <row r="1667" spans="1:3" x14ac:dyDescent="0.25">
      <c r="A1667" t="s">
        <v>1698</v>
      </c>
      <c r="B1667">
        <v>3339</v>
      </c>
      <c r="C1667">
        <v>2</v>
      </c>
    </row>
    <row r="1668" spans="1:3" x14ac:dyDescent="0.25">
      <c r="A1668" t="s">
        <v>1699</v>
      </c>
      <c r="B1668">
        <v>333</v>
      </c>
      <c r="C1668">
        <v>24</v>
      </c>
    </row>
    <row r="1669" spans="1:3" x14ac:dyDescent="0.25">
      <c r="A1669" t="s">
        <v>1700</v>
      </c>
      <c r="B1669">
        <v>333</v>
      </c>
      <c r="C1669">
        <v>6</v>
      </c>
    </row>
    <row r="1670" spans="1:3" x14ac:dyDescent="0.25">
      <c r="A1670" t="s">
        <v>1701</v>
      </c>
      <c r="B1670">
        <v>3340</v>
      </c>
      <c r="C1670">
        <v>24</v>
      </c>
    </row>
    <row r="1671" spans="1:3" x14ac:dyDescent="0.25">
      <c r="A1671" t="s">
        <v>1702</v>
      </c>
      <c r="B1671">
        <v>3340</v>
      </c>
      <c r="C1671">
        <v>1</v>
      </c>
    </row>
    <row r="1672" spans="1:3" x14ac:dyDescent="0.25">
      <c r="A1672" t="s">
        <v>1703</v>
      </c>
      <c r="B1672">
        <v>3340</v>
      </c>
      <c r="C1672">
        <v>2</v>
      </c>
    </row>
    <row r="1673" spans="1:3" x14ac:dyDescent="0.25">
      <c r="A1673" t="s">
        <v>1704</v>
      </c>
      <c r="B1673">
        <v>3342</v>
      </c>
      <c r="C1673">
        <v>24</v>
      </c>
    </row>
    <row r="1674" spans="1:3" x14ac:dyDescent="0.25">
      <c r="A1674" t="s">
        <v>1705</v>
      </c>
      <c r="B1674">
        <v>3342</v>
      </c>
      <c r="C1674">
        <v>1</v>
      </c>
    </row>
    <row r="1675" spans="1:3" x14ac:dyDescent="0.25">
      <c r="A1675" t="s">
        <v>1706</v>
      </c>
      <c r="B1675">
        <v>3342</v>
      </c>
      <c r="C1675">
        <v>2</v>
      </c>
    </row>
    <row r="1676" spans="1:3" x14ac:dyDescent="0.25">
      <c r="A1676" t="s">
        <v>1707</v>
      </c>
      <c r="B1676">
        <v>3343</v>
      </c>
      <c r="C1676">
        <v>24</v>
      </c>
    </row>
    <row r="1677" spans="1:3" x14ac:dyDescent="0.25">
      <c r="A1677" t="s">
        <v>1708</v>
      </c>
      <c r="B1677">
        <v>3343</v>
      </c>
      <c r="C1677">
        <v>1</v>
      </c>
    </row>
    <row r="1678" spans="1:3" x14ac:dyDescent="0.25">
      <c r="A1678" t="s">
        <v>1709</v>
      </c>
      <c r="B1678">
        <v>3343</v>
      </c>
      <c r="C1678">
        <v>4</v>
      </c>
    </row>
    <row r="1679" spans="1:3" x14ac:dyDescent="0.25">
      <c r="A1679" t="s">
        <v>1710</v>
      </c>
      <c r="B1679">
        <v>3344</v>
      </c>
      <c r="C1679">
        <v>24</v>
      </c>
    </row>
    <row r="1680" spans="1:3" x14ac:dyDescent="0.25">
      <c r="A1680" t="s">
        <v>1711</v>
      </c>
      <c r="B1680">
        <v>3344</v>
      </c>
      <c r="C1680">
        <v>1</v>
      </c>
    </row>
    <row r="1681" spans="1:3" x14ac:dyDescent="0.25">
      <c r="A1681" t="s">
        <v>1712</v>
      </c>
      <c r="B1681">
        <v>3344</v>
      </c>
      <c r="C1681">
        <v>4</v>
      </c>
    </row>
    <row r="1682" spans="1:3" x14ac:dyDescent="0.25">
      <c r="A1682" t="s">
        <v>1713</v>
      </c>
      <c r="B1682">
        <v>3345</v>
      </c>
      <c r="C1682">
        <v>24</v>
      </c>
    </row>
    <row r="1683" spans="1:3" x14ac:dyDescent="0.25">
      <c r="A1683" t="s">
        <v>1714</v>
      </c>
      <c r="B1683">
        <v>3345</v>
      </c>
      <c r="C1683">
        <v>1</v>
      </c>
    </row>
    <row r="1684" spans="1:3" x14ac:dyDescent="0.25">
      <c r="A1684" t="s">
        <v>1715</v>
      </c>
      <c r="B1684">
        <v>3345</v>
      </c>
      <c r="C1684">
        <v>2</v>
      </c>
    </row>
    <row r="1685" spans="1:3" x14ac:dyDescent="0.25">
      <c r="A1685" t="s">
        <v>1716</v>
      </c>
      <c r="B1685">
        <v>3350</v>
      </c>
      <c r="C1685">
        <v>48</v>
      </c>
    </row>
    <row r="1686" spans="1:3" x14ac:dyDescent="0.25">
      <c r="A1686" t="s">
        <v>1717</v>
      </c>
      <c r="B1686">
        <v>3350</v>
      </c>
      <c r="C1686">
        <v>6</v>
      </c>
    </row>
    <row r="1687" spans="1:3" x14ac:dyDescent="0.25">
      <c r="A1687" t="s">
        <v>1718</v>
      </c>
      <c r="B1687">
        <v>3351</v>
      </c>
      <c r="C1687">
        <v>48</v>
      </c>
    </row>
    <row r="1688" spans="1:3" x14ac:dyDescent="0.25">
      <c r="A1688" t="s">
        <v>1719</v>
      </c>
      <c r="B1688">
        <v>3351</v>
      </c>
      <c r="C1688">
        <v>1</v>
      </c>
    </row>
    <row r="1689" spans="1:3" x14ac:dyDescent="0.25">
      <c r="A1689" t="s">
        <v>1720</v>
      </c>
      <c r="B1689">
        <v>3351</v>
      </c>
      <c r="C1689">
        <v>6</v>
      </c>
    </row>
    <row r="1690" spans="1:3" x14ac:dyDescent="0.25">
      <c r="A1690" t="s">
        <v>1721</v>
      </c>
      <c r="B1690">
        <v>3352</v>
      </c>
      <c r="C1690">
        <v>24</v>
      </c>
    </row>
    <row r="1691" spans="1:3" x14ac:dyDescent="0.25">
      <c r="A1691" t="s">
        <v>1722</v>
      </c>
      <c r="B1691">
        <v>3352</v>
      </c>
      <c r="C1691">
        <v>1</v>
      </c>
    </row>
    <row r="1692" spans="1:3" x14ac:dyDescent="0.25">
      <c r="A1692" t="s">
        <v>1723</v>
      </c>
      <c r="B1692">
        <v>3352</v>
      </c>
      <c r="C1692">
        <v>2</v>
      </c>
    </row>
    <row r="1693" spans="1:3" x14ac:dyDescent="0.25">
      <c r="A1693" t="s">
        <v>1724</v>
      </c>
      <c r="B1693">
        <v>3353</v>
      </c>
      <c r="C1693">
        <v>24</v>
      </c>
    </row>
    <row r="1694" spans="1:3" x14ac:dyDescent="0.25">
      <c r="A1694" t="s">
        <v>1725</v>
      </c>
      <c r="B1694">
        <v>3353</v>
      </c>
      <c r="C1694">
        <v>1</v>
      </c>
    </row>
    <row r="1695" spans="1:3" x14ac:dyDescent="0.25">
      <c r="A1695" t="s">
        <v>1726</v>
      </c>
      <c r="B1695">
        <v>3353</v>
      </c>
      <c r="C1695">
        <v>2</v>
      </c>
    </row>
    <row r="1696" spans="1:3" x14ac:dyDescent="0.25">
      <c r="A1696" t="s">
        <v>1727</v>
      </c>
      <c r="B1696">
        <v>335</v>
      </c>
      <c r="C1696">
        <v>24</v>
      </c>
    </row>
    <row r="1697" spans="1:3" x14ac:dyDescent="0.25">
      <c r="A1697" t="s">
        <v>1728</v>
      </c>
      <c r="B1697">
        <v>335</v>
      </c>
      <c r="C1697">
        <v>1</v>
      </c>
    </row>
    <row r="1698" spans="1:3" x14ac:dyDescent="0.25">
      <c r="A1698" t="s">
        <v>1729</v>
      </c>
      <c r="B1698">
        <v>335</v>
      </c>
      <c r="C1698">
        <v>2</v>
      </c>
    </row>
    <row r="1699" spans="1:3" x14ac:dyDescent="0.25">
      <c r="A1699" t="s">
        <v>1730</v>
      </c>
      <c r="B1699">
        <v>3364</v>
      </c>
      <c r="C1699">
        <v>48</v>
      </c>
    </row>
    <row r="1700" spans="1:3" x14ac:dyDescent="0.25">
      <c r="A1700" t="s">
        <v>1731</v>
      </c>
      <c r="B1700">
        <v>3364</v>
      </c>
      <c r="C1700">
        <v>2</v>
      </c>
    </row>
    <row r="1701" spans="1:3" x14ac:dyDescent="0.25">
      <c r="A1701" t="s">
        <v>1732</v>
      </c>
      <c r="B1701">
        <v>3364</v>
      </c>
      <c r="C1701">
        <v>2</v>
      </c>
    </row>
    <row r="1702" spans="1:3" x14ac:dyDescent="0.25">
      <c r="A1702" t="s">
        <v>1733</v>
      </c>
      <c r="B1702">
        <v>336</v>
      </c>
      <c r="C1702">
        <v>1</v>
      </c>
    </row>
    <row r="1703" spans="1:3" x14ac:dyDescent="0.25">
      <c r="A1703" t="s">
        <v>1734</v>
      </c>
      <c r="B1703">
        <v>336</v>
      </c>
      <c r="C1703">
        <v>24</v>
      </c>
    </row>
    <row r="1704" spans="1:3" x14ac:dyDescent="0.25">
      <c r="A1704" t="s">
        <v>24</v>
      </c>
      <c r="B1704">
        <v>336</v>
      </c>
      <c r="C1704">
        <v>1</v>
      </c>
    </row>
    <row r="1705" spans="1:3" x14ac:dyDescent="0.25">
      <c r="A1705" t="s">
        <v>1735</v>
      </c>
      <c r="B1705">
        <v>336</v>
      </c>
      <c r="C1705">
        <v>2</v>
      </c>
    </row>
    <row r="1706" spans="1:3" x14ac:dyDescent="0.25">
      <c r="A1706" t="s">
        <v>1736</v>
      </c>
      <c r="B1706">
        <v>33800</v>
      </c>
      <c r="C1706">
        <v>48</v>
      </c>
    </row>
    <row r="1707" spans="1:3" x14ac:dyDescent="0.25">
      <c r="A1707" t="s">
        <v>1737</v>
      </c>
      <c r="B1707">
        <v>33800</v>
      </c>
      <c r="C1707">
        <v>2</v>
      </c>
    </row>
    <row r="1708" spans="1:3" x14ac:dyDescent="0.25">
      <c r="A1708" t="s">
        <v>1738</v>
      </c>
      <c r="B1708">
        <v>3388</v>
      </c>
      <c r="C1708">
        <v>24</v>
      </c>
    </row>
    <row r="1709" spans="1:3" x14ac:dyDescent="0.25">
      <c r="A1709" t="s">
        <v>1739</v>
      </c>
      <c r="B1709">
        <v>3388</v>
      </c>
      <c r="C1709">
        <v>3</v>
      </c>
    </row>
    <row r="1710" spans="1:3" x14ac:dyDescent="0.25">
      <c r="A1710" t="s">
        <v>1740</v>
      </c>
      <c r="B1710">
        <v>338</v>
      </c>
      <c r="C1710">
        <v>24</v>
      </c>
    </row>
    <row r="1711" spans="1:3" x14ac:dyDescent="0.25">
      <c r="A1711" t="s">
        <v>1741</v>
      </c>
      <c r="B1711">
        <v>338</v>
      </c>
      <c r="C1711">
        <v>1</v>
      </c>
    </row>
    <row r="1712" spans="1:3" x14ac:dyDescent="0.25">
      <c r="A1712" t="s">
        <v>1742</v>
      </c>
      <c r="B1712">
        <v>338</v>
      </c>
      <c r="C1712">
        <v>2</v>
      </c>
    </row>
    <row r="1713" spans="1:3" x14ac:dyDescent="0.25">
      <c r="A1713" t="s">
        <v>1743</v>
      </c>
      <c r="B1713">
        <v>3390</v>
      </c>
      <c r="C1713">
        <v>48</v>
      </c>
    </row>
    <row r="1714" spans="1:3" x14ac:dyDescent="0.25">
      <c r="A1714" t="s">
        <v>1744</v>
      </c>
      <c r="B1714">
        <v>3390</v>
      </c>
      <c r="C1714">
        <v>2</v>
      </c>
    </row>
    <row r="1715" spans="1:3" x14ac:dyDescent="0.25">
      <c r="A1715" t="s">
        <v>1745</v>
      </c>
      <c r="B1715">
        <v>3393</v>
      </c>
      <c r="C1715">
        <v>48</v>
      </c>
    </row>
    <row r="1716" spans="1:3" x14ac:dyDescent="0.25">
      <c r="A1716" t="s">
        <v>1746</v>
      </c>
      <c r="B1716">
        <v>3393</v>
      </c>
      <c r="C1716">
        <v>2</v>
      </c>
    </row>
    <row r="1717" spans="1:3" x14ac:dyDescent="0.25">
      <c r="A1717" t="s">
        <v>1747</v>
      </c>
      <c r="B1717">
        <v>3401</v>
      </c>
      <c r="C1717">
        <v>1</v>
      </c>
    </row>
    <row r="1718" spans="1:3" x14ac:dyDescent="0.25">
      <c r="A1718" t="s">
        <v>1748</v>
      </c>
      <c r="B1718">
        <v>3401</v>
      </c>
      <c r="C1718">
        <v>2</v>
      </c>
    </row>
    <row r="1719" spans="1:3" x14ac:dyDescent="0.25">
      <c r="A1719" t="s">
        <v>1749</v>
      </c>
      <c r="B1719">
        <v>3921</v>
      </c>
      <c r="C1719">
        <v>24</v>
      </c>
    </row>
    <row r="1720" spans="1:3" x14ac:dyDescent="0.25">
      <c r="A1720" t="s">
        <v>1750</v>
      </c>
      <c r="B1720">
        <v>3921</v>
      </c>
      <c r="C1720">
        <v>1</v>
      </c>
    </row>
    <row r="1721" spans="1:3" x14ac:dyDescent="0.25">
      <c r="A1721" t="s">
        <v>1751</v>
      </c>
      <c r="B1721">
        <v>3921</v>
      </c>
      <c r="C1721">
        <v>2</v>
      </c>
    </row>
    <row r="1722" spans="1:3" x14ac:dyDescent="0.25">
      <c r="A1722" t="s">
        <v>1752</v>
      </c>
      <c r="B1722">
        <v>3911</v>
      </c>
      <c r="C1722">
        <v>24</v>
      </c>
    </row>
    <row r="1723" spans="1:3" x14ac:dyDescent="0.25">
      <c r="A1723" t="s">
        <v>1753</v>
      </c>
      <c r="B1723">
        <v>3911</v>
      </c>
      <c r="C1723">
        <v>1</v>
      </c>
    </row>
    <row r="1724" spans="1:3" x14ac:dyDescent="0.25">
      <c r="A1724" t="s">
        <v>1754</v>
      </c>
      <c r="B1724">
        <v>3911</v>
      </c>
      <c r="C1724">
        <v>2</v>
      </c>
    </row>
    <row r="1725" spans="1:3" x14ac:dyDescent="0.25">
      <c r="A1725" t="s">
        <v>1755</v>
      </c>
      <c r="B1725">
        <v>3900</v>
      </c>
      <c r="C1725">
        <v>24</v>
      </c>
    </row>
    <row r="1726" spans="1:3" x14ac:dyDescent="0.25">
      <c r="A1726" t="s">
        <v>1756</v>
      </c>
      <c r="B1726">
        <v>3900</v>
      </c>
      <c r="C1726">
        <v>1</v>
      </c>
    </row>
    <row r="1727" spans="1:3" x14ac:dyDescent="0.25">
      <c r="A1727" t="s">
        <v>1757</v>
      </c>
      <c r="B1727">
        <v>3900</v>
      </c>
      <c r="C1727">
        <v>2</v>
      </c>
    </row>
    <row r="1728" spans="1:3" x14ac:dyDescent="0.25">
      <c r="A1728" t="s">
        <v>1758</v>
      </c>
      <c r="B1728">
        <v>3901</v>
      </c>
      <c r="C1728">
        <v>24</v>
      </c>
    </row>
    <row r="1729" spans="1:3" x14ac:dyDescent="0.25">
      <c r="A1729" t="s">
        <v>1759</v>
      </c>
      <c r="B1729">
        <v>3901</v>
      </c>
      <c r="C1729">
        <v>1</v>
      </c>
    </row>
    <row r="1730" spans="1:3" x14ac:dyDescent="0.25">
      <c r="A1730" t="s">
        <v>1760</v>
      </c>
      <c r="B1730">
        <v>3901</v>
      </c>
      <c r="C1730">
        <v>2</v>
      </c>
    </row>
    <row r="1731" spans="1:3" x14ac:dyDescent="0.25">
      <c r="A1731" t="s">
        <v>1761</v>
      </c>
      <c r="B1731">
        <v>3910</v>
      </c>
      <c r="C1731">
        <v>24</v>
      </c>
    </row>
    <row r="1732" spans="1:3" x14ac:dyDescent="0.25">
      <c r="A1732" t="s">
        <v>1762</v>
      </c>
      <c r="B1732">
        <v>3910</v>
      </c>
      <c r="C1732">
        <v>1</v>
      </c>
    </row>
    <row r="1733" spans="1:3" x14ac:dyDescent="0.25">
      <c r="A1733" t="s">
        <v>1763</v>
      </c>
      <c r="B1733">
        <v>3910</v>
      </c>
      <c r="C1733">
        <v>2</v>
      </c>
    </row>
    <row r="1734" spans="1:3" x14ac:dyDescent="0.25">
      <c r="A1734" t="s">
        <v>1764</v>
      </c>
      <c r="B1734">
        <v>3409</v>
      </c>
      <c r="C1734">
        <v>2</v>
      </c>
    </row>
    <row r="1735" spans="1:3" x14ac:dyDescent="0.25">
      <c r="A1735" t="s">
        <v>1765</v>
      </c>
      <c r="B1735">
        <v>3411</v>
      </c>
      <c r="C1735">
        <v>24</v>
      </c>
    </row>
    <row r="1736" spans="1:3" x14ac:dyDescent="0.25">
      <c r="A1736" t="s">
        <v>1766</v>
      </c>
      <c r="B1736">
        <v>3411</v>
      </c>
      <c r="C1736">
        <v>1</v>
      </c>
    </row>
    <row r="1737" spans="1:3" x14ac:dyDescent="0.25">
      <c r="A1737" t="s">
        <v>1767</v>
      </c>
      <c r="B1737">
        <v>3414</v>
      </c>
      <c r="C1737">
        <v>6</v>
      </c>
    </row>
    <row r="1738" spans="1:3" x14ac:dyDescent="0.25">
      <c r="A1738" t="s">
        <v>1768</v>
      </c>
      <c r="B1738">
        <v>3415</v>
      </c>
      <c r="C1738">
        <v>12</v>
      </c>
    </row>
    <row r="1739" spans="1:3" x14ac:dyDescent="0.25">
      <c r="A1739" t="s">
        <v>1769</v>
      </c>
      <c r="B1739">
        <v>3418</v>
      </c>
      <c r="C1739">
        <v>48</v>
      </c>
    </row>
    <row r="1740" spans="1:3" x14ac:dyDescent="0.25">
      <c r="A1740" t="s">
        <v>1770</v>
      </c>
      <c r="B1740">
        <v>3418</v>
      </c>
      <c r="C1740">
        <v>1</v>
      </c>
    </row>
    <row r="1741" spans="1:3" x14ac:dyDescent="0.25">
      <c r="A1741" t="s">
        <v>1771</v>
      </c>
      <c r="B1741">
        <v>3418</v>
      </c>
      <c r="C1741">
        <v>2</v>
      </c>
    </row>
    <row r="1742" spans="1:3" x14ac:dyDescent="0.25">
      <c r="A1742" t="s">
        <v>1772</v>
      </c>
      <c r="B1742">
        <v>3421</v>
      </c>
      <c r="C1742">
        <v>24</v>
      </c>
    </row>
    <row r="1743" spans="1:3" x14ac:dyDescent="0.25">
      <c r="A1743" t="s">
        <v>1773</v>
      </c>
      <c r="B1743">
        <v>3421</v>
      </c>
      <c r="C1743">
        <v>1</v>
      </c>
    </row>
    <row r="1744" spans="1:3" x14ac:dyDescent="0.25">
      <c r="A1744" t="s">
        <v>1774</v>
      </c>
      <c r="B1744">
        <v>3421</v>
      </c>
      <c r="C1744">
        <v>2</v>
      </c>
    </row>
    <row r="1745" spans="1:3" x14ac:dyDescent="0.25">
      <c r="A1745" t="s">
        <v>1775</v>
      </c>
      <c r="B1745">
        <v>3939</v>
      </c>
      <c r="C1745">
        <v>24</v>
      </c>
    </row>
    <row r="1746" spans="1:3" x14ac:dyDescent="0.25">
      <c r="A1746" t="s">
        <v>1776</v>
      </c>
      <c r="B1746">
        <v>3939</v>
      </c>
      <c r="C1746">
        <v>1</v>
      </c>
    </row>
    <row r="1747" spans="1:3" x14ac:dyDescent="0.25">
      <c r="A1747" t="s">
        <v>1777</v>
      </c>
      <c r="B1747">
        <v>3939</v>
      </c>
      <c r="C1747">
        <v>2</v>
      </c>
    </row>
    <row r="1748" spans="1:3" x14ac:dyDescent="0.25">
      <c r="A1748" t="s">
        <v>1778</v>
      </c>
      <c r="B1748">
        <v>3930</v>
      </c>
      <c r="C1748">
        <v>24</v>
      </c>
    </row>
    <row r="1749" spans="1:3" x14ac:dyDescent="0.25">
      <c r="A1749" t="s">
        <v>1779</v>
      </c>
      <c r="B1749">
        <v>3930</v>
      </c>
      <c r="C1749">
        <v>1</v>
      </c>
    </row>
    <row r="1750" spans="1:3" x14ac:dyDescent="0.25">
      <c r="A1750" t="s">
        <v>1780</v>
      </c>
      <c r="B1750">
        <v>3930</v>
      </c>
      <c r="C1750">
        <v>2</v>
      </c>
    </row>
    <row r="1751" spans="1:3" x14ac:dyDescent="0.25">
      <c r="A1751" t="s">
        <v>1781</v>
      </c>
      <c r="B1751" t="s">
        <v>1782</v>
      </c>
      <c r="C1751">
        <v>2</v>
      </c>
    </row>
    <row r="1752" spans="1:3" x14ac:dyDescent="0.25">
      <c r="A1752" t="s">
        <v>1783</v>
      </c>
      <c r="B1752">
        <v>3941</v>
      </c>
      <c r="C1752">
        <v>24</v>
      </c>
    </row>
    <row r="1753" spans="1:3" x14ac:dyDescent="0.25">
      <c r="A1753" t="s">
        <v>1784</v>
      </c>
      <c r="B1753">
        <v>3941</v>
      </c>
      <c r="C1753">
        <v>1</v>
      </c>
    </row>
    <row r="1754" spans="1:3" x14ac:dyDescent="0.25">
      <c r="A1754" t="s">
        <v>1785</v>
      </c>
      <c r="B1754">
        <v>3941</v>
      </c>
      <c r="C1754">
        <v>4</v>
      </c>
    </row>
    <row r="1755" spans="1:3" x14ac:dyDescent="0.25">
      <c r="A1755" t="s">
        <v>1786</v>
      </c>
      <c r="B1755">
        <v>3431</v>
      </c>
      <c r="C1755">
        <v>24</v>
      </c>
    </row>
    <row r="1756" spans="1:3" x14ac:dyDescent="0.25">
      <c r="A1756" t="s">
        <v>1787</v>
      </c>
      <c r="B1756">
        <v>3431</v>
      </c>
      <c r="C1756">
        <v>1</v>
      </c>
    </row>
    <row r="1757" spans="1:3" x14ac:dyDescent="0.25">
      <c r="A1757" t="s">
        <v>1788</v>
      </c>
      <c r="B1757">
        <v>3432</v>
      </c>
      <c r="C1757">
        <v>24</v>
      </c>
    </row>
    <row r="1758" spans="1:3" x14ac:dyDescent="0.25">
      <c r="A1758" t="s">
        <v>1789</v>
      </c>
      <c r="B1758">
        <v>3432</v>
      </c>
      <c r="C1758">
        <v>1</v>
      </c>
    </row>
    <row r="1759" spans="1:3" x14ac:dyDescent="0.25">
      <c r="A1759" t="s">
        <v>1790</v>
      </c>
      <c r="B1759">
        <v>3433</v>
      </c>
      <c r="C1759">
        <v>1</v>
      </c>
    </row>
    <row r="1760" spans="1:3" x14ac:dyDescent="0.25">
      <c r="A1760" t="s">
        <v>1791</v>
      </c>
      <c r="B1760">
        <v>3433</v>
      </c>
      <c r="C1760">
        <v>24</v>
      </c>
    </row>
    <row r="1761" spans="1:3" x14ac:dyDescent="0.25">
      <c r="A1761" t="s">
        <v>1792</v>
      </c>
      <c r="B1761">
        <v>3433</v>
      </c>
      <c r="C1761">
        <v>1</v>
      </c>
    </row>
    <row r="1762" spans="1:3" x14ac:dyDescent="0.25">
      <c r="A1762" t="s">
        <v>1793</v>
      </c>
      <c r="B1762">
        <v>3434</v>
      </c>
      <c r="C1762">
        <v>1</v>
      </c>
    </row>
    <row r="1763" spans="1:3" x14ac:dyDescent="0.25">
      <c r="A1763" t="s">
        <v>1794</v>
      </c>
      <c r="B1763">
        <v>3434</v>
      </c>
      <c r="C1763">
        <v>24</v>
      </c>
    </row>
    <row r="1764" spans="1:3" x14ac:dyDescent="0.25">
      <c r="A1764" t="s">
        <v>1795</v>
      </c>
      <c r="B1764">
        <v>3434</v>
      </c>
      <c r="C1764">
        <v>1</v>
      </c>
    </row>
    <row r="1765" spans="1:3" x14ac:dyDescent="0.25">
      <c r="A1765" t="s">
        <v>1796</v>
      </c>
      <c r="B1765">
        <v>3435</v>
      </c>
      <c r="C1765">
        <v>10</v>
      </c>
    </row>
    <row r="1766" spans="1:3" x14ac:dyDescent="0.25">
      <c r="A1766" t="s">
        <v>1797</v>
      </c>
      <c r="B1766">
        <v>3435</v>
      </c>
      <c r="C1766">
        <v>1</v>
      </c>
    </row>
    <row r="1767" spans="1:3" x14ac:dyDescent="0.25">
      <c r="A1767" t="s">
        <v>1798</v>
      </c>
      <c r="B1767">
        <v>3435</v>
      </c>
      <c r="C1767">
        <v>2</v>
      </c>
    </row>
    <row r="1768" spans="1:3" x14ac:dyDescent="0.25">
      <c r="A1768" t="s">
        <v>1799</v>
      </c>
      <c r="B1768">
        <v>3436</v>
      </c>
      <c r="C1768">
        <v>10</v>
      </c>
    </row>
    <row r="1769" spans="1:3" x14ac:dyDescent="0.25">
      <c r="A1769" t="s">
        <v>1800</v>
      </c>
      <c r="B1769">
        <v>3436</v>
      </c>
      <c r="C1769">
        <v>1</v>
      </c>
    </row>
    <row r="1770" spans="1:3" x14ac:dyDescent="0.25">
      <c r="A1770" t="s">
        <v>1801</v>
      </c>
      <c r="B1770">
        <v>3436</v>
      </c>
      <c r="C1770">
        <v>2</v>
      </c>
    </row>
    <row r="1771" spans="1:3" x14ac:dyDescent="0.25">
      <c r="A1771" t="s">
        <v>1802</v>
      </c>
      <c r="B1771">
        <v>3438</v>
      </c>
      <c r="C1771">
        <v>1</v>
      </c>
    </row>
    <row r="1772" spans="1:3" x14ac:dyDescent="0.25">
      <c r="A1772" t="s">
        <v>1803</v>
      </c>
      <c r="B1772">
        <v>3438</v>
      </c>
      <c r="C1772">
        <v>24</v>
      </c>
    </row>
    <row r="1773" spans="1:3" x14ac:dyDescent="0.25">
      <c r="A1773" t="s">
        <v>1804</v>
      </c>
      <c r="B1773">
        <v>3438</v>
      </c>
      <c r="C1773">
        <v>1</v>
      </c>
    </row>
    <row r="1774" spans="1:3" x14ac:dyDescent="0.25">
      <c r="A1774" t="s">
        <v>1805</v>
      </c>
      <c r="B1774">
        <v>3438</v>
      </c>
      <c r="C1774">
        <v>3</v>
      </c>
    </row>
    <row r="1775" spans="1:3" x14ac:dyDescent="0.25">
      <c r="A1775" t="s">
        <v>1806</v>
      </c>
      <c r="B1775">
        <v>3439</v>
      </c>
      <c r="C1775">
        <v>24</v>
      </c>
    </row>
    <row r="1776" spans="1:3" x14ac:dyDescent="0.25">
      <c r="A1776" t="s">
        <v>1807</v>
      </c>
      <c r="B1776">
        <v>3439</v>
      </c>
      <c r="C1776">
        <v>1</v>
      </c>
    </row>
    <row r="1777" spans="1:3" x14ac:dyDescent="0.25">
      <c r="A1777" t="s">
        <v>1808</v>
      </c>
      <c r="B1777">
        <v>3440</v>
      </c>
      <c r="C1777">
        <v>24</v>
      </c>
    </row>
    <row r="1778" spans="1:3" x14ac:dyDescent="0.25">
      <c r="A1778" t="s">
        <v>1809</v>
      </c>
      <c r="B1778">
        <v>3440</v>
      </c>
      <c r="C1778">
        <v>1</v>
      </c>
    </row>
    <row r="1779" spans="1:3" x14ac:dyDescent="0.25">
      <c r="A1779" t="s">
        <v>1810</v>
      </c>
      <c r="B1779">
        <v>3441</v>
      </c>
      <c r="C1779">
        <v>24</v>
      </c>
    </row>
    <row r="1780" spans="1:3" x14ac:dyDescent="0.25">
      <c r="A1780" t="s">
        <v>1811</v>
      </c>
      <c r="B1780">
        <v>3441</v>
      </c>
      <c r="C1780">
        <v>2</v>
      </c>
    </row>
    <row r="1781" spans="1:3" x14ac:dyDescent="0.25">
      <c r="A1781" t="s">
        <v>1812</v>
      </c>
      <c r="B1781">
        <v>3442</v>
      </c>
      <c r="C1781">
        <v>24</v>
      </c>
    </row>
    <row r="1782" spans="1:3" x14ac:dyDescent="0.25">
      <c r="A1782" t="s">
        <v>1813</v>
      </c>
      <c r="B1782">
        <v>3442</v>
      </c>
      <c r="C1782">
        <v>2</v>
      </c>
    </row>
    <row r="1783" spans="1:3" x14ac:dyDescent="0.25">
      <c r="A1783" t="s">
        <v>1814</v>
      </c>
      <c r="B1783">
        <v>3443</v>
      </c>
      <c r="C1783">
        <v>24</v>
      </c>
    </row>
    <row r="1784" spans="1:3" x14ac:dyDescent="0.25">
      <c r="A1784" t="s">
        <v>1815</v>
      </c>
      <c r="B1784">
        <v>3443</v>
      </c>
      <c r="C1784">
        <v>6</v>
      </c>
    </row>
    <row r="1785" spans="1:3" x14ac:dyDescent="0.25">
      <c r="A1785" t="s">
        <v>1816</v>
      </c>
      <c r="B1785">
        <v>3444</v>
      </c>
      <c r="C1785">
        <v>24</v>
      </c>
    </row>
    <row r="1786" spans="1:3" x14ac:dyDescent="0.25">
      <c r="A1786" t="s">
        <v>1817</v>
      </c>
      <c r="B1786">
        <v>3444</v>
      </c>
      <c r="C1786">
        <v>6</v>
      </c>
    </row>
    <row r="1787" spans="1:3" x14ac:dyDescent="0.25">
      <c r="A1787" t="s">
        <v>1818</v>
      </c>
      <c r="B1787">
        <v>3445</v>
      </c>
      <c r="C1787">
        <v>12</v>
      </c>
    </row>
    <row r="1788" spans="1:3" x14ac:dyDescent="0.25">
      <c r="A1788" t="s">
        <v>1819</v>
      </c>
      <c r="B1788">
        <v>3445</v>
      </c>
      <c r="C1788">
        <v>6</v>
      </c>
    </row>
    <row r="1789" spans="1:3" x14ac:dyDescent="0.25">
      <c r="A1789" t="s">
        <v>1820</v>
      </c>
      <c r="B1789">
        <v>3446</v>
      </c>
      <c r="C1789">
        <v>12</v>
      </c>
    </row>
    <row r="1790" spans="1:3" x14ac:dyDescent="0.25">
      <c r="A1790" t="s">
        <v>1821</v>
      </c>
      <c r="B1790">
        <v>3448</v>
      </c>
      <c r="C1790">
        <v>6</v>
      </c>
    </row>
    <row r="1791" spans="1:3" x14ac:dyDescent="0.25">
      <c r="A1791" t="s">
        <v>1822</v>
      </c>
      <c r="B1791">
        <v>3448</v>
      </c>
      <c r="C1791">
        <v>1</v>
      </c>
    </row>
    <row r="1792" spans="1:3" x14ac:dyDescent="0.25">
      <c r="A1792" t="s">
        <v>1823</v>
      </c>
      <c r="B1792">
        <v>3449</v>
      </c>
      <c r="C1792">
        <v>12</v>
      </c>
    </row>
    <row r="1793" spans="1:3" x14ac:dyDescent="0.25">
      <c r="A1793" t="s">
        <v>1824</v>
      </c>
      <c r="B1793">
        <v>3449</v>
      </c>
      <c r="C1793">
        <v>3</v>
      </c>
    </row>
    <row r="1794" spans="1:3" x14ac:dyDescent="0.25">
      <c r="A1794" t="s">
        <v>1825</v>
      </c>
      <c r="B1794">
        <v>3450</v>
      </c>
      <c r="C1794">
        <v>36</v>
      </c>
    </row>
    <row r="1795" spans="1:3" x14ac:dyDescent="0.25">
      <c r="A1795" t="s">
        <v>1826</v>
      </c>
      <c r="B1795">
        <v>3450</v>
      </c>
      <c r="C1795">
        <v>36</v>
      </c>
    </row>
    <row r="1796" spans="1:3" x14ac:dyDescent="0.25">
      <c r="A1796" t="s">
        <v>1827</v>
      </c>
      <c r="B1796">
        <v>3450</v>
      </c>
      <c r="C1796">
        <v>6</v>
      </c>
    </row>
    <row r="1797" spans="1:3" x14ac:dyDescent="0.25">
      <c r="A1797" t="s">
        <v>1828</v>
      </c>
      <c r="B1797">
        <v>3451</v>
      </c>
      <c r="C1797">
        <v>24</v>
      </c>
    </row>
    <row r="1798" spans="1:3" x14ac:dyDescent="0.25">
      <c r="A1798" t="s">
        <v>1829</v>
      </c>
      <c r="B1798">
        <v>3451</v>
      </c>
      <c r="C1798">
        <v>24</v>
      </c>
    </row>
    <row r="1799" spans="1:3" x14ac:dyDescent="0.25">
      <c r="A1799" t="s">
        <v>1830</v>
      </c>
      <c r="B1799">
        <v>3451</v>
      </c>
      <c r="C1799">
        <v>6</v>
      </c>
    </row>
    <row r="1800" spans="1:3" x14ac:dyDescent="0.25">
      <c r="A1800" t="s">
        <v>1831</v>
      </c>
      <c r="B1800" t="s">
        <v>1832</v>
      </c>
      <c r="C1800">
        <v>36</v>
      </c>
    </row>
    <row r="1801" spans="1:3" x14ac:dyDescent="0.25">
      <c r="A1801" t="s">
        <v>1833</v>
      </c>
      <c r="B1801" t="s">
        <v>1832</v>
      </c>
      <c r="C1801">
        <v>3</v>
      </c>
    </row>
    <row r="1802" spans="1:3" x14ac:dyDescent="0.25">
      <c r="A1802" t="s">
        <v>1834</v>
      </c>
      <c r="B1802" t="s">
        <v>1835</v>
      </c>
      <c r="C1802">
        <v>36</v>
      </c>
    </row>
    <row r="1803" spans="1:3" x14ac:dyDescent="0.25">
      <c r="A1803" t="s">
        <v>1836</v>
      </c>
      <c r="B1803" t="s">
        <v>1832</v>
      </c>
      <c r="C1803">
        <v>36</v>
      </c>
    </row>
    <row r="1804" spans="1:3" x14ac:dyDescent="0.25">
      <c r="A1804" t="s">
        <v>1837</v>
      </c>
      <c r="B1804" t="s">
        <v>1835</v>
      </c>
      <c r="C1804">
        <v>3</v>
      </c>
    </row>
    <row r="1805" spans="1:3" x14ac:dyDescent="0.25">
      <c r="A1805" t="s">
        <v>1838</v>
      </c>
      <c r="B1805">
        <v>3457</v>
      </c>
      <c r="C1805">
        <v>24</v>
      </c>
    </row>
    <row r="1806" spans="1:3" x14ac:dyDescent="0.25">
      <c r="A1806" t="s">
        <v>1839</v>
      </c>
      <c r="B1806">
        <v>3457</v>
      </c>
      <c r="C1806">
        <v>1</v>
      </c>
    </row>
    <row r="1807" spans="1:3" x14ac:dyDescent="0.25">
      <c r="A1807" t="s">
        <v>1840</v>
      </c>
      <c r="B1807" t="s">
        <v>1841</v>
      </c>
      <c r="C1807">
        <v>24</v>
      </c>
    </row>
    <row r="1808" spans="1:3" x14ac:dyDescent="0.25">
      <c r="A1808" t="s">
        <v>1842</v>
      </c>
      <c r="B1808" t="s">
        <v>1841</v>
      </c>
      <c r="C1808">
        <v>3</v>
      </c>
    </row>
    <row r="1809" spans="1:3" x14ac:dyDescent="0.25">
      <c r="A1809" t="s">
        <v>1843</v>
      </c>
      <c r="B1809" t="s">
        <v>1841</v>
      </c>
      <c r="C1809">
        <v>24</v>
      </c>
    </row>
    <row r="1810" spans="1:3" x14ac:dyDescent="0.25">
      <c r="A1810" t="s">
        <v>1844</v>
      </c>
      <c r="B1810" t="s">
        <v>1841</v>
      </c>
      <c r="C1810">
        <v>24</v>
      </c>
    </row>
    <row r="1811" spans="1:3" x14ac:dyDescent="0.25">
      <c r="A1811" t="s">
        <v>1845</v>
      </c>
      <c r="B1811" t="s">
        <v>1841</v>
      </c>
      <c r="C1811">
        <v>3</v>
      </c>
    </row>
    <row r="1812" spans="1:3" x14ac:dyDescent="0.25">
      <c r="A1812" t="s">
        <v>1846</v>
      </c>
      <c r="B1812">
        <v>3460</v>
      </c>
      <c r="C1812">
        <v>24</v>
      </c>
    </row>
    <row r="1813" spans="1:3" x14ac:dyDescent="0.25">
      <c r="A1813" t="s">
        <v>1847</v>
      </c>
      <c r="B1813">
        <v>3460</v>
      </c>
      <c r="C1813">
        <v>1</v>
      </c>
    </row>
    <row r="1814" spans="1:3" x14ac:dyDescent="0.25">
      <c r="A1814" t="s">
        <v>1848</v>
      </c>
      <c r="B1814">
        <v>3462</v>
      </c>
      <c r="C1814">
        <v>24</v>
      </c>
    </row>
    <row r="1815" spans="1:3" x14ac:dyDescent="0.25">
      <c r="A1815" t="s">
        <v>1849</v>
      </c>
      <c r="B1815">
        <v>3462</v>
      </c>
      <c r="C1815">
        <v>1</v>
      </c>
    </row>
    <row r="1816" spans="1:3" x14ac:dyDescent="0.25">
      <c r="A1816" t="s">
        <v>1850</v>
      </c>
      <c r="B1816" t="s">
        <v>1851</v>
      </c>
      <c r="C1816">
        <v>36</v>
      </c>
    </row>
    <row r="1817" spans="1:3" x14ac:dyDescent="0.25">
      <c r="A1817" t="s">
        <v>1852</v>
      </c>
      <c r="B1817" t="s">
        <v>1851</v>
      </c>
      <c r="C1817">
        <v>6</v>
      </c>
    </row>
    <row r="1818" spans="1:3" x14ac:dyDescent="0.25">
      <c r="A1818" t="s">
        <v>1853</v>
      </c>
      <c r="B1818" t="s">
        <v>1851</v>
      </c>
      <c r="C1818">
        <v>36</v>
      </c>
    </row>
    <row r="1819" spans="1:3" x14ac:dyDescent="0.25">
      <c r="A1819" t="s">
        <v>1854</v>
      </c>
      <c r="B1819" t="s">
        <v>1851</v>
      </c>
      <c r="C1819">
        <v>6</v>
      </c>
    </row>
    <row r="1820" spans="1:3" x14ac:dyDescent="0.25">
      <c r="A1820" t="s">
        <v>1855</v>
      </c>
      <c r="B1820" t="s">
        <v>1856</v>
      </c>
      <c r="C1820">
        <v>36</v>
      </c>
    </row>
    <row r="1821" spans="1:3" x14ac:dyDescent="0.25">
      <c r="A1821" t="s">
        <v>1857</v>
      </c>
      <c r="B1821" t="s">
        <v>1856</v>
      </c>
      <c r="C1821">
        <v>6</v>
      </c>
    </row>
    <row r="1822" spans="1:3" x14ac:dyDescent="0.25">
      <c r="A1822" t="s">
        <v>1858</v>
      </c>
      <c r="B1822" t="s">
        <v>1856</v>
      </c>
      <c r="C1822">
        <v>36</v>
      </c>
    </row>
    <row r="1823" spans="1:3" x14ac:dyDescent="0.25">
      <c r="A1823" t="s">
        <v>1859</v>
      </c>
      <c r="B1823" t="s">
        <v>1856</v>
      </c>
      <c r="C1823">
        <v>36</v>
      </c>
    </row>
    <row r="1824" spans="1:3" x14ac:dyDescent="0.25">
      <c r="A1824" t="s">
        <v>1860</v>
      </c>
      <c r="B1824" t="s">
        <v>1856</v>
      </c>
      <c r="C1824">
        <v>6</v>
      </c>
    </row>
    <row r="1825" spans="1:3" x14ac:dyDescent="0.25">
      <c r="A1825" t="s">
        <v>1861</v>
      </c>
      <c r="B1825" t="s">
        <v>1856</v>
      </c>
      <c r="C1825">
        <v>6</v>
      </c>
    </row>
    <row r="1826" spans="1:3" x14ac:dyDescent="0.25">
      <c r="A1826" t="s">
        <v>1862</v>
      </c>
      <c r="B1826" t="s">
        <v>1863</v>
      </c>
      <c r="C1826">
        <v>24</v>
      </c>
    </row>
    <row r="1827" spans="1:3" x14ac:dyDescent="0.25">
      <c r="A1827" t="s">
        <v>1864</v>
      </c>
      <c r="B1827" t="s">
        <v>1863</v>
      </c>
      <c r="C1827">
        <v>6</v>
      </c>
    </row>
    <row r="1828" spans="1:3" x14ac:dyDescent="0.25">
      <c r="A1828" t="s">
        <v>1865</v>
      </c>
      <c r="B1828" t="s">
        <v>1863</v>
      </c>
      <c r="C1828">
        <v>24</v>
      </c>
    </row>
    <row r="1829" spans="1:3" x14ac:dyDescent="0.25">
      <c r="A1829" t="s">
        <v>1866</v>
      </c>
      <c r="B1829" t="s">
        <v>1863</v>
      </c>
      <c r="C1829">
        <v>6</v>
      </c>
    </row>
    <row r="1830" spans="1:3" x14ac:dyDescent="0.25">
      <c r="A1830" t="s">
        <v>1867</v>
      </c>
      <c r="B1830" t="s">
        <v>1868</v>
      </c>
      <c r="C1830">
        <v>24</v>
      </c>
    </row>
    <row r="1831" spans="1:3" x14ac:dyDescent="0.25">
      <c r="A1831" t="s">
        <v>1869</v>
      </c>
      <c r="B1831" t="s">
        <v>1868</v>
      </c>
      <c r="C1831">
        <v>6</v>
      </c>
    </row>
    <row r="1832" spans="1:3" x14ac:dyDescent="0.25">
      <c r="A1832" t="s">
        <v>1870</v>
      </c>
      <c r="B1832" t="s">
        <v>1868</v>
      </c>
      <c r="C1832">
        <v>24</v>
      </c>
    </row>
    <row r="1833" spans="1:3" x14ac:dyDescent="0.25">
      <c r="A1833" t="s">
        <v>1871</v>
      </c>
      <c r="B1833" t="s">
        <v>1868</v>
      </c>
      <c r="C1833">
        <v>24</v>
      </c>
    </row>
    <row r="1834" spans="1:3" x14ac:dyDescent="0.25">
      <c r="A1834" t="s">
        <v>1872</v>
      </c>
      <c r="B1834" t="s">
        <v>1868</v>
      </c>
      <c r="C1834">
        <v>6</v>
      </c>
    </row>
    <row r="1835" spans="1:3" x14ac:dyDescent="0.25">
      <c r="A1835" t="s">
        <v>1873</v>
      </c>
      <c r="B1835">
        <v>3467</v>
      </c>
      <c r="C1835">
        <v>1</v>
      </c>
    </row>
    <row r="1836" spans="1:3" x14ac:dyDescent="0.25">
      <c r="A1836" t="s">
        <v>1874</v>
      </c>
      <c r="B1836">
        <v>3467</v>
      </c>
      <c r="C1836">
        <v>24</v>
      </c>
    </row>
    <row r="1837" spans="1:3" x14ac:dyDescent="0.25">
      <c r="A1837" t="s">
        <v>1875</v>
      </c>
      <c r="B1837">
        <v>3467</v>
      </c>
      <c r="C1837">
        <v>1</v>
      </c>
    </row>
    <row r="1838" spans="1:3" x14ac:dyDescent="0.25">
      <c r="A1838" t="s">
        <v>1876</v>
      </c>
      <c r="B1838">
        <v>3468</v>
      </c>
      <c r="C1838">
        <v>1</v>
      </c>
    </row>
    <row r="1839" spans="1:3" x14ac:dyDescent="0.25">
      <c r="A1839" t="s">
        <v>1877</v>
      </c>
      <c r="B1839">
        <v>3468</v>
      </c>
      <c r="C1839">
        <v>24</v>
      </c>
    </row>
    <row r="1840" spans="1:3" x14ac:dyDescent="0.25">
      <c r="A1840" t="s">
        <v>1878</v>
      </c>
      <c r="B1840">
        <v>3468</v>
      </c>
      <c r="C1840">
        <v>1</v>
      </c>
    </row>
    <row r="1841" spans="1:3" x14ac:dyDescent="0.25">
      <c r="A1841" t="s">
        <v>1879</v>
      </c>
      <c r="B1841">
        <v>3469</v>
      </c>
      <c r="C1841">
        <v>1</v>
      </c>
    </row>
    <row r="1842" spans="1:3" x14ac:dyDescent="0.25">
      <c r="A1842" t="s">
        <v>1880</v>
      </c>
      <c r="B1842">
        <v>3469</v>
      </c>
      <c r="C1842">
        <v>2</v>
      </c>
    </row>
    <row r="1843" spans="1:3" x14ac:dyDescent="0.25">
      <c r="A1843" t="s">
        <v>1881</v>
      </c>
      <c r="B1843">
        <v>34700</v>
      </c>
      <c r="C1843">
        <v>48</v>
      </c>
    </row>
    <row r="1844" spans="1:3" x14ac:dyDescent="0.25">
      <c r="A1844" t="s">
        <v>1882</v>
      </c>
      <c r="B1844">
        <v>34700</v>
      </c>
      <c r="C1844">
        <v>2</v>
      </c>
    </row>
    <row r="1845" spans="1:3" x14ac:dyDescent="0.25">
      <c r="A1845" t="s">
        <v>1883</v>
      </c>
      <c r="B1845">
        <v>3470</v>
      </c>
      <c r="C1845">
        <v>24</v>
      </c>
    </row>
    <row r="1846" spans="1:3" x14ac:dyDescent="0.25">
      <c r="A1846" t="s">
        <v>1884</v>
      </c>
      <c r="B1846">
        <v>3470</v>
      </c>
      <c r="C1846">
        <v>1</v>
      </c>
    </row>
    <row r="1847" spans="1:3" x14ac:dyDescent="0.25">
      <c r="A1847" t="s">
        <v>1885</v>
      </c>
      <c r="B1847">
        <v>3471</v>
      </c>
      <c r="C1847">
        <v>24</v>
      </c>
    </row>
    <row r="1848" spans="1:3" x14ac:dyDescent="0.25">
      <c r="A1848" t="s">
        <v>1886</v>
      </c>
      <c r="B1848">
        <v>3471</v>
      </c>
      <c r="C1848">
        <v>1</v>
      </c>
    </row>
    <row r="1849" spans="1:3" x14ac:dyDescent="0.25">
      <c r="A1849" t="s">
        <v>1887</v>
      </c>
      <c r="B1849">
        <v>3473</v>
      </c>
      <c r="C1849">
        <v>24</v>
      </c>
    </row>
    <row r="1850" spans="1:3" x14ac:dyDescent="0.25">
      <c r="A1850" t="s">
        <v>1888</v>
      </c>
      <c r="B1850">
        <v>3473</v>
      </c>
      <c r="C1850">
        <v>1</v>
      </c>
    </row>
    <row r="1851" spans="1:3" x14ac:dyDescent="0.25">
      <c r="A1851" t="s">
        <v>1889</v>
      </c>
      <c r="B1851">
        <v>3474</v>
      </c>
      <c r="C1851">
        <v>24</v>
      </c>
    </row>
    <row r="1852" spans="1:3" x14ac:dyDescent="0.25">
      <c r="A1852" t="s">
        <v>1890</v>
      </c>
      <c r="B1852">
        <v>3474</v>
      </c>
      <c r="C1852">
        <v>1</v>
      </c>
    </row>
    <row r="1853" spans="1:3" x14ac:dyDescent="0.25">
      <c r="A1853" t="s">
        <v>1891</v>
      </c>
      <c r="B1853">
        <v>3475</v>
      </c>
      <c r="C1853">
        <v>24</v>
      </c>
    </row>
    <row r="1854" spans="1:3" x14ac:dyDescent="0.25">
      <c r="A1854" t="s">
        <v>1892</v>
      </c>
      <c r="B1854">
        <v>3475</v>
      </c>
      <c r="C1854">
        <v>1</v>
      </c>
    </row>
    <row r="1855" spans="1:3" x14ac:dyDescent="0.25">
      <c r="A1855" t="s">
        <v>1893</v>
      </c>
      <c r="B1855">
        <v>3476</v>
      </c>
      <c r="C1855">
        <v>24</v>
      </c>
    </row>
    <row r="1856" spans="1:3" x14ac:dyDescent="0.25">
      <c r="A1856" t="s">
        <v>1894</v>
      </c>
      <c r="B1856">
        <v>3476</v>
      </c>
      <c r="C1856">
        <v>1</v>
      </c>
    </row>
    <row r="1857" spans="1:3" x14ac:dyDescent="0.25">
      <c r="A1857" t="s">
        <v>1895</v>
      </c>
      <c r="B1857">
        <v>3477</v>
      </c>
      <c r="C1857">
        <v>24</v>
      </c>
    </row>
    <row r="1858" spans="1:3" x14ac:dyDescent="0.25">
      <c r="A1858" t="s">
        <v>1896</v>
      </c>
      <c r="B1858">
        <v>3477</v>
      </c>
      <c r="C1858">
        <v>1</v>
      </c>
    </row>
    <row r="1859" spans="1:3" x14ac:dyDescent="0.25">
      <c r="A1859" t="s">
        <v>1897</v>
      </c>
      <c r="B1859">
        <v>3478</v>
      </c>
      <c r="C1859">
        <v>24</v>
      </c>
    </row>
    <row r="1860" spans="1:3" x14ac:dyDescent="0.25">
      <c r="A1860" t="s">
        <v>1898</v>
      </c>
      <c r="B1860">
        <v>3478</v>
      </c>
      <c r="C1860">
        <v>1</v>
      </c>
    </row>
    <row r="1861" spans="1:3" x14ac:dyDescent="0.25">
      <c r="A1861" t="s">
        <v>1899</v>
      </c>
      <c r="B1861">
        <v>3479</v>
      </c>
      <c r="C1861">
        <v>24</v>
      </c>
    </row>
    <row r="1862" spans="1:3" x14ac:dyDescent="0.25">
      <c r="A1862" t="s">
        <v>1900</v>
      </c>
      <c r="B1862">
        <v>3479</v>
      </c>
      <c r="C1862">
        <v>1</v>
      </c>
    </row>
    <row r="1863" spans="1:3" x14ac:dyDescent="0.25">
      <c r="A1863" t="s">
        <v>1901</v>
      </c>
      <c r="B1863">
        <v>3480</v>
      </c>
      <c r="C1863">
        <v>24</v>
      </c>
    </row>
    <row r="1864" spans="1:3" x14ac:dyDescent="0.25">
      <c r="A1864" t="s">
        <v>1902</v>
      </c>
      <c r="B1864">
        <v>3480</v>
      </c>
      <c r="C1864">
        <v>1</v>
      </c>
    </row>
    <row r="1865" spans="1:3" x14ac:dyDescent="0.25">
      <c r="A1865" t="s">
        <v>1903</v>
      </c>
      <c r="B1865">
        <v>3481</v>
      </c>
      <c r="C1865">
        <v>24</v>
      </c>
    </row>
    <row r="1866" spans="1:3" x14ac:dyDescent="0.25">
      <c r="A1866" t="s">
        <v>1904</v>
      </c>
      <c r="B1866">
        <v>3481</v>
      </c>
      <c r="C1866">
        <v>1</v>
      </c>
    </row>
    <row r="1867" spans="1:3" x14ac:dyDescent="0.25">
      <c r="A1867" t="s">
        <v>1905</v>
      </c>
      <c r="B1867">
        <v>3482</v>
      </c>
      <c r="C1867">
        <v>24</v>
      </c>
    </row>
    <row r="1868" spans="1:3" x14ac:dyDescent="0.25">
      <c r="A1868" t="s">
        <v>1906</v>
      </c>
      <c r="B1868">
        <v>3482</v>
      </c>
      <c r="C1868">
        <v>1</v>
      </c>
    </row>
    <row r="1869" spans="1:3" x14ac:dyDescent="0.25">
      <c r="A1869" t="s">
        <v>1907</v>
      </c>
      <c r="B1869">
        <v>3483</v>
      </c>
      <c r="C1869">
        <v>24</v>
      </c>
    </row>
    <row r="1870" spans="1:3" x14ac:dyDescent="0.25">
      <c r="A1870" t="s">
        <v>1908</v>
      </c>
      <c r="B1870">
        <v>3483</v>
      </c>
      <c r="C1870">
        <v>1</v>
      </c>
    </row>
    <row r="1871" spans="1:3" x14ac:dyDescent="0.25">
      <c r="A1871" t="s">
        <v>1909</v>
      </c>
      <c r="B1871">
        <v>3490</v>
      </c>
      <c r="C1871">
        <v>12</v>
      </c>
    </row>
    <row r="1872" spans="1:3" x14ac:dyDescent="0.25">
      <c r="A1872" t="s">
        <v>1910</v>
      </c>
      <c r="B1872">
        <v>3490</v>
      </c>
      <c r="C1872">
        <v>1</v>
      </c>
    </row>
    <row r="1873" spans="1:3" x14ac:dyDescent="0.25">
      <c r="A1873" t="s">
        <v>1911</v>
      </c>
      <c r="B1873">
        <v>3490</v>
      </c>
      <c r="C1873">
        <v>2</v>
      </c>
    </row>
    <row r="1874" spans="1:3" x14ac:dyDescent="0.25">
      <c r="A1874" t="s">
        <v>1912</v>
      </c>
      <c r="B1874">
        <v>3491</v>
      </c>
      <c r="C1874">
        <v>12</v>
      </c>
    </row>
    <row r="1875" spans="1:3" x14ac:dyDescent="0.25">
      <c r="A1875" t="s">
        <v>1913</v>
      </c>
      <c r="B1875">
        <v>3491</v>
      </c>
      <c r="C1875">
        <v>1</v>
      </c>
    </row>
    <row r="1876" spans="1:3" x14ac:dyDescent="0.25">
      <c r="A1876" t="s">
        <v>1914</v>
      </c>
      <c r="B1876">
        <v>3491</v>
      </c>
      <c r="C1876">
        <v>2</v>
      </c>
    </row>
    <row r="1877" spans="1:3" x14ac:dyDescent="0.25">
      <c r="A1877" t="s">
        <v>1915</v>
      </c>
      <c r="B1877">
        <v>3492</v>
      </c>
      <c r="C1877">
        <v>12</v>
      </c>
    </row>
    <row r="1878" spans="1:3" x14ac:dyDescent="0.25">
      <c r="A1878" t="s">
        <v>1916</v>
      </c>
      <c r="B1878">
        <v>3492</v>
      </c>
      <c r="C1878">
        <v>1</v>
      </c>
    </row>
    <row r="1879" spans="1:3" x14ac:dyDescent="0.25">
      <c r="A1879" t="s">
        <v>1917</v>
      </c>
      <c r="B1879">
        <v>3492</v>
      </c>
      <c r="C1879">
        <v>2</v>
      </c>
    </row>
    <row r="1880" spans="1:3" x14ac:dyDescent="0.25">
      <c r="A1880" t="s">
        <v>1918</v>
      </c>
      <c r="B1880">
        <v>3493</v>
      </c>
      <c r="C1880">
        <v>12</v>
      </c>
    </row>
    <row r="1881" spans="1:3" x14ac:dyDescent="0.25">
      <c r="A1881" t="s">
        <v>1919</v>
      </c>
      <c r="B1881">
        <v>3493</v>
      </c>
      <c r="C1881">
        <v>1</v>
      </c>
    </row>
    <row r="1882" spans="1:3" x14ac:dyDescent="0.25">
      <c r="A1882" t="s">
        <v>1920</v>
      </c>
      <c r="B1882">
        <v>3493</v>
      </c>
      <c r="C1882">
        <v>2</v>
      </c>
    </row>
    <row r="1883" spans="1:3" x14ac:dyDescent="0.25">
      <c r="A1883" t="s">
        <v>1921</v>
      </c>
      <c r="B1883">
        <v>3494</v>
      </c>
      <c r="C1883">
        <v>12</v>
      </c>
    </row>
    <row r="1884" spans="1:3" x14ac:dyDescent="0.25">
      <c r="A1884" t="s">
        <v>1922</v>
      </c>
      <c r="B1884">
        <v>3494</v>
      </c>
      <c r="C1884">
        <v>1</v>
      </c>
    </row>
    <row r="1885" spans="1:3" x14ac:dyDescent="0.25">
      <c r="A1885" t="s">
        <v>1923</v>
      </c>
      <c r="B1885">
        <v>3494</v>
      </c>
      <c r="C1885">
        <v>2</v>
      </c>
    </row>
    <row r="1886" spans="1:3" x14ac:dyDescent="0.25">
      <c r="A1886" t="s">
        <v>1924</v>
      </c>
      <c r="B1886">
        <v>3495</v>
      </c>
      <c r="C1886">
        <v>12</v>
      </c>
    </row>
    <row r="1887" spans="1:3" x14ac:dyDescent="0.25">
      <c r="A1887" t="s">
        <v>1925</v>
      </c>
      <c r="B1887">
        <v>3495</v>
      </c>
      <c r="C1887">
        <v>1</v>
      </c>
    </row>
    <row r="1888" spans="1:3" x14ac:dyDescent="0.25">
      <c r="A1888" t="s">
        <v>1926</v>
      </c>
      <c r="B1888">
        <v>3495</v>
      </c>
      <c r="C1888">
        <v>2</v>
      </c>
    </row>
    <row r="1889" spans="1:3" x14ac:dyDescent="0.25">
      <c r="A1889" t="s">
        <v>1927</v>
      </c>
      <c r="B1889">
        <v>3496</v>
      </c>
      <c r="C1889">
        <v>12</v>
      </c>
    </row>
    <row r="1890" spans="1:3" x14ac:dyDescent="0.25">
      <c r="A1890" t="s">
        <v>1928</v>
      </c>
      <c r="B1890">
        <v>3496</v>
      </c>
      <c r="C1890">
        <v>1</v>
      </c>
    </row>
    <row r="1891" spans="1:3" x14ac:dyDescent="0.25">
      <c r="A1891" t="s">
        <v>1929</v>
      </c>
      <c r="B1891">
        <v>3496</v>
      </c>
      <c r="C1891">
        <v>2</v>
      </c>
    </row>
    <row r="1892" spans="1:3" x14ac:dyDescent="0.25">
      <c r="A1892" t="s">
        <v>1930</v>
      </c>
      <c r="B1892">
        <v>3497</v>
      </c>
      <c r="C1892">
        <v>12</v>
      </c>
    </row>
    <row r="1893" spans="1:3" x14ac:dyDescent="0.25">
      <c r="A1893" t="s">
        <v>1931</v>
      </c>
      <c r="B1893">
        <v>3497</v>
      </c>
      <c r="C1893">
        <v>1</v>
      </c>
    </row>
    <row r="1894" spans="1:3" x14ac:dyDescent="0.25">
      <c r="A1894" t="s">
        <v>1932</v>
      </c>
      <c r="B1894">
        <v>3497</v>
      </c>
      <c r="C1894">
        <v>2</v>
      </c>
    </row>
    <row r="1895" spans="1:3" x14ac:dyDescent="0.25">
      <c r="A1895" t="s">
        <v>1933</v>
      </c>
      <c r="B1895">
        <v>35019</v>
      </c>
      <c r="C1895">
        <v>48</v>
      </c>
    </row>
    <row r="1896" spans="1:3" x14ac:dyDescent="0.25">
      <c r="A1896" t="s">
        <v>1934</v>
      </c>
      <c r="B1896">
        <v>35019</v>
      </c>
      <c r="C1896">
        <v>2</v>
      </c>
    </row>
    <row r="1897" spans="1:3" x14ac:dyDescent="0.25">
      <c r="A1897" t="s">
        <v>1935</v>
      </c>
      <c r="B1897">
        <v>362</v>
      </c>
      <c r="C1897">
        <v>24</v>
      </c>
    </row>
    <row r="1898" spans="1:3" x14ac:dyDescent="0.25">
      <c r="A1898" t="s">
        <v>1936</v>
      </c>
      <c r="B1898">
        <v>362</v>
      </c>
      <c r="C1898">
        <v>2</v>
      </c>
    </row>
    <row r="1899" spans="1:3" x14ac:dyDescent="0.25">
      <c r="A1899" t="s">
        <v>1937</v>
      </c>
      <c r="B1899">
        <v>371</v>
      </c>
      <c r="C1899">
        <v>24</v>
      </c>
    </row>
    <row r="1900" spans="1:3" x14ac:dyDescent="0.25">
      <c r="A1900" t="s">
        <v>1938</v>
      </c>
      <c r="B1900">
        <v>371</v>
      </c>
      <c r="C1900">
        <v>2</v>
      </c>
    </row>
    <row r="1901" spans="1:3" x14ac:dyDescent="0.25">
      <c r="A1901" t="s">
        <v>1939</v>
      </c>
      <c r="B1901">
        <v>375</v>
      </c>
      <c r="C1901">
        <v>24</v>
      </c>
    </row>
    <row r="1902" spans="1:3" x14ac:dyDescent="0.25">
      <c r="A1902" t="s">
        <v>1940</v>
      </c>
      <c r="B1902">
        <v>375</v>
      </c>
      <c r="C1902">
        <v>2</v>
      </c>
    </row>
    <row r="1903" spans="1:3" x14ac:dyDescent="0.25">
      <c r="A1903" t="s">
        <v>1941</v>
      </c>
      <c r="B1903">
        <v>37600</v>
      </c>
      <c r="C1903">
        <v>48</v>
      </c>
    </row>
    <row r="1904" spans="1:3" x14ac:dyDescent="0.25">
      <c r="A1904" t="s">
        <v>1942</v>
      </c>
      <c r="B1904">
        <v>37600</v>
      </c>
      <c r="C1904">
        <v>2</v>
      </c>
    </row>
    <row r="1905" spans="1:3" x14ac:dyDescent="0.25">
      <c r="A1905" t="s">
        <v>1943</v>
      </c>
      <c r="B1905">
        <v>3801</v>
      </c>
      <c r="C1905">
        <v>24</v>
      </c>
    </row>
    <row r="1906" spans="1:3" x14ac:dyDescent="0.25">
      <c r="A1906" t="s">
        <v>1944</v>
      </c>
      <c r="B1906">
        <v>3801</v>
      </c>
      <c r="C1906">
        <v>1</v>
      </c>
    </row>
    <row r="1907" spans="1:3" x14ac:dyDescent="0.25">
      <c r="A1907" t="s">
        <v>1945</v>
      </c>
      <c r="B1907">
        <v>3801</v>
      </c>
      <c r="C1907">
        <v>2</v>
      </c>
    </row>
    <row r="1908" spans="1:3" x14ac:dyDescent="0.25">
      <c r="A1908" t="s">
        <v>1946</v>
      </c>
      <c r="B1908">
        <v>3802</v>
      </c>
      <c r="C1908">
        <v>24</v>
      </c>
    </row>
    <row r="1909" spans="1:3" x14ac:dyDescent="0.25">
      <c r="A1909" t="s">
        <v>1947</v>
      </c>
      <c r="B1909">
        <v>3802</v>
      </c>
      <c r="C1909">
        <v>1</v>
      </c>
    </row>
    <row r="1910" spans="1:3" x14ac:dyDescent="0.25">
      <c r="A1910" t="s">
        <v>1948</v>
      </c>
      <c r="B1910">
        <v>3802</v>
      </c>
      <c r="C1910">
        <v>2</v>
      </c>
    </row>
    <row r="1911" spans="1:3" x14ac:dyDescent="0.25">
      <c r="A1911" t="s">
        <v>1949</v>
      </c>
      <c r="B1911">
        <v>3803</v>
      </c>
      <c r="C1911">
        <v>24</v>
      </c>
    </row>
    <row r="1912" spans="1:3" x14ac:dyDescent="0.25">
      <c r="A1912" t="s">
        <v>1950</v>
      </c>
      <c r="B1912">
        <v>3803</v>
      </c>
      <c r="C1912">
        <v>1</v>
      </c>
    </row>
    <row r="1913" spans="1:3" x14ac:dyDescent="0.25">
      <c r="A1913" t="s">
        <v>1951</v>
      </c>
      <c r="B1913">
        <v>3803</v>
      </c>
      <c r="C1913">
        <v>4</v>
      </c>
    </row>
    <row r="1914" spans="1:3" x14ac:dyDescent="0.25">
      <c r="A1914" t="s">
        <v>1952</v>
      </c>
      <c r="B1914">
        <v>3804</v>
      </c>
      <c r="C1914">
        <v>24</v>
      </c>
    </row>
    <row r="1915" spans="1:3" x14ac:dyDescent="0.25">
      <c r="A1915" t="s">
        <v>1953</v>
      </c>
      <c r="B1915">
        <v>3804</v>
      </c>
      <c r="C1915">
        <v>1</v>
      </c>
    </row>
    <row r="1916" spans="1:3" x14ac:dyDescent="0.25">
      <c r="A1916" t="s">
        <v>1954</v>
      </c>
      <c r="B1916">
        <v>3804</v>
      </c>
      <c r="C1916">
        <v>4</v>
      </c>
    </row>
    <row r="1917" spans="1:3" x14ac:dyDescent="0.25">
      <c r="A1917" t="s">
        <v>1955</v>
      </c>
      <c r="B1917">
        <v>3805</v>
      </c>
      <c r="C1917">
        <v>24</v>
      </c>
    </row>
    <row r="1918" spans="1:3" x14ac:dyDescent="0.25">
      <c r="A1918" t="s">
        <v>1956</v>
      </c>
      <c r="B1918">
        <v>3805</v>
      </c>
      <c r="C1918">
        <v>1</v>
      </c>
    </row>
    <row r="1919" spans="1:3" x14ac:dyDescent="0.25">
      <c r="A1919" t="s">
        <v>1957</v>
      </c>
      <c r="B1919">
        <v>3805</v>
      </c>
      <c r="C1919">
        <v>4</v>
      </c>
    </row>
    <row r="1920" spans="1:3" x14ac:dyDescent="0.25">
      <c r="A1920" t="s">
        <v>1958</v>
      </c>
      <c r="B1920">
        <v>3806</v>
      </c>
      <c r="C1920">
        <v>24</v>
      </c>
    </row>
    <row r="1921" spans="1:3" x14ac:dyDescent="0.25">
      <c r="A1921" t="s">
        <v>1959</v>
      </c>
      <c r="B1921">
        <v>3806</v>
      </c>
      <c r="C1921">
        <v>1</v>
      </c>
    </row>
    <row r="1922" spans="1:3" x14ac:dyDescent="0.25">
      <c r="A1922" t="s">
        <v>1960</v>
      </c>
      <c r="B1922">
        <v>3806</v>
      </c>
      <c r="C1922">
        <v>4</v>
      </c>
    </row>
    <row r="1923" spans="1:3" x14ac:dyDescent="0.25">
      <c r="A1923" t="s">
        <v>1961</v>
      </c>
      <c r="B1923">
        <v>3807</v>
      </c>
      <c r="C1923">
        <v>24</v>
      </c>
    </row>
    <row r="1924" spans="1:3" x14ac:dyDescent="0.25">
      <c r="A1924" t="s">
        <v>1962</v>
      </c>
      <c r="B1924">
        <v>3807</v>
      </c>
      <c r="C1924">
        <v>1</v>
      </c>
    </row>
    <row r="1925" spans="1:3" x14ac:dyDescent="0.25">
      <c r="A1925" t="s">
        <v>1963</v>
      </c>
      <c r="B1925">
        <v>3807</v>
      </c>
      <c r="C1925">
        <v>2</v>
      </c>
    </row>
    <row r="1926" spans="1:3" x14ac:dyDescent="0.25">
      <c r="A1926" t="s">
        <v>1964</v>
      </c>
      <c r="B1926">
        <v>3808</v>
      </c>
      <c r="C1926">
        <v>24</v>
      </c>
    </row>
    <row r="1927" spans="1:3" x14ac:dyDescent="0.25">
      <c r="A1927" t="s">
        <v>1965</v>
      </c>
      <c r="B1927">
        <v>3808</v>
      </c>
      <c r="C1927">
        <v>1</v>
      </c>
    </row>
    <row r="1928" spans="1:3" x14ac:dyDescent="0.25">
      <c r="A1928" t="s">
        <v>1966</v>
      </c>
      <c r="B1928">
        <v>3808</v>
      </c>
      <c r="C1928">
        <v>2</v>
      </c>
    </row>
    <row r="1929" spans="1:3" x14ac:dyDescent="0.25">
      <c r="A1929" t="s">
        <v>1967</v>
      </c>
      <c r="B1929">
        <v>3809</v>
      </c>
      <c r="C1929">
        <v>24</v>
      </c>
    </row>
    <row r="1930" spans="1:3" x14ac:dyDescent="0.25">
      <c r="A1930" t="s">
        <v>1968</v>
      </c>
      <c r="B1930">
        <v>3809</v>
      </c>
      <c r="C1930">
        <v>1</v>
      </c>
    </row>
    <row r="1931" spans="1:3" x14ac:dyDescent="0.25">
      <c r="A1931" t="s">
        <v>1969</v>
      </c>
      <c r="B1931">
        <v>3809</v>
      </c>
      <c r="C1931">
        <v>4</v>
      </c>
    </row>
    <row r="1932" spans="1:3" x14ac:dyDescent="0.25">
      <c r="A1932" t="s">
        <v>1970</v>
      </c>
      <c r="B1932">
        <v>3810</v>
      </c>
      <c r="C1932">
        <v>24</v>
      </c>
    </row>
    <row r="1933" spans="1:3" x14ac:dyDescent="0.25">
      <c r="A1933" t="s">
        <v>1971</v>
      </c>
      <c r="B1933">
        <v>3810</v>
      </c>
      <c r="C1933">
        <v>1</v>
      </c>
    </row>
    <row r="1934" spans="1:3" x14ac:dyDescent="0.25">
      <c r="A1934" t="s">
        <v>1972</v>
      </c>
      <c r="B1934">
        <v>3810</v>
      </c>
      <c r="C1934">
        <v>4</v>
      </c>
    </row>
    <row r="1935" spans="1:3" x14ac:dyDescent="0.25">
      <c r="A1935" t="s">
        <v>1973</v>
      </c>
      <c r="B1935">
        <v>3811</v>
      </c>
      <c r="C1935">
        <v>24</v>
      </c>
    </row>
    <row r="1936" spans="1:3" x14ac:dyDescent="0.25">
      <c r="A1936" t="s">
        <v>1974</v>
      </c>
      <c r="B1936">
        <v>3811</v>
      </c>
      <c r="C1936">
        <v>1</v>
      </c>
    </row>
    <row r="1937" spans="1:3" x14ac:dyDescent="0.25">
      <c r="A1937" t="s">
        <v>1975</v>
      </c>
      <c r="B1937">
        <v>3811</v>
      </c>
      <c r="C1937">
        <v>2</v>
      </c>
    </row>
    <row r="1938" spans="1:3" x14ac:dyDescent="0.25">
      <c r="A1938" t="s">
        <v>1976</v>
      </c>
      <c r="B1938">
        <v>3812</v>
      </c>
      <c r="C1938">
        <v>24</v>
      </c>
    </row>
    <row r="1939" spans="1:3" x14ac:dyDescent="0.25">
      <c r="A1939" t="s">
        <v>1977</v>
      </c>
      <c r="B1939">
        <v>3812</v>
      </c>
      <c r="C1939">
        <v>1</v>
      </c>
    </row>
    <row r="1940" spans="1:3" x14ac:dyDescent="0.25">
      <c r="A1940" t="s">
        <v>1978</v>
      </c>
      <c r="B1940">
        <v>3812</v>
      </c>
      <c r="C1940">
        <v>2</v>
      </c>
    </row>
    <row r="1941" spans="1:3" x14ac:dyDescent="0.25">
      <c r="A1941" t="s">
        <v>1979</v>
      </c>
      <c r="B1941">
        <v>3813</v>
      </c>
      <c r="C1941">
        <v>24</v>
      </c>
    </row>
    <row r="1942" spans="1:3" x14ac:dyDescent="0.25">
      <c r="A1942" t="s">
        <v>1980</v>
      </c>
      <c r="B1942">
        <v>3813</v>
      </c>
      <c r="C1942">
        <v>1</v>
      </c>
    </row>
    <row r="1943" spans="1:3" x14ac:dyDescent="0.25">
      <c r="A1943" t="s">
        <v>1981</v>
      </c>
      <c r="B1943">
        <v>3813</v>
      </c>
      <c r="C1943">
        <v>4</v>
      </c>
    </row>
    <row r="1944" spans="1:3" x14ac:dyDescent="0.25">
      <c r="A1944" t="s">
        <v>1982</v>
      </c>
      <c r="B1944">
        <v>3814</v>
      </c>
      <c r="C1944">
        <v>24</v>
      </c>
    </row>
    <row r="1945" spans="1:3" x14ac:dyDescent="0.25">
      <c r="A1945" t="s">
        <v>1983</v>
      </c>
      <c r="B1945">
        <v>3814</v>
      </c>
      <c r="C1945">
        <v>1</v>
      </c>
    </row>
    <row r="1946" spans="1:3" x14ac:dyDescent="0.25">
      <c r="A1946" t="s">
        <v>1984</v>
      </c>
      <c r="B1946">
        <v>3814</v>
      </c>
      <c r="C1946">
        <v>2</v>
      </c>
    </row>
    <row r="1947" spans="1:3" x14ac:dyDescent="0.25">
      <c r="A1947" t="s">
        <v>1985</v>
      </c>
      <c r="B1947">
        <v>38150</v>
      </c>
      <c r="C1947">
        <v>48</v>
      </c>
    </row>
    <row r="1948" spans="1:3" x14ac:dyDescent="0.25">
      <c r="A1948" t="s">
        <v>1986</v>
      </c>
      <c r="B1948">
        <v>38150</v>
      </c>
      <c r="C1948">
        <v>8</v>
      </c>
    </row>
    <row r="1949" spans="1:3" x14ac:dyDescent="0.25">
      <c r="A1949" t="s">
        <v>1987</v>
      </c>
      <c r="B1949">
        <v>3815</v>
      </c>
      <c r="C1949">
        <v>24</v>
      </c>
    </row>
    <row r="1950" spans="1:3" x14ac:dyDescent="0.25">
      <c r="A1950" t="s">
        <v>1988</v>
      </c>
      <c r="B1950">
        <v>3815</v>
      </c>
      <c r="C1950">
        <v>1</v>
      </c>
    </row>
    <row r="1951" spans="1:3" x14ac:dyDescent="0.25">
      <c r="A1951" t="s">
        <v>1989</v>
      </c>
      <c r="B1951">
        <v>3815</v>
      </c>
      <c r="C1951">
        <v>4</v>
      </c>
    </row>
    <row r="1952" spans="1:3" x14ac:dyDescent="0.25">
      <c r="A1952" t="s">
        <v>1990</v>
      </c>
      <c r="B1952">
        <v>3817</v>
      </c>
      <c r="C1952">
        <v>24</v>
      </c>
    </row>
    <row r="1953" spans="1:3" x14ac:dyDescent="0.25">
      <c r="A1953" t="s">
        <v>1991</v>
      </c>
      <c r="B1953">
        <v>3817</v>
      </c>
      <c r="C1953">
        <v>1</v>
      </c>
    </row>
    <row r="1954" spans="1:3" x14ac:dyDescent="0.25">
      <c r="A1954" t="s">
        <v>1992</v>
      </c>
      <c r="B1954">
        <v>3817</v>
      </c>
      <c r="C1954">
        <v>2</v>
      </c>
    </row>
    <row r="1955" spans="1:3" x14ac:dyDescent="0.25">
      <c r="A1955" t="s">
        <v>1993</v>
      </c>
      <c r="B1955">
        <v>3818</v>
      </c>
      <c r="C1955">
        <v>24</v>
      </c>
    </row>
    <row r="1956" spans="1:3" x14ac:dyDescent="0.25">
      <c r="A1956" t="s">
        <v>1994</v>
      </c>
      <c r="B1956">
        <v>3818</v>
      </c>
      <c r="C1956">
        <v>1</v>
      </c>
    </row>
    <row r="1957" spans="1:3" x14ac:dyDescent="0.25">
      <c r="A1957" t="s">
        <v>1995</v>
      </c>
      <c r="B1957">
        <v>3818</v>
      </c>
      <c r="C1957">
        <v>2</v>
      </c>
    </row>
    <row r="1958" spans="1:3" x14ac:dyDescent="0.25">
      <c r="A1958" t="s">
        <v>1996</v>
      </c>
      <c r="B1958">
        <v>3821</v>
      </c>
      <c r="C1958">
        <v>24</v>
      </c>
    </row>
    <row r="1959" spans="1:3" x14ac:dyDescent="0.25">
      <c r="A1959" t="s">
        <v>1997</v>
      </c>
      <c r="B1959">
        <v>3821</v>
      </c>
      <c r="C1959">
        <v>6</v>
      </c>
    </row>
    <row r="1960" spans="1:3" x14ac:dyDescent="0.25">
      <c r="A1960" t="s">
        <v>1998</v>
      </c>
      <c r="B1960">
        <v>3822</v>
      </c>
      <c r="C1960">
        <v>24</v>
      </c>
    </row>
    <row r="1961" spans="1:3" x14ac:dyDescent="0.25">
      <c r="A1961" t="s">
        <v>1999</v>
      </c>
      <c r="B1961">
        <v>3822</v>
      </c>
      <c r="C1961">
        <v>6</v>
      </c>
    </row>
    <row r="1962" spans="1:3" x14ac:dyDescent="0.25">
      <c r="A1962" t="s">
        <v>2000</v>
      </c>
      <c r="B1962">
        <v>3823</v>
      </c>
      <c r="C1962">
        <v>24</v>
      </c>
    </row>
    <row r="1963" spans="1:3" x14ac:dyDescent="0.25">
      <c r="A1963" t="s">
        <v>2001</v>
      </c>
      <c r="B1963">
        <v>3823</v>
      </c>
      <c r="C1963">
        <v>6</v>
      </c>
    </row>
    <row r="1964" spans="1:3" x14ac:dyDescent="0.25">
      <c r="A1964" t="s">
        <v>2002</v>
      </c>
      <c r="B1964">
        <v>3824</v>
      </c>
      <c r="C1964">
        <v>24</v>
      </c>
    </row>
    <row r="1965" spans="1:3" x14ac:dyDescent="0.25">
      <c r="A1965" t="s">
        <v>2003</v>
      </c>
      <c r="B1965">
        <v>3824</v>
      </c>
      <c r="C1965">
        <v>1</v>
      </c>
    </row>
    <row r="1966" spans="1:3" x14ac:dyDescent="0.25">
      <c r="A1966" t="s">
        <v>2004</v>
      </c>
      <c r="B1966">
        <v>3824</v>
      </c>
      <c r="C1966">
        <v>2</v>
      </c>
    </row>
    <row r="1967" spans="1:3" x14ac:dyDescent="0.25">
      <c r="A1967" t="s">
        <v>2005</v>
      </c>
      <c r="B1967">
        <v>3825</v>
      </c>
      <c r="C1967">
        <v>24</v>
      </c>
    </row>
    <row r="1968" spans="1:3" x14ac:dyDescent="0.25">
      <c r="A1968" t="s">
        <v>2006</v>
      </c>
      <c r="B1968">
        <v>3825</v>
      </c>
      <c r="C1968">
        <v>1</v>
      </c>
    </row>
    <row r="1969" spans="1:3" x14ac:dyDescent="0.25">
      <c r="A1969" t="s">
        <v>2007</v>
      </c>
      <c r="B1969">
        <v>3825</v>
      </c>
      <c r="C1969">
        <v>2</v>
      </c>
    </row>
    <row r="1970" spans="1:3" x14ac:dyDescent="0.25">
      <c r="A1970" t="s">
        <v>2008</v>
      </c>
      <c r="B1970">
        <v>3826</v>
      </c>
      <c r="C1970">
        <v>24</v>
      </c>
    </row>
    <row r="1971" spans="1:3" x14ac:dyDescent="0.25">
      <c r="A1971" t="s">
        <v>2009</v>
      </c>
      <c r="B1971">
        <v>3826</v>
      </c>
      <c r="C1971">
        <v>1</v>
      </c>
    </row>
    <row r="1972" spans="1:3" x14ac:dyDescent="0.25">
      <c r="A1972" t="s">
        <v>2010</v>
      </c>
      <c r="B1972">
        <v>3826</v>
      </c>
      <c r="C1972">
        <v>2</v>
      </c>
    </row>
    <row r="1973" spans="1:3" x14ac:dyDescent="0.25">
      <c r="A1973" t="s">
        <v>2011</v>
      </c>
      <c r="B1973">
        <v>3827</v>
      </c>
      <c r="C1973">
        <v>24</v>
      </c>
    </row>
    <row r="1974" spans="1:3" x14ac:dyDescent="0.25">
      <c r="A1974" t="s">
        <v>2012</v>
      </c>
      <c r="B1974">
        <v>3827</v>
      </c>
      <c r="C1974">
        <v>1</v>
      </c>
    </row>
    <row r="1975" spans="1:3" x14ac:dyDescent="0.25">
      <c r="A1975" t="s">
        <v>2013</v>
      </c>
      <c r="B1975">
        <v>3827</v>
      </c>
      <c r="C1975">
        <v>2</v>
      </c>
    </row>
    <row r="1976" spans="1:3" x14ac:dyDescent="0.25">
      <c r="A1976" t="s">
        <v>2014</v>
      </c>
      <c r="B1976">
        <v>3828</v>
      </c>
      <c r="C1976">
        <v>24</v>
      </c>
    </row>
    <row r="1977" spans="1:3" x14ac:dyDescent="0.25">
      <c r="A1977" t="s">
        <v>2015</v>
      </c>
      <c r="B1977">
        <v>3828</v>
      </c>
      <c r="C1977">
        <v>1</v>
      </c>
    </row>
    <row r="1978" spans="1:3" x14ac:dyDescent="0.25">
      <c r="A1978" t="s">
        <v>2016</v>
      </c>
      <c r="B1978">
        <v>3828</v>
      </c>
      <c r="C1978">
        <v>2</v>
      </c>
    </row>
    <row r="1979" spans="1:3" x14ac:dyDescent="0.25">
      <c r="A1979" t="s">
        <v>2017</v>
      </c>
      <c r="B1979">
        <v>3860</v>
      </c>
      <c r="C1979">
        <v>24</v>
      </c>
    </row>
    <row r="1980" spans="1:3" x14ac:dyDescent="0.25">
      <c r="A1980" t="s">
        <v>2018</v>
      </c>
      <c r="B1980">
        <v>3860</v>
      </c>
      <c r="C1980">
        <v>1</v>
      </c>
    </row>
    <row r="1981" spans="1:3" x14ac:dyDescent="0.25">
      <c r="A1981" t="s">
        <v>2019</v>
      </c>
      <c r="B1981">
        <v>3860</v>
      </c>
      <c r="C1981">
        <v>2</v>
      </c>
    </row>
    <row r="1982" spans="1:3" x14ac:dyDescent="0.25">
      <c r="A1982" t="s">
        <v>2020</v>
      </c>
      <c r="B1982">
        <v>3861</v>
      </c>
      <c r="C1982">
        <v>24</v>
      </c>
    </row>
    <row r="1983" spans="1:3" x14ac:dyDescent="0.25">
      <c r="A1983" t="s">
        <v>2021</v>
      </c>
      <c r="B1983">
        <v>3861</v>
      </c>
      <c r="C1983">
        <v>1</v>
      </c>
    </row>
    <row r="1984" spans="1:3" x14ac:dyDescent="0.25">
      <c r="A1984" t="s">
        <v>2022</v>
      </c>
      <c r="B1984">
        <v>3861</v>
      </c>
      <c r="C1984">
        <v>2</v>
      </c>
    </row>
    <row r="1985" spans="1:3" x14ac:dyDescent="0.25">
      <c r="A1985" t="s">
        <v>2023</v>
      </c>
      <c r="B1985">
        <v>3862</v>
      </c>
      <c r="C1985">
        <v>24</v>
      </c>
    </row>
    <row r="1986" spans="1:3" x14ac:dyDescent="0.25">
      <c r="A1986" t="s">
        <v>2024</v>
      </c>
      <c r="B1986">
        <v>3862</v>
      </c>
      <c r="C1986">
        <v>1</v>
      </c>
    </row>
    <row r="1987" spans="1:3" x14ac:dyDescent="0.25">
      <c r="A1987" t="s">
        <v>2025</v>
      </c>
      <c r="B1987">
        <v>3862</v>
      </c>
      <c r="C1987">
        <v>2</v>
      </c>
    </row>
    <row r="1988" spans="1:3" x14ac:dyDescent="0.25">
      <c r="A1988" t="s">
        <v>2026</v>
      </c>
      <c r="B1988">
        <v>3863</v>
      </c>
      <c r="C1988">
        <v>24</v>
      </c>
    </row>
    <row r="1989" spans="1:3" x14ac:dyDescent="0.25">
      <c r="A1989" t="s">
        <v>2027</v>
      </c>
      <c r="B1989">
        <v>3863</v>
      </c>
      <c r="C1989">
        <v>1</v>
      </c>
    </row>
    <row r="1990" spans="1:3" x14ac:dyDescent="0.25">
      <c r="A1990" t="s">
        <v>2028</v>
      </c>
      <c r="B1990">
        <v>3863</v>
      </c>
      <c r="C1990">
        <v>2</v>
      </c>
    </row>
    <row r="1991" spans="1:3" x14ac:dyDescent="0.25">
      <c r="A1991" t="s">
        <v>2029</v>
      </c>
      <c r="B1991">
        <v>3864</v>
      </c>
      <c r="C1991">
        <v>24</v>
      </c>
    </row>
    <row r="1992" spans="1:3" x14ac:dyDescent="0.25">
      <c r="A1992" t="s">
        <v>2030</v>
      </c>
      <c r="B1992">
        <v>3864</v>
      </c>
      <c r="C1992">
        <v>1</v>
      </c>
    </row>
    <row r="1993" spans="1:3" x14ac:dyDescent="0.25">
      <c r="A1993" t="s">
        <v>2031</v>
      </c>
      <c r="B1993">
        <v>3864</v>
      </c>
      <c r="C1993">
        <v>4</v>
      </c>
    </row>
    <row r="1994" spans="1:3" x14ac:dyDescent="0.25">
      <c r="A1994" t="s">
        <v>2032</v>
      </c>
      <c r="B1994">
        <v>3865</v>
      </c>
      <c r="C1994">
        <v>24</v>
      </c>
    </row>
    <row r="1995" spans="1:3" x14ac:dyDescent="0.25">
      <c r="A1995" t="s">
        <v>2033</v>
      </c>
      <c r="B1995">
        <v>3865</v>
      </c>
      <c r="C1995">
        <v>1</v>
      </c>
    </row>
    <row r="1996" spans="1:3" x14ac:dyDescent="0.25">
      <c r="A1996" t="s">
        <v>2034</v>
      </c>
      <c r="B1996">
        <v>3865</v>
      </c>
      <c r="C1996">
        <v>4</v>
      </c>
    </row>
    <row r="1997" spans="1:3" x14ac:dyDescent="0.25">
      <c r="A1997" t="s">
        <v>2035</v>
      </c>
      <c r="B1997">
        <v>386</v>
      </c>
      <c r="C1997">
        <v>24</v>
      </c>
    </row>
    <row r="1998" spans="1:3" x14ac:dyDescent="0.25">
      <c r="A1998" t="s">
        <v>2036</v>
      </c>
      <c r="B1998">
        <v>386</v>
      </c>
      <c r="C1998">
        <v>2</v>
      </c>
    </row>
    <row r="1999" spans="1:3" x14ac:dyDescent="0.25">
      <c r="A1999" t="s">
        <v>2037</v>
      </c>
      <c r="B1999">
        <v>3870</v>
      </c>
      <c r="C1999">
        <v>24</v>
      </c>
    </row>
    <row r="2000" spans="1:3" x14ac:dyDescent="0.25">
      <c r="A2000" t="s">
        <v>2038</v>
      </c>
      <c r="B2000">
        <v>3870</v>
      </c>
      <c r="C2000">
        <v>1</v>
      </c>
    </row>
    <row r="2001" spans="1:3" x14ac:dyDescent="0.25">
      <c r="A2001" t="s">
        <v>2039</v>
      </c>
      <c r="B2001">
        <v>3870</v>
      </c>
      <c r="C2001">
        <v>2</v>
      </c>
    </row>
    <row r="2002" spans="1:3" x14ac:dyDescent="0.25">
      <c r="A2002" t="s">
        <v>2040</v>
      </c>
      <c r="B2002">
        <v>3871</v>
      </c>
      <c r="C2002">
        <v>24</v>
      </c>
    </row>
    <row r="2003" spans="1:3" x14ac:dyDescent="0.25">
      <c r="A2003" t="s">
        <v>2041</v>
      </c>
      <c r="B2003">
        <v>3871</v>
      </c>
      <c r="C2003">
        <v>1</v>
      </c>
    </row>
    <row r="2004" spans="1:3" x14ac:dyDescent="0.25">
      <c r="A2004" t="s">
        <v>2042</v>
      </c>
      <c r="B2004">
        <v>3871</v>
      </c>
      <c r="C2004">
        <v>2</v>
      </c>
    </row>
    <row r="2005" spans="1:3" x14ac:dyDescent="0.25">
      <c r="A2005" t="s">
        <v>2043</v>
      </c>
      <c r="B2005">
        <v>3872</v>
      </c>
      <c r="C2005">
        <v>24</v>
      </c>
    </row>
    <row r="2006" spans="1:3" x14ac:dyDescent="0.25">
      <c r="A2006" t="s">
        <v>2044</v>
      </c>
      <c r="B2006">
        <v>3872</v>
      </c>
      <c r="C2006">
        <v>1</v>
      </c>
    </row>
    <row r="2007" spans="1:3" x14ac:dyDescent="0.25">
      <c r="A2007" t="s">
        <v>2045</v>
      </c>
      <c r="B2007">
        <v>3872</v>
      </c>
      <c r="C2007">
        <v>2</v>
      </c>
    </row>
    <row r="2008" spans="1:3" x14ac:dyDescent="0.25">
      <c r="A2008" t="s">
        <v>2046</v>
      </c>
      <c r="B2008">
        <v>3873</v>
      </c>
      <c r="C2008">
        <v>24</v>
      </c>
    </row>
    <row r="2009" spans="1:3" x14ac:dyDescent="0.25">
      <c r="A2009" t="s">
        <v>2047</v>
      </c>
      <c r="B2009">
        <v>3873</v>
      </c>
      <c r="C2009">
        <v>1</v>
      </c>
    </row>
    <row r="2010" spans="1:3" x14ac:dyDescent="0.25">
      <c r="A2010" t="s">
        <v>2048</v>
      </c>
      <c r="B2010">
        <v>3873</v>
      </c>
      <c r="C2010">
        <v>2</v>
      </c>
    </row>
    <row r="2011" spans="1:3" x14ac:dyDescent="0.25">
      <c r="A2011" t="s">
        <v>2049</v>
      </c>
      <c r="B2011">
        <v>3874</v>
      </c>
      <c r="C2011">
        <v>24</v>
      </c>
    </row>
    <row r="2012" spans="1:3" x14ac:dyDescent="0.25">
      <c r="A2012" t="s">
        <v>2050</v>
      </c>
      <c r="B2012">
        <v>3874</v>
      </c>
      <c r="C2012">
        <v>1</v>
      </c>
    </row>
    <row r="2013" spans="1:3" x14ac:dyDescent="0.25">
      <c r="A2013" t="s">
        <v>2051</v>
      </c>
      <c r="B2013">
        <v>3874</v>
      </c>
      <c r="C2013">
        <v>2</v>
      </c>
    </row>
    <row r="2014" spans="1:3" x14ac:dyDescent="0.25">
      <c r="A2014" t="s">
        <v>2052</v>
      </c>
      <c r="B2014">
        <v>3900</v>
      </c>
      <c r="C2014">
        <v>24</v>
      </c>
    </row>
    <row r="2015" spans="1:3" x14ac:dyDescent="0.25">
      <c r="A2015" t="s">
        <v>2053</v>
      </c>
      <c r="B2015">
        <v>3900</v>
      </c>
      <c r="C2015">
        <v>1</v>
      </c>
    </row>
    <row r="2016" spans="1:3" x14ac:dyDescent="0.25">
      <c r="A2016" t="s">
        <v>2054</v>
      </c>
      <c r="B2016">
        <v>3900</v>
      </c>
      <c r="C2016">
        <v>2</v>
      </c>
    </row>
    <row r="2017" spans="1:3" x14ac:dyDescent="0.25">
      <c r="A2017" t="s">
        <v>2055</v>
      </c>
      <c r="B2017">
        <v>3901</v>
      </c>
      <c r="C2017">
        <v>24</v>
      </c>
    </row>
    <row r="2018" spans="1:3" x14ac:dyDescent="0.25">
      <c r="A2018" t="s">
        <v>2056</v>
      </c>
      <c r="B2018">
        <v>3901</v>
      </c>
      <c r="C2018">
        <v>1</v>
      </c>
    </row>
    <row r="2019" spans="1:3" x14ac:dyDescent="0.25">
      <c r="A2019" t="s">
        <v>2057</v>
      </c>
      <c r="B2019">
        <v>3901</v>
      </c>
      <c r="C2019">
        <v>2</v>
      </c>
    </row>
    <row r="2020" spans="1:3" x14ac:dyDescent="0.25">
      <c r="A2020" t="s">
        <v>2058</v>
      </c>
      <c r="B2020">
        <v>3910</v>
      </c>
      <c r="C2020">
        <v>24</v>
      </c>
    </row>
    <row r="2021" spans="1:3" x14ac:dyDescent="0.25">
      <c r="A2021" t="s">
        <v>2059</v>
      </c>
      <c r="B2021">
        <v>3910</v>
      </c>
      <c r="C2021">
        <v>1</v>
      </c>
    </row>
    <row r="2022" spans="1:3" x14ac:dyDescent="0.25">
      <c r="A2022" t="s">
        <v>2060</v>
      </c>
      <c r="B2022">
        <v>3910</v>
      </c>
      <c r="C2022">
        <v>2</v>
      </c>
    </row>
    <row r="2023" spans="1:3" x14ac:dyDescent="0.25">
      <c r="A2023" t="s">
        <v>2061</v>
      </c>
      <c r="B2023">
        <v>3911</v>
      </c>
      <c r="C2023">
        <v>24</v>
      </c>
    </row>
    <row r="2024" spans="1:3" x14ac:dyDescent="0.25">
      <c r="A2024" t="s">
        <v>2062</v>
      </c>
      <c r="B2024">
        <v>3911</v>
      </c>
      <c r="C2024">
        <v>1</v>
      </c>
    </row>
    <row r="2025" spans="1:3" x14ac:dyDescent="0.25">
      <c r="A2025" t="s">
        <v>2063</v>
      </c>
      <c r="B2025">
        <v>3911</v>
      </c>
      <c r="C2025">
        <v>2</v>
      </c>
    </row>
    <row r="2026" spans="1:3" x14ac:dyDescent="0.25">
      <c r="A2026" t="s">
        <v>2064</v>
      </c>
      <c r="B2026">
        <v>3912</v>
      </c>
      <c r="C2026">
        <v>24</v>
      </c>
    </row>
    <row r="2027" spans="1:3" x14ac:dyDescent="0.25">
      <c r="A2027" t="s">
        <v>2065</v>
      </c>
      <c r="B2027">
        <v>3912</v>
      </c>
      <c r="C2027">
        <v>1</v>
      </c>
    </row>
    <row r="2028" spans="1:3" x14ac:dyDescent="0.25">
      <c r="A2028" t="s">
        <v>2066</v>
      </c>
      <c r="B2028">
        <v>3912</v>
      </c>
      <c r="C2028">
        <v>2</v>
      </c>
    </row>
    <row r="2029" spans="1:3" x14ac:dyDescent="0.25">
      <c r="A2029" t="s">
        <v>2067</v>
      </c>
      <c r="B2029">
        <v>3913</v>
      </c>
      <c r="C2029">
        <v>12</v>
      </c>
    </row>
    <row r="2030" spans="1:3" x14ac:dyDescent="0.25">
      <c r="A2030" t="s">
        <v>2068</v>
      </c>
      <c r="B2030">
        <v>3913</v>
      </c>
      <c r="C2030">
        <v>1</v>
      </c>
    </row>
    <row r="2031" spans="1:3" x14ac:dyDescent="0.25">
      <c r="A2031" t="s">
        <v>2069</v>
      </c>
      <c r="B2031">
        <v>3913</v>
      </c>
      <c r="C2031">
        <v>2</v>
      </c>
    </row>
    <row r="2032" spans="1:3" x14ac:dyDescent="0.25">
      <c r="A2032" t="s">
        <v>2070</v>
      </c>
      <c r="B2032">
        <v>3914</v>
      </c>
      <c r="C2032">
        <v>12</v>
      </c>
    </row>
    <row r="2033" spans="1:3" x14ac:dyDescent="0.25">
      <c r="A2033" t="s">
        <v>2071</v>
      </c>
      <c r="B2033">
        <v>3914</v>
      </c>
      <c r="C2033">
        <v>1</v>
      </c>
    </row>
    <row r="2034" spans="1:3" x14ac:dyDescent="0.25">
      <c r="A2034" t="s">
        <v>2072</v>
      </c>
      <c r="B2034">
        <v>3914</v>
      </c>
      <c r="C2034">
        <v>2</v>
      </c>
    </row>
    <row r="2035" spans="1:3" x14ac:dyDescent="0.25">
      <c r="A2035" t="s">
        <v>2073</v>
      </c>
      <c r="B2035">
        <v>39200</v>
      </c>
      <c r="C2035">
        <v>24</v>
      </c>
    </row>
    <row r="2036" spans="1:3" x14ac:dyDescent="0.25">
      <c r="A2036" t="s">
        <v>2074</v>
      </c>
      <c r="B2036">
        <v>39200</v>
      </c>
      <c r="C2036">
        <v>2</v>
      </c>
    </row>
    <row r="2037" spans="1:3" x14ac:dyDescent="0.25">
      <c r="A2037" t="s">
        <v>2075</v>
      </c>
      <c r="B2037">
        <v>39200</v>
      </c>
      <c r="C2037">
        <v>3</v>
      </c>
    </row>
    <row r="2038" spans="1:3" x14ac:dyDescent="0.25">
      <c r="A2038" t="s">
        <v>2076</v>
      </c>
      <c r="B2038">
        <v>39200</v>
      </c>
      <c r="C2038">
        <v>4</v>
      </c>
    </row>
    <row r="2039" spans="1:3" x14ac:dyDescent="0.25">
      <c r="A2039" t="s">
        <v>2077</v>
      </c>
      <c r="B2039">
        <v>3920</v>
      </c>
      <c r="C2039">
        <v>24</v>
      </c>
    </row>
    <row r="2040" spans="1:3" x14ac:dyDescent="0.25">
      <c r="A2040" t="s">
        <v>2078</v>
      </c>
      <c r="B2040">
        <v>3920</v>
      </c>
      <c r="C2040">
        <v>1</v>
      </c>
    </row>
    <row r="2041" spans="1:3" x14ac:dyDescent="0.25">
      <c r="A2041" t="s">
        <v>2079</v>
      </c>
      <c r="B2041">
        <v>3920</v>
      </c>
      <c r="C2041">
        <v>2</v>
      </c>
    </row>
    <row r="2042" spans="1:3" x14ac:dyDescent="0.25">
      <c r="A2042" t="s">
        <v>2080</v>
      </c>
      <c r="B2042">
        <v>3921</v>
      </c>
      <c r="C2042">
        <v>24</v>
      </c>
    </row>
    <row r="2043" spans="1:3" x14ac:dyDescent="0.25">
      <c r="A2043" t="s">
        <v>2081</v>
      </c>
      <c r="B2043">
        <v>3921</v>
      </c>
      <c r="C2043">
        <v>72</v>
      </c>
    </row>
    <row r="2044" spans="1:3" x14ac:dyDescent="0.25">
      <c r="A2044" t="s">
        <v>2082</v>
      </c>
      <c r="B2044">
        <v>3921</v>
      </c>
      <c r="C2044">
        <v>1</v>
      </c>
    </row>
    <row r="2045" spans="1:3" x14ac:dyDescent="0.25">
      <c r="A2045" t="s">
        <v>2083</v>
      </c>
      <c r="B2045">
        <v>3921</v>
      </c>
      <c r="C2045">
        <v>2</v>
      </c>
    </row>
    <row r="2046" spans="1:3" x14ac:dyDescent="0.25">
      <c r="A2046" t="s">
        <v>2084</v>
      </c>
      <c r="B2046">
        <v>3930</v>
      </c>
      <c r="C2046">
        <v>24</v>
      </c>
    </row>
    <row r="2047" spans="1:3" x14ac:dyDescent="0.25">
      <c r="A2047" t="s">
        <v>2085</v>
      </c>
      <c r="B2047">
        <v>3930</v>
      </c>
      <c r="C2047">
        <v>1</v>
      </c>
    </row>
    <row r="2048" spans="1:3" x14ac:dyDescent="0.25">
      <c r="A2048" t="s">
        <v>2086</v>
      </c>
      <c r="B2048">
        <v>3930</v>
      </c>
      <c r="C2048">
        <v>2</v>
      </c>
    </row>
    <row r="2049" spans="1:3" x14ac:dyDescent="0.25">
      <c r="A2049" t="s">
        <v>2087</v>
      </c>
      <c r="B2049">
        <v>3939</v>
      </c>
      <c r="C2049">
        <v>24</v>
      </c>
    </row>
    <row r="2050" spans="1:3" x14ac:dyDescent="0.25">
      <c r="A2050" t="s">
        <v>2088</v>
      </c>
      <c r="B2050">
        <v>3939</v>
      </c>
      <c r="C2050">
        <v>1</v>
      </c>
    </row>
    <row r="2051" spans="1:3" x14ac:dyDescent="0.25">
      <c r="A2051" t="s">
        <v>2089</v>
      </c>
      <c r="B2051">
        <v>3939</v>
      </c>
      <c r="C2051">
        <v>2</v>
      </c>
    </row>
    <row r="2052" spans="1:3" x14ac:dyDescent="0.25">
      <c r="A2052" t="s">
        <v>2090</v>
      </c>
      <c r="B2052">
        <v>3940</v>
      </c>
      <c r="C2052">
        <v>48</v>
      </c>
    </row>
    <row r="2053" spans="1:3" x14ac:dyDescent="0.25">
      <c r="A2053" t="s">
        <v>2091</v>
      </c>
      <c r="B2053">
        <v>3940</v>
      </c>
      <c r="C2053">
        <v>1</v>
      </c>
    </row>
    <row r="2054" spans="1:3" x14ac:dyDescent="0.25">
      <c r="A2054" t="s">
        <v>2092</v>
      </c>
      <c r="B2054" t="s">
        <v>1782</v>
      </c>
      <c r="C2054">
        <v>2</v>
      </c>
    </row>
    <row r="2055" spans="1:3" x14ac:dyDescent="0.25">
      <c r="A2055" t="s">
        <v>2093</v>
      </c>
      <c r="B2055">
        <v>3941</v>
      </c>
      <c r="C2055">
        <v>24</v>
      </c>
    </row>
    <row r="2056" spans="1:3" x14ac:dyDescent="0.25">
      <c r="A2056" t="s">
        <v>2094</v>
      </c>
      <c r="B2056">
        <v>3941</v>
      </c>
      <c r="C2056">
        <v>1</v>
      </c>
    </row>
    <row r="2057" spans="1:3" x14ac:dyDescent="0.25">
      <c r="A2057" t="s">
        <v>2095</v>
      </c>
      <c r="B2057">
        <v>3941</v>
      </c>
      <c r="C2057">
        <v>2</v>
      </c>
    </row>
    <row r="2058" spans="1:3" x14ac:dyDescent="0.25">
      <c r="A2058" t="s">
        <v>2096</v>
      </c>
      <c r="B2058">
        <v>3980</v>
      </c>
      <c r="C2058">
        <v>24</v>
      </c>
    </row>
    <row r="2059" spans="1:3" x14ac:dyDescent="0.25">
      <c r="A2059" t="s">
        <v>2097</v>
      </c>
      <c r="B2059">
        <v>3980</v>
      </c>
      <c r="C2059">
        <v>1</v>
      </c>
    </row>
    <row r="2060" spans="1:3" x14ac:dyDescent="0.25">
      <c r="A2060" t="s">
        <v>2098</v>
      </c>
      <c r="B2060">
        <v>3980</v>
      </c>
      <c r="C2060">
        <v>2</v>
      </c>
    </row>
    <row r="2061" spans="1:3" x14ac:dyDescent="0.25">
      <c r="A2061" t="s">
        <v>2099</v>
      </c>
      <c r="B2061">
        <v>3981</v>
      </c>
      <c r="C2061">
        <v>24</v>
      </c>
    </row>
    <row r="2062" spans="1:3" x14ac:dyDescent="0.25">
      <c r="A2062" t="s">
        <v>2100</v>
      </c>
      <c r="B2062">
        <v>3981</v>
      </c>
      <c r="C2062">
        <v>1</v>
      </c>
    </row>
    <row r="2063" spans="1:3" x14ac:dyDescent="0.25">
      <c r="A2063" t="s">
        <v>2101</v>
      </c>
      <c r="B2063">
        <v>3981</v>
      </c>
      <c r="C2063">
        <v>4</v>
      </c>
    </row>
    <row r="2064" spans="1:3" x14ac:dyDescent="0.25">
      <c r="A2064" t="s">
        <v>2102</v>
      </c>
      <c r="B2064">
        <v>3982</v>
      </c>
      <c r="C2064">
        <v>24</v>
      </c>
    </row>
    <row r="2065" spans="1:3" x14ac:dyDescent="0.25">
      <c r="A2065" t="s">
        <v>2103</v>
      </c>
      <c r="B2065">
        <v>3982</v>
      </c>
      <c r="C2065">
        <v>1</v>
      </c>
    </row>
    <row r="2066" spans="1:3" x14ac:dyDescent="0.25">
      <c r="A2066" t="s">
        <v>2104</v>
      </c>
      <c r="B2066">
        <v>3982</v>
      </c>
      <c r="C2066">
        <v>1</v>
      </c>
    </row>
    <row r="2067" spans="1:3" x14ac:dyDescent="0.25">
      <c r="A2067" t="s">
        <v>2105</v>
      </c>
      <c r="B2067">
        <v>3982</v>
      </c>
      <c r="C2067">
        <v>4</v>
      </c>
    </row>
    <row r="2068" spans="1:3" x14ac:dyDescent="0.25">
      <c r="A2068" t="s">
        <v>2106</v>
      </c>
      <c r="B2068">
        <v>3983</v>
      </c>
      <c r="C2068">
        <v>12</v>
      </c>
    </row>
    <row r="2069" spans="1:3" x14ac:dyDescent="0.25">
      <c r="A2069" t="s">
        <v>2107</v>
      </c>
      <c r="B2069">
        <v>3983</v>
      </c>
      <c r="C2069">
        <v>1</v>
      </c>
    </row>
    <row r="2070" spans="1:3" x14ac:dyDescent="0.25">
      <c r="A2070" t="s">
        <v>2108</v>
      </c>
      <c r="B2070">
        <v>3983</v>
      </c>
      <c r="C2070">
        <v>2</v>
      </c>
    </row>
    <row r="2071" spans="1:3" x14ac:dyDescent="0.25">
      <c r="A2071" t="s">
        <v>2109</v>
      </c>
      <c r="B2071">
        <v>3984</v>
      </c>
      <c r="C2071">
        <v>12</v>
      </c>
    </row>
    <row r="2072" spans="1:3" x14ac:dyDescent="0.25">
      <c r="A2072" t="s">
        <v>2110</v>
      </c>
      <c r="B2072">
        <v>3984</v>
      </c>
      <c r="C2072">
        <v>1</v>
      </c>
    </row>
    <row r="2073" spans="1:3" x14ac:dyDescent="0.25">
      <c r="A2073" t="s">
        <v>2111</v>
      </c>
      <c r="B2073">
        <v>3984</v>
      </c>
      <c r="C2073">
        <v>2</v>
      </c>
    </row>
    <row r="2074" spans="1:3" x14ac:dyDescent="0.25">
      <c r="A2074" t="s">
        <v>2112</v>
      </c>
      <c r="B2074">
        <v>3985</v>
      </c>
      <c r="C2074">
        <v>24</v>
      </c>
    </row>
    <row r="2075" spans="1:3" x14ac:dyDescent="0.25">
      <c r="A2075" t="s">
        <v>2113</v>
      </c>
      <c r="B2075">
        <v>3985</v>
      </c>
      <c r="C2075">
        <v>1</v>
      </c>
    </row>
    <row r="2076" spans="1:3" x14ac:dyDescent="0.25">
      <c r="A2076" t="s">
        <v>2114</v>
      </c>
      <c r="B2076">
        <v>3985</v>
      </c>
      <c r="C2076">
        <v>2</v>
      </c>
    </row>
    <row r="2077" spans="1:3" x14ac:dyDescent="0.25">
      <c r="A2077" t="s">
        <v>2115</v>
      </c>
      <c r="B2077">
        <v>3986</v>
      </c>
      <c r="C2077">
        <v>24</v>
      </c>
    </row>
    <row r="2078" spans="1:3" x14ac:dyDescent="0.25">
      <c r="A2078" t="s">
        <v>2116</v>
      </c>
      <c r="B2078">
        <v>3986</v>
      </c>
      <c r="C2078">
        <v>1</v>
      </c>
    </row>
    <row r="2079" spans="1:3" x14ac:dyDescent="0.25">
      <c r="A2079" t="s">
        <v>2117</v>
      </c>
      <c r="B2079">
        <v>3986</v>
      </c>
      <c r="C2079">
        <v>2</v>
      </c>
    </row>
    <row r="2080" spans="1:3" x14ac:dyDescent="0.25">
      <c r="A2080" t="s">
        <v>2118</v>
      </c>
      <c r="B2080">
        <v>3987</v>
      </c>
      <c r="C2080">
        <v>24</v>
      </c>
    </row>
    <row r="2081" spans="1:3" x14ac:dyDescent="0.25">
      <c r="A2081" t="s">
        <v>2119</v>
      </c>
      <c r="B2081">
        <v>3987</v>
      </c>
      <c r="C2081">
        <v>6</v>
      </c>
    </row>
    <row r="2082" spans="1:3" x14ac:dyDescent="0.25">
      <c r="A2082" t="s">
        <v>2120</v>
      </c>
      <c r="B2082">
        <v>3988</v>
      </c>
      <c r="C2082">
        <v>24</v>
      </c>
    </row>
    <row r="2083" spans="1:3" x14ac:dyDescent="0.25">
      <c r="A2083" t="s">
        <v>2121</v>
      </c>
      <c r="B2083">
        <v>3988</v>
      </c>
      <c r="C2083">
        <v>1</v>
      </c>
    </row>
    <row r="2084" spans="1:3" x14ac:dyDescent="0.25">
      <c r="A2084" t="s">
        <v>2122</v>
      </c>
      <c r="B2084">
        <v>3988</v>
      </c>
      <c r="C2084">
        <v>2</v>
      </c>
    </row>
    <row r="2085" spans="1:3" x14ac:dyDescent="0.25">
      <c r="A2085" t="s">
        <v>2123</v>
      </c>
      <c r="B2085">
        <v>3998</v>
      </c>
      <c r="C2085">
        <v>24</v>
      </c>
    </row>
    <row r="2086" spans="1:3" x14ac:dyDescent="0.25">
      <c r="A2086" t="s">
        <v>2124</v>
      </c>
      <c r="B2086">
        <v>3998</v>
      </c>
      <c r="C2086">
        <v>1</v>
      </c>
    </row>
    <row r="2087" spans="1:3" x14ac:dyDescent="0.25">
      <c r="A2087" t="s">
        <v>2125</v>
      </c>
      <c r="B2087">
        <v>3998</v>
      </c>
      <c r="C2087">
        <v>2</v>
      </c>
    </row>
    <row r="2088" spans="1:3" x14ac:dyDescent="0.25">
      <c r="A2088" t="s">
        <v>2126</v>
      </c>
      <c r="B2088">
        <v>3998</v>
      </c>
      <c r="C2088">
        <v>2</v>
      </c>
    </row>
    <row r="2089" spans="1:3" x14ac:dyDescent="0.25">
      <c r="A2089" t="s">
        <v>2127</v>
      </c>
      <c r="B2089">
        <v>3999</v>
      </c>
      <c r="C2089">
        <v>24</v>
      </c>
    </row>
    <row r="2090" spans="1:3" x14ac:dyDescent="0.25">
      <c r="A2090" t="s">
        <v>2128</v>
      </c>
      <c r="B2090">
        <v>3999</v>
      </c>
      <c r="C2090">
        <v>1</v>
      </c>
    </row>
    <row r="2091" spans="1:3" x14ac:dyDescent="0.25">
      <c r="A2091" t="s">
        <v>2129</v>
      </c>
      <c r="B2091">
        <v>3999</v>
      </c>
      <c r="C2091">
        <v>2</v>
      </c>
    </row>
    <row r="2092" spans="1:3" x14ac:dyDescent="0.25">
      <c r="A2092" t="s">
        <v>2130</v>
      </c>
      <c r="B2092">
        <v>3999</v>
      </c>
      <c r="C2092">
        <v>2</v>
      </c>
    </row>
    <row r="2093" spans="1:3" x14ac:dyDescent="0.25">
      <c r="A2093" t="s">
        <v>2131</v>
      </c>
      <c r="B2093">
        <v>4001</v>
      </c>
      <c r="C2093">
        <v>24</v>
      </c>
    </row>
    <row r="2094" spans="1:3" x14ac:dyDescent="0.25">
      <c r="A2094" t="s">
        <v>2132</v>
      </c>
      <c r="B2094">
        <v>4001</v>
      </c>
      <c r="C2094">
        <v>6</v>
      </c>
    </row>
    <row r="2095" spans="1:3" x14ac:dyDescent="0.25">
      <c r="A2095" t="s">
        <v>2133</v>
      </c>
      <c r="B2095">
        <v>4002</v>
      </c>
      <c r="C2095">
        <v>24</v>
      </c>
    </row>
    <row r="2096" spans="1:3" x14ac:dyDescent="0.25">
      <c r="A2096" t="s">
        <v>0</v>
      </c>
      <c r="B2096">
        <v>4002</v>
      </c>
      <c r="C2096">
        <v>1</v>
      </c>
    </row>
    <row r="2097" spans="1:3" x14ac:dyDescent="0.25">
      <c r="A2097" t="s">
        <v>2134</v>
      </c>
      <c r="B2097">
        <v>4002</v>
      </c>
      <c r="C2097">
        <v>2</v>
      </c>
    </row>
    <row r="2098" spans="1:3" x14ac:dyDescent="0.25">
      <c r="A2098" t="s">
        <v>2135</v>
      </c>
      <c r="B2098">
        <v>4003</v>
      </c>
      <c r="C2098">
        <v>24</v>
      </c>
    </row>
    <row r="2099" spans="1:3" x14ac:dyDescent="0.25">
      <c r="A2099" t="s">
        <v>2136</v>
      </c>
      <c r="B2099">
        <v>4003</v>
      </c>
      <c r="C2099">
        <v>1</v>
      </c>
    </row>
    <row r="2100" spans="1:3" x14ac:dyDescent="0.25">
      <c r="A2100" t="s">
        <v>2137</v>
      </c>
      <c r="B2100">
        <v>4003</v>
      </c>
      <c r="C2100">
        <v>4</v>
      </c>
    </row>
    <row r="2101" spans="1:3" x14ac:dyDescent="0.25">
      <c r="A2101" t="s">
        <v>2138</v>
      </c>
      <c r="B2101">
        <v>4004</v>
      </c>
      <c r="C2101">
        <v>24</v>
      </c>
    </row>
    <row r="2102" spans="1:3" x14ac:dyDescent="0.25">
      <c r="A2102" t="s">
        <v>2139</v>
      </c>
      <c r="B2102">
        <v>4004</v>
      </c>
      <c r="C2102">
        <v>1</v>
      </c>
    </row>
    <row r="2103" spans="1:3" x14ac:dyDescent="0.25">
      <c r="A2103" t="s">
        <v>2140</v>
      </c>
      <c r="B2103">
        <v>4004</v>
      </c>
      <c r="C2103">
        <v>2</v>
      </c>
    </row>
    <row r="2104" spans="1:3" x14ac:dyDescent="0.25">
      <c r="A2104" t="s">
        <v>2141</v>
      </c>
      <c r="B2104">
        <v>41001</v>
      </c>
      <c r="C2104">
        <v>4</v>
      </c>
    </row>
    <row r="2105" spans="1:3" x14ac:dyDescent="0.25">
      <c r="A2105" t="s">
        <v>2142</v>
      </c>
      <c r="B2105">
        <v>4100</v>
      </c>
      <c r="C2105">
        <v>12</v>
      </c>
    </row>
    <row r="2106" spans="1:3" x14ac:dyDescent="0.25">
      <c r="A2106" t="s">
        <v>2143</v>
      </c>
      <c r="B2106">
        <v>4100</v>
      </c>
      <c r="C2106">
        <v>1</v>
      </c>
    </row>
    <row r="2107" spans="1:3" x14ac:dyDescent="0.25">
      <c r="A2107" t="s">
        <v>2144</v>
      </c>
      <c r="B2107">
        <v>4100</v>
      </c>
      <c r="C2107">
        <v>4</v>
      </c>
    </row>
    <row r="2108" spans="1:3" x14ac:dyDescent="0.25">
      <c r="A2108" t="s">
        <v>2145</v>
      </c>
      <c r="B2108">
        <v>4101</v>
      </c>
      <c r="C2108">
        <v>12</v>
      </c>
    </row>
    <row r="2109" spans="1:3" x14ac:dyDescent="0.25">
      <c r="A2109" t="s">
        <v>2146</v>
      </c>
      <c r="B2109">
        <v>4101</v>
      </c>
      <c r="C2109">
        <v>1</v>
      </c>
    </row>
    <row r="2110" spans="1:3" x14ac:dyDescent="0.25">
      <c r="A2110" t="s">
        <v>2147</v>
      </c>
      <c r="B2110">
        <v>4101</v>
      </c>
      <c r="C2110">
        <v>4</v>
      </c>
    </row>
    <row r="2111" spans="1:3" x14ac:dyDescent="0.25">
      <c r="A2111" t="s">
        <v>2148</v>
      </c>
      <c r="B2111">
        <v>4102</v>
      </c>
      <c r="C2111">
        <v>12</v>
      </c>
    </row>
    <row r="2112" spans="1:3" x14ac:dyDescent="0.25">
      <c r="A2112" t="s">
        <v>2149</v>
      </c>
      <c r="B2112">
        <v>4102</v>
      </c>
      <c r="C2112">
        <v>1</v>
      </c>
    </row>
    <row r="2113" spans="1:3" x14ac:dyDescent="0.25">
      <c r="A2113" t="s">
        <v>2150</v>
      </c>
      <c r="B2113">
        <v>4102</v>
      </c>
      <c r="C2113">
        <v>4</v>
      </c>
    </row>
    <row r="2114" spans="1:3" x14ac:dyDescent="0.25">
      <c r="A2114" t="s">
        <v>2151</v>
      </c>
      <c r="B2114">
        <v>4103</v>
      </c>
      <c r="C2114">
        <v>12</v>
      </c>
    </row>
    <row r="2115" spans="1:3" x14ac:dyDescent="0.25">
      <c r="A2115" t="s">
        <v>2152</v>
      </c>
      <c r="B2115">
        <v>4103</v>
      </c>
      <c r="C2115">
        <v>1</v>
      </c>
    </row>
    <row r="2116" spans="1:3" x14ac:dyDescent="0.25">
      <c r="A2116" t="s">
        <v>2153</v>
      </c>
      <c r="B2116">
        <v>4103</v>
      </c>
      <c r="C2116">
        <v>4</v>
      </c>
    </row>
    <row r="2117" spans="1:3" x14ac:dyDescent="0.25">
      <c r="A2117" t="s">
        <v>2154</v>
      </c>
      <c r="B2117">
        <v>4104</v>
      </c>
      <c r="C2117">
        <v>12</v>
      </c>
    </row>
    <row r="2118" spans="1:3" x14ac:dyDescent="0.25">
      <c r="A2118" t="s">
        <v>2155</v>
      </c>
      <c r="B2118">
        <v>4104</v>
      </c>
      <c r="C2118">
        <v>1</v>
      </c>
    </row>
    <row r="2119" spans="1:3" x14ac:dyDescent="0.25">
      <c r="A2119" t="s">
        <v>2156</v>
      </c>
      <c r="B2119">
        <v>4104</v>
      </c>
      <c r="C2119">
        <v>4</v>
      </c>
    </row>
    <row r="2120" spans="1:3" x14ac:dyDescent="0.25">
      <c r="A2120" t="s">
        <v>2157</v>
      </c>
      <c r="B2120">
        <v>4105</v>
      </c>
      <c r="C2120">
        <v>12</v>
      </c>
    </row>
    <row r="2121" spans="1:3" x14ac:dyDescent="0.25">
      <c r="A2121" t="s">
        <v>2158</v>
      </c>
      <c r="B2121">
        <v>4105</v>
      </c>
      <c r="C2121">
        <v>1</v>
      </c>
    </row>
    <row r="2122" spans="1:3" x14ac:dyDescent="0.25">
      <c r="A2122" t="s">
        <v>2159</v>
      </c>
      <c r="B2122">
        <v>4105</v>
      </c>
      <c r="C2122">
        <v>4</v>
      </c>
    </row>
    <row r="2123" spans="1:3" x14ac:dyDescent="0.25">
      <c r="A2123" t="s">
        <v>2160</v>
      </c>
      <c r="B2123">
        <v>4106</v>
      </c>
      <c r="C2123">
        <v>12</v>
      </c>
    </row>
    <row r="2124" spans="1:3" x14ac:dyDescent="0.25">
      <c r="A2124" t="s">
        <v>2161</v>
      </c>
      <c r="B2124">
        <v>4106</v>
      </c>
      <c r="C2124">
        <v>1</v>
      </c>
    </row>
    <row r="2125" spans="1:3" x14ac:dyDescent="0.25">
      <c r="A2125" t="s">
        <v>2162</v>
      </c>
      <c r="B2125">
        <v>4106</v>
      </c>
      <c r="C2125">
        <v>4</v>
      </c>
    </row>
    <row r="2126" spans="1:3" x14ac:dyDescent="0.25">
      <c r="A2126" t="s">
        <v>2163</v>
      </c>
      <c r="B2126">
        <v>4107</v>
      </c>
      <c r="C2126">
        <v>12</v>
      </c>
    </row>
    <row r="2127" spans="1:3" x14ac:dyDescent="0.25">
      <c r="A2127" t="s">
        <v>2164</v>
      </c>
      <c r="B2127">
        <v>4107</v>
      </c>
      <c r="C2127">
        <v>1</v>
      </c>
    </row>
    <row r="2128" spans="1:3" x14ac:dyDescent="0.25">
      <c r="A2128" t="s">
        <v>2165</v>
      </c>
      <c r="B2128">
        <v>4107</v>
      </c>
      <c r="C2128">
        <v>4</v>
      </c>
    </row>
    <row r="2129" spans="1:3" x14ac:dyDescent="0.25">
      <c r="A2129" t="s">
        <v>2166</v>
      </c>
      <c r="B2129">
        <v>4120</v>
      </c>
      <c r="C2129">
        <v>12</v>
      </c>
    </row>
    <row r="2130" spans="1:3" x14ac:dyDescent="0.25">
      <c r="A2130" t="s">
        <v>2167</v>
      </c>
      <c r="B2130">
        <v>4120</v>
      </c>
      <c r="C2130">
        <v>1</v>
      </c>
    </row>
    <row r="2131" spans="1:3" x14ac:dyDescent="0.25">
      <c r="A2131" t="s">
        <v>2168</v>
      </c>
      <c r="B2131">
        <v>4120</v>
      </c>
      <c r="C2131">
        <v>2</v>
      </c>
    </row>
    <row r="2132" spans="1:3" x14ac:dyDescent="0.25">
      <c r="A2132" t="s">
        <v>2169</v>
      </c>
      <c r="B2132">
        <v>4121</v>
      </c>
      <c r="C2132">
        <v>12</v>
      </c>
    </row>
    <row r="2133" spans="1:3" x14ac:dyDescent="0.25">
      <c r="A2133" t="s">
        <v>2170</v>
      </c>
      <c r="B2133">
        <v>4121</v>
      </c>
      <c r="C2133">
        <v>1</v>
      </c>
    </row>
    <row r="2134" spans="1:3" x14ac:dyDescent="0.25">
      <c r="A2134" t="s">
        <v>2171</v>
      </c>
      <c r="B2134">
        <v>4121</v>
      </c>
      <c r="C2134">
        <v>2</v>
      </c>
    </row>
    <row r="2135" spans="1:3" x14ac:dyDescent="0.25">
      <c r="A2135" t="s">
        <v>2172</v>
      </c>
      <c r="B2135">
        <v>4122</v>
      </c>
      <c r="C2135">
        <v>12</v>
      </c>
    </row>
    <row r="2136" spans="1:3" x14ac:dyDescent="0.25">
      <c r="A2136" t="s">
        <v>2173</v>
      </c>
      <c r="B2136">
        <v>4122</v>
      </c>
      <c r="C2136">
        <v>1</v>
      </c>
    </row>
    <row r="2137" spans="1:3" x14ac:dyDescent="0.25">
      <c r="A2137" t="s">
        <v>2174</v>
      </c>
      <c r="B2137">
        <v>4122</v>
      </c>
      <c r="C2137">
        <v>2</v>
      </c>
    </row>
    <row r="2138" spans="1:3" x14ac:dyDescent="0.25">
      <c r="A2138" t="s">
        <v>2175</v>
      </c>
      <c r="B2138">
        <v>4123</v>
      </c>
      <c r="C2138">
        <v>12</v>
      </c>
    </row>
    <row r="2139" spans="1:3" x14ac:dyDescent="0.25">
      <c r="A2139" t="s">
        <v>2176</v>
      </c>
      <c r="B2139">
        <v>4123</v>
      </c>
      <c r="C2139">
        <v>12</v>
      </c>
    </row>
    <row r="2140" spans="1:3" x14ac:dyDescent="0.25">
      <c r="A2140" t="s">
        <v>2177</v>
      </c>
      <c r="B2140">
        <v>4123</v>
      </c>
      <c r="C2140">
        <v>1</v>
      </c>
    </row>
    <row r="2141" spans="1:3" x14ac:dyDescent="0.25">
      <c r="A2141" t="s">
        <v>2178</v>
      </c>
      <c r="B2141">
        <v>4123</v>
      </c>
      <c r="C2141">
        <v>2</v>
      </c>
    </row>
    <row r="2142" spans="1:3" x14ac:dyDescent="0.25">
      <c r="A2142" t="s">
        <v>2179</v>
      </c>
      <c r="B2142">
        <v>4124</v>
      </c>
      <c r="C2142">
        <v>12</v>
      </c>
    </row>
    <row r="2143" spans="1:3" x14ac:dyDescent="0.25">
      <c r="A2143" t="s">
        <v>2180</v>
      </c>
      <c r="B2143">
        <v>4124</v>
      </c>
      <c r="C2143">
        <v>1</v>
      </c>
    </row>
    <row r="2144" spans="1:3" x14ac:dyDescent="0.25">
      <c r="A2144" t="s">
        <v>2181</v>
      </c>
      <c r="B2144">
        <v>4124</v>
      </c>
      <c r="C2144">
        <v>2</v>
      </c>
    </row>
    <row r="2145" spans="1:3" x14ac:dyDescent="0.25">
      <c r="A2145" t="s">
        <v>2182</v>
      </c>
      <c r="B2145">
        <v>4125</v>
      </c>
      <c r="C2145">
        <v>12</v>
      </c>
    </row>
    <row r="2146" spans="1:3" x14ac:dyDescent="0.25">
      <c r="A2146" t="s">
        <v>31</v>
      </c>
      <c r="B2146">
        <v>4125</v>
      </c>
      <c r="C2146">
        <v>1</v>
      </c>
    </row>
    <row r="2147" spans="1:3" x14ac:dyDescent="0.25">
      <c r="A2147" t="s">
        <v>2183</v>
      </c>
      <c r="B2147">
        <v>4125</v>
      </c>
      <c r="C2147">
        <v>2</v>
      </c>
    </row>
    <row r="2148" spans="1:3" x14ac:dyDescent="0.25">
      <c r="A2148" t="s">
        <v>2184</v>
      </c>
      <c r="B2148">
        <v>4126</v>
      </c>
      <c r="C2148">
        <v>12</v>
      </c>
    </row>
    <row r="2149" spans="1:3" x14ac:dyDescent="0.25">
      <c r="A2149" t="s">
        <v>16</v>
      </c>
      <c r="B2149">
        <v>4126</v>
      </c>
      <c r="C2149">
        <v>1</v>
      </c>
    </row>
    <row r="2150" spans="1:3" x14ac:dyDescent="0.25">
      <c r="A2150" t="s">
        <v>2185</v>
      </c>
      <c r="B2150">
        <v>4126</v>
      </c>
      <c r="C2150">
        <v>2</v>
      </c>
    </row>
    <row r="2151" spans="1:3" x14ac:dyDescent="0.25">
      <c r="A2151" t="s">
        <v>2186</v>
      </c>
      <c r="B2151">
        <v>4127</v>
      </c>
      <c r="C2151">
        <v>12</v>
      </c>
    </row>
    <row r="2152" spans="1:3" x14ac:dyDescent="0.25">
      <c r="A2152" t="s">
        <v>2187</v>
      </c>
      <c r="B2152">
        <v>4127</v>
      </c>
      <c r="C2152">
        <v>1</v>
      </c>
    </row>
    <row r="2153" spans="1:3" x14ac:dyDescent="0.25">
      <c r="A2153" t="s">
        <v>2188</v>
      </c>
      <c r="B2153">
        <v>4127</v>
      </c>
      <c r="C2153">
        <v>2</v>
      </c>
    </row>
    <row r="2154" spans="1:3" x14ac:dyDescent="0.25">
      <c r="A2154" t="s">
        <v>2189</v>
      </c>
      <c r="B2154">
        <v>4130</v>
      </c>
      <c r="C2154">
        <v>1</v>
      </c>
    </row>
    <row r="2155" spans="1:3" x14ac:dyDescent="0.25">
      <c r="A2155" t="s">
        <v>2190</v>
      </c>
      <c r="B2155">
        <v>4130</v>
      </c>
      <c r="C2155">
        <v>4</v>
      </c>
    </row>
    <row r="2156" spans="1:3" x14ac:dyDescent="0.25">
      <c r="A2156" t="s">
        <v>2191</v>
      </c>
      <c r="B2156">
        <v>4131</v>
      </c>
      <c r="C2156">
        <v>12</v>
      </c>
    </row>
    <row r="2157" spans="1:3" x14ac:dyDescent="0.25">
      <c r="A2157" t="s">
        <v>2192</v>
      </c>
      <c r="B2157">
        <v>4131</v>
      </c>
      <c r="C2157">
        <v>1</v>
      </c>
    </row>
    <row r="2158" spans="1:3" x14ac:dyDescent="0.25">
      <c r="A2158" t="s">
        <v>2193</v>
      </c>
      <c r="B2158">
        <v>4131</v>
      </c>
      <c r="C2158">
        <v>4</v>
      </c>
    </row>
    <row r="2159" spans="1:3" x14ac:dyDescent="0.25">
      <c r="A2159" t="s">
        <v>2194</v>
      </c>
      <c r="B2159">
        <v>4132</v>
      </c>
      <c r="C2159">
        <v>1</v>
      </c>
    </row>
    <row r="2160" spans="1:3" x14ac:dyDescent="0.25">
      <c r="A2160" t="s">
        <v>2195</v>
      </c>
      <c r="B2160">
        <v>4132</v>
      </c>
      <c r="C2160">
        <v>4</v>
      </c>
    </row>
    <row r="2161" spans="1:3" x14ac:dyDescent="0.25">
      <c r="A2161" t="s">
        <v>2196</v>
      </c>
      <c r="B2161">
        <v>4133</v>
      </c>
      <c r="C2161">
        <v>1</v>
      </c>
    </row>
    <row r="2162" spans="1:3" x14ac:dyDescent="0.25">
      <c r="A2162" t="s">
        <v>2197</v>
      </c>
      <c r="B2162">
        <v>4133</v>
      </c>
      <c r="C2162">
        <v>4</v>
      </c>
    </row>
    <row r="2163" spans="1:3" x14ac:dyDescent="0.25">
      <c r="A2163" t="s">
        <v>2198</v>
      </c>
      <c r="B2163">
        <v>4134</v>
      </c>
      <c r="C2163">
        <v>4</v>
      </c>
    </row>
    <row r="2164" spans="1:3" x14ac:dyDescent="0.25">
      <c r="A2164" t="s">
        <v>2199</v>
      </c>
      <c r="B2164">
        <v>4140</v>
      </c>
      <c r="C2164">
        <v>12</v>
      </c>
    </row>
    <row r="2165" spans="1:3" x14ac:dyDescent="0.25">
      <c r="A2165" t="s">
        <v>2200</v>
      </c>
      <c r="B2165">
        <v>4140</v>
      </c>
      <c r="C2165">
        <v>1</v>
      </c>
    </row>
    <row r="2166" spans="1:3" x14ac:dyDescent="0.25">
      <c r="A2166" t="s">
        <v>2201</v>
      </c>
      <c r="B2166">
        <v>4140</v>
      </c>
      <c r="C2166">
        <v>2</v>
      </c>
    </row>
    <row r="2167" spans="1:3" x14ac:dyDescent="0.25">
      <c r="A2167" t="s">
        <v>2202</v>
      </c>
      <c r="B2167">
        <v>4141</v>
      </c>
      <c r="C2167">
        <v>12</v>
      </c>
    </row>
    <row r="2168" spans="1:3" x14ac:dyDescent="0.25">
      <c r="A2168" t="s">
        <v>2203</v>
      </c>
      <c r="B2168">
        <v>4141</v>
      </c>
      <c r="C2168">
        <v>1</v>
      </c>
    </row>
    <row r="2169" spans="1:3" x14ac:dyDescent="0.25">
      <c r="A2169" t="s">
        <v>2204</v>
      </c>
      <c r="B2169">
        <v>4141</v>
      </c>
      <c r="C2169">
        <v>2</v>
      </c>
    </row>
    <row r="2170" spans="1:3" x14ac:dyDescent="0.25">
      <c r="A2170" t="s">
        <v>2205</v>
      </c>
      <c r="B2170">
        <v>4142</v>
      </c>
      <c r="C2170">
        <v>12</v>
      </c>
    </row>
    <row r="2171" spans="1:3" x14ac:dyDescent="0.25">
      <c r="A2171" t="s">
        <v>2206</v>
      </c>
      <c r="B2171">
        <v>4142</v>
      </c>
      <c r="C2171">
        <v>1</v>
      </c>
    </row>
    <row r="2172" spans="1:3" x14ac:dyDescent="0.25">
      <c r="A2172" t="s">
        <v>2207</v>
      </c>
      <c r="B2172">
        <v>4142</v>
      </c>
      <c r="C2172">
        <v>2</v>
      </c>
    </row>
    <row r="2173" spans="1:3" x14ac:dyDescent="0.25">
      <c r="A2173" t="s">
        <v>2208</v>
      </c>
      <c r="B2173">
        <v>4143</v>
      </c>
      <c r="C2173">
        <v>12</v>
      </c>
    </row>
    <row r="2174" spans="1:3" x14ac:dyDescent="0.25">
      <c r="A2174" t="s">
        <v>2209</v>
      </c>
      <c r="B2174">
        <v>4143</v>
      </c>
      <c r="C2174">
        <v>1</v>
      </c>
    </row>
    <row r="2175" spans="1:3" x14ac:dyDescent="0.25">
      <c r="A2175" t="s">
        <v>2210</v>
      </c>
      <c r="B2175">
        <v>4143</v>
      </c>
      <c r="C2175">
        <v>2</v>
      </c>
    </row>
    <row r="2176" spans="1:3" x14ac:dyDescent="0.25">
      <c r="A2176" t="s">
        <v>2211</v>
      </c>
      <c r="B2176">
        <v>4144</v>
      </c>
      <c r="C2176">
        <v>12</v>
      </c>
    </row>
    <row r="2177" spans="1:3" x14ac:dyDescent="0.25">
      <c r="A2177" t="s">
        <v>2212</v>
      </c>
      <c r="B2177">
        <v>4144</v>
      </c>
      <c r="C2177">
        <v>1</v>
      </c>
    </row>
    <row r="2178" spans="1:3" x14ac:dyDescent="0.25">
      <c r="A2178" t="s">
        <v>2213</v>
      </c>
      <c r="B2178">
        <v>4144</v>
      </c>
      <c r="C2178">
        <v>2</v>
      </c>
    </row>
    <row r="2179" spans="1:3" x14ac:dyDescent="0.25">
      <c r="A2179" t="s">
        <v>2214</v>
      </c>
      <c r="B2179">
        <v>4145</v>
      </c>
      <c r="C2179">
        <v>12</v>
      </c>
    </row>
    <row r="2180" spans="1:3" x14ac:dyDescent="0.25">
      <c r="A2180" t="s">
        <v>2215</v>
      </c>
      <c r="B2180">
        <v>4145</v>
      </c>
      <c r="C2180">
        <v>1</v>
      </c>
    </row>
    <row r="2181" spans="1:3" x14ac:dyDescent="0.25">
      <c r="A2181" t="s">
        <v>2216</v>
      </c>
      <c r="B2181">
        <v>4145</v>
      </c>
      <c r="C2181">
        <v>2</v>
      </c>
    </row>
    <row r="2182" spans="1:3" x14ac:dyDescent="0.25">
      <c r="A2182" t="s">
        <v>2217</v>
      </c>
      <c r="B2182">
        <v>4146</v>
      </c>
      <c r="C2182">
        <v>12</v>
      </c>
    </row>
    <row r="2183" spans="1:3" x14ac:dyDescent="0.25">
      <c r="A2183" t="s">
        <v>2218</v>
      </c>
      <c r="B2183">
        <v>4146</v>
      </c>
      <c r="C2183">
        <v>1</v>
      </c>
    </row>
    <row r="2184" spans="1:3" x14ac:dyDescent="0.25">
      <c r="A2184" t="s">
        <v>2219</v>
      </c>
      <c r="B2184">
        <v>4146</v>
      </c>
      <c r="C2184">
        <v>2</v>
      </c>
    </row>
    <row r="2185" spans="1:3" x14ac:dyDescent="0.25">
      <c r="A2185" t="s">
        <v>2220</v>
      </c>
      <c r="B2185">
        <v>4147</v>
      </c>
      <c r="C2185">
        <v>12</v>
      </c>
    </row>
    <row r="2186" spans="1:3" x14ac:dyDescent="0.25">
      <c r="A2186" t="s">
        <v>2221</v>
      </c>
      <c r="B2186">
        <v>4147</v>
      </c>
      <c r="C2186">
        <v>1</v>
      </c>
    </row>
    <row r="2187" spans="1:3" x14ac:dyDescent="0.25">
      <c r="A2187" t="s">
        <v>2222</v>
      </c>
      <c r="B2187">
        <v>4147</v>
      </c>
      <c r="C2187">
        <v>2</v>
      </c>
    </row>
    <row r="2188" spans="1:3" x14ac:dyDescent="0.25">
      <c r="A2188" t="s">
        <v>2223</v>
      </c>
      <c r="B2188">
        <v>4150</v>
      </c>
      <c r="C2188">
        <v>12</v>
      </c>
    </row>
    <row r="2189" spans="1:3" x14ac:dyDescent="0.25">
      <c r="A2189" t="s">
        <v>2224</v>
      </c>
      <c r="B2189">
        <v>4150</v>
      </c>
      <c r="C2189">
        <v>1</v>
      </c>
    </row>
    <row r="2190" spans="1:3" x14ac:dyDescent="0.25">
      <c r="A2190" t="s">
        <v>2225</v>
      </c>
      <c r="B2190">
        <v>4150</v>
      </c>
      <c r="C2190">
        <v>2</v>
      </c>
    </row>
    <row r="2191" spans="1:3" x14ac:dyDescent="0.25">
      <c r="A2191" t="s">
        <v>2226</v>
      </c>
      <c r="B2191">
        <v>4151</v>
      </c>
      <c r="C2191">
        <v>12</v>
      </c>
    </row>
    <row r="2192" spans="1:3" x14ac:dyDescent="0.25">
      <c r="A2192" t="s">
        <v>2227</v>
      </c>
      <c r="B2192">
        <v>4151</v>
      </c>
      <c r="C2192">
        <v>1</v>
      </c>
    </row>
    <row r="2193" spans="1:3" x14ac:dyDescent="0.25">
      <c r="A2193" t="s">
        <v>2228</v>
      </c>
      <c r="B2193">
        <v>4151</v>
      </c>
      <c r="C2193">
        <v>2</v>
      </c>
    </row>
    <row r="2194" spans="1:3" x14ac:dyDescent="0.25">
      <c r="A2194" t="s">
        <v>2229</v>
      </c>
      <c r="B2194">
        <v>4152</v>
      </c>
      <c r="C2194">
        <v>12</v>
      </c>
    </row>
    <row r="2195" spans="1:3" x14ac:dyDescent="0.25">
      <c r="A2195" t="s">
        <v>2230</v>
      </c>
      <c r="B2195">
        <v>4152</v>
      </c>
      <c r="C2195">
        <v>1</v>
      </c>
    </row>
    <row r="2196" spans="1:3" x14ac:dyDescent="0.25">
      <c r="A2196" t="s">
        <v>2231</v>
      </c>
      <c r="B2196">
        <v>4152</v>
      </c>
      <c r="C2196">
        <v>2</v>
      </c>
    </row>
    <row r="2197" spans="1:3" x14ac:dyDescent="0.25">
      <c r="A2197" t="s">
        <v>2232</v>
      </c>
      <c r="B2197">
        <v>4153</v>
      </c>
      <c r="C2197">
        <v>12</v>
      </c>
    </row>
    <row r="2198" spans="1:3" x14ac:dyDescent="0.25">
      <c r="A2198" t="s">
        <v>2233</v>
      </c>
      <c r="B2198">
        <v>4153</v>
      </c>
      <c r="C2198">
        <v>1</v>
      </c>
    </row>
    <row r="2199" spans="1:3" x14ac:dyDescent="0.25">
      <c r="A2199" t="s">
        <v>2234</v>
      </c>
      <c r="B2199">
        <v>4153</v>
      </c>
      <c r="C2199">
        <v>2</v>
      </c>
    </row>
    <row r="2200" spans="1:3" x14ac:dyDescent="0.25">
      <c r="A2200" t="s">
        <v>2235</v>
      </c>
      <c r="B2200">
        <v>4160</v>
      </c>
      <c r="C2200">
        <v>12</v>
      </c>
    </row>
    <row r="2201" spans="1:3" x14ac:dyDescent="0.25">
      <c r="A2201" t="s">
        <v>2236</v>
      </c>
      <c r="B2201">
        <v>4160</v>
      </c>
      <c r="C2201">
        <v>1</v>
      </c>
    </row>
    <row r="2202" spans="1:3" x14ac:dyDescent="0.25">
      <c r="A2202" t="s">
        <v>2237</v>
      </c>
      <c r="B2202">
        <v>4160</v>
      </c>
      <c r="C2202">
        <v>2</v>
      </c>
    </row>
    <row r="2203" spans="1:3" x14ac:dyDescent="0.25">
      <c r="A2203" t="s">
        <v>2238</v>
      </c>
      <c r="B2203">
        <v>4161</v>
      </c>
      <c r="C2203">
        <v>12</v>
      </c>
    </row>
    <row r="2204" spans="1:3" x14ac:dyDescent="0.25">
      <c r="A2204" t="s">
        <v>2239</v>
      </c>
      <c r="B2204">
        <v>4161</v>
      </c>
      <c r="C2204">
        <v>1</v>
      </c>
    </row>
    <row r="2205" spans="1:3" x14ac:dyDescent="0.25">
      <c r="A2205" t="s">
        <v>2240</v>
      </c>
      <c r="B2205">
        <v>4161</v>
      </c>
      <c r="C2205">
        <v>2</v>
      </c>
    </row>
    <row r="2206" spans="1:3" x14ac:dyDescent="0.25">
      <c r="A2206" t="s">
        <v>2241</v>
      </c>
      <c r="B2206">
        <v>4162</v>
      </c>
      <c r="C2206">
        <v>12</v>
      </c>
    </row>
    <row r="2207" spans="1:3" x14ac:dyDescent="0.25">
      <c r="A2207" t="s">
        <v>2242</v>
      </c>
      <c r="B2207">
        <v>4162</v>
      </c>
      <c r="C2207">
        <v>1</v>
      </c>
    </row>
    <row r="2208" spans="1:3" x14ac:dyDescent="0.25">
      <c r="A2208" t="s">
        <v>2243</v>
      </c>
      <c r="B2208">
        <v>4162</v>
      </c>
      <c r="C2208">
        <v>2</v>
      </c>
    </row>
    <row r="2209" spans="1:3" x14ac:dyDescent="0.25">
      <c r="A2209" t="s">
        <v>2244</v>
      </c>
      <c r="B2209">
        <v>4163</v>
      </c>
      <c r="C2209">
        <v>12</v>
      </c>
    </row>
    <row r="2210" spans="1:3" x14ac:dyDescent="0.25">
      <c r="A2210" t="s">
        <v>2245</v>
      </c>
      <c r="B2210">
        <v>4163</v>
      </c>
      <c r="C2210">
        <v>1</v>
      </c>
    </row>
    <row r="2211" spans="1:3" x14ac:dyDescent="0.25">
      <c r="A2211" t="s">
        <v>2246</v>
      </c>
      <c r="B2211">
        <v>4163</v>
      </c>
      <c r="C2211">
        <v>2</v>
      </c>
    </row>
    <row r="2212" spans="1:3" x14ac:dyDescent="0.25">
      <c r="A2212" t="s">
        <v>2247</v>
      </c>
      <c r="B2212">
        <v>4398</v>
      </c>
      <c r="C2212">
        <v>24</v>
      </c>
    </row>
    <row r="2213" spans="1:3" x14ac:dyDescent="0.25">
      <c r="A2213" t="s">
        <v>2248</v>
      </c>
      <c r="B2213">
        <v>4398</v>
      </c>
      <c r="C2213">
        <v>1</v>
      </c>
    </row>
    <row r="2214" spans="1:3" x14ac:dyDescent="0.25">
      <c r="A2214" t="s">
        <v>2249</v>
      </c>
      <c r="B2214">
        <v>4398</v>
      </c>
      <c r="C2214">
        <v>2</v>
      </c>
    </row>
    <row r="2215" spans="1:3" x14ac:dyDescent="0.25">
      <c r="A2215" t="s">
        <v>2250</v>
      </c>
      <c r="B2215">
        <v>4399</v>
      </c>
      <c r="C2215">
        <v>24</v>
      </c>
    </row>
    <row r="2216" spans="1:3" x14ac:dyDescent="0.25">
      <c r="A2216" t="s">
        <v>2251</v>
      </c>
      <c r="B2216">
        <v>4399</v>
      </c>
      <c r="C2216">
        <v>1</v>
      </c>
    </row>
    <row r="2217" spans="1:3" x14ac:dyDescent="0.25">
      <c r="A2217" t="s">
        <v>2252</v>
      </c>
      <c r="B2217">
        <v>4399</v>
      </c>
      <c r="C2217">
        <v>2</v>
      </c>
    </row>
    <row r="2218" spans="1:3" x14ac:dyDescent="0.25">
      <c r="A2218" t="s">
        <v>2253</v>
      </c>
      <c r="B2218">
        <v>4400</v>
      </c>
      <c r="C2218">
        <v>24</v>
      </c>
    </row>
    <row r="2219" spans="1:3" x14ac:dyDescent="0.25">
      <c r="A2219" t="s">
        <v>2254</v>
      </c>
      <c r="B2219">
        <v>4400</v>
      </c>
      <c r="C2219">
        <v>2</v>
      </c>
    </row>
    <row r="2220" spans="1:3" x14ac:dyDescent="0.25">
      <c r="A2220" t="s">
        <v>2255</v>
      </c>
      <c r="B2220">
        <v>4401</v>
      </c>
      <c r="C2220">
        <v>24</v>
      </c>
    </row>
    <row r="2221" spans="1:3" x14ac:dyDescent="0.25">
      <c r="A2221" t="s">
        <v>2256</v>
      </c>
      <c r="B2221">
        <v>4401</v>
      </c>
      <c r="C2221">
        <v>6</v>
      </c>
    </row>
    <row r="2222" spans="1:3" x14ac:dyDescent="0.25">
      <c r="A2222" t="s">
        <v>2257</v>
      </c>
      <c r="B2222">
        <v>4410</v>
      </c>
      <c r="C2222">
        <v>24</v>
      </c>
    </row>
    <row r="2223" spans="1:3" x14ac:dyDescent="0.25">
      <c r="A2223" t="s">
        <v>2258</v>
      </c>
      <c r="B2223">
        <v>4410</v>
      </c>
      <c r="C2223">
        <v>6</v>
      </c>
    </row>
    <row r="2224" spans="1:3" x14ac:dyDescent="0.25">
      <c r="A2224" t="s">
        <v>2259</v>
      </c>
      <c r="B2224">
        <v>4411</v>
      </c>
      <c r="C2224">
        <v>24</v>
      </c>
    </row>
    <row r="2225" spans="1:3" x14ac:dyDescent="0.25">
      <c r="A2225" t="s">
        <v>2260</v>
      </c>
      <c r="B2225">
        <v>4411</v>
      </c>
      <c r="C2225">
        <v>4</v>
      </c>
    </row>
    <row r="2226" spans="1:3" x14ac:dyDescent="0.25">
      <c r="A2226" t="s">
        <v>2261</v>
      </c>
      <c r="B2226">
        <v>4412</v>
      </c>
      <c r="C2226">
        <v>24</v>
      </c>
    </row>
    <row r="2227" spans="1:3" x14ac:dyDescent="0.25">
      <c r="A2227" t="s">
        <v>2262</v>
      </c>
      <c r="B2227">
        <v>4412</v>
      </c>
      <c r="C2227">
        <v>4</v>
      </c>
    </row>
    <row r="2228" spans="1:3" x14ac:dyDescent="0.25">
      <c r="A2228" t="s">
        <v>2263</v>
      </c>
      <c r="B2228">
        <v>4413</v>
      </c>
      <c r="C2228">
        <v>24</v>
      </c>
    </row>
    <row r="2229" spans="1:3" x14ac:dyDescent="0.25">
      <c r="A2229" t="s">
        <v>2264</v>
      </c>
      <c r="B2229">
        <v>4413</v>
      </c>
      <c r="C2229">
        <v>6</v>
      </c>
    </row>
    <row r="2230" spans="1:3" x14ac:dyDescent="0.25">
      <c r="A2230" t="s">
        <v>2265</v>
      </c>
      <c r="B2230">
        <v>4414</v>
      </c>
      <c r="C2230">
        <v>24</v>
      </c>
    </row>
    <row r="2231" spans="1:3" x14ac:dyDescent="0.25">
      <c r="A2231" t="s">
        <v>2266</v>
      </c>
      <c r="B2231">
        <v>4414</v>
      </c>
      <c r="C2231">
        <v>6</v>
      </c>
    </row>
    <row r="2232" spans="1:3" x14ac:dyDescent="0.25">
      <c r="A2232" t="s">
        <v>2267</v>
      </c>
      <c r="B2232">
        <v>4420</v>
      </c>
      <c r="C2232">
        <v>24</v>
      </c>
    </row>
    <row r="2233" spans="1:3" x14ac:dyDescent="0.25">
      <c r="A2233" t="s">
        <v>2268</v>
      </c>
      <c r="B2233">
        <v>4420</v>
      </c>
      <c r="C2233">
        <v>600</v>
      </c>
    </row>
    <row r="2234" spans="1:3" x14ac:dyDescent="0.25">
      <c r="A2234" t="s">
        <v>2269</v>
      </c>
      <c r="B2234">
        <v>4429</v>
      </c>
      <c r="C2234">
        <v>24</v>
      </c>
    </row>
    <row r="2235" spans="1:3" x14ac:dyDescent="0.25">
      <c r="A2235" t="s">
        <v>2270</v>
      </c>
      <c r="B2235">
        <v>4429</v>
      </c>
      <c r="C2235">
        <v>6</v>
      </c>
    </row>
    <row r="2236" spans="1:3" x14ac:dyDescent="0.25">
      <c r="A2236" t="s">
        <v>2271</v>
      </c>
      <c r="B2236">
        <v>4430</v>
      </c>
      <c r="C2236">
        <v>24</v>
      </c>
    </row>
    <row r="2237" spans="1:3" x14ac:dyDescent="0.25">
      <c r="A2237" t="s">
        <v>2272</v>
      </c>
      <c r="B2237">
        <v>4430</v>
      </c>
      <c r="C2237">
        <v>6</v>
      </c>
    </row>
    <row r="2238" spans="1:3" x14ac:dyDescent="0.25">
      <c r="A2238" t="s">
        <v>2273</v>
      </c>
      <c r="B2238">
        <v>4431</v>
      </c>
      <c r="C2238">
        <v>24</v>
      </c>
    </row>
    <row r="2239" spans="1:3" x14ac:dyDescent="0.25">
      <c r="A2239" t="s">
        <v>2274</v>
      </c>
      <c r="B2239">
        <v>4431</v>
      </c>
      <c r="C2239">
        <v>6</v>
      </c>
    </row>
    <row r="2240" spans="1:3" x14ac:dyDescent="0.25">
      <c r="A2240" t="s">
        <v>2275</v>
      </c>
      <c r="B2240">
        <v>4432</v>
      </c>
      <c r="C2240">
        <v>24</v>
      </c>
    </row>
    <row r="2241" spans="1:3" x14ac:dyDescent="0.25">
      <c r="A2241" t="s">
        <v>2276</v>
      </c>
      <c r="B2241">
        <v>4432</v>
      </c>
      <c r="C2241">
        <v>6</v>
      </c>
    </row>
    <row r="2242" spans="1:3" x14ac:dyDescent="0.25">
      <c r="A2242" t="s">
        <v>2277</v>
      </c>
      <c r="B2242">
        <v>4433</v>
      </c>
      <c r="C2242">
        <v>24</v>
      </c>
    </row>
    <row r="2243" spans="1:3" x14ac:dyDescent="0.25">
      <c r="A2243" t="s">
        <v>2278</v>
      </c>
      <c r="B2243">
        <v>4433</v>
      </c>
      <c r="C2243">
        <v>4</v>
      </c>
    </row>
    <row r="2244" spans="1:3" x14ac:dyDescent="0.25">
      <c r="A2244" t="s">
        <v>2279</v>
      </c>
      <c r="B2244">
        <v>4434</v>
      </c>
      <c r="C2244">
        <v>24</v>
      </c>
    </row>
    <row r="2245" spans="1:3" x14ac:dyDescent="0.25">
      <c r="A2245" t="s">
        <v>2280</v>
      </c>
      <c r="B2245">
        <v>4434</v>
      </c>
      <c r="C2245">
        <v>4</v>
      </c>
    </row>
    <row r="2246" spans="1:3" x14ac:dyDescent="0.25">
      <c r="A2246" t="s">
        <v>2281</v>
      </c>
      <c r="B2246">
        <v>4435</v>
      </c>
      <c r="C2246">
        <v>24</v>
      </c>
    </row>
    <row r="2247" spans="1:3" x14ac:dyDescent="0.25">
      <c r="A2247" t="s">
        <v>2282</v>
      </c>
      <c r="B2247">
        <v>4435</v>
      </c>
      <c r="C2247">
        <v>4</v>
      </c>
    </row>
    <row r="2248" spans="1:3" x14ac:dyDescent="0.25">
      <c r="A2248" t="s">
        <v>2283</v>
      </c>
      <c r="B2248">
        <v>4436</v>
      </c>
      <c r="C2248">
        <v>24</v>
      </c>
    </row>
    <row r="2249" spans="1:3" x14ac:dyDescent="0.25">
      <c r="A2249" t="s">
        <v>2284</v>
      </c>
      <c r="B2249">
        <v>4436</v>
      </c>
      <c r="C2249">
        <v>4</v>
      </c>
    </row>
    <row r="2250" spans="1:3" x14ac:dyDescent="0.25">
      <c r="A2250" t="s">
        <v>2285</v>
      </c>
      <c r="B2250">
        <v>4438</v>
      </c>
      <c r="C2250">
        <v>24</v>
      </c>
    </row>
    <row r="2251" spans="1:3" x14ac:dyDescent="0.25">
      <c r="A2251" t="s">
        <v>2286</v>
      </c>
      <c r="B2251">
        <v>4438</v>
      </c>
      <c r="C2251">
        <v>6</v>
      </c>
    </row>
    <row r="2252" spans="1:3" x14ac:dyDescent="0.25">
      <c r="A2252" t="s">
        <v>2287</v>
      </c>
      <c r="B2252">
        <v>4439</v>
      </c>
      <c r="C2252">
        <v>24</v>
      </c>
    </row>
    <row r="2253" spans="1:3" x14ac:dyDescent="0.25">
      <c r="A2253" t="s">
        <v>2288</v>
      </c>
      <c r="B2253">
        <v>4439</v>
      </c>
      <c r="C2253">
        <v>4</v>
      </c>
    </row>
    <row r="2254" spans="1:3" x14ac:dyDescent="0.25">
      <c r="A2254" t="s">
        <v>2289</v>
      </c>
      <c r="B2254">
        <v>4440</v>
      </c>
      <c r="C2254">
        <v>24</v>
      </c>
    </row>
    <row r="2255" spans="1:3" x14ac:dyDescent="0.25">
      <c r="A2255" t="s">
        <v>2290</v>
      </c>
      <c r="B2255">
        <v>4440</v>
      </c>
      <c r="C2255">
        <v>6</v>
      </c>
    </row>
    <row r="2256" spans="1:3" x14ac:dyDescent="0.25">
      <c r="A2256" t="s">
        <v>2291</v>
      </c>
      <c r="B2256">
        <v>4441</v>
      </c>
      <c r="C2256">
        <v>24</v>
      </c>
    </row>
    <row r="2257" spans="1:3" x14ac:dyDescent="0.25">
      <c r="A2257" t="s">
        <v>2292</v>
      </c>
      <c r="B2257">
        <v>4441</v>
      </c>
      <c r="C2257">
        <v>3</v>
      </c>
    </row>
    <row r="2258" spans="1:3" x14ac:dyDescent="0.25">
      <c r="A2258" t="s">
        <v>2293</v>
      </c>
      <c r="B2258">
        <v>4442</v>
      </c>
      <c r="C2258">
        <v>24</v>
      </c>
    </row>
    <row r="2259" spans="1:3" x14ac:dyDescent="0.25">
      <c r="A2259" t="s">
        <v>2294</v>
      </c>
      <c r="B2259">
        <v>4442</v>
      </c>
      <c r="C2259">
        <v>4</v>
      </c>
    </row>
    <row r="2260" spans="1:3" x14ac:dyDescent="0.25">
      <c r="A2260" t="s">
        <v>2295</v>
      </c>
      <c r="B2260">
        <v>4475636</v>
      </c>
      <c r="C2260">
        <v>36</v>
      </c>
    </row>
    <row r="2261" spans="1:3" x14ac:dyDescent="0.25">
      <c r="A2261" t="s">
        <v>2296</v>
      </c>
      <c r="B2261">
        <v>4475636</v>
      </c>
      <c r="C2261">
        <v>1</v>
      </c>
    </row>
    <row r="2262" spans="1:3" x14ac:dyDescent="0.25">
      <c r="A2262" t="s">
        <v>2297</v>
      </c>
      <c r="B2262">
        <v>45089</v>
      </c>
      <c r="C2262">
        <v>36</v>
      </c>
    </row>
    <row r="2263" spans="1:3" x14ac:dyDescent="0.25">
      <c r="A2263" t="s">
        <v>2298</v>
      </c>
      <c r="B2263">
        <v>45089</v>
      </c>
      <c r="C2263">
        <v>1</v>
      </c>
    </row>
    <row r="2264" spans="1:3" x14ac:dyDescent="0.25">
      <c r="A2264" t="s">
        <v>2299</v>
      </c>
      <c r="B2264">
        <v>45090</v>
      </c>
      <c r="C2264">
        <v>36</v>
      </c>
    </row>
    <row r="2265" spans="1:3" x14ac:dyDescent="0.25">
      <c r="A2265" t="s">
        <v>2300</v>
      </c>
      <c r="B2265">
        <v>45090</v>
      </c>
      <c r="C2265">
        <v>1</v>
      </c>
    </row>
    <row r="2266" spans="1:3" x14ac:dyDescent="0.25">
      <c r="A2266" t="s">
        <v>2301</v>
      </c>
      <c r="B2266" t="s">
        <v>2302</v>
      </c>
      <c r="C2266">
        <v>24</v>
      </c>
    </row>
    <row r="2267" spans="1:3" x14ac:dyDescent="0.25">
      <c r="A2267" t="s">
        <v>2303</v>
      </c>
      <c r="B2267" t="s">
        <v>2302</v>
      </c>
      <c r="C2267">
        <v>2</v>
      </c>
    </row>
    <row r="2268" spans="1:3" x14ac:dyDescent="0.25">
      <c r="A2268" t="s">
        <v>2304</v>
      </c>
      <c r="B2268" t="s">
        <v>2302</v>
      </c>
      <c r="C2268">
        <v>24</v>
      </c>
    </row>
    <row r="2269" spans="1:3" x14ac:dyDescent="0.25">
      <c r="A2269" t="s">
        <v>2305</v>
      </c>
      <c r="B2269" t="s">
        <v>2302</v>
      </c>
      <c r="C2269">
        <v>2</v>
      </c>
    </row>
    <row r="2270" spans="1:3" x14ac:dyDescent="0.25">
      <c r="A2270" t="s">
        <v>2306</v>
      </c>
      <c r="B2270">
        <v>451</v>
      </c>
      <c r="C2270">
        <v>24</v>
      </c>
    </row>
    <row r="2271" spans="1:3" x14ac:dyDescent="0.25">
      <c r="A2271" t="s">
        <v>2307</v>
      </c>
      <c r="B2271">
        <v>451</v>
      </c>
      <c r="C2271">
        <v>1</v>
      </c>
    </row>
    <row r="2272" spans="1:3" x14ac:dyDescent="0.25">
      <c r="A2272" t="s">
        <v>2308</v>
      </c>
      <c r="B2272">
        <v>451</v>
      </c>
      <c r="C2272">
        <v>2</v>
      </c>
    </row>
    <row r="2273" spans="1:3" x14ac:dyDescent="0.25">
      <c r="A2273" t="s">
        <v>2309</v>
      </c>
      <c r="B2273">
        <v>452</v>
      </c>
      <c r="C2273">
        <v>24</v>
      </c>
    </row>
    <row r="2274" spans="1:3" x14ac:dyDescent="0.25">
      <c r="A2274" t="s">
        <v>2310</v>
      </c>
      <c r="B2274">
        <v>452</v>
      </c>
      <c r="C2274">
        <v>3</v>
      </c>
    </row>
    <row r="2275" spans="1:3" x14ac:dyDescent="0.25">
      <c r="A2275" t="s">
        <v>2311</v>
      </c>
      <c r="B2275">
        <v>453</v>
      </c>
      <c r="C2275">
        <v>24</v>
      </c>
    </row>
    <row r="2276" spans="1:3" x14ac:dyDescent="0.25">
      <c r="A2276" t="s">
        <v>2312</v>
      </c>
      <c r="B2276">
        <v>453</v>
      </c>
      <c r="C2276">
        <v>4</v>
      </c>
    </row>
    <row r="2277" spans="1:3" x14ac:dyDescent="0.25">
      <c r="A2277" t="s">
        <v>2313</v>
      </c>
      <c r="B2277">
        <v>45723</v>
      </c>
      <c r="C2277">
        <v>36</v>
      </c>
    </row>
    <row r="2278" spans="1:3" x14ac:dyDescent="0.25">
      <c r="A2278" t="s">
        <v>2314</v>
      </c>
      <c r="B2278">
        <v>45723</v>
      </c>
      <c r="C2278">
        <v>1</v>
      </c>
    </row>
    <row r="2279" spans="1:3" x14ac:dyDescent="0.25">
      <c r="A2279" t="s">
        <v>2315</v>
      </c>
      <c r="B2279">
        <v>4575236</v>
      </c>
      <c r="C2279">
        <v>1</v>
      </c>
    </row>
    <row r="2280" spans="1:3" x14ac:dyDescent="0.25">
      <c r="A2280" t="s">
        <v>2316</v>
      </c>
      <c r="B2280">
        <v>4575236</v>
      </c>
      <c r="C2280">
        <v>36</v>
      </c>
    </row>
    <row r="2281" spans="1:3" x14ac:dyDescent="0.25">
      <c r="A2281" t="s">
        <v>2317</v>
      </c>
      <c r="B2281">
        <v>4575236</v>
      </c>
      <c r="C2281">
        <v>1</v>
      </c>
    </row>
    <row r="2282" spans="1:3" x14ac:dyDescent="0.25">
      <c r="A2282" t="s">
        <v>2318</v>
      </c>
      <c r="B2282">
        <v>4575936</v>
      </c>
      <c r="C2282">
        <v>36</v>
      </c>
    </row>
    <row r="2283" spans="1:3" x14ac:dyDescent="0.25">
      <c r="A2283" t="s">
        <v>2319</v>
      </c>
      <c r="B2283">
        <v>4575936</v>
      </c>
      <c r="C2283">
        <v>2</v>
      </c>
    </row>
    <row r="2284" spans="1:3" x14ac:dyDescent="0.25">
      <c r="A2284" t="s">
        <v>2320</v>
      </c>
      <c r="B2284">
        <v>4576136</v>
      </c>
      <c r="C2284">
        <v>36</v>
      </c>
    </row>
    <row r="2285" spans="1:3" x14ac:dyDescent="0.25">
      <c r="A2285" t="s">
        <v>2321</v>
      </c>
      <c r="B2285">
        <v>4576136</v>
      </c>
      <c r="C2285">
        <v>2</v>
      </c>
    </row>
    <row r="2286" spans="1:3" x14ac:dyDescent="0.25">
      <c r="A2286" t="s">
        <v>2322</v>
      </c>
      <c r="B2286">
        <v>4576236</v>
      </c>
      <c r="C2286">
        <v>36</v>
      </c>
    </row>
    <row r="2287" spans="1:3" x14ac:dyDescent="0.25">
      <c r="A2287" t="s">
        <v>2323</v>
      </c>
      <c r="B2287">
        <v>4576236</v>
      </c>
      <c r="C2287">
        <v>1</v>
      </c>
    </row>
    <row r="2288" spans="1:3" x14ac:dyDescent="0.25">
      <c r="A2288" t="s">
        <v>2324</v>
      </c>
      <c r="B2288">
        <v>4576236</v>
      </c>
      <c r="C2288">
        <v>2</v>
      </c>
    </row>
    <row r="2289" spans="1:3" x14ac:dyDescent="0.25">
      <c r="A2289" t="s">
        <v>2325</v>
      </c>
      <c r="B2289">
        <v>4569945741</v>
      </c>
      <c r="C2289">
        <v>36</v>
      </c>
    </row>
    <row r="2290" spans="1:3" x14ac:dyDescent="0.25">
      <c r="A2290" t="s">
        <v>2326</v>
      </c>
      <c r="B2290">
        <v>4569945741</v>
      </c>
      <c r="C2290">
        <v>2</v>
      </c>
    </row>
    <row r="2291" spans="1:3" x14ac:dyDescent="0.25">
      <c r="A2291" t="s">
        <v>2327</v>
      </c>
      <c r="B2291">
        <v>4576436</v>
      </c>
      <c r="C2291">
        <v>36</v>
      </c>
    </row>
    <row r="2292" spans="1:3" x14ac:dyDescent="0.25">
      <c r="A2292" t="s">
        <v>2328</v>
      </c>
      <c r="B2292">
        <v>4576436</v>
      </c>
      <c r="C2292">
        <v>2</v>
      </c>
    </row>
    <row r="2293" spans="1:3" x14ac:dyDescent="0.25">
      <c r="A2293" t="s">
        <v>2329</v>
      </c>
      <c r="B2293">
        <v>4577036</v>
      </c>
      <c r="C2293">
        <v>36</v>
      </c>
    </row>
    <row r="2294" spans="1:3" x14ac:dyDescent="0.25">
      <c r="A2294" t="s">
        <v>2330</v>
      </c>
      <c r="B2294">
        <v>4577036</v>
      </c>
      <c r="C2294">
        <v>2</v>
      </c>
    </row>
    <row r="2295" spans="1:3" x14ac:dyDescent="0.25">
      <c r="A2295" t="s">
        <v>2331</v>
      </c>
      <c r="B2295">
        <v>465</v>
      </c>
      <c r="C2295">
        <v>1</v>
      </c>
    </row>
    <row r="2296" spans="1:3" x14ac:dyDescent="0.25">
      <c r="A2296" t="s">
        <v>2332</v>
      </c>
      <c r="B2296">
        <v>465</v>
      </c>
      <c r="C2296">
        <v>1</v>
      </c>
    </row>
    <row r="2297" spans="1:3" x14ac:dyDescent="0.25">
      <c r="A2297" t="s">
        <v>2333</v>
      </c>
      <c r="B2297">
        <v>465</v>
      </c>
      <c r="C2297">
        <v>48</v>
      </c>
    </row>
    <row r="2298" spans="1:3" x14ac:dyDescent="0.25">
      <c r="A2298" t="s">
        <v>2334</v>
      </c>
      <c r="B2298">
        <v>465</v>
      </c>
      <c r="C2298">
        <v>1</v>
      </c>
    </row>
    <row r="2299" spans="1:3" x14ac:dyDescent="0.25">
      <c r="A2299" t="s">
        <v>2335</v>
      </c>
      <c r="B2299">
        <v>465</v>
      </c>
      <c r="C2299">
        <v>4</v>
      </c>
    </row>
    <row r="2300" spans="1:3" x14ac:dyDescent="0.25">
      <c r="A2300" t="s">
        <v>2336</v>
      </c>
      <c r="B2300">
        <v>465</v>
      </c>
      <c r="C2300">
        <v>2</v>
      </c>
    </row>
    <row r="2301" spans="1:3" x14ac:dyDescent="0.25">
      <c r="A2301" t="s">
        <v>2337</v>
      </c>
      <c r="B2301">
        <v>465</v>
      </c>
      <c r="C2301">
        <v>4</v>
      </c>
    </row>
    <row r="2302" spans="1:3" x14ac:dyDescent="0.25">
      <c r="A2302" t="s">
        <v>2338</v>
      </c>
      <c r="B2302">
        <v>46947</v>
      </c>
      <c r="C2302">
        <v>2</v>
      </c>
    </row>
    <row r="2303" spans="1:3" x14ac:dyDescent="0.25">
      <c r="A2303" t="s">
        <v>2339</v>
      </c>
      <c r="B2303">
        <v>47100</v>
      </c>
      <c r="C2303">
        <v>48</v>
      </c>
    </row>
    <row r="2304" spans="1:3" x14ac:dyDescent="0.25">
      <c r="A2304" t="s">
        <v>2340</v>
      </c>
      <c r="B2304">
        <v>47100</v>
      </c>
      <c r="C2304">
        <v>2</v>
      </c>
    </row>
    <row r="2305" spans="1:3" x14ac:dyDescent="0.25">
      <c r="A2305" t="s">
        <v>2341</v>
      </c>
      <c r="B2305">
        <v>47170</v>
      </c>
      <c r="C2305">
        <v>36</v>
      </c>
    </row>
    <row r="2306" spans="1:3" x14ac:dyDescent="0.25">
      <c r="A2306" t="s">
        <v>2342</v>
      </c>
      <c r="B2306">
        <v>47170</v>
      </c>
      <c r="C2306">
        <v>2</v>
      </c>
    </row>
    <row r="2307" spans="1:3" x14ac:dyDescent="0.25">
      <c r="A2307" t="s">
        <v>2343</v>
      </c>
      <c r="B2307">
        <v>4721636</v>
      </c>
      <c r="C2307">
        <v>36</v>
      </c>
    </row>
    <row r="2308" spans="1:3" x14ac:dyDescent="0.25">
      <c r="A2308" t="s">
        <v>2344</v>
      </c>
      <c r="B2308">
        <v>4721636</v>
      </c>
      <c r="C2308">
        <v>1</v>
      </c>
    </row>
    <row r="2309" spans="1:3" x14ac:dyDescent="0.25">
      <c r="A2309" t="s">
        <v>2345</v>
      </c>
      <c r="B2309">
        <v>4735836</v>
      </c>
      <c r="C2309">
        <v>36</v>
      </c>
    </row>
    <row r="2310" spans="1:3" x14ac:dyDescent="0.25">
      <c r="A2310" t="s">
        <v>2346</v>
      </c>
      <c r="B2310">
        <v>4735836</v>
      </c>
      <c r="C2310">
        <v>1</v>
      </c>
    </row>
    <row r="2311" spans="1:3" x14ac:dyDescent="0.25">
      <c r="A2311" t="s">
        <v>2347</v>
      </c>
      <c r="B2311">
        <v>48503</v>
      </c>
      <c r="C2311">
        <v>48</v>
      </c>
    </row>
    <row r="2312" spans="1:3" x14ac:dyDescent="0.25">
      <c r="A2312" t="s">
        <v>2348</v>
      </c>
      <c r="B2312">
        <v>48503</v>
      </c>
      <c r="C2312">
        <v>2</v>
      </c>
    </row>
    <row r="2313" spans="1:3" x14ac:dyDescent="0.25">
      <c r="A2313" t="s">
        <v>2349</v>
      </c>
      <c r="B2313">
        <v>4881436</v>
      </c>
      <c r="C2313">
        <v>36</v>
      </c>
    </row>
    <row r="2314" spans="1:3" x14ac:dyDescent="0.25">
      <c r="A2314" t="s">
        <v>2350</v>
      </c>
      <c r="B2314">
        <v>4881436</v>
      </c>
      <c r="C2314">
        <v>1</v>
      </c>
    </row>
    <row r="2315" spans="1:3" x14ac:dyDescent="0.25">
      <c r="A2315" t="s">
        <v>2351</v>
      </c>
      <c r="B2315">
        <v>4881536</v>
      </c>
      <c r="C2315">
        <v>36</v>
      </c>
    </row>
    <row r="2316" spans="1:3" x14ac:dyDescent="0.25">
      <c r="A2316" t="s">
        <v>2352</v>
      </c>
      <c r="B2316">
        <v>4881536</v>
      </c>
      <c r="C2316">
        <v>2</v>
      </c>
    </row>
    <row r="2317" spans="1:3" x14ac:dyDescent="0.25">
      <c r="A2317" t="s">
        <v>2353</v>
      </c>
      <c r="B2317">
        <v>48924</v>
      </c>
      <c r="C2317">
        <v>48</v>
      </c>
    </row>
    <row r="2318" spans="1:3" x14ac:dyDescent="0.25">
      <c r="A2318" t="s">
        <v>2354</v>
      </c>
      <c r="B2318">
        <v>48924</v>
      </c>
      <c r="C2318">
        <v>2</v>
      </c>
    </row>
    <row r="2319" spans="1:3" x14ac:dyDescent="0.25">
      <c r="A2319" t="s">
        <v>2355</v>
      </c>
      <c r="B2319">
        <v>48925</v>
      </c>
      <c r="C2319">
        <v>2</v>
      </c>
    </row>
    <row r="2320" spans="1:3" x14ac:dyDescent="0.25">
      <c r="A2320" t="s">
        <v>2356</v>
      </c>
      <c r="B2320">
        <v>49175</v>
      </c>
      <c r="C2320">
        <v>36</v>
      </c>
    </row>
    <row r="2321" spans="1:3" x14ac:dyDescent="0.25">
      <c r="A2321" t="s">
        <v>2357</v>
      </c>
      <c r="B2321">
        <v>49175</v>
      </c>
      <c r="C2321">
        <v>1</v>
      </c>
    </row>
    <row r="2322" spans="1:3" x14ac:dyDescent="0.25">
      <c r="A2322" t="s">
        <v>2358</v>
      </c>
      <c r="B2322">
        <v>5000</v>
      </c>
      <c r="C2322">
        <v>36</v>
      </c>
    </row>
    <row r="2323" spans="1:3" x14ac:dyDescent="0.25">
      <c r="A2323" t="s">
        <v>2359</v>
      </c>
      <c r="B2323">
        <v>5000</v>
      </c>
      <c r="C2323">
        <v>1</v>
      </c>
    </row>
    <row r="2324" spans="1:3" x14ac:dyDescent="0.25">
      <c r="A2324" t="s">
        <v>2360</v>
      </c>
      <c r="B2324">
        <v>5000</v>
      </c>
      <c r="C2324">
        <v>3</v>
      </c>
    </row>
    <row r="2325" spans="1:3" x14ac:dyDescent="0.25">
      <c r="A2325" t="s">
        <v>2361</v>
      </c>
      <c r="B2325">
        <v>5001</v>
      </c>
      <c r="C2325">
        <v>24</v>
      </c>
    </row>
    <row r="2326" spans="1:3" x14ac:dyDescent="0.25">
      <c r="A2326" t="s">
        <v>2362</v>
      </c>
      <c r="B2326">
        <v>5001</v>
      </c>
      <c r="C2326">
        <v>1</v>
      </c>
    </row>
    <row r="2327" spans="1:3" x14ac:dyDescent="0.25">
      <c r="A2327" t="s">
        <v>2363</v>
      </c>
      <c r="B2327">
        <v>5001</v>
      </c>
      <c r="C2327">
        <v>2</v>
      </c>
    </row>
    <row r="2328" spans="1:3" x14ac:dyDescent="0.25">
      <c r="A2328" t="s">
        <v>2364</v>
      </c>
      <c r="B2328">
        <v>5002</v>
      </c>
      <c r="C2328">
        <v>24</v>
      </c>
    </row>
    <row r="2329" spans="1:3" x14ac:dyDescent="0.25">
      <c r="A2329" t="s">
        <v>2365</v>
      </c>
      <c r="B2329">
        <v>5002</v>
      </c>
      <c r="C2329">
        <v>1</v>
      </c>
    </row>
    <row r="2330" spans="1:3" x14ac:dyDescent="0.25">
      <c r="A2330" t="s">
        <v>2366</v>
      </c>
      <c r="B2330">
        <v>5002</v>
      </c>
      <c r="C2330">
        <v>2</v>
      </c>
    </row>
    <row r="2331" spans="1:3" x14ac:dyDescent="0.25">
      <c r="A2331" t="s">
        <v>2367</v>
      </c>
      <c r="B2331">
        <v>5003</v>
      </c>
      <c r="C2331">
        <v>24</v>
      </c>
    </row>
    <row r="2332" spans="1:3" x14ac:dyDescent="0.25">
      <c r="A2332" t="s">
        <v>2368</v>
      </c>
      <c r="B2332">
        <v>5003</v>
      </c>
      <c r="C2332">
        <v>1</v>
      </c>
    </row>
    <row r="2333" spans="1:3" x14ac:dyDescent="0.25">
      <c r="A2333" t="s">
        <v>2369</v>
      </c>
      <c r="B2333">
        <v>5003</v>
      </c>
      <c r="C2333">
        <v>2</v>
      </c>
    </row>
    <row r="2334" spans="1:3" x14ac:dyDescent="0.25">
      <c r="A2334" t="s">
        <v>2370</v>
      </c>
      <c r="B2334">
        <v>5004</v>
      </c>
      <c r="C2334">
        <v>24</v>
      </c>
    </row>
    <row r="2335" spans="1:3" x14ac:dyDescent="0.25">
      <c r="A2335" t="s">
        <v>2371</v>
      </c>
      <c r="B2335">
        <v>5004</v>
      </c>
      <c r="C2335">
        <v>1</v>
      </c>
    </row>
    <row r="2336" spans="1:3" x14ac:dyDescent="0.25">
      <c r="A2336" t="s">
        <v>2372</v>
      </c>
      <c r="B2336">
        <v>5004</v>
      </c>
      <c r="C2336">
        <v>2</v>
      </c>
    </row>
    <row r="2337" spans="1:3" x14ac:dyDescent="0.25">
      <c r="A2337" t="s">
        <v>2373</v>
      </c>
      <c r="B2337">
        <v>5005</v>
      </c>
      <c r="C2337">
        <v>48</v>
      </c>
    </row>
    <row r="2338" spans="1:3" x14ac:dyDescent="0.25">
      <c r="A2338" t="s">
        <v>2374</v>
      </c>
      <c r="B2338">
        <v>5005</v>
      </c>
      <c r="C2338">
        <v>1</v>
      </c>
    </row>
    <row r="2339" spans="1:3" x14ac:dyDescent="0.25">
      <c r="A2339" t="s">
        <v>2375</v>
      </c>
      <c r="B2339">
        <v>5005</v>
      </c>
      <c r="C2339">
        <v>4</v>
      </c>
    </row>
    <row r="2340" spans="1:3" x14ac:dyDescent="0.25">
      <c r="A2340" t="s">
        <v>2376</v>
      </c>
      <c r="B2340">
        <v>5009</v>
      </c>
      <c r="C2340">
        <v>36</v>
      </c>
    </row>
    <row r="2341" spans="1:3" x14ac:dyDescent="0.25">
      <c r="A2341" t="s">
        <v>2377</v>
      </c>
      <c r="B2341">
        <v>5009</v>
      </c>
      <c r="C2341">
        <v>1</v>
      </c>
    </row>
    <row r="2342" spans="1:3" x14ac:dyDescent="0.25">
      <c r="A2342" t="s">
        <v>2378</v>
      </c>
      <c r="B2342">
        <v>5009</v>
      </c>
      <c r="C2342">
        <v>2</v>
      </c>
    </row>
    <row r="2343" spans="1:3" x14ac:dyDescent="0.25">
      <c r="A2343" t="s">
        <v>2379</v>
      </c>
      <c r="B2343">
        <v>5010</v>
      </c>
      <c r="C2343">
        <v>50</v>
      </c>
    </row>
    <row r="2344" spans="1:3" x14ac:dyDescent="0.25">
      <c r="A2344" t="s">
        <v>2380</v>
      </c>
      <c r="B2344">
        <v>5010</v>
      </c>
      <c r="C2344">
        <v>1</v>
      </c>
    </row>
    <row r="2345" spans="1:3" x14ac:dyDescent="0.25">
      <c r="A2345" t="s">
        <v>2381</v>
      </c>
      <c r="B2345">
        <v>5010</v>
      </c>
      <c r="C2345">
        <v>2</v>
      </c>
    </row>
    <row r="2346" spans="1:3" x14ac:dyDescent="0.25">
      <c r="A2346" t="s">
        <v>2382</v>
      </c>
      <c r="B2346">
        <v>5010</v>
      </c>
      <c r="C2346">
        <v>5</v>
      </c>
    </row>
    <row r="2347" spans="1:3" x14ac:dyDescent="0.25">
      <c r="A2347" t="s">
        <v>2383</v>
      </c>
      <c r="B2347">
        <v>5010</v>
      </c>
      <c r="C2347">
        <v>5</v>
      </c>
    </row>
    <row r="2348" spans="1:3" x14ac:dyDescent="0.25">
      <c r="A2348" t="s">
        <v>2384</v>
      </c>
      <c r="B2348">
        <v>5011</v>
      </c>
      <c r="C2348">
        <v>1</v>
      </c>
    </row>
    <row r="2349" spans="1:3" x14ac:dyDescent="0.25">
      <c r="A2349" t="s">
        <v>2385</v>
      </c>
      <c r="B2349">
        <v>5011</v>
      </c>
      <c r="C2349">
        <v>50</v>
      </c>
    </row>
    <row r="2350" spans="1:3" x14ac:dyDescent="0.25">
      <c r="A2350" t="s">
        <v>2386</v>
      </c>
      <c r="B2350">
        <v>5011</v>
      </c>
      <c r="C2350">
        <v>1</v>
      </c>
    </row>
    <row r="2351" spans="1:3" x14ac:dyDescent="0.25">
      <c r="A2351" t="s">
        <v>2387</v>
      </c>
      <c r="B2351">
        <v>5011</v>
      </c>
      <c r="C2351">
        <v>2</v>
      </c>
    </row>
    <row r="2352" spans="1:3" x14ac:dyDescent="0.25">
      <c r="A2352" t="s">
        <v>2388</v>
      </c>
      <c r="B2352">
        <v>5011</v>
      </c>
      <c r="C2352">
        <v>4</v>
      </c>
    </row>
    <row r="2353" spans="1:3" x14ac:dyDescent="0.25">
      <c r="A2353" t="s">
        <v>2389</v>
      </c>
      <c r="B2353">
        <v>5011</v>
      </c>
      <c r="C2353">
        <v>2</v>
      </c>
    </row>
    <row r="2354" spans="1:3" x14ac:dyDescent="0.25">
      <c r="A2354" t="s">
        <v>2390</v>
      </c>
      <c r="B2354">
        <v>5011</v>
      </c>
      <c r="C2354">
        <v>4</v>
      </c>
    </row>
    <row r="2355" spans="1:3" x14ac:dyDescent="0.25">
      <c r="A2355" t="s">
        <v>2391</v>
      </c>
      <c r="B2355">
        <v>5012</v>
      </c>
      <c r="C2355">
        <v>50</v>
      </c>
    </row>
    <row r="2356" spans="1:3" x14ac:dyDescent="0.25">
      <c r="A2356" t="s">
        <v>2392</v>
      </c>
      <c r="B2356">
        <v>5012</v>
      </c>
      <c r="C2356">
        <v>1</v>
      </c>
    </row>
    <row r="2357" spans="1:3" x14ac:dyDescent="0.25">
      <c r="A2357" t="s">
        <v>2393</v>
      </c>
      <c r="B2357">
        <v>5012</v>
      </c>
      <c r="C2357">
        <v>2</v>
      </c>
    </row>
    <row r="2358" spans="1:3" x14ac:dyDescent="0.25">
      <c r="A2358" t="s">
        <v>2394</v>
      </c>
      <c r="B2358">
        <v>5012</v>
      </c>
      <c r="C2358">
        <v>6</v>
      </c>
    </row>
    <row r="2359" spans="1:3" x14ac:dyDescent="0.25">
      <c r="A2359" t="s">
        <v>2395</v>
      </c>
      <c r="B2359">
        <v>5012</v>
      </c>
      <c r="C2359">
        <v>2</v>
      </c>
    </row>
    <row r="2360" spans="1:3" x14ac:dyDescent="0.25">
      <c r="A2360" t="s">
        <v>2396</v>
      </c>
      <c r="B2360">
        <v>5012</v>
      </c>
      <c r="C2360">
        <v>6</v>
      </c>
    </row>
    <row r="2361" spans="1:3" x14ac:dyDescent="0.25">
      <c r="A2361" t="s">
        <v>2397</v>
      </c>
      <c r="B2361">
        <v>5013</v>
      </c>
      <c r="C2361">
        <v>1</v>
      </c>
    </row>
    <row r="2362" spans="1:3" x14ac:dyDescent="0.25">
      <c r="A2362" t="s">
        <v>2398</v>
      </c>
      <c r="B2362">
        <v>5013</v>
      </c>
      <c r="C2362">
        <v>50</v>
      </c>
    </row>
    <row r="2363" spans="1:3" x14ac:dyDescent="0.25">
      <c r="A2363" t="s">
        <v>2399</v>
      </c>
      <c r="B2363">
        <v>5013</v>
      </c>
      <c r="C2363">
        <v>1</v>
      </c>
    </row>
    <row r="2364" spans="1:3" x14ac:dyDescent="0.25">
      <c r="A2364" t="s">
        <v>2400</v>
      </c>
      <c r="B2364">
        <v>5013</v>
      </c>
      <c r="C2364">
        <v>2</v>
      </c>
    </row>
    <row r="2365" spans="1:3" x14ac:dyDescent="0.25">
      <c r="A2365" t="s">
        <v>2401</v>
      </c>
      <c r="B2365">
        <v>5013</v>
      </c>
      <c r="C2365">
        <v>4</v>
      </c>
    </row>
    <row r="2366" spans="1:3" x14ac:dyDescent="0.25">
      <c r="A2366" t="s">
        <v>2402</v>
      </c>
      <c r="B2366">
        <v>5013</v>
      </c>
      <c r="C2366">
        <v>2</v>
      </c>
    </row>
    <row r="2367" spans="1:3" x14ac:dyDescent="0.25">
      <c r="A2367" t="s">
        <v>2403</v>
      </c>
      <c r="B2367">
        <v>5013</v>
      </c>
      <c r="C2367">
        <v>4</v>
      </c>
    </row>
    <row r="2368" spans="1:3" x14ac:dyDescent="0.25">
      <c r="A2368" t="s">
        <v>2404</v>
      </c>
      <c r="B2368">
        <v>5014</v>
      </c>
      <c r="C2368">
        <v>45</v>
      </c>
    </row>
    <row r="2369" spans="1:3" x14ac:dyDescent="0.25">
      <c r="A2369" t="s">
        <v>2405</v>
      </c>
      <c r="B2369">
        <v>5014</v>
      </c>
      <c r="C2369">
        <v>1</v>
      </c>
    </row>
    <row r="2370" spans="1:3" x14ac:dyDescent="0.25">
      <c r="A2370" t="s">
        <v>2406</v>
      </c>
      <c r="B2370">
        <v>5014</v>
      </c>
      <c r="C2370">
        <v>2</v>
      </c>
    </row>
    <row r="2371" spans="1:3" x14ac:dyDescent="0.25">
      <c r="A2371" t="s">
        <v>2407</v>
      </c>
      <c r="B2371">
        <v>5015</v>
      </c>
      <c r="C2371">
        <v>100</v>
      </c>
    </row>
    <row r="2372" spans="1:3" x14ac:dyDescent="0.25">
      <c r="A2372" t="s">
        <v>2408</v>
      </c>
      <c r="B2372">
        <v>5016</v>
      </c>
      <c r="C2372">
        <v>25</v>
      </c>
    </row>
    <row r="2373" spans="1:3" x14ac:dyDescent="0.25">
      <c r="A2373" t="s">
        <v>2409</v>
      </c>
      <c r="B2373">
        <v>5017</v>
      </c>
      <c r="C2373">
        <v>25</v>
      </c>
    </row>
    <row r="2374" spans="1:3" x14ac:dyDescent="0.25">
      <c r="A2374" t="s">
        <v>2410</v>
      </c>
      <c r="B2374">
        <v>5018</v>
      </c>
      <c r="C2374">
        <v>25</v>
      </c>
    </row>
    <row r="2375" spans="1:3" x14ac:dyDescent="0.25">
      <c r="A2375" t="s">
        <v>2411</v>
      </c>
      <c r="B2375">
        <v>5019</v>
      </c>
      <c r="C2375">
        <v>25</v>
      </c>
    </row>
    <row r="2376" spans="1:3" x14ac:dyDescent="0.25">
      <c r="A2376" t="s">
        <v>2412</v>
      </c>
      <c r="B2376">
        <v>501</v>
      </c>
      <c r="C2376">
        <v>24</v>
      </c>
    </row>
    <row r="2377" spans="1:3" x14ac:dyDescent="0.25">
      <c r="A2377" t="s">
        <v>2413</v>
      </c>
      <c r="B2377">
        <v>501</v>
      </c>
      <c r="C2377">
        <v>4</v>
      </c>
    </row>
    <row r="2378" spans="1:3" x14ac:dyDescent="0.25">
      <c r="A2378" t="s">
        <v>2414</v>
      </c>
      <c r="B2378">
        <v>5020</v>
      </c>
      <c r="C2378">
        <v>25</v>
      </c>
    </row>
    <row r="2379" spans="1:3" x14ac:dyDescent="0.25">
      <c r="A2379" t="s">
        <v>2415</v>
      </c>
      <c r="B2379">
        <v>5021</v>
      </c>
      <c r="C2379">
        <v>25</v>
      </c>
    </row>
    <row r="2380" spans="1:3" x14ac:dyDescent="0.25">
      <c r="A2380" t="s">
        <v>2416</v>
      </c>
      <c r="B2380">
        <v>5022</v>
      </c>
      <c r="C2380">
        <v>25</v>
      </c>
    </row>
    <row r="2381" spans="1:3" x14ac:dyDescent="0.25">
      <c r="A2381" t="s">
        <v>2417</v>
      </c>
      <c r="B2381">
        <v>5023</v>
      </c>
      <c r="C2381">
        <v>25</v>
      </c>
    </row>
    <row r="2382" spans="1:3" x14ac:dyDescent="0.25">
      <c r="A2382" t="s">
        <v>2418</v>
      </c>
      <c r="B2382">
        <v>5024</v>
      </c>
      <c r="C2382">
        <v>25</v>
      </c>
    </row>
    <row r="2383" spans="1:3" x14ac:dyDescent="0.25">
      <c r="A2383" t="s">
        <v>2419</v>
      </c>
      <c r="B2383">
        <v>5025</v>
      </c>
      <c r="C2383">
        <v>25</v>
      </c>
    </row>
    <row r="2384" spans="1:3" x14ac:dyDescent="0.25">
      <c r="A2384" t="s">
        <v>2420</v>
      </c>
      <c r="B2384">
        <v>5026</v>
      </c>
      <c r="C2384">
        <v>25</v>
      </c>
    </row>
    <row r="2385" spans="1:3" x14ac:dyDescent="0.25">
      <c r="A2385" t="s">
        <v>2421</v>
      </c>
      <c r="B2385">
        <v>5027</v>
      </c>
      <c r="C2385">
        <v>48</v>
      </c>
    </row>
    <row r="2386" spans="1:3" x14ac:dyDescent="0.25">
      <c r="A2386" t="s">
        <v>2422</v>
      </c>
      <c r="B2386">
        <v>5027</v>
      </c>
      <c r="C2386">
        <v>1</v>
      </c>
    </row>
    <row r="2387" spans="1:3" x14ac:dyDescent="0.25">
      <c r="A2387" t="s">
        <v>2423</v>
      </c>
      <c r="B2387">
        <v>5027</v>
      </c>
      <c r="C2387">
        <v>2</v>
      </c>
    </row>
    <row r="2388" spans="1:3" x14ac:dyDescent="0.25">
      <c r="A2388" t="s">
        <v>2424</v>
      </c>
      <c r="B2388">
        <v>5028</v>
      </c>
      <c r="C2388">
        <v>25</v>
      </c>
    </row>
    <row r="2389" spans="1:3" x14ac:dyDescent="0.25">
      <c r="A2389" t="s">
        <v>2425</v>
      </c>
      <c r="B2389">
        <v>5029</v>
      </c>
      <c r="C2389">
        <v>25</v>
      </c>
    </row>
    <row r="2390" spans="1:3" x14ac:dyDescent="0.25">
      <c r="A2390" t="s">
        <v>2426</v>
      </c>
      <c r="B2390">
        <v>5030</v>
      </c>
      <c r="C2390">
        <v>25</v>
      </c>
    </row>
    <row r="2391" spans="1:3" x14ac:dyDescent="0.25">
      <c r="A2391" t="s">
        <v>2427</v>
      </c>
      <c r="B2391">
        <v>5031</v>
      </c>
      <c r="C2391">
        <v>25</v>
      </c>
    </row>
    <row r="2392" spans="1:3" x14ac:dyDescent="0.25">
      <c r="A2392" t="s">
        <v>2428</v>
      </c>
      <c r="B2392">
        <v>5032</v>
      </c>
      <c r="C2392">
        <v>25</v>
      </c>
    </row>
    <row r="2393" spans="1:3" x14ac:dyDescent="0.25">
      <c r="A2393" t="s">
        <v>2429</v>
      </c>
      <c r="B2393">
        <v>5033</v>
      </c>
      <c r="C2393">
        <v>24</v>
      </c>
    </row>
    <row r="2394" spans="1:3" x14ac:dyDescent="0.25">
      <c r="A2394" t="s">
        <v>2430</v>
      </c>
      <c r="B2394">
        <v>5033</v>
      </c>
      <c r="C2394">
        <v>1</v>
      </c>
    </row>
    <row r="2395" spans="1:3" x14ac:dyDescent="0.25">
      <c r="A2395" t="s">
        <v>2431</v>
      </c>
      <c r="B2395">
        <v>5033</v>
      </c>
      <c r="C2395">
        <v>2</v>
      </c>
    </row>
    <row r="2396" spans="1:3" x14ac:dyDescent="0.25">
      <c r="A2396" t="s">
        <v>2432</v>
      </c>
      <c r="B2396">
        <v>5034</v>
      </c>
      <c r="C2396">
        <v>24</v>
      </c>
    </row>
    <row r="2397" spans="1:3" x14ac:dyDescent="0.25">
      <c r="A2397" t="s">
        <v>2433</v>
      </c>
      <c r="B2397">
        <v>5034</v>
      </c>
      <c r="C2397">
        <v>1</v>
      </c>
    </row>
    <row r="2398" spans="1:3" x14ac:dyDescent="0.25">
      <c r="A2398" t="s">
        <v>2434</v>
      </c>
      <c r="B2398">
        <v>5034</v>
      </c>
      <c r="C2398">
        <v>2</v>
      </c>
    </row>
    <row r="2399" spans="1:3" x14ac:dyDescent="0.25">
      <c r="A2399" t="s">
        <v>2435</v>
      </c>
      <c r="B2399">
        <v>5035</v>
      </c>
      <c r="C2399">
        <v>24</v>
      </c>
    </row>
    <row r="2400" spans="1:3" x14ac:dyDescent="0.25">
      <c r="A2400" t="s">
        <v>2436</v>
      </c>
      <c r="B2400">
        <v>5035</v>
      </c>
      <c r="C2400">
        <v>4</v>
      </c>
    </row>
    <row r="2401" spans="1:3" x14ac:dyDescent="0.25">
      <c r="A2401" t="s">
        <v>2437</v>
      </c>
      <c r="B2401">
        <v>5038</v>
      </c>
      <c r="C2401">
        <v>6</v>
      </c>
    </row>
    <row r="2402" spans="1:3" x14ac:dyDescent="0.25">
      <c r="A2402" t="s">
        <v>2438</v>
      </c>
      <c r="B2402">
        <v>5038</v>
      </c>
      <c r="C2402">
        <v>1</v>
      </c>
    </row>
    <row r="2403" spans="1:3" x14ac:dyDescent="0.25">
      <c r="A2403" t="s">
        <v>2439</v>
      </c>
      <c r="B2403">
        <v>5038</v>
      </c>
      <c r="C2403">
        <v>2</v>
      </c>
    </row>
    <row r="2404" spans="1:3" x14ac:dyDescent="0.25">
      <c r="A2404" t="s">
        <v>2440</v>
      </c>
      <c r="B2404">
        <v>5039</v>
      </c>
      <c r="C2404">
        <v>6</v>
      </c>
    </row>
    <row r="2405" spans="1:3" x14ac:dyDescent="0.25">
      <c r="A2405" t="s">
        <v>2441</v>
      </c>
      <c r="B2405">
        <v>5039</v>
      </c>
      <c r="C2405">
        <v>1</v>
      </c>
    </row>
    <row r="2406" spans="1:3" x14ac:dyDescent="0.25">
      <c r="A2406" t="s">
        <v>2442</v>
      </c>
      <c r="B2406">
        <v>5039</v>
      </c>
      <c r="C2406">
        <v>2</v>
      </c>
    </row>
    <row r="2407" spans="1:3" x14ac:dyDescent="0.25">
      <c r="A2407" t="s">
        <v>2443</v>
      </c>
      <c r="B2407">
        <v>503</v>
      </c>
      <c r="C2407">
        <v>24</v>
      </c>
    </row>
    <row r="2408" spans="1:3" x14ac:dyDescent="0.25">
      <c r="A2408" t="s">
        <v>2444</v>
      </c>
      <c r="B2408">
        <v>503</v>
      </c>
      <c r="C2408">
        <v>4</v>
      </c>
    </row>
    <row r="2409" spans="1:3" x14ac:dyDescent="0.25">
      <c r="A2409" t="s">
        <v>2445</v>
      </c>
      <c r="B2409">
        <v>5040</v>
      </c>
      <c r="C2409">
        <v>48</v>
      </c>
    </row>
    <row r="2410" spans="1:3" x14ac:dyDescent="0.25">
      <c r="A2410" t="s">
        <v>2446</v>
      </c>
      <c r="B2410">
        <v>5040</v>
      </c>
      <c r="C2410">
        <v>1</v>
      </c>
    </row>
    <row r="2411" spans="1:3" x14ac:dyDescent="0.25">
      <c r="A2411" t="s">
        <v>2447</v>
      </c>
      <c r="B2411">
        <v>5040</v>
      </c>
      <c r="C2411">
        <v>4</v>
      </c>
    </row>
    <row r="2412" spans="1:3" x14ac:dyDescent="0.25">
      <c r="A2412" t="s">
        <v>2448</v>
      </c>
      <c r="B2412">
        <v>5042</v>
      </c>
      <c r="C2412">
        <v>48</v>
      </c>
    </row>
    <row r="2413" spans="1:3" x14ac:dyDescent="0.25">
      <c r="A2413" t="s">
        <v>2449</v>
      </c>
      <c r="B2413">
        <v>5042</v>
      </c>
      <c r="C2413">
        <v>2</v>
      </c>
    </row>
    <row r="2414" spans="1:3" x14ac:dyDescent="0.25">
      <c r="A2414" t="s">
        <v>2450</v>
      </c>
      <c r="B2414">
        <v>5043</v>
      </c>
      <c r="C2414">
        <v>48</v>
      </c>
    </row>
    <row r="2415" spans="1:3" x14ac:dyDescent="0.25">
      <c r="A2415" t="s">
        <v>2451</v>
      </c>
      <c r="B2415">
        <v>5043</v>
      </c>
      <c r="C2415">
        <v>1</v>
      </c>
    </row>
    <row r="2416" spans="1:3" x14ac:dyDescent="0.25">
      <c r="A2416" t="s">
        <v>2452</v>
      </c>
      <c r="B2416">
        <v>5043</v>
      </c>
      <c r="C2416">
        <v>12</v>
      </c>
    </row>
    <row r="2417" spans="1:3" x14ac:dyDescent="0.25">
      <c r="A2417" t="s">
        <v>2453</v>
      </c>
      <c r="B2417">
        <v>5043</v>
      </c>
      <c r="C2417">
        <v>12</v>
      </c>
    </row>
    <row r="2418" spans="1:3" x14ac:dyDescent="0.25">
      <c r="A2418" t="s">
        <v>2454</v>
      </c>
      <c r="B2418">
        <v>5043</v>
      </c>
      <c r="C2418">
        <v>2</v>
      </c>
    </row>
    <row r="2419" spans="1:3" x14ac:dyDescent="0.25">
      <c r="A2419" t="s">
        <v>2455</v>
      </c>
      <c r="B2419">
        <v>5044</v>
      </c>
      <c r="C2419">
        <v>48</v>
      </c>
    </row>
    <row r="2420" spans="1:3" x14ac:dyDescent="0.25">
      <c r="A2420" t="s">
        <v>32</v>
      </c>
      <c r="B2420">
        <v>5044</v>
      </c>
      <c r="C2420">
        <v>1</v>
      </c>
    </row>
    <row r="2421" spans="1:3" x14ac:dyDescent="0.25">
      <c r="A2421" t="s">
        <v>2456</v>
      </c>
      <c r="B2421">
        <v>5044</v>
      </c>
      <c r="C2421">
        <v>2</v>
      </c>
    </row>
    <row r="2422" spans="1:3" x14ac:dyDescent="0.25">
      <c r="A2422" t="s">
        <v>2457</v>
      </c>
      <c r="B2422">
        <v>5044</v>
      </c>
      <c r="C2422">
        <v>3</v>
      </c>
    </row>
    <row r="2423" spans="1:3" x14ac:dyDescent="0.25">
      <c r="A2423" t="s">
        <v>2458</v>
      </c>
      <c r="B2423">
        <v>5045</v>
      </c>
      <c r="C2423">
        <v>1</v>
      </c>
    </row>
    <row r="2424" spans="1:3" x14ac:dyDescent="0.25">
      <c r="A2424" t="s">
        <v>2459</v>
      </c>
      <c r="B2424">
        <v>5045</v>
      </c>
      <c r="C2424">
        <v>48</v>
      </c>
    </row>
    <row r="2425" spans="1:3" x14ac:dyDescent="0.25">
      <c r="A2425" t="s">
        <v>10</v>
      </c>
      <c r="B2425">
        <v>5045</v>
      </c>
      <c r="C2425">
        <v>1</v>
      </c>
    </row>
    <row r="2426" spans="1:3" x14ac:dyDescent="0.25">
      <c r="A2426" t="s">
        <v>2460</v>
      </c>
      <c r="B2426">
        <v>5045</v>
      </c>
      <c r="C2426">
        <v>2</v>
      </c>
    </row>
    <row r="2427" spans="1:3" x14ac:dyDescent="0.25">
      <c r="A2427" t="s">
        <v>2461</v>
      </c>
      <c r="B2427">
        <v>5046</v>
      </c>
      <c r="C2427">
        <v>24</v>
      </c>
    </row>
    <row r="2428" spans="1:3" x14ac:dyDescent="0.25">
      <c r="A2428" t="s">
        <v>2462</v>
      </c>
      <c r="B2428">
        <v>5046</v>
      </c>
      <c r="C2428">
        <v>1</v>
      </c>
    </row>
    <row r="2429" spans="1:3" x14ac:dyDescent="0.25">
      <c r="A2429" t="s">
        <v>2463</v>
      </c>
      <c r="B2429">
        <v>5046</v>
      </c>
      <c r="C2429">
        <v>4</v>
      </c>
    </row>
    <row r="2430" spans="1:3" x14ac:dyDescent="0.25">
      <c r="A2430" t="s">
        <v>2464</v>
      </c>
      <c r="B2430">
        <v>5047</v>
      </c>
      <c r="C2430">
        <v>24</v>
      </c>
    </row>
    <row r="2431" spans="1:3" x14ac:dyDescent="0.25">
      <c r="A2431" t="s">
        <v>2465</v>
      </c>
      <c r="B2431">
        <v>5047</v>
      </c>
      <c r="C2431">
        <v>1</v>
      </c>
    </row>
    <row r="2432" spans="1:3" x14ac:dyDescent="0.25">
      <c r="A2432" t="s">
        <v>2466</v>
      </c>
      <c r="B2432">
        <v>5047</v>
      </c>
      <c r="C2432">
        <v>4</v>
      </c>
    </row>
    <row r="2433" spans="1:3" x14ac:dyDescent="0.25">
      <c r="A2433" t="s">
        <v>2467</v>
      </c>
      <c r="B2433">
        <v>5048</v>
      </c>
      <c r="C2433">
        <v>24</v>
      </c>
    </row>
    <row r="2434" spans="1:3" x14ac:dyDescent="0.25">
      <c r="A2434" t="s">
        <v>2468</v>
      </c>
      <c r="B2434">
        <v>5048</v>
      </c>
      <c r="C2434">
        <v>1</v>
      </c>
    </row>
    <row r="2435" spans="1:3" x14ac:dyDescent="0.25">
      <c r="A2435" t="s">
        <v>2469</v>
      </c>
      <c r="B2435">
        <v>5048</v>
      </c>
      <c r="C2435">
        <v>4</v>
      </c>
    </row>
    <row r="2436" spans="1:3" x14ac:dyDescent="0.25">
      <c r="A2436" t="s">
        <v>2470</v>
      </c>
      <c r="B2436">
        <v>5049</v>
      </c>
      <c r="C2436">
        <v>24</v>
      </c>
    </row>
    <row r="2437" spans="1:3" x14ac:dyDescent="0.25">
      <c r="A2437" t="s">
        <v>2471</v>
      </c>
      <c r="B2437">
        <v>5049</v>
      </c>
      <c r="C2437">
        <v>1</v>
      </c>
    </row>
    <row r="2438" spans="1:3" x14ac:dyDescent="0.25">
      <c r="A2438" t="s">
        <v>2472</v>
      </c>
      <c r="B2438">
        <v>5049</v>
      </c>
      <c r="C2438">
        <v>4</v>
      </c>
    </row>
    <row r="2439" spans="1:3" x14ac:dyDescent="0.25">
      <c r="A2439" t="s">
        <v>2473</v>
      </c>
      <c r="B2439">
        <v>5050</v>
      </c>
      <c r="C2439">
        <v>48</v>
      </c>
    </row>
    <row r="2440" spans="1:3" x14ac:dyDescent="0.25">
      <c r="A2440" t="s">
        <v>2474</v>
      </c>
      <c r="B2440">
        <v>5050</v>
      </c>
      <c r="C2440">
        <v>1</v>
      </c>
    </row>
    <row r="2441" spans="1:3" x14ac:dyDescent="0.25">
      <c r="A2441" t="s">
        <v>2475</v>
      </c>
      <c r="B2441">
        <v>5050</v>
      </c>
      <c r="C2441">
        <v>4</v>
      </c>
    </row>
    <row r="2442" spans="1:3" x14ac:dyDescent="0.25">
      <c r="A2442" t="s">
        <v>2476</v>
      </c>
      <c r="B2442">
        <v>5051</v>
      </c>
      <c r="C2442">
        <v>48</v>
      </c>
    </row>
    <row r="2443" spans="1:3" x14ac:dyDescent="0.25">
      <c r="A2443" t="s">
        <v>2477</v>
      </c>
      <c r="B2443">
        <v>5051</v>
      </c>
      <c r="C2443">
        <v>1</v>
      </c>
    </row>
    <row r="2444" spans="1:3" x14ac:dyDescent="0.25">
      <c r="A2444" t="s">
        <v>2478</v>
      </c>
      <c r="B2444">
        <v>5051</v>
      </c>
      <c r="C2444">
        <v>4</v>
      </c>
    </row>
    <row r="2445" spans="1:3" x14ac:dyDescent="0.25">
      <c r="A2445" t="s">
        <v>2479</v>
      </c>
      <c r="B2445">
        <v>5052</v>
      </c>
      <c r="C2445">
        <v>48</v>
      </c>
    </row>
    <row r="2446" spans="1:3" x14ac:dyDescent="0.25">
      <c r="A2446" t="s">
        <v>2480</v>
      </c>
      <c r="B2446">
        <v>5052</v>
      </c>
      <c r="C2446">
        <v>1</v>
      </c>
    </row>
    <row r="2447" spans="1:3" x14ac:dyDescent="0.25">
      <c r="A2447" t="s">
        <v>2481</v>
      </c>
      <c r="B2447">
        <v>5052</v>
      </c>
      <c r="C2447">
        <v>4</v>
      </c>
    </row>
    <row r="2448" spans="1:3" x14ac:dyDescent="0.25">
      <c r="A2448" t="s">
        <v>2482</v>
      </c>
      <c r="B2448">
        <v>5053</v>
      </c>
      <c r="C2448">
        <v>48</v>
      </c>
    </row>
    <row r="2449" spans="1:3" x14ac:dyDescent="0.25">
      <c r="A2449" t="s">
        <v>7</v>
      </c>
      <c r="B2449">
        <v>5053</v>
      </c>
      <c r="C2449">
        <v>2</v>
      </c>
    </row>
    <row r="2450" spans="1:3" x14ac:dyDescent="0.25">
      <c r="A2450" t="s">
        <v>2483</v>
      </c>
      <c r="B2450">
        <v>5054</v>
      </c>
      <c r="C2450">
        <v>24</v>
      </c>
    </row>
    <row r="2451" spans="1:3" x14ac:dyDescent="0.25">
      <c r="A2451" t="s">
        <v>2484</v>
      </c>
      <c r="B2451">
        <v>5054</v>
      </c>
      <c r="C2451">
        <v>5</v>
      </c>
    </row>
    <row r="2452" spans="1:3" x14ac:dyDescent="0.25">
      <c r="A2452" t="s">
        <v>2485</v>
      </c>
      <c r="B2452">
        <v>5055</v>
      </c>
      <c r="C2452">
        <v>25</v>
      </c>
    </row>
    <row r="2453" spans="1:3" x14ac:dyDescent="0.25">
      <c r="A2453" t="s">
        <v>2486</v>
      </c>
      <c r="B2453">
        <v>5056</v>
      </c>
      <c r="C2453">
        <v>25</v>
      </c>
    </row>
    <row r="2454" spans="1:3" x14ac:dyDescent="0.25">
      <c r="A2454" t="s">
        <v>2487</v>
      </c>
      <c r="B2454">
        <v>5057</v>
      </c>
      <c r="C2454">
        <v>25</v>
      </c>
    </row>
    <row r="2455" spans="1:3" x14ac:dyDescent="0.25">
      <c r="A2455" t="s">
        <v>2488</v>
      </c>
      <c r="B2455">
        <v>5059</v>
      </c>
      <c r="C2455">
        <v>48</v>
      </c>
    </row>
    <row r="2456" spans="1:3" x14ac:dyDescent="0.25">
      <c r="A2456" t="s">
        <v>2489</v>
      </c>
      <c r="B2456">
        <v>5059</v>
      </c>
      <c r="C2456">
        <v>1</v>
      </c>
    </row>
    <row r="2457" spans="1:3" x14ac:dyDescent="0.25">
      <c r="A2457" t="s">
        <v>2490</v>
      </c>
      <c r="B2457">
        <v>5059</v>
      </c>
      <c r="C2457">
        <v>2</v>
      </c>
    </row>
    <row r="2458" spans="1:3" x14ac:dyDescent="0.25">
      <c r="A2458" t="s">
        <v>2491</v>
      </c>
      <c r="B2458">
        <v>5064</v>
      </c>
      <c r="C2458">
        <v>5</v>
      </c>
    </row>
    <row r="2459" spans="1:3" x14ac:dyDescent="0.25">
      <c r="A2459" t="s">
        <v>2492</v>
      </c>
      <c r="B2459">
        <v>5064</v>
      </c>
      <c r="C2459">
        <v>1</v>
      </c>
    </row>
    <row r="2460" spans="1:3" x14ac:dyDescent="0.25">
      <c r="A2460" t="s">
        <v>2493</v>
      </c>
      <c r="B2460">
        <v>5064</v>
      </c>
      <c r="C2460">
        <v>4</v>
      </c>
    </row>
    <row r="2461" spans="1:3" x14ac:dyDescent="0.25">
      <c r="A2461" t="s">
        <v>2494</v>
      </c>
      <c r="B2461">
        <v>5065</v>
      </c>
      <c r="C2461">
        <v>24</v>
      </c>
    </row>
    <row r="2462" spans="1:3" x14ac:dyDescent="0.25">
      <c r="A2462" t="s">
        <v>2495</v>
      </c>
      <c r="B2462">
        <v>5065</v>
      </c>
      <c r="C2462">
        <v>1</v>
      </c>
    </row>
    <row r="2463" spans="1:3" x14ac:dyDescent="0.25">
      <c r="A2463" t="s">
        <v>2496</v>
      </c>
      <c r="B2463">
        <v>5065</v>
      </c>
      <c r="C2463">
        <v>4</v>
      </c>
    </row>
    <row r="2464" spans="1:3" x14ac:dyDescent="0.25">
      <c r="A2464" t="s">
        <v>2497</v>
      </c>
      <c r="B2464">
        <v>5066</v>
      </c>
      <c r="C2464">
        <v>24</v>
      </c>
    </row>
    <row r="2465" spans="1:3" x14ac:dyDescent="0.25">
      <c r="A2465" t="s">
        <v>2498</v>
      </c>
      <c r="B2465">
        <v>5066</v>
      </c>
      <c r="C2465">
        <v>1</v>
      </c>
    </row>
    <row r="2466" spans="1:3" x14ac:dyDescent="0.25">
      <c r="A2466" t="s">
        <v>2499</v>
      </c>
      <c r="B2466">
        <v>5066</v>
      </c>
      <c r="C2466">
        <v>4</v>
      </c>
    </row>
    <row r="2467" spans="1:3" x14ac:dyDescent="0.25">
      <c r="A2467" t="s">
        <v>2500</v>
      </c>
      <c r="B2467">
        <v>5067</v>
      </c>
      <c r="C2467">
        <v>24</v>
      </c>
    </row>
    <row r="2468" spans="1:3" x14ac:dyDescent="0.25">
      <c r="A2468" t="s">
        <v>2501</v>
      </c>
      <c r="B2468">
        <v>5067</v>
      </c>
      <c r="C2468">
        <v>1</v>
      </c>
    </row>
    <row r="2469" spans="1:3" x14ac:dyDescent="0.25">
      <c r="A2469" t="s">
        <v>2502</v>
      </c>
      <c r="B2469">
        <v>5067</v>
      </c>
      <c r="C2469">
        <v>4</v>
      </c>
    </row>
    <row r="2470" spans="1:3" x14ac:dyDescent="0.25">
      <c r="A2470" t="s">
        <v>2503</v>
      </c>
      <c r="B2470">
        <v>5068</v>
      </c>
      <c r="C2470">
        <v>24</v>
      </c>
    </row>
    <row r="2471" spans="1:3" x14ac:dyDescent="0.25">
      <c r="A2471" t="s">
        <v>2504</v>
      </c>
      <c r="B2471">
        <v>5068</v>
      </c>
      <c r="C2471">
        <v>1</v>
      </c>
    </row>
    <row r="2472" spans="1:3" x14ac:dyDescent="0.25">
      <c r="A2472" t="s">
        <v>2505</v>
      </c>
      <c r="B2472">
        <v>5068</v>
      </c>
      <c r="C2472">
        <v>2</v>
      </c>
    </row>
    <row r="2473" spans="1:3" x14ac:dyDescent="0.25">
      <c r="A2473" t="s">
        <v>2506</v>
      </c>
      <c r="B2473">
        <v>506</v>
      </c>
      <c r="C2473">
        <v>1</v>
      </c>
    </row>
    <row r="2474" spans="1:3" x14ac:dyDescent="0.25">
      <c r="A2474" t="s">
        <v>2507</v>
      </c>
      <c r="B2474">
        <v>506</v>
      </c>
      <c r="C2474">
        <v>48</v>
      </c>
    </row>
    <row r="2475" spans="1:3" x14ac:dyDescent="0.25">
      <c r="A2475" t="s">
        <v>2508</v>
      </c>
      <c r="B2475">
        <v>506</v>
      </c>
      <c r="C2475">
        <v>1</v>
      </c>
    </row>
    <row r="2476" spans="1:3" x14ac:dyDescent="0.25">
      <c r="A2476" t="s">
        <v>2509</v>
      </c>
      <c r="B2476">
        <v>506</v>
      </c>
      <c r="C2476">
        <v>2</v>
      </c>
    </row>
    <row r="2477" spans="1:3" x14ac:dyDescent="0.25">
      <c r="A2477" t="s">
        <v>2510</v>
      </c>
      <c r="B2477">
        <v>5071</v>
      </c>
      <c r="C2477">
        <v>10</v>
      </c>
    </row>
    <row r="2478" spans="1:3" x14ac:dyDescent="0.25">
      <c r="A2478" t="s">
        <v>2511</v>
      </c>
      <c r="B2478">
        <v>5071</v>
      </c>
      <c r="C2478">
        <v>1</v>
      </c>
    </row>
    <row r="2479" spans="1:3" x14ac:dyDescent="0.25">
      <c r="A2479" t="s">
        <v>2512</v>
      </c>
      <c r="B2479">
        <v>5071</v>
      </c>
      <c r="C2479">
        <v>2</v>
      </c>
    </row>
    <row r="2480" spans="1:3" x14ac:dyDescent="0.25">
      <c r="A2480" t="s">
        <v>2513</v>
      </c>
      <c r="B2480">
        <v>5072</v>
      </c>
      <c r="C2480">
        <v>5</v>
      </c>
    </row>
    <row r="2481" spans="1:3" x14ac:dyDescent="0.25">
      <c r="A2481" t="s">
        <v>2514</v>
      </c>
      <c r="B2481">
        <v>5072</v>
      </c>
      <c r="C2481">
        <v>1</v>
      </c>
    </row>
    <row r="2482" spans="1:3" x14ac:dyDescent="0.25">
      <c r="A2482" t="s">
        <v>2515</v>
      </c>
      <c r="B2482">
        <v>5072</v>
      </c>
      <c r="C2482">
        <v>2</v>
      </c>
    </row>
    <row r="2483" spans="1:3" x14ac:dyDescent="0.25">
      <c r="A2483" t="s">
        <v>2516</v>
      </c>
      <c r="B2483">
        <v>5073</v>
      </c>
      <c r="C2483">
        <v>5</v>
      </c>
    </row>
    <row r="2484" spans="1:3" x14ac:dyDescent="0.25">
      <c r="A2484" t="s">
        <v>2517</v>
      </c>
      <c r="B2484">
        <v>5073</v>
      </c>
      <c r="C2484">
        <v>1</v>
      </c>
    </row>
    <row r="2485" spans="1:3" x14ac:dyDescent="0.25">
      <c r="A2485" t="s">
        <v>2518</v>
      </c>
      <c r="B2485">
        <v>5073</v>
      </c>
      <c r="C2485">
        <v>2</v>
      </c>
    </row>
    <row r="2486" spans="1:3" x14ac:dyDescent="0.25">
      <c r="A2486" t="s">
        <v>2519</v>
      </c>
      <c r="B2486">
        <v>5074</v>
      </c>
      <c r="C2486">
        <v>24</v>
      </c>
    </row>
    <row r="2487" spans="1:3" x14ac:dyDescent="0.25">
      <c r="A2487" t="s">
        <v>2520</v>
      </c>
      <c r="B2487">
        <v>5074</v>
      </c>
      <c r="C2487">
        <v>1</v>
      </c>
    </row>
    <row r="2488" spans="1:3" x14ac:dyDescent="0.25">
      <c r="A2488" t="s">
        <v>2521</v>
      </c>
      <c r="B2488">
        <v>5074</v>
      </c>
      <c r="C2488">
        <v>2</v>
      </c>
    </row>
    <row r="2489" spans="1:3" x14ac:dyDescent="0.25">
      <c r="A2489" t="s">
        <v>2522</v>
      </c>
      <c r="B2489">
        <v>5075</v>
      </c>
      <c r="C2489">
        <v>24</v>
      </c>
    </row>
    <row r="2490" spans="1:3" x14ac:dyDescent="0.25">
      <c r="A2490" t="s">
        <v>2523</v>
      </c>
      <c r="B2490">
        <v>5075</v>
      </c>
      <c r="C2490">
        <v>1</v>
      </c>
    </row>
    <row r="2491" spans="1:3" x14ac:dyDescent="0.25">
      <c r="A2491" t="s">
        <v>2524</v>
      </c>
      <c r="B2491">
        <v>5075</v>
      </c>
      <c r="C2491">
        <v>2</v>
      </c>
    </row>
    <row r="2492" spans="1:3" x14ac:dyDescent="0.25">
      <c r="A2492" t="s">
        <v>2525</v>
      </c>
      <c r="B2492">
        <v>5076</v>
      </c>
      <c r="C2492">
        <v>24</v>
      </c>
    </row>
    <row r="2493" spans="1:3" x14ac:dyDescent="0.25">
      <c r="A2493" t="s">
        <v>2526</v>
      </c>
      <c r="B2493">
        <v>5076</v>
      </c>
      <c r="C2493">
        <v>1</v>
      </c>
    </row>
    <row r="2494" spans="1:3" x14ac:dyDescent="0.25">
      <c r="A2494" t="s">
        <v>2527</v>
      </c>
      <c r="B2494">
        <v>5076</v>
      </c>
      <c r="C2494">
        <v>2</v>
      </c>
    </row>
    <row r="2495" spans="1:3" x14ac:dyDescent="0.25">
      <c r="A2495" t="s">
        <v>2528</v>
      </c>
      <c r="B2495">
        <v>5077</v>
      </c>
      <c r="C2495">
        <v>24</v>
      </c>
    </row>
    <row r="2496" spans="1:3" x14ac:dyDescent="0.25">
      <c r="A2496" t="s">
        <v>2529</v>
      </c>
      <c r="B2496">
        <v>5077</v>
      </c>
      <c r="C2496">
        <v>1</v>
      </c>
    </row>
    <row r="2497" spans="1:3" x14ac:dyDescent="0.25">
      <c r="A2497" t="s">
        <v>2530</v>
      </c>
      <c r="B2497">
        <v>5077</v>
      </c>
      <c r="C2497">
        <v>2</v>
      </c>
    </row>
    <row r="2498" spans="1:3" x14ac:dyDescent="0.25">
      <c r="A2498" t="s">
        <v>2531</v>
      </c>
      <c r="B2498">
        <v>5078</v>
      </c>
      <c r="C2498">
        <v>24</v>
      </c>
    </row>
    <row r="2499" spans="1:3" x14ac:dyDescent="0.25">
      <c r="A2499" t="s">
        <v>2532</v>
      </c>
      <c r="B2499">
        <v>5078</v>
      </c>
      <c r="C2499">
        <v>1</v>
      </c>
    </row>
    <row r="2500" spans="1:3" x14ac:dyDescent="0.25">
      <c r="A2500" t="s">
        <v>2533</v>
      </c>
      <c r="B2500">
        <v>5078</v>
      </c>
      <c r="C2500">
        <v>6</v>
      </c>
    </row>
    <row r="2501" spans="1:3" x14ac:dyDescent="0.25">
      <c r="A2501" t="s">
        <v>2534</v>
      </c>
      <c r="B2501">
        <v>5079</v>
      </c>
      <c r="C2501">
        <v>24</v>
      </c>
    </row>
    <row r="2502" spans="1:3" x14ac:dyDescent="0.25">
      <c r="A2502" t="s">
        <v>2535</v>
      </c>
      <c r="B2502">
        <v>5079</v>
      </c>
      <c r="C2502">
        <v>1</v>
      </c>
    </row>
    <row r="2503" spans="1:3" x14ac:dyDescent="0.25">
      <c r="A2503" t="s">
        <v>2536</v>
      </c>
      <c r="B2503">
        <v>5079</v>
      </c>
      <c r="C2503">
        <v>6</v>
      </c>
    </row>
    <row r="2504" spans="1:3" x14ac:dyDescent="0.25">
      <c r="A2504" t="s">
        <v>2537</v>
      </c>
      <c r="B2504">
        <v>507</v>
      </c>
      <c r="C2504">
        <v>48</v>
      </c>
    </row>
    <row r="2505" spans="1:3" x14ac:dyDescent="0.25">
      <c r="A2505" t="s">
        <v>2538</v>
      </c>
      <c r="B2505">
        <v>507</v>
      </c>
      <c r="C2505">
        <v>6</v>
      </c>
    </row>
    <row r="2506" spans="1:3" x14ac:dyDescent="0.25">
      <c r="A2506" t="s">
        <v>2539</v>
      </c>
      <c r="B2506">
        <v>50810</v>
      </c>
      <c r="C2506">
        <v>48</v>
      </c>
    </row>
    <row r="2507" spans="1:3" x14ac:dyDescent="0.25">
      <c r="A2507" t="s">
        <v>2540</v>
      </c>
      <c r="B2507">
        <v>50810</v>
      </c>
      <c r="C2507">
        <v>4</v>
      </c>
    </row>
    <row r="2508" spans="1:3" x14ac:dyDescent="0.25">
      <c r="A2508" t="s">
        <v>2541</v>
      </c>
      <c r="B2508">
        <v>50827</v>
      </c>
      <c r="C2508">
        <v>48</v>
      </c>
    </row>
    <row r="2509" spans="1:3" x14ac:dyDescent="0.25">
      <c r="A2509" t="s">
        <v>2542</v>
      </c>
      <c r="B2509">
        <v>50827</v>
      </c>
      <c r="C2509">
        <v>4</v>
      </c>
    </row>
    <row r="2510" spans="1:3" x14ac:dyDescent="0.25">
      <c r="A2510" t="s">
        <v>2543</v>
      </c>
      <c r="B2510">
        <v>5086</v>
      </c>
      <c r="C2510">
        <v>30</v>
      </c>
    </row>
    <row r="2511" spans="1:3" x14ac:dyDescent="0.25">
      <c r="A2511" t="s">
        <v>2544</v>
      </c>
      <c r="B2511">
        <v>5086</v>
      </c>
      <c r="C2511">
        <v>1</v>
      </c>
    </row>
    <row r="2512" spans="1:3" x14ac:dyDescent="0.25">
      <c r="A2512" t="s">
        <v>2545</v>
      </c>
      <c r="B2512">
        <v>5086</v>
      </c>
      <c r="C2512">
        <v>2</v>
      </c>
    </row>
    <row r="2513" spans="1:3" x14ac:dyDescent="0.25">
      <c r="A2513" t="s">
        <v>2546</v>
      </c>
      <c r="B2513">
        <v>5087</v>
      </c>
      <c r="C2513">
        <v>48</v>
      </c>
    </row>
    <row r="2514" spans="1:3" x14ac:dyDescent="0.25">
      <c r="A2514" t="s">
        <v>8</v>
      </c>
      <c r="B2514">
        <v>5087</v>
      </c>
      <c r="C2514">
        <v>1</v>
      </c>
    </row>
    <row r="2515" spans="1:3" x14ac:dyDescent="0.25">
      <c r="A2515" t="s">
        <v>2547</v>
      </c>
      <c r="B2515">
        <v>5087</v>
      </c>
      <c r="C2515">
        <v>4</v>
      </c>
    </row>
    <row r="2516" spans="1:3" x14ac:dyDescent="0.25">
      <c r="A2516" t="s">
        <v>2548</v>
      </c>
      <c r="B2516">
        <v>5088</v>
      </c>
      <c r="C2516">
        <v>48</v>
      </c>
    </row>
    <row r="2517" spans="1:3" x14ac:dyDescent="0.25">
      <c r="A2517" t="s">
        <v>2549</v>
      </c>
      <c r="B2517">
        <v>5088</v>
      </c>
      <c r="C2517">
        <v>8</v>
      </c>
    </row>
    <row r="2518" spans="1:3" x14ac:dyDescent="0.25">
      <c r="A2518" t="s">
        <v>2550</v>
      </c>
      <c r="B2518">
        <v>5089</v>
      </c>
      <c r="C2518">
        <v>48</v>
      </c>
    </row>
    <row r="2519" spans="1:3" x14ac:dyDescent="0.25">
      <c r="A2519" t="s">
        <v>2551</v>
      </c>
      <c r="B2519">
        <v>5089</v>
      </c>
      <c r="C2519">
        <v>8</v>
      </c>
    </row>
    <row r="2520" spans="1:3" x14ac:dyDescent="0.25">
      <c r="A2520" t="s">
        <v>2552</v>
      </c>
      <c r="B2520">
        <v>508</v>
      </c>
      <c r="C2520">
        <v>48</v>
      </c>
    </row>
    <row r="2521" spans="1:3" x14ac:dyDescent="0.25">
      <c r="A2521" t="s">
        <v>2553</v>
      </c>
      <c r="B2521">
        <v>508</v>
      </c>
      <c r="C2521">
        <v>1</v>
      </c>
    </row>
    <row r="2522" spans="1:3" x14ac:dyDescent="0.25">
      <c r="A2522" t="s">
        <v>2554</v>
      </c>
      <c r="B2522">
        <v>508</v>
      </c>
      <c r="C2522">
        <v>4</v>
      </c>
    </row>
    <row r="2523" spans="1:3" x14ac:dyDescent="0.25">
      <c r="A2523" t="s">
        <v>2555</v>
      </c>
      <c r="B2523">
        <v>5090</v>
      </c>
      <c r="C2523">
        <v>48</v>
      </c>
    </row>
    <row r="2524" spans="1:3" x14ac:dyDescent="0.25">
      <c r="A2524" t="s">
        <v>2556</v>
      </c>
      <c r="B2524">
        <v>5090</v>
      </c>
      <c r="C2524">
        <v>1</v>
      </c>
    </row>
    <row r="2525" spans="1:3" x14ac:dyDescent="0.25">
      <c r="A2525" t="s">
        <v>2557</v>
      </c>
      <c r="B2525">
        <v>5090</v>
      </c>
      <c r="C2525">
        <v>4</v>
      </c>
    </row>
    <row r="2526" spans="1:3" x14ac:dyDescent="0.25">
      <c r="A2526" t="s">
        <v>2558</v>
      </c>
      <c r="B2526">
        <v>5091</v>
      </c>
      <c r="C2526">
        <v>48</v>
      </c>
    </row>
    <row r="2527" spans="1:3" x14ac:dyDescent="0.25">
      <c r="A2527" t="s">
        <v>2559</v>
      </c>
      <c r="B2527">
        <v>5091</v>
      </c>
      <c r="C2527">
        <v>1</v>
      </c>
    </row>
    <row r="2528" spans="1:3" x14ac:dyDescent="0.25">
      <c r="A2528" t="s">
        <v>2560</v>
      </c>
      <c r="B2528">
        <v>5091</v>
      </c>
      <c r="C2528">
        <v>4</v>
      </c>
    </row>
    <row r="2529" spans="1:3" x14ac:dyDescent="0.25">
      <c r="A2529" t="s">
        <v>2561</v>
      </c>
      <c r="B2529">
        <v>5093</v>
      </c>
      <c r="C2529">
        <v>24</v>
      </c>
    </row>
    <row r="2530" spans="1:3" x14ac:dyDescent="0.25">
      <c r="A2530" t="s">
        <v>2562</v>
      </c>
      <c r="B2530">
        <v>5093</v>
      </c>
      <c r="C2530">
        <v>1</v>
      </c>
    </row>
    <row r="2531" spans="1:3" x14ac:dyDescent="0.25">
      <c r="A2531" t="s">
        <v>2563</v>
      </c>
      <c r="B2531">
        <v>5093</v>
      </c>
      <c r="C2531">
        <v>2</v>
      </c>
    </row>
    <row r="2532" spans="1:3" x14ac:dyDescent="0.25">
      <c r="A2532" t="s">
        <v>2564</v>
      </c>
      <c r="B2532">
        <v>5094</v>
      </c>
      <c r="C2532">
        <v>24</v>
      </c>
    </row>
    <row r="2533" spans="1:3" x14ac:dyDescent="0.25">
      <c r="A2533" t="s">
        <v>2565</v>
      </c>
      <c r="B2533">
        <v>5094</v>
      </c>
      <c r="C2533">
        <v>1</v>
      </c>
    </row>
    <row r="2534" spans="1:3" x14ac:dyDescent="0.25">
      <c r="A2534" t="s">
        <v>2566</v>
      </c>
      <c r="B2534">
        <v>5094</v>
      </c>
      <c r="C2534">
        <v>2</v>
      </c>
    </row>
    <row r="2535" spans="1:3" x14ac:dyDescent="0.25">
      <c r="A2535" t="s">
        <v>2567</v>
      </c>
      <c r="B2535">
        <v>5095</v>
      </c>
      <c r="C2535">
        <v>24</v>
      </c>
    </row>
    <row r="2536" spans="1:3" x14ac:dyDescent="0.25">
      <c r="A2536" t="s">
        <v>2568</v>
      </c>
      <c r="B2536">
        <v>5095</v>
      </c>
      <c r="C2536">
        <v>1</v>
      </c>
    </row>
    <row r="2537" spans="1:3" x14ac:dyDescent="0.25">
      <c r="A2537" t="s">
        <v>2569</v>
      </c>
      <c r="B2537">
        <v>5095</v>
      </c>
      <c r="C2537">
        <v>2</v>
      </c>
    </row>
    <row r="2538" spans="1:3" x14ac:dyDescent="0.25">
      <c r="A2538" t="s">
        <v>2570</v>
      </c>
      <c r="B2538">
        <v>5096</v>
      </c>
      <c r="C2538">
        <v>24</v>
      </c>
    </row>
    <row r="2539" spans="1:3" x14ac:dyDescent="0.25">
      <c r="A2539" t="s">
        <v>2571</v>
      </c>
      <c r="B2539">
        <v>5096</v>
      </c>
      <c r="C2539">
        <v>1</v>
      </c>
    </row>
    <row r="2540" spans="1:3" x14ac:dyDescent="0.25">
      <c r="A2540" t="s">
        <v>2572</v>
      </c>
      <c r="B2540">
        <v>5096</v>
      </c>
      <c r="C2540">
        <v>2</v>
      </c>
    </row>
    <row r="2541" spans="1:3" x14ac:dyDescent="0.25">
      <c r="A2541" t="s">
        <v>2573</v>
      </c>
      <c r="B2541">
        <v>509</v>
      </c>
      <c r="C2541">
        <v>48</v>
      </c>
    </row>
    <row r="2542" spans="1:3" x14ac:dyDescent="0.25">
      <c r="A2542" t="s">
        <v>35</v>
      </c>
      <c r="B2542">
        <v>509</v>
      </c>
      <c r="C2542">
        <v>4</v>
      </c>
    </row>
    <row r="2543" spans="1:3" x14ac:dyDescent="0.25">
      <c r="A2543" t="s">
        <v>2574</v>
      </c>
      <c r="B2543">
        <v>5100</v>
      </c>
      <c r="C2543">
        <v>24</v>
      </c>
    </row>
    <row r="2544" spans="1:3" x14ac:dyDescent="0.25">
      <c r="A2544" t="s">
        <v>2575</v>
      </c>
      <c r="B2544">
        <v>5100</v>
      </c>
      <c r="C2544">
        <v>1</v>
      </c>
    </row>
    <row r="2545" spans="1:3" x14ac:dyDescent="0.25">
      <c r="A2545" t="s">
        <v>2576</v>
      </c>
      <c r="B2545">
        <v>5100</v>
      </c>
      <c r="C2545">
        <v>2</v>
      </c>
    </row>
    <row r="2546" spans="1:3" x14ac:dyDescent="0.25">
      <c r="A2546" t="s">
        <v>2577</v>
      </c>
      <c r="B2546">
        <v>5101</v>
      </c>
      <c r="C2546">
        <v>24</v>
      </c>
    </row>
    <row r="2547" spans="1:3" x14ac:dyDescent="0.25">
      <c r="A2547" t="s">
        <v>2578</v>
      </c>
      <c r="B2547">
        <v>5101</v>
      </c>
      <c r="C2547">
        <v>2</v>
      </c>
    </row>
    <row r="2548" spans="1:3" x14ac:dyDescent="0.25">
      <c r="A2548" t="s">
        <v>2579</v>
      </c>
      <c r="B2548">
        <v>5102</v>
      </c>
      <c r="C2548">
        <v>24</v>
      </c>
    </row>
    <row r="2549" spans="1:3" x14ac:dyDescent="0.25">
      <c r="A2549" t="s">
        <v>2580</v>
      </c>
      <c r="B2549">
        <v>5102</v>
      </c>
      <c r="C2549">
        <v>1</v>
      </c>
    </row>
    <row r="2550" spans="1:3" x14ac:dyDescent="0.25">
      <c r="A2550" t="s">
        <v>2581</v>
      </c>
      <c r="B2550">
        <v>5102</v>
      </c>
      <c r="C2550">
        <v>2</v>
      </c>
    </row>
    <row r="2551" spans="1:3" x14ac:dyDescent="0.25">
      <c r="A2551" t="s">
        <v>2582</v>
      </c>
      <c r="B2551">
        <v>5103</v>
      </c>
      <c r="C2551">
        <v>24</v>
      </c>
    </row>
    <row r="2552" spans="1:3" x14ac:dyDescent="0.25">
      <c r="A2552" t="s">
        <v>2583</v>
      </c>
      <c r="B2552">
        <v>5103</v>
      </c>
      <c r="C2552">
        <v>1</v>
      </c>
    </row>
    <row r="2553" spans="1:3" x14ac:dyDescent="0.25">
      <c r="A2553" t="s">
        <v>2584</v>
      </c>
      <c r="B2553">
        <v>5103</v>
      </c>
      <c r="C2553">
        <v>2</v>
      </c>
    </row>
    <row r="2554" spans="1:3" x14ac:dyDescent="0.25">
      <c r="A2554" t="s">
        <v>2585</v>
      </c>
      <c r="B2554">
        <v>5104</v>
      </c>
      <c r="C2554">
        <v>24</v>
      </c>
    </row>
    <row r="2555" spans="1:3" x14ac:dyDescent="0.25">
      <c r="A2555" t="s">
        <v>2586</v>
      </c>
      <c r="B2555">
        <v>5104</v>
      </c>
      <c r="C2555">
        <v>1</v>
      </c>
    </row>
    <row r="2556" spans="1:3" x14ac:dyDescent="0.25">
      <c r="A2556" t="s">
        <v>2587</v>
      </c>
      <c r="B2556">
        <v>5104</v>
      </c>
      <c r="C2556">
        <v>2</v>
      </c>
    </row>
    <row r="2557" spans="1:3" x14ac:dyDescent="0.25">
      <c r="A2557" t="s">
        <v>2588</v>
      </c>
      <c r="B2557">
        <v>5105</v>
      </c>
      <c r="C2557">
        <v>24</v>
      </c>
    </row>
    <row r="2558" spans="1:3" x14ac:dyDescent="0.25">
      <c r="A2558" t="s">
        <v>2589</v>
      </c>
      <c r="B2558">
        <v>5105</v>
      </c>
      <c r="C2558">
        <v>4</v>
      </c>
    </row>
    <row r="2559" spans="1:3" x14ac:dyDescent="0.25">
      <c r="A2559" t="s">
        <v>2590</v>
      </c>
      <c r="B2559">
        <v>5106</v>
      </c>
      <c r="C2559">
        <v>24</v>
      </c>
    </row>
    <row r="2560" spans="1:3" x14ac:dyDescent="0.25">
      <c r="A2560" t="s">
        <v>2591</v>
      </c>
      <c r="B2560">
        <v>5106</v>
      </c>
      <c r="C2560">
        <v>4</v>
      </c>
    </row>
    <row r="2561" spans="1:3" x14ac:dyDescent="0.25">
      <c r="A2561" t="s">
        <v>2592</v>
      </c>
      <c r="B2561">
        <v>5108</v>
      </c>
      <c r="C2561">
        <v>24</v>
      </c>
    </row>
    <row r="2562" spans="1:3" x14ac:dyDescent="0.25">
      <c r="A2562" t="s">
        <v>2593</v>
      </c>
      <c r="B2562">
        <v>5108</v>
      </c>
      <c r="C2562">
        <v>4</v>
      </c>
    </row>
    <row r="2563" spans="1:3" x14ac:dyDescent="0.25">
      <c r="A2563" t="s">
        <v>2594</v>
      </c>
      <c r="B2563">
        <v>510</v>
      </c>
      <c r="C2563">
        <v>50</v>
      </c>
    </row>
    <row r="2564" spans="1:3" x14ac:dyDescent="0.25">
      <c r="A2564" t="s">
        <v>2595</v>
      </c>
      <c r="B2564">
        <v>510</v>
      </c>
      <c r="C2564">
        <v>1</v>
      </c>
    </row>
    <row r="2565" spans="1:3" x14ac:dyDescent="0.25">
      <c r="A2565" t="s">
        <v>2596</v>
      </c>
      <c r="B2565">
        <v>510</v>
      </c>
      <c r="C2565">
        <v>2</v>
      </c>
    </row>
    <row r="2566" spans="1:3" x14ac:dyDescent="0.25">
      <c r="A2566" t="s">
        <v>2597</v>
      </c>
      <c r="B2566">
        <v>5112</v>
      </c>
      <c r="C2566">
        <v>24</v>
      </c>
    </row>
    <row r="2567" spans="1:3" x14ac:dyDescent="0.25">
      <c r="A2567" t="s">
        <v>2598</v>
      </c>
      <c r="B2567">
        <v>5112</v>
      </c>
      <c r="C2567">
        <v>1</v>
      </c>
    </row>
    <row r="2568" spans="1:3" x14ac:dyDescent="0.25">
      <c r="A2568" t="s">
        <v>2599</v>
      </c>
      <c r="B2568">
        <v>5112</v>
      </c>
      <c r="C2568">
        <v>2</v>
      </c>
    </row>
    <row r="2569" spans="1:3" x14ac:dyDescent="0.25">
      <c r="A2569" t="s">
        <v>2600</v>
      </c>
      <c r="B2569">
        <v>5112</v>
      </c>
      <c r="C2569">
        <v>4</v>
      </c>
    </row>
    <row r="2570" spans="1:3" x14ac:dyDescent="0.25">
      <c r="A2570" t="s">
        <v>2601</v>
      </c>
      <c r="B2570">
        <v>5113</v>
      </c>
      <c r="C2570">
        <v>24</v>
      </c>
    </row>
    <row r="2571" spans="1:3" x14ac:dyDescent="0.25">
      <c r="A2571" t="s">
        <v>2602</v>
      </c>
      <c r="B2571">
        <v>5113</v>
      </c>
      <c r="C2571">
        <v>4</v>
      </c>
    </row>
    <row r="2572" spans="1:3" x14ac:dyDescent="0.25">
      <c r="A2572" t="s">
        <v>2603</v>
      </c>
      <c r="B2572">
        <v>5114</v>
      </c>
      <c r="C2572">
        <v>24</v>
      </c>
    </row>
    <row r="2573" spans="1:3" x14ac:dyDescent="0.25">
      <c r="A2573" t="s">
        <v>2604</v>
      </c>
      <c r="B2573">
        <v>5114</v>
      </c>
      <c r="C2573">
        <v>4</v>
      </c>
    </row>
    <row r="2574" spans="1:3" x14ac:dyDescent="0.25">
      <c r="A2574" t="s">
        <v>2605</v>
      </c>
      <c r="B2574">
        <v>511</v>
      </c>
      <c r="C2574">
        <v>36</v>
      </c>
    </row>
    <row r="2575" spans="1:3" x14ac:dyDescent="0.25">
      <c r="A2575" t="s">
        <v>2606</v>
      </c>
      <c r="B2575">
        <v>511</v>
      </c>
      <c r="C2575">
        <v>1</v>
      </c>
    </row>
    <row r="2576" spans="1:3" x14ac:dyDescent="0.25">
      <c r="A2576" t="s">
        <v>2607</v>
      </c>
      <c r="B2576">
        <v>511</v>
      </c>
      <c r="C2576">
        <v>2</v>
      </c>
    </row>
    <row r="2577" spans="1:3" x14ac:dyDescent="0.25">
      <c r="A2577" t="s">
        <v>2608</v>
      </c>
      <c r="B2577">
        <v>5121</v>
      </c>
      <c r="C2577">
        <v>24</v>
      </c>
    </row>
    <row r="2578" spans="1:3" x14ac:dyDescent="0.25">
      <c r="A2578" t="s">
        <v>2609</v>
      </c>
      <c r="B2578">
        <v>5121</v>
      </c>
      <c r="C2578">
        <v>4</v>
      </c>
    </row>
    <row r="2579" spans="1:3" x14ac:dyDescent="0.25">
      <c r="A2579" t="s">
        <v>2610</v>
      </c>
      <c r="B2579">
        <v>5122</v>
      </c>
      <c r="C2579">
        <v>24</v>
      </c>
    </row>
    <row r="2580" spans="1:3" x14ac:dyDescent="0.25">
      <c r="A2580" t="s">
        <v>2611</v>
      </c>
      <c r="B2580">
        <v>5122</v>
      </c>
      <c r="C2580">
        <v>4</v>
      </c>
    </row>
    <row r="2581" spans="1:3" x14ac:dyDescent="0.25">
      <c r="A2581" t="s">
        <v>2612</v>
      </c>
      <c r="B2581">
        <v>512</v>
      </c>
      <c r="C2581">
        <v>48</v>
      </c>
    </row>
    <row r="2582" spans="1:3" x14ac:dyDescent="0.25">
      <c r="A2582" t="s">
        <v>2613</v>
      </c>
      <c r="B2582">
        <v>512</v>
      </c>
      <c r="C2582">
        <v>1</v>
      </c>
    </row>
    <row r="2583" spans="1:3" x14ac:dyDescent="0.25">
      <c r="A2583" t="s">
        <v>2614</v>
      </c>
      <c r="B2583">
        <v>512</v>
      </c>
      <c r="C2583">
        <v>2</v>
      </c>
    </row>
    <row r="2584" spans="1:3" x14ac:dyDescent="0.25">
      <c r="A2584" t="s">
        <v>2615</v>
      </c>
      <c r="B2584">
        <v>5131</v>
      </c>
      <c r="C2584">
        <v>24</v>
      </c>
    </row>
    <row r="2585" spans="1:3" x14ac:dyDescent="0.25">
      <c r="A2585" t="s">
        <v>2616</v>
      </c>
      <c r="B2585">
        <v>5131</v>
      </c>
      <c r="C2585">
        <v>1</v>
      </c>
    </row>
    <row r="2586" spans="1:3" x14ac:dyDescent="0.25">
      <c r="A2586" t="s">
        <v>2617</v>
      </c>
      <c r="B2586">
        <v>5131</v>
      </c>
      <c r="C2586">
        <v>2</v>
      </c>
    </row>
    <row r="2587" spans="1:3" x14ac:dyDescent="0.25">
      <c r="A2587" t="s">
        <v>2618</v>
      </c>
      <c r="B2587">
        <v>5132</v>
      </c>
      <c r="C2587">
        <v>24</v>
      </c>
    </row>
    <row r="2588" spans="1:3" x14ac:dyDescent="0.25">
      <c r="A2588" t="s">
        <v>2619</v>
      </c>
      <c r="B2588">
        <v>5132</v>
      </c>
      <c r="C2588">
        <v>1</v>
      </c>
    </row>
    <row r="2589" spans="1:3" x14ac:dyDescent="0.25">
      <c r="A2589" t="s">
        <v>2620</v>
      </c>
      <c r="B2589">
        <v>5132</v>
      </c>
      <c r="C2589">
        <v>2</v>
      </c>
    </row>
    <row r="2590" spans="1:3" x14ac:dyDescent="0.25">
      <c r="A2590" t="s">
        <v>2621</v>
      </c>
      <c r="B2590">
        <v>513</v>
      </c>
      <c r="C2590">
        <v>36</v>
      </c>
    </row>
    <row r="2591" spans="1:3" x14ac:dyDescent="0.25">
      <c r="A2591" t="s">
        <v>2622</v>
      </c>
      <c r="B2591">
        <v>513</v>
      </c>
      <c r="C2591">
        <v>1</v>
      </c>
    </row>
    <row r="2592" spans="1:3" x14ac:dyDescent="0.25">
      <c r="A2592" t="s">
        <v>2623</v>
      </c>
      <c r="B2592">
        <v>513</v>
      </c>
      <c r="C2592">
        <v>2</v>
      </c>
    </row>
    <row r="2593" spans="1:3" x14ac:dyDescent="0.25">
      <c r="A2593" t="s">
        <v>2624</v>
      </c>
      <c r="B2593">
        <v>5142</v>
      </c>
      <c r="C2593">
        <v>24</v>
      </c>
    </row>
    <row r="2594" spans="1:3" x14ac:dyDescent="0.25">
      <c r="A2594" t="s">
        <v>2625</v>
      </c>
      <c r="B2594">
        <v>5142</v>
      </c>
      <c r="C2594">
        <v>1</v>
      </c>
    </row>
    <row r="2595" spans="1:3" x14ac:dyDescent="0.25">
      <c r="A2595" t="s">
        <v>2626</v>
      </c>
      <c r="B2595">
        <v>5142</v>
      </c>
      <c r="C2595">
        <v>2</v>
      </c>
    </row>
    <row r="2596" spans="1:3" x14ac:dyDescent="0.25">
      <c r="A2596" t="s">
        <v>2627</v>
      </c>
      <c r="B2596">
        <v>5143</v>
      </c>
      <c r="C2596">
        <v>24</v>
      </c>
    </row>
    <row r="2597" spans="1:3" x14ac:dyDescent="0.25">
      <c r="A2597" t="s">
        <v>2628</v>
      </c>
      <c r="B2597">
        <v>5143</v>
      </c>
      <c r="C2597">
        <v>1</v>
      </c>
    </row>
    <row r="2598" spans="1:3" x14ac:dyDescent="0.25">
      <c r="A2598" t="s">
        <v>2629</v>
      </c>
      <c r="B2598">
        <v>5143</v>
      </c>
      <c r="C2598">
        <v>2</v>
      </c>
    </row>
    <row r="2599" spans="1:3" x14ac:dyDescent="0.25">
      <c r="A2599" t="s">
        <v>2630</v>
      </c>
      <c r="B2599">
        <v>514</v>
      </c>
      <c r="C2599">
        <v>24</v>
      </c>
    </row>
    <row r="2600" spans="1:3" x14ac:dyDescent="0.25">
      <c r="A2600" t="s">
        <v>2631</v>
      </c>
      <c r="B2600">
        <v>514</v>
      </c>
      <c r="C2600">
        <v>4</v>
      </c>
    </row>
    <row r="2601" spans="1:3" x14ac:dyDescent="0.25">
      <c r="A2601" t="s">
        <v>2632</v>
      </c>
      <c r="B2601">
        <v>5153</v>
      </c>
      <c r="C2601">
        <v>24</v>
      </c>
    </row>
    <row r="2602" spans="1:3" x14ac:dyDescent="0.25">
      <c r="A2602" t="s">
        <v>2633</v>
      </c>
      <c r="B2602">
        <v>5153</v>
      </c>
      <c r="C2602">
        <v>1</v>
      </c>
    </row>
    <row r="2603" spans="1:3" x14ac:dyDescent="0.25">
      <c r="A2603" t="s">
        <v>2634</v>
      </c>
      <c r="B2603">
        <v>5153</v>
      </c>
      <c r="C2603">
        <v>2</v>
      </c>
    </row>
    <row r="2604" spans="1:3" x14ac:dyDescent="0.25">
      <c r="A2604" t="s">
        <v>2635</v>
      </c>
      <c r="B2604">
        <v>5153</v>
      </c>
      <c r="C2604">
        <v>4</v>
      </c>
    </row>
    <row r="2605" spans="1:3" x14ac:dyDescent="0.25">
      <c r="A2605" t="s">
        <v>2636</v>
      </c>
      <c r="B2605">
        <v>5154</v>
      </c>
      <c r="C2605">
        <v>24</v>
      </c>
    </row>
    <row r="2606" spans="1:3" x14ac:dyDescent="0.25">
      <c r="A2606" t="s">
        <v>2637</v>
      </c>
      <c r="B2606">
        <v>5154</v>
      </c>
      <c r="C2606">
        <v>1</v>
      </c>
    </row>
    <row r="2607" spans="1:3" x14ac:dyDescent="0.25">
      <c r="A2607" t="s">
        <v>2638</v>
      </c>
      <c r="B2607">
        <v>5154</v>
      </c>
      <c r="C2607">
        <v>2</v>
      </c>
    </row>
    <row r="2608" spans="1:3" x14ac:dyDescent="0.25">
      <c r="A2608" t="s">
        <v>2639</v>
      </c>
      <c r="B2608">
        <v>5154</v>
      </c>
      <c r="C2608">
        <v>4</v>
      </c>
    </row>
    <row r="2609" spans="1:3" x14ac:dyDescent="0.25">
      <c r="A2609" t="s">
        <v>2640</v>
      </c>
      <c r="B2609">
        <v>5155</v>
      </c>
      <c r="C2609">
        <v>24</v>
      </c>
    </row>
    <row r="2610" spans="1:3" x14ac:dyDescent="0.25">
      <c r="A2610" t="s">
        <v>2641</v>
      </c>
      <c r="B2610">
        <v>5155</v>
      </c>
      <c r="C2610">
        <v>1</v>
      </c>
    </row>
    <row r="2611" spans="1:3" x14ac:dyDescent="0.25">
      <c r="A2611" t="s">
        <v>2642</v>
      </c>
      <c r="B2611">
        <v>5155</v>
      </c>
      <c r="C2611">
        <v>2</v>
      </c>
    </row>
    <row r="2612" spans="1:3" x14ac:dyDescent="0.25">
      <c r="A2612" t="s">
        <v>2643</v>
      </c>
      <c r="B2612">
        <v>5155</v>
      </c>
      <c r="C2612">
        <v>4</v>
      </c>
    </row>
    <row r="2613" spans="1:3" x14ac:dyDescent="0.25">
      <c r="A2613" t="s">
        <v>2644</v>
      </c>
      <c r="B2613">
        <v>5156</v>
      </c>
      <c r="C2613">
        <v>24</v>
      </c>
    </row>
    <row r="2614" spans="1:3" x14ac:dyDescent="0.25">
      <c r="A2614" t="s">
        <v>2645</v>
      </c>
      <c r="B2614">
        <v>5156</v>
      </c>
      <c r="C2614">
        <v>1</v>
      </c>
    </row>
    <row r="2615" spans="1:3" x14ac:dyDescent="0.25">
      <c r="A2615" t="s">
        <v>2646</v>
      </c>
      <c r="B2615">
        <v>5156</v>
      </c>
      <c r="C2615">
        <v>2</v>
      </c>
    </row>
    <row r="2616" spans="1:3" x14ac:dyDescent="0.25">
      <c r="A2616" t="s">
        <v>2647</v>
      </c>
      <c r="B2616">
        <v>5156</v>
      </c>
      <c r="C2616">
        <v>4</v>
      </c>
    </row>
    <row r="2617" spans="1:3" x14ac:dyDescent="0.25">
      <c r="A2617" t="s">
        <v>2648</v>
      </c>
      <c r="B2617">
        <v>5157</v>
      </c>
      <c r="C2617">
        <v>24</v>
      </c>
    </row>
    <row r="2618" spans="1:3" x14ac:dyDescent="0.25">
      <c r="A2618" t="s">
        <v>2649</v>
      </c>
      <c r="B2618">
        <v>5157</v>
      </c>
      <c r="C2618">
        <v>1</v>
      </c>
    </row>
    <row r="2619" spans="1:3" x14ac:dyDescent="0.25">
      <c r="A2619" t="s">
        <v>2650</v>
      </c>
      <c r="B2619">
        <v>5157</v>
      </c>
      <c r="C2619">
        <v>2</v>
      </c>
    </row>
    <row r="2620" spans="1:3" x14ac:dyDescent="0.25">
      <c r="A2620" t="s">
        <v>2651</v>
      </c>
      <c r="B2620">
        <v>515</v>
      </c>
      <c r="C2620">
        <v>36</v>
      </c>
    </row>
    <row r="2621" spans="1:3" x14ac:dyDescent="0.25">
      <c r="A2621" t="s">
        <v>2652</v>
      </c>
      <c r="B2621">
        <v>515</v>
      </c>
      <c r="C2621">
        <v>1</v>
      </c>
    </row>
    <row r="2622" spans="1:3" x14ac:dyDescent="0.25">
      <c r="A2622" t="s">
        <v>2653</v>
      </c>
      <c r="B2622">
        <v>515</v>
      </c>
      <c r="C2622">
        <v>4</v>
      </c>
    </row>
    <row r="2623" spans="1:3" x14ac:dyDescent="0.25">
      <c r="A2623" t="s">
        <v>2654</v>
      </c>
      <c r="B2623">
        <v>5160</v>
      </c>
      <c r="C2623">
        <v>12</v>
      </c>
    </row>
    <row r="2624" spans="1:3" x14ac:dyDescent="0.25">
      <c r="A2624" t="s">
        <v>2655</v>
      </c>
      <c r="B2624">
        <v>5160</v>
      </c>
      <c r="C2624">
        <v>1</v>
      </c>
    </row>
    <row r="2625" spans="1:3" x14ac:dyDescent="0.25">
      <c r="A2625" t="s">
        <v>2656</v>
      </c>
      <c r="B2625">
        <v>5160</v>
      </c>
      <c r="C2625">
        <v>2</v>
      </c>
    </row>
    <row r="2626" spans="1:3" x14ac:dyDescent="0.25">
      <c r="A2626" t="s">
        <v>2657</v>
      </c>
      <c r="B2626">
        <v>5161</v>
      </c>
      <c r="C2626">
        <v>12</v>
      </c>
    </row>
    <row r="2627" spans="1:3" x14ac:dyDescent="0.25">
      <c r="A2627" t="s">
        <v>2658</v>
      </c>
      <c r="B2627">
        <v>5161</v>
      </c>
      <c r="C2627">
        <v>1</v>
      </c>
    </row>
    <row r="2628" spans="1:3" x14ac:dyDescent="0.25">
      <c r="A2628" t="s">
        <v>2659</v>
      </c>
      <c r="B2628">
        <v>5161</v>
      </c>
      <c r="C2628">
        <v>2</v>
      </c>
    </row>
    <row r="2629" spans="1:3" x14ac:dyDescent="0.25">
      <c r="A2629" t="s">
        <v>2660</v>
      </c>
      <c r="B2629">
        <v>5162</v>
      </c>
      <c r="C2629">
        <v>12</v>
      </c>
    </row>
    <row r="2630" spans="1:3" x14ac:dyDescent="0.25">
      <c r="A2630" t="s">
        <v>2661</v>
      </c>
      <c r="B2630">
        <v>5162</v>
      </c>
      <c r="C2630">
        <v>1</v>
      </c>
    </row>
    <row r="2631" spans="1:3" x14ac:dyDescent="0.25">
      <c r="A2631" t="s">
        <v>2662</v>
      </c>
      <c r="B2631">
        <v>5162</v>
      </c>
      <c r="C2631">
        <v>2</v>
      </c>
    </row>
    <row r="2632" spans="1:3" x14ac:dyDescent="0.25">
      <c r="A2632" t="s">
        <v>2663</v>
      </c>
      <c r="B2632">
        <v>516</v>
      </c>
      <c r="C2632">
        <v>36</v>
      </c>
    </row>
    <row r="2633" spans="1:3" x14ac:dyDescent="0.25">
      <c r="A2633" t="s">
        <v>33</v>
      </c>
      <c r="B2633">
        <v>516</v>
      </c>
      <c r="C2633">
        <v>1</v>
      </c>
    </row>
    <row r="2634" spans="1:3" x14ac:dyDescent="0.25">
      <c r="A2634" t="s">
        <v>2664</v>
      </c>
      <c r="B2634">
        <v>516</v>
      </c>
      <c r="C2634">
        <v>4</v>
      </c>
    </row>
    <row r="2635" spans="1:3" x14ac:dyDescent="0.25">
      <c r="A2635" t="s">
        <v>2665</v>
      </c>
      <c r="B2635">
        <v>5170</v>
      </c>
      <c r="C2635">
        <v>24</v>
      </c>
    </row>
    <row r="2636" spans="1:3" x14ac:dyDescent="0.25">
      <c r="A2636" t="s">
        <v>2666</v>
      </c>
      <c r="B2636">
        <v>5170</v>
      </c>
      <c r="C2636">
        <v>1</v>
      </c>
    </row>
    <row r="2637" spans="1:3" x14ac:dyDescent="0.25">
      <c r="A2637" t="s">
        <v>2667</v>
      </c>
      <c r="B2637">
        <v>5170</v>
      </c>
      <c r="C2637">
        <v>2</v>
      </c>
    </row>
    <row r="2638" spans="1:3" x14ac:dyDescent="0.25">
      <c r="A2638" t="s">
        <v>2668</v>
      </c>
      <c r="B2638">
        <v>5170</v>
      </c>
      <c r="C2638">
        <v>4</v>
      </c>
    </row>
    <row r="2639" spans="1:3" x14ac:dyDescent="0.25">
      <c r="A2639" t="s">
        <v>2669</v>
      </c>
      <c r="B2639">
        <v>5171</v>
      </c>
      <c r="C2639">
        <v>24</v>
      </c>
    </row>
    <row r="2640" spans="1:3" x14ac:dyDescent="0.25">
      <c r="A2640" t="s">
        <v>2670</v>
      </c>
      <c r="B2640">
        <v>5171</v>
      </c>
      <c r="C2640">
        <v>1</v>
      </c>
    </row>
    <row r="2641" spans="1:3" x14ac:dyDescent="0.25">
      <c r="A2641" t="s">
        <v>2671</v>
      </c>
      <c r="B2641">
        <v>5171</v>
      </c>
      <c r="C2641">
        <v>2</v>
      </c>
    </row>
    <row r="2642" spans="1:3" x14ac:dyDescent="0.25">
      <c r="A2642" t="s">
        <v>2672</v>
      </c>
      <c r="B2642">
        <v>5171</v>
      </c>
      <c r="C2642">
        <v>4</v>
      </c>
    </row>
    <row r="2643" spans="1:3" x14ac:dyDescent="0.25">
      <c r="A2643" t="s">
        <v>2673</v>
      </c>
      <c r="B2643">
        <v>5172</v>
      </c>
      <c r="C2643">
        <v>24</v>
      </c>
    </row>
    <row r="2644" spans="1:3" x14ac:dyDescent="0.25">
      <c r="A2644" t="s">
        <v>2674</v>
      </c>
      <c r="B2644">
        <v>5172</v>
      </c>
      <c r="C2644">
        <v>1</v>
      </c>
    </row>
    <row r="2645" spans="1:3" x14ac:dyDescent="0.25">
      <c r="A2645" t="s">
        <v>2675</v>
      </c>
      <c r="B2645">
        <v>5172</v>
      </c>
      <c r="C2645">
        <v>2</v>
      </c>
    </row>
    <row r="2646" spans="1:3" x14ac:dyDescent="0.25">
      <c r="A2646" t="s">
        <v>2676</v>
      </c>
      <c r="B2646">
        <v>5172</v>
      </c>
      <c r="C2646">
        <v>4</v>
      </c>
    </row>
    <row r="2647" spans="1:3" x14ac:dyDescent="0.25">
      <c r="A2647" t="s">
        <v>2677</v>
      </c>
      <c r="B2647">
        <v>5173</v>
      </c>
      <c r="C2647">
        <v>24</v>
      </c>
    </row>
    <row r="2648" spans="1:3" x14ac:dyDescent="0.25">
      <c r="A2648" t="s">
        <v>2678</v>
      </c>
      <c r="B2648">
        <v>5173</v>
      </c>
      <c r="C2648">
        <v>6</v>
      </c>
    </row>
    <row r="2649" spans="1:3" x14ac:dyDescent="0.25">
      <c r="A2649" t="s">
        <v>2679</v>
      </c>
      <c r="B2649">
        <v>5174</v>
      </c>
      <c r="C2649">
        <v>24</v>
      </c>
    </row>
    <row r="2650" spans="1:3" x14ac:dyDescent="0.25">
      <c r="A2650" t="s">
        <v>2680</v>
      </c>
      <c r="B2650">
        <v>5174</v>
      </c>
      <c r="C2650">
        <v>1</v>
      </c>
    </row>
    <row r="2651" spans="1:3" x14ac:dyDescent="0.25">
      <c r="A2651" t="s">
        <v>2681</v>
      </c>
      <c r="B2651">
        <v>5174</v>
      </c>
      <c r="C2651">
        <v>2</v>
      </c>
    </row>
    <row r="2652" spans="1:3" x14ac:dyDescent="0.25">
      <c r="A2652" t="s">
        <v>2682</v>
      </c>
      <c r="B2652">
        <v>5174</v>
      </c>
      <c r="C2652">
        <v>4</v>
      </c>
    </row>
    <row r="2653" spans="1:3" x14ac:dyDescent="0.25">
      <c r="A2653" t="s">
        <v>2683</v>
      </c>
      <c r="B2653">
        <v>517</v>
      </c>
      <c r="C2653">
        <v>36</v>
      </c>
    </row>
    <row r="2654" spans="1:3" x14ac:dyDescent="0.25">
      <c r="A2654" t="s">
        <v>2684</v>
      </c>
      <c r="B2654">
        <v>517</v>
      </c>
      <c r="C2654">
        <v>1</v>
      </c>
    </row>
    <row r="2655" spans="1:3" x14ac:dyDescent="0.25">
      <c r="A2655" t="s">
        <v>2685</v>
      </c>
      <c r="B2655">
        <v>517</v>
      </c>
      <c r="C2655">
        <v>2</v>
      </c>
    </row>
    <row r="2656" spans="1:3" x14ac:dyDescent="0.25">
      <c r="A2656" t="s">
        <v>2686</v>
      </c>
      <c r="B2656">
        <v>518</v>
      </c>
      <c r="C2656">
        <v>48</v>
      </c>
    </row>
    <row r="2657" spans="1:3" x14ac:dyDescent="0.25">
      <c r="A2657" t="s">
        <v>2687</v>
      </c>
      <c r="B2657">
        <v>518</v>
      </c>
      <c r="C2657">
        <v>4</v>
      </c>
    </row>
    <row r="2658" spans="1:3" x14ac:dyDescent="0.25">
      <c r="A2658" t="s">
        <v>2688</v>
      </c>
      <c r="B2658">
        <v>519</v>
      </c>
      <c r="C2658">
        <v>36</v>
      </c>
    </row>
    <row r="2659" spans="1:3" x14ac:dyDescent="0.25">
      <c r="A2659" t="s">
        <v>2689</v>
      </c>
      <c r="B2659">
        <v>519</v>
      </c>
      <c r="C2659">
        <v>1</v>
      </c>
    </row>
    <row r="2660" spans="1:3" x14ac:dyDescent="0.25">
      <c r="A2660" t="s">
        <v>2690</v>
      </c>
      <c r="B2660">
        <v>519</v>
      </c>
      <c r="C2660">
        <v>2</v>
      </c>
    </row>
    <row r="2661" spans="1:3" x14ac:dyDescent="0.25">
      <c r="A2661" t="s">
        <v>2691</v>
      </c>
      <c r="B2661">
        <v>519</v>
      </c>
      <c r="C2661">
        <v>6</v>
      </c>
    </row>
    <row r="2662" spans="1:3" x14ac:dyDescent="0.25">
      <c r="A2662" t="s">
        <v>2692</v>
      </c>
      <c r="B2662">
        <v>520</v>
      </c>
      <c r="C2662">
        <v>36</v>
      </c>
    </row>
    <row r="2663" spans="1:3" x14ac:dyDescent="0.25">
      <c r="A2663" t="s">
        <v>2693</v>
      </c>
      <c r="B2663">
        <v>520</v>
      </c>
      <c r="C2663">
        <v>1</v>
      </c>
    </row>
    <row r="2664" spans="1:3" x14ac:dyDescent="0.25">
      <c r="A2664" t="s">
        <v>2694</v>
      </c>
      <c r="B2664">
        <v>520</v>
      </c>
      <c r="C2664">
        <v>2</v>
      </c>
    </row>
    <row r="2665" spans="1:3" x14ac:dyDescent="0.25">
      <c r="A2665" t="s">
        <v>2695</v>
      </c>
      <c r="B2665">
        <v>523</v>
      </c>
      <c r="C2665">
        <v>24</v>
      </c>
    </row>
    <row r="2666" spans="1:3" x14ac:dyDescent="0.25">
      <c r="A2666" t="s">
        <v>2696</v>
      </c>
      <c r="B2666">
        <v>523</v>
      </c>
      <c r="C2666">
        <v>1</v>
      </c>
    </row>
    <row r="2667" spans="1:3" x14ac:dyDescent="0.25">
      <c r="A2667" t="s">
        <v>2697</v>
      </c>
      <c r="B2667">
        <v>523</v>
      </c>
      <c r="C2667">
        <v>4</v>
      </c>
    </row>
    <row r="2668" spans="1:3" x14ac:dyDescent="0.25">
      <c r="A2668" t="s">
        <v>2698</v>
      </c>
      <c r="B2668">
        <v>524</v>
      </c>
      <c r="C2668">
        <v>48</v>
      </c>
    </row>
    <row r="2669" spans="1:3" x14ac:dyDescent="0.25">
      <c r="A2669" t="s">
        <v>2699</v>
      </c>
      <c r="B2669">
        <v>524</v>
      </c>
      <c r="C2669">
        <v>1</v>
      </c>
    </row>
    <row r="2670" spans="1:3" x14ac:dyDescent="0.25">
      <c r="A2670" t="s">
        <v>2700</v>
      </c>
      <c r="B2670">
        <v>524</v>
      </c>
      <c r="C2670">
        <v>2</v>
      </c>
    </row>
    <row r="2671" spans="1:3" x14ac:dyDescent="0.25">
      <c r="A2671" t="s">
        <v>2701</v>
      </c>
      <c r="B2671">
        <v>525</v>
      </c>
      <c r="C2671">
        <v>48</v>
      </c>
    </row>
    <row r="2672" spans="1:3" x14ac:dyDescent="0.25">
      <c r="A2672" t="s">
        <v>2702</v>
      </c>
      <c r="B2672">
        <v>525</v>
      </c>
      <c r="C2672">
        <v>1</v>
      </c>
    </row>
    <row r="2673" spans="1:3" x14ac:dyDescent="0.25">
      <c r="A2673" t="s">
        <v>2703</v>
      </c>
      <c r="B2673">
        <v>525</v>
      </c>
      <c r="C2673">
        <v>2</v>
      </c>
    </row>
    <row r="2674" spans="1:3" x14ac:dyDescent="0.25">
      <c r="A2674" t="s">
        <v>2704</v>
      </c>
      <c r="B2674">
        <v>526</v>
      </c>
      <c r="C2674">
        <v>48</v>
      </c>
    </row>
    <row r="2675" spans="1:3" x14ac:dyDescent="0.25">
      <c r="A2675" t="s">
        <v>2705</v>
      </c>
      <c r="B2675">
        <v>526</v>
      </c>
      <c r="C2675">
        <v>1</v>
      </c>
    </row>
    <row r="2676" spans="1:3" x14ac:dyDescent="0.25">
      <c r="A2676" t="s">
        <v>2706</v>
      </c>
      <c r="B2676">
        <v>526</v>
      </c>
      <c r="C2676">
        <v>2</v>
      </c>
    </row>
    <row r="2677" spans="1:3" x14ac:dyDescent="0.25">
      <c r="A2677" t="s">
        <v>2707</v>
      </c>
      <c r="B2677">
        <v>527</v>
      </c>
      <c r="C2677">
        <v>48</v>
      </c>
    </row>
    <row r="2678" spans="1:3" x14ac:dyDescent="0.25">
      <c r="A2678" t="s">
        <v>34</v>
      </c>
      <c r="B2678">
        <v>527</v>
      </c>
      <c r="C2678">
        <v>1</v>
      </c>
    </row>
    <row r="2679" spans="1:3" x14ac:dyDescent="0.25">
      <c r="A2679" t="s">
        <v>2708</v>
      </c>
      <c r="B2679">
        <v>527</v>
      </c>
      <c r="C2679">
        <v>4</v>
      </c>
    </row>
    <row r="2680" spans="1:3" x14ac:dyDescent="0.25">
      <c r="A2680" t="s">
        <v>2709</v>
      </c>
      <c r="B2680">
        <v>528342</v>
      </c>
      <c r="C2680">
        <v>24</v>
      </c>
    </row>
    <row r="2681" spans="1:3" x14ac:dyDescent="0.25">
      <c r="A2681" t="s">
        <v>2710</v>
      </c>
      <c r="B2681">
        <v>528342</v>
      </c>
      <c r="C2681">
        <v>2</v>
      </c>
    </row>
    <row r="2682" spans="1:3" x14ac:dyDescent="0.25">
      <c r="A2682" t="s">
        <v>2711</v>
      </c>
      <c r="B2682">
        <v>528343</v>
      </c>
      <c r="C2682">
        <v>24</v>
      </c>
    </row>
    <row r="2683" spans="1:3" x14ac:dyDescent="0.25">
      <c r="A2683" t="s">
        <v>2712</v>
      </c>
      <c r="B2683">
        <v>528343</v>
      </c>
      <c r="C2683">
        <v>2</v>
      </c>
    </row>
    <row r="2684" spans="1:3" x14ac:dyDescent="0.25">
      <c r="A2684" t="s">
        <v>2713</v>
      </c>
      <c r="B2684">
        <v>528</v>
      </c>
      <c r="C2684">
        <v>48</v>
      </c>
    </row>
    <row r="2685" spans="1:3" x14ac:dyDescent="0.25">
      <c r="A2685" t="s">
        <v>2714</v>
      </c>
      <c r="B2685">
        <v>528</v>
      </c>
      <c r="C2685">
        <v>1</v>
      </c>
    </row>
    <row r="2686" spans="1:3" x14ac:dyDescent="0.25">
      <c r="A2686" t="s">
        <v>2715</v>
      </c>
      <c r="B2686">
        <v>528</v>
      </c>
      <c r="C2686">
        <v>2</v>
      </c>
    </row>
    <row r="2687" spans="1:3" x14ac:dyDescent="0.25">
      <c r="A2687" t="s">
        <v>2716</v>
      </c>
      <c r="B2687">
        <v>529</v>
      </c>
      <c r="C2687">
        <v>48</v>
      </c>
    </row>
    <row r="2688" spans="1:3" x14ac:dyDescent="0.25">
      <c r="A2688" t="s">
        <v>2717</v>
      </c>
      <c r="B2688">
        <v>529</v>
      </c>
      <c r="C2688">
        <v>1</v>
      </c>
    </row>
    <row r="2689" spans="1:3" x14ac:dyDescent="0.25">
      <c r="A2689" t="s">
        <v>2718</v>
      </c>
      <c r="B2689">
        <v>529</v>
      </c>
      <c r="C2689">
        <v>2</v>
      </c>
    </row>
    <row r="2690" spans="1:3" x14ac:dyDescent="0.25">
      <c r="A2690" t="s">
        <v>2719</v>
      </c>
      <c r="B2690">
        <v>530</v>
      </c>
      <c r="C2690">
        <v>48</v>
      </c>
    </row>
    <row r="2691" spans="1:3" x14ac:dyDescent="0.25">
      <c r="A2691" t="s">
        <v>2720</v>
      </c>
      <c r="B2691">
        <v>530</v>
      </c>
      <c r="C2691">
        <v>1</v>
      </c>
    </row>
    <row r="2692" spans="1:3" x14ac:dyDescent="0.25">
      <c r="A2692" t="s">
        <v>2721</v>
      </c>
      <c r="B2692">
        <v>530</v>
      </c>
      <c r="C2692">
        <v>4</v>
      </c>
    </row>
    <row r="2693" spans="1:3" x14ac:dyDescent="0.25">
      <c r="A2693" t="s">
        <v>2722</v>
      </c>
      <c r="B2693">
        <v>532</v>
      </c>
      <c r="C2693">
        <v>24</v>
      </c>
    </row>
    <row r="2694" spans="1:3" x14ac:dyDescent="0.25">
      <c r="A2694" t="s">
        <v>2723</v>
      </c>
      <c r="B2694" t="s">
        <v>2724</v>
      </c>
      <c r="C2694">
        <v>2</v>
      </c>
    </row>
    <row r="2695" spans="1:3" x14ac:dyDescent="0.25">
      <c r="A2695" t="s">
        <v>2725</v>
      </c>
      <c r="B2695" t="s">
        <v>2726</v>
      </c>
      <c r="C2695">
        <v>4</v>
      </c>
    </row>
    <row r="2696" spans="1:3" x14ac:dyDescent="0.25">
      <c r="A2696" t="s">
        <v>2727</v>
      </c>
      <c r="B2696">
        <v>532</v>
      </c>
      <c r="C2696">
        <v>1</v>
      </c>
    </row>
    <row r="2697" spans="1:3" x14ac:dyDescent="0.25">
      <c r="A2697" t="s">
        <v>2728</v>
      </c>
      <c r="B2697">
        <v>532</v>
      </c>
      <c r="C2697">
        <v>2</v>
      </c>
    </row>
    <row r="2698" spans="1:3" x14ac:dyDescent="0.25">
      <c r="A2698" t="s">
        <v>2729</v>
      </c>
      <c r="B2698">
        <v>533</v>
      </c>
      <c r="C2698">
        <v>24</v>
      </c>
    </row>
    <row r="2699" spans="1:3" x14ac:dyDescent="0.25">
      <c r="A2699" t="s">
        <v>2730</v>
      </c>
      <c r="B2699">
        <v>533</v>
      </c>
      <c r="C2699">
        <v>1</v>
      </c>
    </row>
    <row r="2700" spans="1:3" x14ac:dyDescent="0.25">
      <c r="A2700" t="s">
        <v>2731</v>
      </c>
      <c r="B2700">
        <v>533</v>
      </c>
      <c r="C2700">
        <v>2</v>
      </c>
    </row>
    <row r="2701" spans="1:3" x14ac:dyDescent="0.25">
      <c r="A2701" t="s">
        <v>2732</v>
      </c>
      <c r="B2701">
        <v>534</v>
      </c>
      <c r="C2701">
        <v>24</v>
      </c>
    </row>
    <row r="2702" spans="1:3" x14ac:dyDescent="0.25">
      <c r="A2702" t="s">
        <v>2733</v>
      </c>
      <c r="B2702" t="s">
        <v>2734</v>
      </c>
      <c r="C2702">
        <v>2</v>
      </c>
    </row>
    <row r="2703" spans="1:3" x14ac:dyDescent="0.25">
      <c r="A2703" t="s">
        <v>2735</v>
      </c>
      <c r="B2703">
        <v>534</v>
      </c>
      <c r="C2703">
        <v>1</v>
      </c>
    </row>
    <row r="2704" spans="1:3" x14ac:dyDescent="0.25">
      <c r="A2704" t="s">
        <v>2736</v>
      </c>
      <c r="B2704">
        <v>534</v>
      </c>
      <c r="C2704">
        <v>2</v>
      </c>
    </row>
    <row r="2705" spans="1:3" x14ac:dyDescent="0.25">
      <c r="A2705" t="s">
        <v>2737</v>
      </c>
      <c r="B2705">
        <v>535</v>
      </c>
      <c r="C2705">
        <v>24</v>
      </c>
    </row>
    <row r="2706" spans="1:3" x14ac:dyDescent="0.25">
      <c r="A2706" t="s">
        <v>2738</v>
      </c>
      <c r="B2706">
        <v>535</v>
      </c>
      <c r="C2706">
        <v>1</v>
      </c>
    </row>
    <row r="2707" spans="1:3" x14ac:dyDescent="0.25">
      <c r="A2707" t="s">
        <v>2739</v>
      </c>
      <c r="B2707">
        <v>535</v>
      </c>
      <c r="C2707">
        <v>2</v>
      </c>
    </row>
    <row r="2708" spans="1:3" x14ac:dyDescent="0.25">
      <c r="A2708" t="s">
        <v>2740</v>
      </c>
      <c r="B2708">
        <v>537</v>
      </c>
      <c r="C2708">
        <v>24</v>
      </c>
    </row>
    <row r="2709" spans="1:3" x14ac:dyDescent="0.25">
      <c r="A2709" t="s">
        <v>2741</v>
      </c>
      <c r="B2709">
        <v>537</v>
      </c>
      <c r="C2709">
        <v>8</v>
      </c>
    </row>
    <row r="2710" spans="1:3" x14ac:dyDescent="0.25">
      <c r="A2710" t="s">
        <v>2742</v>
      </c>
      <c r="B2710">
        <v>538</v>
      </c>
      <c r="C2710">
        <v>24</v>
      </c>
    </row>
    <row r="2711" spans="1:3" x14ac:dyDescent="0.25">
      <c r="A2711" t="s">
        <v>2743</v>
      </c>
      <c r="B2711">
        <v>538</v>
      </c>
      <c r="C2711">
        <v>8</v>
      </c>
    </row>
    <row r="2712" spans="1:3" x14ac:dyDescent="0.25">
      <c r="A2712" t="s">
        <v>2744</v>
      </c>
      <c r="B2712">
        <v>539</v>
      </c>
      <c r="C2712">
        <v>36</v>
      </c>
    </row>
    <row r="2713" spans="1:3" x14ac:dyDescent="0.25">
      <c r="A2713" t="s">
        <v>2745</v>
      </c>
      <c r="B2713">
        <v>539</v>
      </c>
      <c r="C2713">
        <v>1</v>
      </c>
    </row>
    <row r="2714" spans="1:3" x14ac:dyDescent="0.25">
      <c r="A2714" t="s">
        <v>2746</v>
      </c>
      <c r="B2714">
        <v>539</v>
      </c>
      <c r="C2714">
        <v>2</v>
      </c>
    </row>
    <row r="2715" spans="1:3" x14ac:dyDescent="0.25">
      <c r="A2715" t="s">
        <v>2747</v>
      </c>
      <c r="B2715">
        <v>5400</v>
      </c>
      <c r="C2715">
        <v>25</v>
      </c>
    </row>
    <row r="2716" spans="1:3" x14ac:dyDescent="0.25">
      <c r="A2716" t="s">
        <v>2748</v>
      </c>
      <c r="B2716">
        <v>5401</v>
      </c>
      <c r="C2716">
        <v>25</v>
      </c>
    </row>
    <row r="2717" spans="1:3" x14ac:dyDescent="0.25">
      <c r="A2717" t="s">
        <v>2749</v>
      </c>
      <c r="B2717">
        <v>5402</v>
      </c>
      <c r="C2717">
        <v>25</v>
      </c>
    </row>
    <row r="2718" spans="1:3" x14ac:dyDescent="0.25">
      <c r="A2718" t="s">
        <v>2750</v>
      </c>
      <c r="B2718">
        <v>5403</v>
      </c>
      <c r="C2718">
        <v>25</v>
      </c>
    </row>
    <row r="2719" spans="1:3" x14ac:dyDescent="0.25">
      <c r="A2719" t="s">
        <v>2751</v>
      </c>
      <c r="B2719">
        <v>5407</v>
      </c>
      <c r="C2719">
        <v>25</v>
      </c>
    </row>
    <row r="2720" spans="1:3" x14ac:dyDescent="0.25">
      <c r="A2720" t="s">
        <v>2752</v>
      </c>
      <c r="B2720">
        <v>5408</v>
      </c>
      <c r="C2720">
        <v>25</v>
      </c>
    </row>
    <row r="2721" spans="1:3" x14ac:dyDescent="0.25">
      <c r="A2721" t="s">
        <v>2753</v>
      </c>
      <c r="B2721">
        <v>5409</v>
      </c>
      <c r="C2721">
        <v>25</v>
      </c>
    </row>
    <row r="2722" spans="1:3" x14ac:dyDescent="0.25">
      <c r="A2722" t="s">
        <v>2754</v>
      </c>
      <c r="B2722">
        <v>5412</v>
      </c>
      <c r="C2722">
        <v>48</v>
      </c>
    </row>
    <row r="2723" spans="1:3" x14ac:dyDescent="0.25">
      <c r="A2723" t="s">
        <v>2755</v>
      </c>
      <c r="B2723">
        <v>5412</v>
      </c>
      <c r="C2723">
        <v>1</v>
      </c>
    </row>
    <row r="2724" spans="1:3" x14ac:dyDescent="0.25">
      <c r="A2724" t="s">
        <v>2756</v>
      </c>
      <c r="B2724">
        <v>5412</v>
      </c>
      <c r="C2724">
        <v>2</v>
      </c>
    </row>
    <row r="2725" spans="1:3" x14ac:dyDescent="0.25">
      <c r="A2725" t="s">
        <v>2757</v>
      </c>
      <c r="B2725">
        <v>5413</v>
      </c>
      <c r="C2725">
        <v>48</v>
      </c>
    </row>
    <row r="2726" spans="1:3" x14ac:dyDescent="0.25">
      <c r="A2726" t="s">
        <v>2758</v>
      </c>
      <c r="B2726">
        <v>5413</v>
      </c>
      <c r="C2726">
        <v>1</v>
      </c>
    </row>
    <row r="2727" spans="1:3" x14ac:dyDescent="0.25">
      <c r="A2727" t="s">
        <v>2759</v>
      </c>
      <c r="B2727">
        <v>5413</v>
      </c>
      <c r="C2727">
        <v>3</v>
      </c>
    </row>
    <row r="2728" spans="1:3" x14ac:dyDescent="0.25">
      <c r="A2728" t="s">
        <v>2760</v>
      </c>
      <c r="B2728">
        <v>5414</v>
      </c>
      <c r="C2728">
        <v>48</v>
      </c>
    </row>
    <row r="2729" spans="1:3" x14ac:dyDescent="0.25">
      <c r="A2729" t="s">
        <v>2761</v>
      </c>
      <c r="B2729">
        <v>5414</v>
      </c>
      <c r="C2729">
        <v>1</v>
      </c>
    </row>
    <row r="2730" spans="1:3" x14ac:dyDescent="0.25">
      <c r="A2730" t="s">
        <v>2762</v>
      </c>
      <c r="B2730">
        <v>5414</v>
      </c>
      <c r="C2730">
        <v>3</v>
      </c>
    </row>
    <row r="2731" spans="1:3" x14ac:dyDescent="0.25">
      <c r="A2731" t="s">
        <v>2763</v>
      </c>
      <c r="B2731">
        <v>5418</v>
      </c>
      <c r="C2731">
        <v>25</v>
      </c>
    </row>
    <row r="2732" spans="1:3" x14ac:dyDescent="0.25">
      <c r="A2732" t="s">
        <v>2764</v>
      </c>
      <c r="B2732">
        <v>5419</v>
      </c>
      <c r="C2732">
        <v>25</v>
      </c>
    </row>
    <row r="2733" spans="1:3" x14ac:dyDescent="0.25">
      <c r="A2733" t="s">
        <v>2765</v>
      </c>
      <c r="B2733">
        <v>541</v>
      </c>
      <c r="C2733">
        <v>48</v>
      </c>
    </row>
    <row r="2734" spans="1:3" x14ac:dyDescent="0.25">
      <c r="A2734" t="s">
        <v>2766</v>
      </c>
      <c r="B2734">
        <v>541</v>
      </c>
      <c r="C2734">
        <v>1</v>
      </c>
    </row>
    <row r="2735" spans="1:3" x14ac:dyDescent="0.25">
      <c r="A2735" t="s">
        <v>2767</v>
      </c>
      <c r="B2735">
        <v>541</v>
      </c>
      <c r="C2735">
        <v>4</v>
      </c>
    </row>
    <row r="2736" spans="1:3" x14ac:dyDescent="0.25">
      <c r="A2736" t="s">
        <v>2768</v>
      </c>
      <c r="B2736">
        <v>5420</v>
      </c>
      <c r="C2736">
        <v>48</v>
      </c>
    </row>
    <row r="2737" spans="1:3" x14ac:dyDescent="0.25">
      <c r="A2737" t="s">
        <v>2769</v>
      </c>
      <c r="B2737">
        <v>5420</v>
      </c>
      <c r="C2737">
        <v>1</v>
      </c>
    </row>
    <row r="2738" spans="1:3" x14ac:dyDescent="0.25">
      <c r="A2738" t="s">
        <v>2770</v>
      </c>
      <c r="B2738">
        <v>5421</v>
      </c>
      <c r="C2738">
        <v>24</v>
      </c>
    </row>
    <row r="2739" spans="1:3" x14ac:dyDescent="0.25">
      <c r="A2739" t="s">
        <v>2771</v>
      </c>
      <c r="B2739">
        <v>5422</v>
      </c>
      <c r="C2739">
        <v>24</v>
      </c>
    </row>
    <row r="2740" spans="1:3" x14ac:dyDescent="0.25">
      <c r="A2740" t="s">
        <v>2772</v>
      </c>
      <c r="B2740">
        <v>5425</v>
      </c>
      <c r="C2740">
        <v>48</v>
      </c>
    </row>
    <row r="2741" spans="1:3" x14ac:dyDescent="0.25">
      <c r="A2741" t="s">
        <v>2773</v>
      </c>
      <c r="B2741">
        <v>5425</v>
      </c>
      <c r="C2741">
        <v>4</v>
      </c>
    </row>
    <row r="2742" spans="1:3" x14ac:dyDescent="0.25">
      <c r="A2742" t="s">
        <v>2774</v>
      </c>
      <c r="B2742">
        <v>5426</v>
      </c>
      <c r="C2742">
        <v>24</v>
      </c>
    </row>
    <row r="2743" spans="1:3" x14ac:dyDescent="0.25">
      <c r="A2743" t="s">
        <v>2775</v>
      </c>
      <c r="B2743">
        <v>5426</v>
      </c>
      <c r="C2743">
        <v>4</v>
      </c>
    </row>
    <row r="2744" spans="1:3" x14ac:dyDescent="0.25">
      <c r="A2744" t="s">
        <v>2776</v>
      </c>
      <c r="B2744">
        <v>5427</v>
      </c>
      <c r="C2744">
        <v>24</v>
      </c>
    </row>
    <row r="2745" spans="1:3" x14ac:dyDescent="0.25">
      <c r="A2745" t="s">
        <v>2777</v>
      </c>
      <c r="B2745">
        <v>5427</v>
      </c>
      <c r="C2745">
        <v>4</v>
      </c>
    </row>
    <row r="2746" spans="1:3" x14ac:dyDescent="0.25">
      <c r="A2746" t="s">
        <v>2778</v>
      </c>
      <c r="B2746">
        <v>542</v>
      </c>
      <c r="C2746">
        <v>48</v>
      </c>
    </row>
    <row r="2747" spans="1:3" x14ac:dyDescent="0.25">
      <c r="A2747" t="s">
        <v>2779</v>
      </c>
      <c r="B2747">
        <v>542</v>
      </c>
      <c r="C2747">
        <v>1</v>
      </c>
    </row>
    <row r="2748" spans="1:3" x14ac:dyDescent="0.25">
      <c r="A2748" t="s">
        <v>2780</v>
      </c>
      <c r="B2748">
        <v>542</v>
      </c>
      <c r="C2748">
        <v>2</v>
      </c>
    </row>
    <row r="2749" spans="1:3" x14ac:dyDescent="0.25">
      <c r="A2749" t="s">
        <v>2781</v>
      </c>
      <c r="B2749">
        <v>543</v>
      </c>
      <c r="C2749">
        <v>48</v>
      </c>
    </row>
    <row r="2750" spans="1:3" x14ac:dyDescent="0.25">
      <c r="A2750" t="s">
        <v>2782</v>
      </c>
      <c r="B2750">
        <v>543</v>
      </c>
      <c r="C2750">
        <v>1</v>
      </c>
    </row>
    <row r="2751" spans="1:3" x14ac:dyDescent="0.25">
      <c r="A2751" t="s">
        <v>2783</v>
      </c>
      <c r="B2751">
        <v>543</v>
      </c>
      <c r="C2751">
        <v>2</v>
      </c>
    </row>
    <row r="2752" spans="1:3" x14ac:dyDescent="0.25">
      <c r="A2752" t="s">
        <v>2784</v>
      </c>
      <c r="B2752">
        <v>544</v>
      </c>
      <c r="C2752">
        <v>24</v>
      </c>
    </row>
    <row r="2753" spans="1:3" x14ac:dyDescent="0.25">
      <c r="A2753" t="s">
        <v>2785</v>
      </c>
      <c r="B2753">
        <v>544</v>
      </c>
      <c r="C2753">
        <v>1</v>
      </c>
    </row>
    <row r="2754" spans="1:3" x14ac:dyDescent="0.25">
      <c r="A2754" t="s">
        <v>2786</v>
      </c>
      <c r="B2754">
        <v>544</v>
      </c>
      <c r="C2754">
        <v>2</v>
      </c>
    </row>
    <row r="2755" spans="1:3" x14ac:dyDescent="0.25">
      <c r="A2755" t="s">
        <v>2787</v>
      </c>
      <c r="B2755">
        <v>5450</v>
      </c>
      <c r="C2755">
        <v>48</v>
      </c>
    </row>
    <row r="2756" spans="1:3" x14ac:dyDescent="0.25">
      <c r="A2756" t="s">
        <v>2788</v>
      </c>
      <c r="B2756">
        <v>5450</v>
      </c>
      <c r="C2756">
        <v>1</v>
      </c>
    </row>
    <row r="2757" spans="1:3" x14ac:dyDescent="0.25">
      <c r="A2757" t="s">
        <v>2789</v>
      </c>
      <c r="B2757">
        <v>5450</v>
      </c>
      <c r="C2757">
        <v>2</v>
      </c>
    </row>
    <row r="2758" spans="1:3" x14ac:dyDescent="0.25">
      <c r="A2758" t="s">
        <v>2790</v>
      </c>
      <c r="B2758">
        <v>5451</v>
      </c>
      <c r="C2758">
        <v>48</v>
      </c>
    </row>
    <row r="2759" spans="1:3" x14ac:dyDescent="0.25">
      <c r="A2759" t="s">
        <v>2791</v>
      </c>
      <c r="B2759">
        <v>5451</v>
      </c>
      <c r="C2759">
        <v>1</v>
      </c>
    </row>
    <row r="2760" spans="1:3" x14ac:dyDescent="0.25">
      <c r="A2760" t="s">
        <v>2792</v>
      </c>
      <c r="B2760">
        <v>5451</v>
      </c>
      <c r="C2760">
        <v>2</v>
      </c>
    </row>
    <row r="2761" spans="1:3" x14ac:dyDescent="0.25">
      <c r="A2761" t="s">
        <v>2793</v>
      </c>
      <c r="B2761">
        <v>5452</v>
      </c>
      <c r="C2761">
        <v>48</v>
      </c>
    </row>
    <row r="2762" spans="1:3" x14ac:dyDescent="0.25">
      <c r="A2762" t="s">
        <v>2794</v>
      </c>
      <c r="B2762">
        <v>5452</v>
      </c>
      <c r="C2762">
        <v>1</v>
      </c>
    </row>
    <row r="2763" spans="1:3" x14ac:dyDescent="0.25">
      <c r="A2763" t="s">
        <v>2795</v>
      </c>
      <c r="B2763">
        <v>5452</v>
      </c>
      <c r="C2763">
        <v>2</v>
      </c>
    </row>
    <row r="2764" spans="1:3" x14ac:dyDescent="0.25">
      <c r="A2764" t="s">
        <v>2796</v>
      </c>
      <c r="B2764">
        <v>5456</v>
      </c>
      <c r="C2764">
        <v>5</v>
      </c>
    </row>
    <row r="2765" spans="1:3" x14ac:dyDescent="0.25">
      <c r="A2765" t="s">
        <v>2797</v>
      </c>
      <c r="B2765">
        <v>5456</v>
      </c>
      <c r="C2765">
        <v>1</v>
      </c>
    </row>
    <row r="2766" spans="1:3" x14ac:dyDescent="0.25">
      <c r="A2766" t="s">
        <v>2798</v>
      </c>
      <c r="B2766">
        <v>5456</v>
      </c>
      <c r="C2766">
        <v>4</v>
      </c>
    </row>
    <row r="2767" spans="1:3" x14ac:dyDescent="0.25">
      <c r="A2767" t="s">
        <v>2799</v>
      </c>
      <c r="B2767">
        <v>5457</v>
      </c>
      <c r="C2767">
        <v>5</v>
      </c>
    </row>
    <row r="2768" spans="1:3" x14ac:dyDescent="0.25">
      <c r="A2768" t="s">
        <v>2800</v>
      </c>
      <c r="B2768">
        <v>5457</v>
      </c>
      <c r="C2768">
        <v>1</v>
      </c>
    </row>
    <row r="2769" spans="1:3" x14ac:dyDescent="0.25">
      <c r="A2769" t="s">
        <v>2801</v>
      </c>
      <c r="B2769">
        <v>5457</v>
      </c>
      <c r="C2769">
        <v>2</v>
      </c>
    </row>
    <row r="2770" spans="1:3" x14ac:dyDescent="0.25">
      <c r="A2770" t="s">
        <v>2802</v>
      </c>
      <c r="B2770">
        <v>545</v>
      </c>
      <c r="C2770">
        <v>24</v>
      </c>
    </row>
    <row r="2771" spans="1:3" x14ac:dyDescent="0.25">
      <c r="A2771" t="s">
        <v>2803</v>
      </c>
      <c r="B2771">
        <v>545</v>
      </c>
      <c r="C2771">
        <v>4</v>
      </c>
    </row>
    <row r="2772" spans="1:3" x14ac:dyDescent="0.25">
      <c r="A2772" t="s">
        <v>2804</v>
      </c>
      <c r="B2772">
        <v>5460</v>
      </c>
      <c r="C2772">
        <v>48</v>
      </c>
    </row>
    <row r="2773" spans="1:3" x14ac:dyDescent="0.25">
      <c r="A2773" t="s">
        <v>2805</v>
      </c>
      <c r="B2773">
        <v>5460</v>
      </c>
      <c r="C2773">
        <v>8</v>
      </c>
    </row>
    <row r="2774" spans="1:3" x14ac:dyDescent="0.25">
      <c r="A2774" t="s">
        <v>2806</v>
      </c>
      <c r="B2774">
        <v>546</v>
      </c>
      <c r="C2774">
        <v>36</v>
      </c>
    </row>
    <row r="2775" spans="1:3" x14ac:dyDescent="0.25">
      <c r="A2775" t="s">
        <v>2807</v>
      </c>
      <c r="B2775">
        <v>546</v>
      </c>
      <c r="C2775">
        <v>4</v>
      </c>
    </row>
    <row r="2776" spans="1:3" x14ac:dyDescent="0.25">
      <c r="A2776" t="s">
        <v>2808</v>
      </c>
      <c r="B2776">
        <v>5470</v>
      </c>
      <c r="C2776">
        <v>48</v>
      </c>
    </row>
    <row r="2777" spans="1:3" x14ac:dyDescent="0.25">
      <c r="A2777" t="s">
        <v>2809</v>
      </c>
      <c r="B2777">
        <v>5470</v>
      </c>
      <c r="C2777">
        <v>6</v>
      </c>
    </row>
    <row r="2778" spans="1:3" x14ac:dyDescent="0.25">
      <c r="A2778" t="s">
        <v>2810</v>
      </c>
      <c r="B2778">
        <v>5471</v>
      </c>
      <c r="C2778">
        <v>48</v>
      </c>
    </row>
    <row r="2779" spans="1:3" x14ac:dyDescent="0.25">
      <c r="A2779" t="s">
        <v>2811</v>
      </c>
      <c r="B2779">
        <v>5471</v>
      </c>
      <c r="C2779">
        <v>6</v>
      </c>
    </row>
    <row r="2780" spans="1:3" x14ac:dyDescent="0.25">
      <c r="A2780" t="s">
        <v>2812</v>
      </c>
      <c r="B2780">
        <v>547</v>
      </c>
      <c r="C2780">
        <v>48</v>
      </c>
    </row>
    <row r="2781" spans="1:3" x14ac:dyDescent="0.25">
      <c r="A2781" t="s">
        <v>2813</v>
      </c>
      <c r="B2781">
        <v>547</v>
      </c>
      <c r="C2781">
        <v>1</v>
      </c>
    </row>
    <row r="2782" spans="1:3" x14ac:dyDescent="0.25">
      <c r="A2782" t="s">
        <v>2814</v>
      </c>
      <c r="B2782">
        <v>547</v>
      </c>
      <c r="C2782">
        <v>2</v>
      </c>
    </row>
    <row r="2783" spans="1:3" x14ac:dyDescent="0.25">
      <c r="A2783" t="s">
        <v>2815</v>
      </c>
      <c r="B2783">
        <v>548</v>
      </c>
      <c r="C2783">
        <v>24</v>
      </c>
    </row>
    <row r="2784" spans="1:3" x14ac:dyDescent="0.25">
      <c r="A2784" t="s">
        <v>2816</v>
      </c>
      <c r="B2784">
        <v>548</v>
      </c>
      <c r="C2784">
        <v>1</v>
      </c>
    </row>
    <row r="2785" spans="1:3" x14ac:dyDescent="0.25">
      <c r="A2785" t="s">
        <v>2817</v>
      </c>
      <c r="B2785">
        <v>548</v>
      </c>
      <c r="C2785">
        <v>2</v>
      </c>
    </row>
    <row r="2786" spans="1:3" x14ac:dyDescent="0.25">
      <c r="A2786" t="s">
        <v>2818</v>
      </c>
      <c r="B2786">
        <v>5490</v>
      </c>
      <c r="C2786">
        <v>48</v>
      </c>
    </row>
    <row r="2787" spans="1:3" x14ac:dyDescent="0.25">
      <c r="A2787" t="s">
        <v>2819</v>
      </c>
      <c r="B2787">
        <v>5490</v>
      </c>
      <c r="C2787">
        <v>6</v>
      </c>
    </row>
    <row r="2788" spans="1:3" x14ac:dyDescent="0.25">
      <c r="A2788" t="s">
        <v>2820</v>
      </c>
      <c r="B2788">
        <v>5492</v>
      </c>
      <c r="C2788">
        <v>48</v>
      </c>
    </row>
    <row r="2789" spans="1:3" x14ac:dyDescent="0.25">
      <c r="A2789" t="s">
        <v>2821</v>
      </c>
      <c r="B2789">
        <v>5492</v>
      </c>
      <c r="C2789">
        <v>6</v>
      </c>
    </row>
    <row r="2790" spans="1:3" x14ac:dyDescent="0.25">
      <c r="A2790" t="s">
        <v>2822</v>
      </c>
      <c r="B2790">
        <v>5493</v>
      </c>
      <c r="C2790">
        <v>48</v>
      </c>
    </row>
    <row r="2791" spans="1:3" x14ac:dyDescent="0.25">
      <c r="A2791" t="s">
        <v>2823</v>
      </c>
      <c r="B2791">
        <v>5493</v>
      </c>
      <c r="C2791">
        <v>6</v>
      </c>
    </row>
    <row r="2792" spans="1:3" x14ac:dyDescent="0.25">
      <c r="A2792" t="s">
        <v>2824</v>
      </c>
      <c r="B2792">
        <v>5494</v>
      </c>
      <c r="C2792">
        <v>48</v>
      </c>
    </row>
    <row r="2793" spans="1:3" x14ac:dyDescent="0.25">
      <c r="A2793" t="s">
        <v>2825</v>
      </c>
      <c r="B2793">
        <v>5494</v>
      </c>
      <c r="C2793">
        <v>6</v>
      </c>
    </row>
    <row r="2794" spans="1:3" x14ac:dyDescent="0.25">
      <c r="A2794" t="s">
        <v>2826</v>
      </c>
      <c r="B2794">
        <v>549</v>
      </c>
      <c r="C2794">
        <v>24</v>
      </c>
    </row>
    <row r="2795" spans="1:3" x14ac:dyDescent="0.25">
      <c r="A2795" t="s">
        <v>2827</v>
      </c>
      <c r="B2795">
        <v>549</v>
      </c>
      <c r="C2795">
        <v>1</v>
      </c>
    </row>
    <row r="2796" spans="1:3" x14ac:dyDescent="0.25">
      <c r="A2796" t="s">
        <v>2828</v>
      </c>
      <c r="B2796">
        <v>549</v>
      </c>
      <c r="C2796">
        <v>2</v>
      </c>
    </row>
    <row r="2797" spans="1:3" x14ac:dyDescent="0.25">
      <c r="A2797" t="s">
        <v>2829</v>
      </c>
      <c r="B2797">
        <v>5500</v>
      </c>
      <c r="C2797">
        <v>8</v>
      </c>
    </row>
    <row r="2798" spans="1:3" x14ac:dyDescent="0.25">
      <c r="A2798" t="s">
        <v>2830</v>
      </c>
      <c r="B2798">
        <v>5500</v>
      </c>
      <c r="C2798">
        <v>4</v>
      </c>
    </row>
    <row r="2799" spans="1:3" x14ac:dyDescent="0.25">
      <c r="A2799" t="s">
        <v>2831</v>
      </c>
      <c r="B2799">
        <v>5502</v>
      </c>
      <c r="C2799">
        <v>8</v>
      </c>
    </row>
    <row r="2800" spans="1:3" x14ac:dyDescent="0.25">
      <c r="A2800" t="s">
        <v>2832</v>
      </c>
      <c r="B2800">
        <v>5502</v>
      </c>
      <c r="C2800">
        <v>4</v>
      </c>
    </row>
    <row r="2801" spans="1:3" x14ac:dyDescent="0.25">
      <c r="A2801" t="s">
        <v>2833</v>
      </c>
      <c r="B2801">
        <v>550</v>
      </c>
      <c r="C2801">
        <v>48</v>
      </c>
    </row>
    <row r="2802" spans="1:3" x14ac:dyDescent="0.25">
      <c r="A2802" t="s">
        <v>2834</v>
      </c>
      <c r="B2802">
        <v>550</v>
      </c>
      <c r="C2802">
        <v>1</v>
      </c>
    </row>
    <row r="2803" spans="1:3" x14ac:dyDescent="0.25">
      <c r="A2803" t="s">
        <v>2835</v>
      </c>
      <c r="B2803">
        <v>550</v>
      </c>
      <c r="C2803">
        <v>4</v>
      </c>
    </row>
    <row r="2804" spans="1:3" x14ac:dyDescent="0.25">
      <c r="A2804" t="s">
        <v>2836</v>
      </c>
      <c r="B2804">
        <v>551</v>
      </c>
      <c r="C2804">
        <v>48</v>
      </c>
    </row>
    <row r="2805" spans="1:3" x14ac:dyDescent="0.25">
      <c r="A2805" t="s">
        <v>2837</v>
      </c>
      <c r="B2805">
        <v>551</v>
      </c>
      <c r="C2805">
        <v>1</v>
      </c>
    </row>
    <row r="2806" spans="1:3" x14ac:dyDescent="0.25">
      <c r="A2806" t="s">
        <v>2838</v>
      </c>
      <c r="B2806">
        <v>551</v>
      </c>
      <c r="C2806">
        <v>2</v>
      </c>
    </row>
    <row r="2807" spans="1:3" x14ac:dyDescent="0.25">
      <c r="A2807" t="s">
        <v>2839</v>
      </c>
      <c r="B2807">
        <v>552</v>
      </c>
      <c r="C2807">
        <v>36</v>
      </c>
    </row>
    <row r="2808" spans="1:3" x14ac:dyDescent="0.25">
      <c r="A2808" t="s">
        <v>2840</v>
      </c>
      <c r="B2808">
        <v>552</v>
      </c>
      <c r="C2808">
        <v>1</v>
      </c>
    </row>
    <row r="2809" spans="1:3" x14ac:dyDescent="0.25">
      <c r="A2809" t="s">
        <v>2841</v>
      </c>
      <c r="B2809">
        <v>552</v>
      </c>
      <c r="C2809">
        <v>2</v>
      </c>
    </row>
    <row r="2810" spans="1:3" x14ac:dyDescent="0.25">
      <c r="A2810" t="s">
        <v>2842</v>
      </c>
      <c r="B2810">
        <v>554</v>
      </c>
      <c r="C2810">
        <v>48</v>
      </c>
    </row>
    <row r="2811" spans="1:3" x14ac:dyDescent="0.25">
      <c r="A2811" t="s">
        <v>2843</v>
      </c>
      <c r="B2811">
        <v>554</v>
      </c>
      <c r="C2811">
        <v>1</v>
      </c>
    </row>
    <row r="2812" spans="1:3" x14ac:dyDescent="0.25">
      <c r="A2812" t="s">
        <v>2844</v>
      </c>
      <c r="B2812">
        <v>554</v>
      </c>
      <c r="C2812">
        <v>4</v>
      </c>
    </row>
    <row r="2813" spans="1:3" x14ac:dyDescent="0.25">
      <c r="A2813" t="s">
        <v>2845</v>
      </c>
      <c r="B2813">
        <v>555</v>
      </c>
      <c r="C2813">
        <v>24</v>
      </c>
    </row>
    <row r="2814" spans="1:3" x14ac:dyDescent="0.25">
      <c r="A2814" t="s">
        <v>2846</v>
      </c>
      <c r="B2814">
        <v>555</v>
      </c>
      <c r="C2814">
        <v>1</v>
      </c>
    </row>
    <row r="2815" spans="1:3" x14ac:dyDescent="0.25">
      <c r="A2815" t="s">
        <v>2847</v>
      </c>
      <c r="B2815">
        <v>555</v>
      </c>
      <c r="C2815">
        <v>6</v>
      </c>
    </row>
    <row r="2816" spans="1:3" x14ac:dyDescent="0.25">
      <c r="A2816" t="s">
        <v>2848</v>
      </c>
      <c r="B2816">
        <v>556</v>
      </c>
      <c r="C2816">
        <v>24</v>
      </c>
    </row>
    <row r="2817" spans="1:3" x14ac:dyDescent="0.25">
      <c r="A2817" t="s">
        <v>2849</v>
      </c>
      <c r="B2817">
        <v>556</v>
      </c>
      <c r="C2817">
        <v>1</v>
      </c>
    </row>
    <row r="2818" spans="1:3" x14ac:dyDescent="0.25">
      <c r="A2818" t="s">
        <v>2850</v>
      </c>
      <c r="B2818">
        <v>556</v>
      </c>
      <c r="C2818">
        <v>6</v>
      </c>
    </row>
    <row r="2819" spans="1:3" x14ac:dyDescent="0.25">
      <c r="A2819" t="s">
        <v>2851</v>
      </c>
      <c r="B2819">
        <v>557</v>
      </c>
      <c r="C2819">
        <v>24</v>
      </c>
    </row>
    <row r="2820" spans="1:3" x14ac:dyDescent="0.25">
      <c r="A2820" t="s">
        <v>2852</v>
      </c>
      <c r="B2820">
        <v>557</v>
      </c>
      <c r="C2820">
        <v>1</v>
      </c>
    </row>
    <row r="2821" spans="1:3" x14ac:dyDescent="0.25">
      <c r="A2821" t="s">
        <v>2853</v>
      </c>
      <c r="B2821">
        <v>557</v>
      </c>
      <c r="C2821">
        <v>2</v>
      </c>
    </row>
    <row r="2822" spans="1:3" x14ac:dyDescent="0.25">
      <c r="A2822" t="s">
        <v>2854</v>
      </c>
      <c r="B2822">
        <v>558</v>
      </c>
      <c r="C2822">
        <v>24</v>
      </c>
    </row>
    <row r="2823" spans="1:3" x14ac:dyDescent="0.25">
      <c r="A2823" t="s">
        <v>2855</v>
      </c>
      <c r="B2823">
        <v>558</v>
      </c>
      <c r="C2823">
        <v>6</v>
      </c>
    </row>
    <row r="2824" spans="1:3" x14ac:dyDescent="0.25">
      <c r="A2824" t="s">
        <v>2856</v>
      </c>
      <c r="B2824">
        <v>559</v>
      </c>
      <c r="C2824">
        <v>24</v>
      </c>
    </row>
    <row r="2825" spans="1:3" x14ac:dyDescent="0.25">
      <c r="A2825" t="s">
        <v>2857</v>
      </c>
      <c r="B2825">
        <v>559</v>
      </c>
      <c r="C2825">
        <v>6</v>
      </c>
    </row>
    <row r="2826" spans="1:3" x14ac:dyDescent="0.25">
      <c r="A2826" t="s">
        <v>2858</v>
      </c>
      <c r="B2826">
        <v>560</v>
      </c>
      <c r="C2826">
        <v>48</v>
      </c>
    </row>
    <row r="2827" spans="1:3" x14ac:dyDescent="0.25">
      <c r="A2827" t="s">
        <v>2859</v>
      </c>
      <c r="B2827">
        <v>560</v>
      </c>
      <c r="C2827">
        <v>1</v>
      </c>
    </row>
    <row r="2828" spans="1:3" x14ac:dyDescent="0.25">
      <c r="A2828" t="s">
        <v>2860</v>
      </c>
      <c r="B2828">
        <v>560</v>
      </c>
      <c r="C2828">
        <v>6</v>
      </c>
    </row>
    <row r="2829" spans="1:3" x14ac:dyDescent="0.25">
      <c r="A2829" t="s">
        <v>2861</v>
      </c>
      <c r="B2829">
        <v>561</v>
      </c>
      <c r="C2829">
        <v>24</v>
      </c>
    </row>
    <row r="2830" spans="1:3" x14ac:dyDescent="0.25">
      <c r="A2830" t="s">
        <v>2862</v>
      </c>
      <c r="B2830">
        <v>561</v>
      </c>
      <c r="C2830">
        <v>6</v>
      </c>
    </row>
    <row r="2831" spans="1:3" x14ac:dyDescent="0.25">
      <c r="A2831" t="s">
        <v>2863</v>
      </c>
      <c r="B2831">
        <v>562</v>
      </c>
      <c r="C2831">
        <v>24</v>
      </c>
    </row>
    <row r="2832" spans="1:3" x14ac:dyDescent="0.25">
      <c r="A2832" t="s">
        <v>2864</v>
      </c>
      <c r="B2832">
        <v>562</v>
      </c>
      <c r="C2832">
        <v>6</v>
      </c>
    </row>
    <row r="2833" spans="1:3" x14ac:dyDescent="0.25">
      <c r="A2833" t="s">
        <v>2865</v>
      </c>
      <c r="B2833">
        <v>563</v>
      </c>
      <c r="C2833">
        <v>24</v>
      </c>
    </row>
    <row r="2834" spans="1:3" x14ac:dyDescent="0.25">
      <c r="A2834" t="s">
        <v>2866</v>
      </c>
      <c r="B2834">
        <v>563</v>
      </c>
      <c r="C2834">
        <v>6</v>
      </c>
    </row>
    <row r="2835" spans="1:3" x14ac:dyDescent="0.25">
      <c r="A2835" t="s">
        <v>2867</v>
      </c>
      <c r="B2835">
        <v>564</v>
      </c>
      <c r="C2835">
        <v>24</v>
      </c>
    </row>
    <row r="2836" spans="1:3" x14ac:dyDescent="0.25">
      <c r="A2836" t="s">
        <v>2868</v>
      </c>
      <c r="B2836">
        <v>564</v>
      </c>
      <c r="C2836">
        <v>6</v>
      </c>
    </row>
    <row r="2837" spans="1:3" x14ac:dyDescent="0.25">
      <c r="A2837" t="s">
        <v>2869</v>
      </c>
      <c r="B2837">
        <v>565</v>
      </c>
      <c r="C2837">
        <v>36</v>
      </c>
    </row>
    <row r="2838" spans="1:3" x14ac:dyDescent="0.25">
      <c r="A2838" t="s">
        <v>2870</v>
      </c>
      <c r="B2838">
        <v>565</v>
      </c>
      <c r="C2838">
        <v>1</v>
      </c>
    </row>
    <row r="2839" spans="1:3" x14ac:dyDescent="0.25">
      <c r="A2839" t="s">
        <v>2871</v>
      </c>
      <c r="B2839">
        <v>565</v>
      </c>
      <c r="C2839">
        <v>6</v>
      </c>
    </row>
    <row r="2840" spans="1:3" x14ac:dyDescent="0.25">
      <c r="A2840" t="s">
        <v>2872</v>
      </c>
      <c r="B2840">
        <v>566</v>
      </c>
      <c r="C2840">
        <v>36</v>
      </c>
    </row>
    <row r="2841" spans="1:3" x14ac:dyDescent="0.25">
      <c r="A2841" t="s">
        <v>2873</v>
      </c>
      <c r="B2841">
        <v>566</v>
      </c>
      <c r="C2841">
        <v>1</v>
      </c>
    </row>
    <row r="2842" spans="1:3" x14ac:dyDescent="0.25">
      <c r="A2842" t="s">
        <v>2874</v>
      </c>
      <c r="B2842">
        <v>566</v>
      </c>
      <c r="C2842">
        <v>6</v>
      </c>
    </row>
    <row r="2843" spans="1:3" x14ac:dyDescent="0.25">
      <c r="A2843" t="s">
        <v>2875</v>
      </c>
      <c r="B2843">
        <v>567</v>
      </c>
      <c r="C2843">
        <v>24</v>
      </c>
    </row>
    <row r="2844" spans="1:3" x14ac:dyDescent="0.25">
      <c r="A2844" t="s">
        <v>2876</v>
      </c>
      <c r="B2844">
        <v>567</v>
      </c>
      <c r="C2844">
        <v>1</v>
      </c>
    </row>
    <row r="2845" spans="1:3" x14ac:dyDescent="0.25">
      <c r="A2845" t="s">
        <v>2877</v>
      </c>
      <c r="B2845">
        <v>567</v>
      </c>
      <c r="C2845">
        <v>6</v>
      </c>
    </row>
    <row r="2846" spans="1:3" x14ac:dyDescent="0.25">
      <c r="A2846" t="s">
        <v>2878</v>
      </c>
      <c r="B2846">
        <v>568</v>
      </c>
      <c r="C2846">
        <v>24</v>
      </c>
    </row>
    <row r="2847" spans="1:3" x14ac:dyDescent="0.25">
      <c r="A2847" t="s">
        <v>2879</v>
      </c>
      <c r="B2847">
        <v>568</v>
      </c>
      <c r="C2847">
        <v>1</v>
      </c>
    </row>
    <row r="2848" spans="1:3" x14ac:dyDescent="0.25">
      <c r="A2848" t="s">
        <v>2880</v>
      </c>
      <c r="B2848">
        <v>568</v>
      </c>
      <c r="C2848">
        <v>6</v>
      </c>
    </row>
    <row r="2849" spans="1:3" x14ac:dyDescent="0.25">
      <c r="A2849" t="s">
        <v>2881</v>
      </c>
      <c r="B2849">
        <v>569</v>
      </c>
      <c r="C2849">
        <v>36</v>
      </c>
    </row>
    <row r="2850" spans="1:3" x14ac:dyDescent="0.25">
      <c r="A2850" t="s">
        <v>14</v>
      </c>
      <c r="B2850">
        <v>569</v>
      </c>
      <c r="C2850">
        <v>1</v>
      </c>
    </row>
    <row r="2851" spans="1:3" x14ac:dyDescent="0.25">
      <c r="A2851" t="s">
        <v>2882</v>
      </c>
      <c r="B2851">
        <v>569</v>
      </c>
      <c r="C2851">
        <v>6</v>
      </c>
    </row>
    <row r="2852" spans="1:3" x14ac:dyDescent="0.25">
      <c r="A2852" t="s">
        <v>2883</v>
      </c>
      <c r="B2852">
        <v>570</v>
      </c>
      <c r="C2852">
        <v>24</v>
      </c>
    </row>
    <row r="2853" spans="1:3" x14ac:dyDescent="0.25">
      <c r="A2853" t="s">
        <v>2884</v>
      </c>
      <c r="B2853">
        <v>570</v>
      </c>
      <c r="C2853">
        <v>6</v>
      </c>
    </row>
    <row r="2854" spans="1:3" x14ac:dyDescent="0.25">
      <c r="A2854" t="s">
        <v>2885</v>
      </c>
      <c r="B2854">
        <v>571</v>
      </c>
      <c r="C2854">
        <v>48</v>
      </c>
    </row>
    <row r="2855" spans="1:3" x14ac:dyDescent="0.25">
      <c r="A2855" t="s">
        <v>2886</v>
      </c>
      <c r="B2855">
        <v>571</v>
      </c>
      <c r="C2855">
        <v>1</v>
      </c>
    </row>
    <row r="2856" spans="1:3" x14ac:dyDescent="0.25">
      <c r="A2856" t="s">
        <v>2887</v>
      </c>
      <c r="B2856">
        <v>571</v>
      </c>
      <c r="C2856">
        <v>2</v>
      </c>
    </row>
    <row r="2857" spans="1:3" x14ac:dyDescent="0.25">
      <c r="A2857" t="s">
        <v>2888</v>
      </c>
      <c r="B2857">
        <v>572</v>
      </c>
      <c r="C2857">
        <v>24</v>
      </c>
    </row>
    <row r="2858" spans="1:3" x14ac:dyDescent="0.25">
      <c r="A2858" t="s">
        <v>2889</v>
      </c>
      <c r="B2858">
        <v>572</v>
      </c>
      <c r="C2858">
        <v>1</v>
      </c>
    </row>
    <row r="2859" spans="1:3" x14ac:dyDescent="0.25">
      <c r="A2859" t="s">
        <v>2890</v>
      </c>
      <c r="B2859">
        <v>572</v>
      </c>
      <c r="C2859">
        <v>4</v>
      </c>
    </row>
    <row r="2860" spans="1:3" x14ac:dyDescent="0.25">
      <c r="A2860" t="s">
        <v>2891</v>
      </c>
      <c r="B2860">
        <v>573</v>
      </c>
      <c r="C2860">
        <v>24</v>
      </c>
    </row>
    <row r="2861" spans="1:3" x14ac:dyDescent="0.25">
      <c r="A2861" t="s">
        <v>2892</v>
      </c>
      <c r="B2861">
        <v>573</v>
      </c>
      <c r="C2861">
        <v>1</v>
      </c>
    </row>
    <row r="2862" spans="1:3" x14ac:dyDescent="0.25">
      <c r="A2862" t="s">
        <v>2893</v>
      </c>
      <c r="B2862">
        <v>573</v>
      </c>
      <c r="C2862">
        <v>4</v>
      </c>
    </row>
    <row r="2863" spans="1:3" x14ac:dyDescent="0.25">
      <c r="A2863" t="s">
        <v>2894</v>
      </c>
      <c r="B2863">
        <v>573</v>
      </c>
      <c r="C2863">
        <v>4</v>
      </c>
    </row>
    <row r="2864" spans="1:3" x14ac:dyDescent="0.25">
      <c r="A2864" t="s">
        <v>2895</v>
      </c>
      <c r="B2864">
        <v>574</v>
      </c>
      <c r="C2864">
        <v>24</v>
      </c>
    </row>
    <row r="2865" spans="1:3" x14ac:dyDescent="0.25">
      <c r="A2865" t="s">
        <v>2896</v>
      </c>
      <c r="B2865">
        <v>574</v>
      </c>
      <c r="C2865">
        <v>1</v>
      </c>
    </row>
    <row r="2866" spans="1:3" x14ac:dyDescent="0.25">
      <c r="A2866" t="s">
        <v>2897</v>
      </c>
      <c r="B2866">
        <v>574</v>
      </c>
      <c r="C2866">
        <v>4</v>
      </c>
    </row>
    <row r="2867" spans="1:3" x14ac:dyDescent="0.25">
      <c r="A2867" t="s">
        <v>2898</v>
      </c>
      <c r="B2867">
        <v>575</v>
      </c>
      <c r="C2867">
        <v>24</v>
      </c>
    </row>
    <row r="2868" spans="1:3" x14ac:dyDescent="0.25">
      <c r="A2868" t="s">
        <v>2899</v>
      </c>
      <c r="B2868">
        <v>575</v>
      </c>
      <c r="C2868">
        <v>1</v>
      </c>
    </row>
    <row r="2869" spans="1:3" x14ac:dyDescent="0.25">
      <c r="A2869" t="s">
        <v>2900</v>
      </c>
      <c r="B2869">
        <v>575</v>
      </c>
      <c r="C2869">
        <v>4</v>
      </c>
    </row>
    <row r="2870" spans="1:3" x14ac:dyDescent="0.25">
      <c r="A2870" t="s">
        <v>2901</v>
      </c>
      <c r="B2870">
        <v>577</v>
      </c>
      <c r="C2870">
        <v>48</v>
      </c>
    </row>
    <row r="2871" spans="1:3" x14ac:dyDescent="0.25">
      <c r="A2871" t="s">
        <v>2902</v>
      </c>
      <c r="B2871">
        <v>577</v>
      </c>
      <c r="C2871">
        <v>1</v>
      </c>
    </row>
    <row r="2872" spans="1:3" x14ac:dyDescent="0.25">
      <c r="A2872" t="s">
        <v>2903</v>
      </c>
      <c r="B2872">
        <v>577</v>
      </c>
      <c r="C2872">
        <v>2</v>
      </c>
    </row>
    <row r="2873" spans="1:3" x14ac:dyDescent="0.25">
      <c r="A2873" t="s">
        <v>2904</v>
      </c>
      <c r="B2873">
        <v>578</v>
      </c>
      <c r="C2873">
        <v>24</v>
      </c>
    </row>
    <row r="2874" spans="1:3" x14ac:dyDescent="0.25">
      <c r="A2874" t="s">
        <v>2905</v>
      </c>
      <c r="B2874">
        <v>578</v>
      </c>
      <c r="C2874">
        <v>4</v>
      </c>
    </row>
    <row r="2875" spans="1:3" x14ac:dyDescent="0.25">
      <c r="A2875" t="s">
        <v>2906</v>
      </c>
      <c r="B2875">
        <v>579</v>
      </c>
      <c r="C2875">
        <v>24</v>
      </c>
    </row>
    <row r="2876" spans="1:3" x14ac:dyDescent="0.25">
      <c r="A2876" t="s">
        <v>2907</v>
      </c>
      <c r="B2876">
        <v>579</v>
      </c>
      <c r="C2876">
        <v>6</v>
      </c>
    </row>
    <row r="2877" spans="1:3" x14ac:dyDescent="0.25">
      <c r="A2877" t="s">
        <v>2908</v>
      </c>
      <c r="B2877">
        <v>580</v>
      </c>
      <c r="C2877">
        <v>24</v>
      </c>
    </row>
    <row r="2878" spans="1:3" x14ac:dyDescent="0.25">
      <c r="A2878" t="s">
        <v>2909</v>
      </c>
      <c r="B2878">
        <v>580</v>
      </c>
      <c r="C2878">
        <v>6</v>
      </c>
    </row>
    <row r="2879" spans="1:3" x14ac:dyDescent="0.25">
      <c r="A2879" t="s">
        <v>2910</v>
      </c>
      <c r="B2879">
        <v>581</v>
      </c>
      <c r="C2879">
        <v>24</v>
      </c>
    </row>
    <row r="2880" spans="1:3" x14ac:dyDescent="0.25">
      <c r="A2880" t="s">
        <v>2911</v>
      </c>
      <c r="B2880">
        <v>581</v>
      </c>
      <c r="C2880">
        <v>6</v>
      </c>
    </row>
    <row r="2881" spans="1:3" x14ac:dyDescent="0.25">
      <c r="A2881" t="s">
        <v>2912</v>
      </c>
      <c r="B2881">
        <v>582</v>
      </c>
      <c r="C2881">
        <v>24</v>
      </c>
    </row>
    <row r="2882" spans="1:3" x14ac:dyDescent="0.25">
      <c r="A2882" t="s">
        <v>2913</v>
      </c>
      <c r="B2882">
        <v>582</v>
      </c>
      <c r="C2882">
        <v>6</v>
      </c>
    </row>
    <row r="2883" spans="1:3" x14ac:dyDescent="0.25">
      <c r="A2883" t="s">
        <v>2914</v>
      </c>
      <c r="B2883">
        <v>583</v>
      </c>
      <c r="C2883">
        <v>24</v>
      </c>
    </row>
    <row r="2884" spans="1:3" x14ac:dyDescent="0.25">
      <c r="A2884" t="s">
        <v>2915</v>
      </c>
      <c r="B2884">
        <v>583</v>
      </c>
      <c r="C2884">
        <v>1</v>
      </c>
    </row>
    <row r="2885" spans="1:3" x14ac:dyDescent="0.25">
      <c r="A2885" t="s">
        <v>2916</v>
      </c>
      <c r="B2885">
        <v>583</v>
      </c>
      <c r="C2885">
        <v>2</v>
      </c>
    </row>
    <row r="2886" spans="1:3" x14ac:dyDescent="0.25">
      <c r="A2886" t="s">
        <v>2917</v>
      </c>
      <c r="B2886">
        <v>588</v>
      </c>
      <c r="C2886">
        <v>24</v>
      </c>
    </row>
    <row r="2887" spans="1:3" x14ac:dyDescent="0.25">
      <c r="A2887" t="s">
        <v>2918</v>
      </c>
      <c r="B2887">
        <v>588</v>
      </c>
      <c r="C2887">
        <v>2</v>
      </c>
    </row>
    <row r="2888" spans="1:3" x14ac:dyDescent="0.25">
      <c r="A2888" t="s">
        <v>2919</v>
      </c>
      <c r="B2888">
        <v>589</v>
      </c>
      <c r="C2888">
        <v>50</v>
      </c>
    </row>
    <row r="2889" spans="1:3" x14ac:dyDescent="0.25">
      <c r="A2889" t="s">
        <v>2920</v>
      </c>
      <c r="B2889">
        <v>590</v>
      </c>
      <c r="C2889">
        <v>25</v>
      </c>
    </row>
    <row r="2890" spans="1:3" x14ac:dyDescent="0.25">
      <c r="A2890" t="s">
        <v>2921</v>
      </c>
      <c r="B2890">
        <v>591</v>
      </c>
      <c r="C2890">
        <v>25</v>
      </c>
    </row>
    <row r="2891" spans="1:3" x14ac:dyDescent="0.25">
      <c r="A2891" t="s">
        <v>2922</v>
      </c>
      <c r="B2891">
        <v>592</v>
      </c>
      <c r="C2891">
        <v>25</v>
      </c>
    </row>
    <row r="2892" spans="1:3" x14ac:dyDescent="0.25">
      <c r="A2892" t="s">
        <v>2923</v>
      </c>
      <c r="B2892">
        <v>593</v>
      </c>
      <c r="C2892">
        <v>25</v>
      </c>
    </row>
    <row r="2893" spans="1:3" x14ac:dyDescent="0.25">
      <c r="A2893" t="s">
        <v>2924</v>
      </c>
      <c r="B2893">
        <v>594</v>
      </c>
      <c r="C2893">
        <v>25</v>
      </c>
    </row>
    <row r="2894" spans="1:3" x14ac:dyDescent="0.25">
      <c r="A2894" t="s">
        <v>2925</v>
      </c>
      <c r="B2894">
        <v>595</v>
      </c>
      <c r="C2894">
        <v>25</v>
      </c>
    </row>
    <row r="2895" spans="1:3" x14ac:dyDescent="0.25">
      <c r="A2895" t="s">
        <v>2926</v>
      </c>
      <c r="B2895">
        <v>596</v>
      </c>
      <c r="C2895">
        <v>36</v>
      </c>
    </row>
    <row r="2896" spans="1:3" x14ac:dyDescent="0.25">
      <c r="A2896" t="s">
        <v>2927</v>
      </c>
      <c r="B2896">
        <v>596</v>
      </c>
      <c r="C2896">
        <v>1</v>
      </c>
    </row>
    <row r="2897" spans="1:3" x14ac:dyDescent="0.25">
      <c r="A2897" t="s">
        <v>2928</v>
      </c>
      <c r="B2897">
        <v>596</v>
      </c>
      <c r="C2897">
        <v>2</v>
      </c>
    </row>
    <row r="2898" spans="1:3" x14ac:dyDescent="0.25">
      <c r="A2898" t="s">
        <v>2929</v>
      </c>
      <c r="B2898">
        <v>597</v>
      </c>
      <c r="C2898">
        <v>48</v>
      </c>
    </row>
    <row r="2899" spans="1:3" x14ac:dyDescent="0.25">
      <c r="A2899" t="s">
        <v>2930</v>
      </c>
      <c r="B2899">
        <v>597</v>
      </c>
      <c r="C2899">
        <v>1</v>
      </c>
    </row>
    <row r="2900" spans="1:3" x14ac:dyDescent="0.25">
      <c r="A2900" t="s">
        <v>2931</v>
      </c>
      <c r="B2900">
        <v>597</v>
      </c>
      <c r="C2900">
        <v>6</v>
      </c>
    </row>
    <row r="2901" spans="1:3" x14ac:dyDescent="0.25">
      <c r="A2901" t="s">
        <v>2932</v>
      </c>
      <c r="B2901">
        <v>598</v>
      </c>
      <c r="C2901">
        <v>48</v>
      </c>
    </row>
    <row r="2902" spans="1:3" x14ac:dyDescent="0.25">
      <c r="A2902" t="s">
        <v>2933</v>
      </c>
      <c r="B2902">
        <v>598</v>
      </c>
      <c r="C2902">
        <v>1</v>
      </c>
    </row>
    <row r="2903" spans="1:3" x14ac:dyDescent="0.25">
      <c r="A2903" t="s">
        <v>2934</v>
      </c>
      <c r="B2903">
        <v>598</v>
      </c>
      <c r="C2903">
        <v>6</v>
      </c>
    </row>
    <row r="2904" spans="1:3" x14ac:dyDescent="0.25">
      <c r="A2904" t="s">
        <v>2935</v>
      </c>
      <c r="B2904">
        <v>599</v>
      </c>
      <c r="C2904">
        <v>48</v>
      </c>
    </row>
    <row r="2905" spans="1:3" x14ac:dyDescent="0.25">
      <c r="A2905" t="s">
        <v>2936</v>
      </c>
      <c r="B2905">
        <v>599</v>
      </c>
      <c r="C2905">
        <v>2</v>
      </c>
    </row>
    <row r="2906" spans="1:3" x14ac:dyDescent="0.25">
      <c r="A2906" t="s">
        <v>2937</v>
      </c>
      <c r="B2906">
        <v>6001</v>
      </c>
      <c r="C2906">
        <v>12</v>
      </c>
    </row>
    <row r="2907" spans="1:3" x14ac:dyDescent="0.25">
      <c r="A2907" t="s">
        <v>2938</v>
      </c>
      <c r="B2907">
        <v>6001</v>
      </c>
      <c r="C2907">
        <v>1</v>
      </c>
    </row>
    <row r="2908" spans="1:3" x14ac:dyDescent="0.25">
      <c r="A2908" t="s">
        <v>2939</v>
      </c>
      <c r="B2908">
        <v>6001</v>
      </c>
      <c r="C2908">
        <v>4</v>
      </c>
    </row>
    <row r="2909" spans="1:3" x14ac:dyDescent="0.25">
      <c r="A2909" t="s">
        <v>2940</v>
      </c>
      <c r="B2909">
        <v>6002</v>
      </c>
      <c r="C2909">
        <v>24</v>
      </c>
    </row>
    <row r="2910" spans="1:3" x14ac:dyDescent="0.25">
      <c r="A2910" t="s">
        <v>2941</v>
      </c>
      <c r="B2910">
        <v>6002</v>
      </c>
      <c r="C2910">
        <v>1</v>
      </c>
    </row>
    <row r="2911" spans="1:3" x14ac:dyDescent="0.25">
      <c r="A2911" t="s">
        <v>2942</v>
      </c>
      <c r="B2911">
        <v>6002</v>
      </c>
      <c r="C2911">
        <v>2</v>
      </c>
    </row>
    <row r="2912" spans="1:3" x14ac:dyDescent="0.25">
      <c r="A2912" t="s">
        <v>2943</v>
      </c>
      <c r="B2912">
        <v>6003</v>
      </c>
      <c r="C2912">
        <v>24</v>
      </c>
    </row>
    <row r="2913" spans="1:3" x14ac:dyDescent="0.25">
      <c r="A2913" t="s">
        <v>2944</v>
      </c>
      <c r="B2913">
        <v>6003</v>
      </c>
      <c r="C2913">
        <v>1</v>
      </c>
    </row>
    <row r="2914" spans="1:3" x14ac:dyDescent="0.25">
      <c r="A2914" t="s">
        <v>2945</v>
      </c>
      <c r="B2914">
        <v>6003</v>
      </c>
      <c r="C2914">
        <v>2</v>
      </c>
    </row>
    <row r="2915" spans="1:3" x14ac:dyDescent="0.25">
      <c r="A2915" t="s">
        <v>2946</v>
      </c>
      <c r="B2915">
        <v>6003</v>
      </c>
      <c r="C2915">
        <v>4</v>
      </c>
    </row>
    <row r="2916" spans="1:3" x14ac:dyDescent="0.25">
      <c r="A2916" t="s">
        <v>2947</v>
      </c>
      <c r="B2916">
        <v>6004</v>
      </c>
      <c r="C2916">
        <v>24</v>
      </c>
    </row>
    <row r="2917" spans="1:3" x14ac:dyDescent="0.25">
      <c r="A2917" t="s">
        <v>2948</v>
      </c>
      <c r="B2917">
        <v>6004</v>
      </c>
      <c r="C2917">
        <v>1</v>
      </c>
    </row>
    <row r="2918" spans="1:3" x14ac:dyDescent="0.25">
      <c r="A2918" t="s">
        <v>2949</v>
      </c>
      <c r="B2918">
        <v>6004</v>
      </c>
      <c r="C2918">
        <v>2</v>
      </c>
    </row>
    <row r="2919" spans="1:3" x14ac:dyDescent="0.25">
      <c r="A2919" t="s">
        <v>2950</v>
      </c>
      <c r="B2919">
        <v>6005</v>
      </c>
      <c r="C2919">
        <v>24</v>
      </c>
    </row>
    <row r="2920" spans="1:3" x14ac:dyDescent="0.25">
      <c r="A2920" t="s">
        <v>2951</v>
      </c>
      <c r="B2920">
        <v>6005</v>
      </c>
      <c r="C2920">
        <v>1</v>
      </c>
    </row>
    <row r="2921" spans="1:3" x14ac:dyDescent="0.25">
      <c r="A2921" t="s">
        <v>2952</v>
      </c>
      <c r="B2921">
        <v>6005</v>
      </c>
      <c r="C2921">
        <v>4</v>
      </c>
    </row>
    <row r="2922" spans="1:3" x14ac:dyDescent="0.25">
      <c r="A2922" t="s">
        <v>2953</v>
      </c>
      <c r="B2922">
        <v>6007</v>
      </c>
      <c r="C2922">
        <v>24</v>
      </c>
    </row>
    <row r="2923" spans="1:3" x14ac:dyDescent="0.25">
      <c r="A2923" t="s">
        <v>2954</v>
      </c>
      <c r="B2923">
        <v>6007</v>
      </c>
      <c r="C2923">
        <v>3</v>
      </c>
    </row>
    <row r="2924" spans="1:3" x14ac:dyDescent="0.25">
      <c r="A2924" t="s">
        <v>2955</v>
      </c>
      <c r="B2924">
        <v>600</v>
      </c>
      <c r="C2924">
        <v>24</v>
      </c>
    </row>
    <row r="2925" spans="1:3" x14ac:dyDescent="0.25">
      <c r="A2925" t="s">
        <v>2956</v>
      </c>
      <c r="B2925">
        <v>600</v>
      </c>
      <c r="C2925">
        <v>6</v>
      </c>
    </row>
    <row r="2926" spans="1:3" x14ac:dyDescent="0.25">
      <c r="A2926" t="s">
        <v>2957</v>
      </c>
      <c r="B2926">
        <v>6010</v>
      </c>
      <c r="C2926">
        <v>12</v>
      </c>
    </row>
    <row r="2927" spans="1:3" x14ac:dyDescent="0.25">
      <c r="A2927" t="s">
        <v>2958</v>
      </c>
      <c r="B2927">
        <v>6010</v>
      </c>
      <c r="C2927">
        <v>1</v>
      </c>
    </row>
    <row r="2928" spans="1:3" x14ac:dyDescent="0.25">
      <c r="A2928" t="s">
        <v>2959</v>
      </c>
      <c r="B2928">
        <v>6010</v>
      </c>
      <c r="C2928">
        <v>2</v>
      </c>
    </row>
    <row r="2929" spans="1:3" x14ac:dyDescent="0.25">
      <c r="A2929" t="s">
        <v>2960</v>
      </c>
      <c r="B2929">
        <v>6011</v>
      </c>
      <c r="C2929">
        <v>12</v>
      </c>
    </row>
    <row r="2930" spans="1:3" x14ac:dyDescent="0.25">
      <c r="A2930" t="s">
        <v>2961</v>
      </c>
      <c r="B2930">
        <v>6011</v>
      </c>
      <c r="C2930">
        <v>1</v>
      </c>
    </row>
    <row r="2931" spans="1:3" x14ac:dyDescent="0.25">
      <c r="A2931" t="s">
        <v>2962</v>
      </c>
      <c r="B2931">
        <v>6011</v>
      </c>
      <c r="C2931">
        <v>4</v>
      </c>
    </row>
    <row r="2932" spans="1:3" x14ac:dyDescent="0.25">
      <c r="A2932" t="s">
        <v>2963</v>
      </c>
      <c r="B2932">
        <v>6012</v>
      </c>
      <c r="C2932">
        <v>12</v>
      </c>
    </row>
    <row r="2933" spans="1:3" x14ac:dyDescent="0.25">
      <c r="A2933" t="s">
        <v>2964</v>
      </c>
      <c r="B2933">
        <v>6012</v>
      </c>
      <c r="C2933">
        <v>1</v>
      </c>
    </row>
    <row r="2934" spans="1:3" x14ac:dyDescent="0.25">
      <c r="A2934" t="s">
        <v>2965</v>
      </c>
      <c r="B2934">
        <v>6012</v>
      </c>
      <c r="C2934">
        <v>4</v>
      </c>
    </row>
    <row r="2935" spans="1:3" x14ac:dyDescent="0.25">
      <c r="A2935" t="s">
        <v>2966</v>
      </c>
      <c r="B2935">
        <v>6013</v>
      </c>
      <c r="C2935">
        <v>12</v>
      </c>
    </row>
    <row r="2936" spans="1:3" x14ac:dyDescent="0.25">
      <c r="A2936" t="s">
        <v>2967</v>
      </c>
      <c r="B2936">
        <v>6013</v>
      </c>
      <c r="C2936">
        <v>1</v>
      </c>
    </row>
    <row r="2937" spans="1:3" x14ac:dyDescent="0.25">
      <c r="A2937" t="s">
        <v>2968</v>
      </c>
      <c r="B2937">
        <v>6013</v>
      </c>
      <c r="C2937">
        <v>4</v>
      </c>
    </row>
    <row r="2938" spans="1:3" x14ac:dyDescent="0.25">
      <c r="A2938" t="s">
        <v>2969</v>
      </c>
      <c r="B2938">
        <v>6015</v>
      </c>
      <c r="C2938">
        <v>12</v>
      </c>
    </row>
    <row r="2939" spans="1:3" x14ac:dyDescent="0.25">
      <c r="A2939" t="s">
        <v>2970</v>
      </c>
      <c r="B2939">
        <v>6015</v>
      </c>
      <c r="C2939">
        <v>4</v>
      </c>
    </row>
    <row r="2940" spans="1:3" x14ac:dyDescent="0.25">
      <c r="A2940" t="s">
        <v>2971</v>
      </c>
      <c r="B2940">
        <v>6016</v>
      </c>
      <c r="C2940">
        <v>24</v>
      </c>
    </row>
    <row r="2941" spans="1:3" x14ac:dyDescent="0.25">
      <c r="A2941" t="s">
        <v>2972</v>
      </c>
      <c r="B2941">
        <v>6016</v>
      </c>
      <c r="C2941">
        <v>6</v>
      </c>
    </row>
    <row r="2942" spans="1:3" x14ac:dyDescent="0.25">
      <c r="A2942" t="s">
        <v>2973</v>
      </c>
      <c r="B2942">
        <v>6017</v>
      </c>
      <c r="C2942">
        <v>24</v>
      </c>
    </row>
    <row r="2943" spans="1:3" x14ac:dyDescent="0.25">
      <c r="A2943" t="s">
        <v>23</v>
      </c>
      <c r="B2943">
        <v>6017</v>
      </c>
      <c r="C2943">
        <v>1</v>
      </c>
    </row>
    <row r="2944" spans="1:3" x14ac:dyDescent="0.25">
      <c r="A2944" t="s">
        <v>2974</v>
      </c>
      <c r="B2944">
        <v>6017</v>
      </c>
      <c r="C2944">
        <v>2</v>
      </c>
    </row>
    <row r="2945" spans="1:3" x14ac:dyDescent="0.25">
      <c r="A2945" t="s">
        <v>2975</v>
      </c>
      <c r="B2945">
        <v>6018</v>
      </c>
      <c r="C2945">
        <v>24</v>
      </c>
    </row>
    <row r="2946" spans="1:3" x14ac:dyDescent="0.25">
      <c r="A2946" t="s">
        <v>2976</v>
      </c>
      <c r="B2946" t="s">
        <v>2977</v>
      </c>
      <c r="C2946">
        <v>2</v>
      </c>
    </row>
    <row r="2947" spans="1:3" x14ac:dyDescent="0.25">
      <c r="A2947" t="s">
        <v>2978</v>
      </c>
      <c r="B2947" t="s">
        <v>2979</v>
      </c>
      <c r="C2947">
        <v>2</v>
      </c>
    </row>
    <row r="2948" spans="1:3" x14ac:dyDescent="0.25">
      <c r="A2948" t="s">
        <v>2980</v>
      </c>
      <c r="B2948">
        <v>6018</v>
      </c>
      <c r="C2948">
        <v>1</v>
      </c>
    </row>
    <row r="2949" spans="1:3" x14ac:dyDescent="0.25">
      <c r="A2949" t="s">
        <v>2981</v>
      </c>
      <c r="B2949">
        <v>6018</v>
      </c>
      <c r="C2949">
        <v>2</v>
      </c>
    </row>
    <row r="2950" spans="1:3" x14ac:dyDescent="0.25">
      <c r="A2950" t="s">
        <v>2982</v>
      </c>
      <c r="B2950">
        <v>601</v>
      </c>
      <c r="C2950">
        <v>24</v>
      </c>
    </row>
    <row r="2951" spans="1:3" x14ac:dyDescent="0.25">
      <c r="A2951" t="s">
        <v>2983</v>
      </c>
      <c r="B2951">
        <v>601</v>
      </c>
      <c r="C2951">
        <v>6</v>
      </c>
    </row>
    <row r="2952" spans="1:3" x14ac:dyDescent="0.25">
      <c r="A2952" t="s">
        <v>2984</v>
      </c>
      <c r="B2952">
        <v>6030</v>
      </c>
      <c r="C2952">
        <v>12</v>
      </c>
    </row>
    <row r="2953" spans="1:3" x14ac:dyDescent="0.25">
      <c r="A2953" t="s">
        <v>2985</v>
      </c>
      <c r="B2953">
        <v>6030</v>
      </c>
      <c r="C2953">
        <v>1</v>
      </c>
    </row>
    <row r="2954" spans="1:3" x14ac:dyDescent="0.25">
      <c r="A2954" t="s">
        <v>2986</v>
      </c>
      <c r="B2954">
        <v>6030</v>
      </c>
      <c r="C2954">
        <v>2</v>
      </c>
    </row>
    <row r="2955" spans="1:3" x14ac:dyDescent="0.25">
      <c r="A2955" t="s">
        <v>2987</v>
      </c>
      <c r="B2955">
        <v>6040</v>
      </c>
      <c r="C2955">
        <v>12</v>
      </c>
    </row>
    <row r="2956" spans="1:3" x14ac:dyDescent="0.25">
      <c r="A2956" t="s">
        <v>2988</v>
      </c>
      <c r="B2956">
        <v>6040</v>
      </c>
      <c r="C2956">
        <v>4</v>
      </c>
    </row>
    <row r="2957" spans="1:3" x14ac:dyDescent="0.25">
      <c r="A2957" t="s">
        <v>2989</v>
      </c>
      <c r="B2957">
        <v>6041</v>
      </c>
      <c r="C2957">
        <v>12</v>
      </c>
    </row>
    <row r="2958" spans="1:3" x14ac:dyDescent="0.25">
      <c r="A2958" t="s">
        <v>2990</v>
      </c>
      <c r="B2958">
        <v>6041</v>
      </c>
      <c r="C2958">
        <v>1</v>
      </c>
    </row>
    <row r="2959" spans="1:3" x14ac:dyDescent="0.25">
      <c r="A2959" t="s">
        <v>2991</v>
      </c>
      <c r="B2959">
        <v>6041</v>
      </c>
      <c r="C2959">
        <v>2</v>
      </c>
    </row>
    <row r="2960" spans="1:3" x14ac:dyDescent="0.25">
      <c r="A2960" t="s">
        <v>2992</v>
      </c>
      <c r="B2960">
        <v>6042</v>
      </c>
      <c r="C2960">
        <v>12</v>
      </c>
    </row>
    <row r="2961" spans="1:3" x14ac:dyDescent="0.25">
      <c r="A2961" t="s">
        <v>2993</v>
      </c>
      <c r="B2961">
        <v>6042</v>
      </c>
      <c r="C2961">
        <v>4</v>
      </c>
    </row>
    <row r="2962" spans="1:3" x14ac:dyDescent="0.25">
      <c r="A2962" t="s">
        <v>2994</v>
      </c>
      <c r="B2962">
        <v>604</v>
      </c>
      <c r="C2962">
        <v>24</v>
      </c>
    </row>
    <row r="2963" spans="1:3" x14ac:dyDescent="0.25">
      <c r="A2963" t="s">
        <v>2995</v>
      </c>
      <c r="B2963">
        <v>604</v>
      </c>
      <c r="C2963">
        <v>3</v>
      </c>
    </row>
    <row r="2964" spans="1:3" x14ac:dyDescent="0.25">
      <c r="A2964" t="s">
        <v>2996</v>
      </c>
      <c r="B2964">
        <v>6050</v>
      </c>
      <c r="C2964">
        <v>4</v>
      </c>
    </row>
    <row r="2965" spans="1:3" x14ac:dyDescent="0.25">
      <c r="A2965" t="s">
        <v>2997</v>
      </c>
      <c r="B2965">
        <v>6050</v>
      </c>
      <c r="C2965">
        <v>1</v>
      </c>
    </row>
    <row r="2966" spans="1:3" x14ac:dyDescent="0.25">
      <c r="A2966" t="s">
        <v>2998</v>
      </c>
      <c r="B2966">
        <v>6051</v>
      </c>
      <c r="C2966">
        <v>6</v>
      </c>
    </row>
    <row r="2967" spans="1:3" x14ac:dyDescent="0.25">
      <c r="A2967" t="s">
        <v>2999</v>
      </c>
      <c r="B2967">
        <v>6051</v>
      </c>
      <c r="C2967">
        <v>1</v>
      </c>
    </row>
    <row r="2968" spans="1:3" x14ac:dyDescent="0.25">
      <c r="A2968" t="s">
        <v>3000</v>
      </c>
      <c r="B2968">
        <v>6051</v>
      </c>
      <c r="C2968">
        <v>2</v>
      </c>
    </row>
    <row r="2969" spans="1:3" x14ac:dyDescent="0.25">
      <c r="A2969" t="s">
        <v>3001</v>
      </c>
      <c r="B2969">
        <v>6052</v>
      </c>
      <c r="C2969">
        <v>6</v>
      </c>
    </row>
    <row r="2970" spans="1:3" x14ac:dyDescent="0.25">
      <c r="A2970" t="s">
        <v>3002</v>
      </c>
      <c r="B2970">
        <v>6052</v>
      </c>
      <c r="C2970">
        <v>1</v>
      </c>
    </row>
    <row r="2971" spans="1:3" x14ac:dyDescent="0.25">
      <c r="A2971" t="s">
        <v>3003</v>
      </c>
      <c r="B2971">
        <v>6052</v>
      </c>
      <c r="C2971">
        <v>2</v>
      </c>
    </row>
    <row r="2972" spans="1:3" x14ac:dyDescent="0.25">
      <c r="A2972" t="s">
        <v>3004</v>
      </c>
      <c r="B2972">
        <v>608</v>
      </c>
      <c r="C2972">
        <v>1</v>
      </c>
    </row>
    <row r="2973" spans="1:3" x14ac:dyDescent="0.25">
      <c r="A2973" t="s">
        <v>3005</v>
      </c>
      <c r="B2973">
        <v>608</v>
      </c>
      <c r="C2973">
        <v>24</v>
      </c>
    </row>
    <row r="2974" spans="1:3" x14ac:dyDescent="0.25">
      <c r="A2974" t="s">
        <v>3006</v>
      </c>
      <c r="B2974">
        <v>608</v>
      </c>
      <c r="C2974">
        <v>1</v>
      </c>
    </row>
    <row r="2975" spans="1:3" x14ac:dyDescent="0.25">
      <c r="A2975" t="s">
        <v>3007</v>
      </c>
      <c r="B2975">
        <v>608</v>
      </c>
      <c r="C2975">
        <v>2</v>
      </c>
    </row>
    <row r="2976" spans="1:3" x14ac:dyDescent="0.25">
      <c r="A2976" t="s">
        <v>3008</v>
      </c>
      <c r="B2976">
        <v>6090</v>
      </c>
      <c r="C2976">
        <v>6</v>
      </c>
    </row>
    <row r="2977" spans="1:3" x14ac:dyDescent="0.25">
      <c r="A2977" t="s">
        <v>3009</v>
      </c>
      <c r="B2977">
        <v>6090</v>
      </c>
      <c r="C2977">
        <v>1</v>
      </c>
    </row>
    <row r="2978" spans="1:3" x14ac:dyDescent="0.25">
      <c r="A2978" t="s">
        <v>3010</v>
      </c>
      <c r="B2978">
        <v>6091</v>
      </c>
      <c r="C2978">
        <v>50</v>
      </c>
    </row>
    <row r="2979" spans="1:3" x14ac:dyDescent="0.25">
      <c r="A2979" t="s">
        <v>3011</v>
      </c>
      <c r="B2979">
        <v>6091</v>
      </c>
      <c r="C2979">
        <v>5</v>
      </c>
    </row>
    <row r="2980" spans="1:3" x14ac:dyDescent="0.25">
      <c r="A2980" t="s">
        <v>3012</v>
      </c>
      <c r="B2980">
        <v>609</v>
      </c>
      <c r="C2980">
        <v>1</v>
      </c>
    </row>
    <row r="2981" spans="1:3" x14ac:dyDescent="0.25">
      <c r="A2981" t="s">
        <v>3013</v>
      </c>
      <c r="B2981">
        <v>609</v>
      </c>
      <c r="C2981">
        <v>24</v>
      </c>
    </row>
    <row r="2982" spans="1:3" x14ac:dyDescent="0.25">
      <c r="A2982" t="s">
        <v>3014</v>
      </c>
      <c r="B2982">
        <v>609</v>
      </c>
      <c r="C2982">
        <v>1</v>
      </c>
    </row>
    <row r="2983" spans="1:3" x14ac:dyDescent="0.25">
      <c r="A2983" t="s">
        <v>3015</v>
      </c>
      <c r="B2983">
        <v>609</v>
      </c>
      <c r="C2983">
        <v>2</v>
      </c>
    </row>
    <row r="2984" spans="1:3" x14ac:dyDescent="0.25">
      <c r="A2984" t="s">
        <v>3016</v>
      </c>
      <c r="B2984">
        <v>6100</v>
      </c>
      <c r="C2984">
        <v>36</v>
      </c>
    </row>
    <row r="2985" spans="1:3" x14ac:dyDescent="0.25">
      <c r="A2985" t="s">
        <v>3017</v>
      </c>
      <c r="B2985">
        <v>6100</v>
      </c>
      <c r="C2985">
        <v>1</v>
      </c>
    </row>
    <row r="2986" spans="1:3" x14ac:dyDescent="0.25">
      <c r="A2986" t="s">
        <v>3018</v>
      </c>
      <c r="B2986">
        <v>6100</v>
      </c>
      <c r="C2986">
        <v>2</v>
      </c>
    </row>
    <row r="2987" spans="1:3" x14ac:dyDescent="0.25">
      <c r="A2987" t="s">
        <v>3019</v>
      </c>
      <c r="B2987">
        <v>6101</v>
      </c>
      <c r="C2987">
        <v>36</v>
      </c>
    </row>
    <row r="2988" spans="1:3" x14ac:dyDescent="0.25">
      <c r="A2988" t="s">
        <v>3020</v>
      </c>
      <c r="B2988">
        <v>6101</v>
      </c>
      <c r="C2988">
        <v>1</v>
      </c>
    </row>
    <row r="2989" spans="1:3" x14ac:dyDescent="0.25">
      <c r="A2989" t="s">
        <v>3021</v>
      </c>
      <c r="B2989">
        <v>6101</v>
      </c>
      <c r="C2989">
        <v>2</v>
      </c>
    </row>
    <row r="2990" spans="1:3" x14ac:dyDescent="0.25">
      <c r="A2990" t="s">
        <v>3022</v>
      </c>
      <c r="B2990">
        <v>6102</v>
      </c>
      <c r="C2990">
        <v>36</v>
      </c>
    </row>
    <row r="2991" spans="1:3" x14ac:dyDescent="0.25">
      <c r="A2991" t="s">
        <v>3023</v>
      </c>
      <c r="B2991">
        <v>6102</v>
      </c>
      <c r="C2991">
        <v>1</v>
      </c>
    </row>
    <row r="2992" spans="1:3" x14ac:dyDescent="0.25">
      <c r="A2992" t="s">
        <v>3024</v>
      </c>
      <c r="B2992">
        <v>6102</v>
      </c>
      <c r="C2992">
        <v>2</v>
      </c>
    </row>
    <row r="2993" spans="1:3" x14ac:dyDescent="0.25">
      <c r="A2993" t="s">
        <v>3025</v>
      </c>
      <c r="B2993">
        <v>6110</v>
      </c>
      <c r="C2993">
        <v>36</v>
      </c>
    </row>
    <row r="2994" spans="1:3" x14ac:dyDescent="0.25">
      <c r="A2994" t="s">
        <v>3026</v>
      </c>
      <c r="B2994">
        <v>6110</v>
      </c>
      <c r="C2994">
        <v>1</v>
      </c>
    </row>
    <row r="2995" spans="1:3" x14ac:dyDescent="0.25">
      <c r="A2995" t="s">
        <v>3027</v>
      </c>
      <c r="B2995">
        <v>6110</v>
      </c>
      <c r="C2995">
        <v>2</v>
      </c>
    </row>
    <row r="2996" spans="1:3" x14ac:dyDescent="0.25">
      <c r="A2996" t="s">
        <v>3028</v>
      </c>
      <c r="B2996">
        <v>613</v>
      </c>
      <c r="C2996">
        <v>24</v>
      </c>
    </row>
    <row r="2997" spans="1:3" x14ac:dyDescent="0.25">
      <c r="A2997" t="s">
        <v>3029</v>
      </c>
      <c r="B2997">
        <v>613</v>
      </c>
      <c r="C2997">
        <v>6</v>
      </c>
    </row>
    <row r="2998" spans="1:3" x14ac:dyDescent="0.25">
      <c r="A2998" t="s">
        <v>3030</v>
      </c>
      <c r="B2998">
        <v>61400</v>
      </c>
      <c r="C2998">
        <v>24</v>
      </c>
    </row>
    <row r="2999" spans="1:3" x14ac:dyDescent="0.25">
      <c r="A2999" t="s">
        <v>3031</v>
      </c>
      <c r="B2999">
        <v>61400</v>
      </c>
      <c r="C2999">
        <v>2</v>
      </c>
    </row>
    <row r="3000" spans="1:3" x14ac:dyDescent="0.25">
      <c r="A3000" t="s">
        <v>3032</v>
      </c>
      <c r="B3000">
        <v>619</v>
      </c>
      <c r="C3000">
        <v>24</v>
      </c>
    </row>
    <row r="3001" spans="1:3" x14ac:dyDescent="0.25">
      <c r="A3001" t="s">
        <v>3033</v>
      </c>
      <c r="B3001">
        <v>619</v>
      </c>
      <c r="C3001">
        <v>6</v>
      </c>
    </row>
    <row r="3002" spans="1:3" x14ac:dyDescent="0.25">
      <c r="A3002" t="s">
        <v>3034</v>
      </c>
      <c r="B3002">
        <v>620000</v>
      </c>
      <c r="C3002">
        <v>22</v>
      </c>
    </row>
    <row r="3003" spans="1:3" x14ac:dyDescent="0.25">
      <c r="A3003" t="s">
        <v>3035</v>
      </c>
      <c r="B3003">
        <v>620000</v>
      </c>
      <c r="C3003">
        <v>4</v>
      </c>
    </row>
    <row r="3004" spans="1:3" x14ac:dyDescent="0.25">
      <c r="A3004" t="s">
        <v>3036</v>
      </c>
      <c r="B3004">
        <v>620000</v>
      </c>
      <c r="C3004">
        <v>4</v>
      </c>
    </row>
    <row r="3005" spans="1:3" x14ac:dyDescent="0.25">
      <c r="A3005" t="s">
        <v>3037</v>
      </c>
      <c r="B3005">
        <v>620</v>
      </c>
      <c r="C3005">
        <v>12</v>
      </c>
    </row>
    <row r="3006" spans="1:3" x14ac:dyDescent="0.25">
      <c r="A3006" t="s">
        <v>3038</v>
      </c>
      <c r="B3006">
        <v>620</v>
      </c>
      <c r="C3006">
        <v>4</v>
      </c>
    </row>
    <row r="3007" spans="1:3" x14ac:dyDescent="0.25">
      <c r="A3007" t="s">
        <v>3039</v>
      </c>
      <c r="B3007">
        <v>621</v>
      </c>
      <c r="C3007">
        <v>12</v>
      </c>
    </row>
    <row r="3008" spans="1:3" x14ac:dyDescent="0.25">
      <c r="A3008" t="s">
        <v>3040</v>
      </c>
      <c r="B3008">
        <v>621</v>
      </c>
      <c r="C3008">
        <v>1</v>
      </c>
    </row>
    <row r="3009" spans="1:3" x14ac:dyDescent="0.25">
      <c r="A3009" t="s">
        <v>3041</v>
      </c>
      <c r="B3009">
        <v>621</v>
      </c>
      <c r="C3009">
        <v>4</v>
      </c>
    </row>
    <row r="3010" spans="1:3" x14ac:dyDescent="0.25">
      <c r="A3010" t="s">
        <v>3042</v>
      </c>
      <c r="B3010">
        <v>622</v>
      </c>
      <c r="C3010">
        <v>24</v>
      </c>
    </row>
    <row r="3011" spans="1:3" x14ac:dyDescent="0.25">
      <c r="A3011" t="s">
        <v>3043</v>
      </c>
      <c r="B3011">
        <v>622</v>
      </c>
      <c r="C3011">
        <v>6</v>
      </c>
    </row>
    <row r="3012" spans="1:3" x14ac:dyDescent="0.25">
      <c r="A3012" t="s">
        <v>3044</v>
      </c>
      <c r="B3012">
        <v>623</v>
      </c>
      <c r="C3012">
        <v>24</v>
      </c>
    </row>
    <row r="3013" spans="1:3" x14ac:dyDescent="0.25">
      <c r="A3013" t="s">
        <v>3045</v>
      </c>
      <c r="B3013">
        <v>623</v>
      </c>
      <c r="C3013">
        <v>3</v>
      </c>
    </row>
    <row r="3014" spans="1:3" x14ac:dyDescent="0.25">
      <c r="A3014" t="s">
        <v>3046</v>
      </c>
      <c r="B3014">
        <v>624</v>
      </c>
      <c r="C3014">
        <v>24</v>
      </c>
    </row>
    <row r="3015" spans="1:3" x14ac:dyDescent="0.25">
      <c r="A3015" t="s">
        <v>3047</v>
      </c>
      <c r="B3015">
        <v>624</v>
      </c>
      <c r="C3015">
        <v>4</v>
      </c>
    </row>
    <row r="3016" spans="1:3" x14ac:dyDescent="0.25">
      <c r="A3016" t="s">
        <v>3048</v>
      </c>
      <c r="B3016">
        <v>6301</v>
      </c>
      <c r="C3016">
        <v>24</v>
      </c>
    </row>
    <row r="3017" spans="1:3" x14ac:dyDescent="0.25">
      <c r="A3017" t="s">
        <v>3049</v>
      </c>
      <c r="B3017">
        <v>6301</v>
      </c>
      <c r="C3017">
        <v>1</v>
      </c>
    </row>
    <row r="3018" spans="1:3" x14ac:dyDescent="0.25">
      <c r="A3018" t="s">
        <v>3050</v>
      </c>
      <c r="B3018">
        <v>6301</v>
      </c>
      <c r="C3018">
        <v>2</v>
      </c>
    </row>
    <row r="3019" spans="1:3" x14ac:dyDescent="0.25">
      <c r="A3019" t="s">
        <v>3051</v>
      </c>
      <c r="B3019">
        <v>6302</v>
      </c>
      <c r="C3019">
        <v>24</v>
      </c>
    </row>
    <row r="3020" spans="1:3" x14ac:dyDescent="0.25">
      <c r="A3020" t="s">
        <v>3052</v>
      </c>
      <c r="B3020">
        <v>6302</v>
      </c>
      <c r="C3020">
        <v>1</v>
      </c>
    </row>
    <row r="3021" spans="1:3" x14ac:dyDescent="0.25">
      <c r="A3021" t="s">
        <v>3053</v>
      </c>
      <c r="B3021">
        <v>6302</v>
      </c>
      <c r="C3021">
        <v>2</v>
      </c>
    </row>
    <row r="3022" spans="1:3" x14ac:dyDescent="0.25">
      <c r="A3022" t="s">
        <v>3054</v>
      </c>
      <c r="B3022">
        <v>6303</v>
      </c>
      <c r="C3022">
        <v>24</v>
      </c>
    </row>
    <row r="3023" spans="1:3" x14ac:dyDescent="0.25">
      <c r="A3023" t="s">
        <v>3055</v>
      </c>
      <c r="B3023">
        <v>6303</v>
      </c>
      <c r="C3023">
        <v>1</v>
      </c>
    </row>
    <row r="3024" spans="1:3" x14ac:dyDescent="0.25">
      <c r="A3024" t="s">
        <v>3056</v>
      </c>
      <c r="B3024">
        <v>6303</v>
      </c>
      <c r="C3024">
        <v>2</v>
      </c>
    </row>
    <row r="3025" spans="1:3" x14ac:dyDescent="0.25">
      <c r="A3025" t="s">
        <v>3057</v>
      </c>
      <c r="B3025">
        <v>6326</v>
      </c>
      <c r="C3025">
        <v>4</v>
      </c>
    </row>
    <row r="3026" spans="1:3" x14ac:dyDescent="0.25">
      <c r="A3026" t="s">
        <v>3058</v>
      </c>
      <c r="B3026">
        <v>6328</v>
      </c>
      <c r="C3026">
        <v>48</v>
      </c>
    </row>
    <row r="3027" spans="1:3" x14ac:dyDescent="0.25">
      <c r="A3027" t="s">
        <v>3059</v>
      </c>
      <c r="B3027">
        <v>6328</v>
      </c>
      <c r="C3027">
        <v>8</v>
      </c>
    </row>
    <row r="3028" spans="1:3" x14ac:dyDescent="0.25">
      <c r="A3028" t="s">
        <v>3060</v>
      </c>
      <c r="B3028">
        <v>6367</v>
      </c>
      <c r="C3028">
        <v>24</v>
      </c>
    </row>
    <row r="3029" spans="1:3" x14ac:dyDescent="0.25">
      <c r="A3029" t="s">
        <v>3061</v>
      </c>
      <c r="B3029">
        <v>6367</v>
      </c>
      <c r="C3029">
        <v>8</v>
      </c>
    </row>
    <row r="3030" spans="1:3" x14ac:dyDescent="0.25">
      <c r="A3030" t="s">
        <v>3062</v>
      </c>
      <c r="B3030">
        <v>640000</v>
      </c>
      <c r="C3030">
        <v>24</v>
      </c>
    </row>
    <row r="3031" spans="1:3" x14ac:dyDescent="0.25">
      <c r="A3031" t="s">
        <v>3063</v>
      </c>
      <c r="B3031">
        <v>640000</v>
      </c>
      <c r="C3031">
        <v>4</v>
      </c>
    </row>
    <row r="3032" spans="1:3" x14ac:dyDescent="0.25">
      <c r="A3032" t="s">
        <v>3064</v>
      </c>
      <c r="B3032">
        <v>660</v>
      </c>
      <c r="C3032">
        <v>24</v>
      </c>
    </row>
    <row r="3033" spans="1:3" x14ac:dyDescent="0.25">
      <c r="A3033" t="s">
        <v>3065</v>
      </c>
      <c r="B3033">
        <v>660</v>
      </c>
      <c r="C3033">
        <v>2</v>
      </c>
    </row>
    <row r="3034" spans="1:3" x14ac:dyDescent="0.25">
      <c r="A3034" t="s">
        <v>3066</v>
      </c>
      <c r="B3034">
        <v>6731</v>
      </c>
      <c r="C3034">
        <v>1000</v>
      </c>
    </row>
    <row r="3035" spans="1:3" x14ac:dyDescent="0.25">
      <c r="A3035" t="s">
        <v>3067</v>
      </c>
      <c r="B3035">
        <v>6731</v>
      </c>
      <c r="C3035">
        <v>5</v>
      </c>
    </row>
    <row r="3036" spans="1:3" x14ac:dyDescent="0.25">
      <c r="A3036" t="s">
        <v>3068</v>
      </c>
      <c r="B3036">
        <v>680</v>
      </c>
      <c r="C3036">
        <v>12</v>
      </c>
    </row>
    <row r="3037" spans="1:3" x14ac:dyDescent="0.25">
      <c r="A3037" t="s">
        <v>3069</v>
      </c>
      <c r="B3037">
        <v>680</v>
      </c>
      <c r="C3037">
        <v>1</v>
      </c>
    </row>
    <row r="3038" spans="1:3" x14ac:dyDescent="0.25">
      <c r="A3038" t="s">
        <v>3070</v>
      </c>
      <c r="B3038">
        <v>680</v>
      </c>
      <c r="C3038">
        <v>4</v>
      </c>
    </row>
    <row r="3039" spans="1:3" x14ac:dyDescent="0.25">
      <c r="A3039" t="s">
        <v>3071</v>
      </c>
      <c r="B3039">
        <v>681</v>
      </c>
      <c r="C3039">
        <v>12</v>
      </c>
    </row>
    <row r="3040" spans="1:3" x14ac:dyDescent="0.25">
      <c r="A3040" t="s">
        <v>3072</v>
      </c>
      <c r="B3040">
        <v>681</v>
      </c>
      <c r="C3040">
        <v>1</v>
      </c>
    </row>
    <row r="3041" spans="1:3" x14ac:dyDescent="0.25">
      <c r="A3041" t="s">
        <v>3073</v>
      </c>
      <c r="B3041">
        <v>681</v>
      </c>
      <c r="C3041">
        <v>4</v>
      </c>
    </row>
    <row r="3042" spans="1:3" x14ac:dyDescent="0.25">
      <c r="A3042" t="s">
        <v>3074</v>
      </c>
      <c r="B3042">
        <v>696</v>
      </c>
      <c r="C3042">
        <v>12</v>
      </c>
    </row>
    <row r="3043" spans="1:3" x14ac:dyDescent="0.25">
      <c r="A3043" t="s">
        <v>3075</v>
      </c>
      <c r="B3043">
        <v>696</v>
      </c>
      <c r="C3043">
        <v>3</v>
      </c>
    </row>
    <row r="3044" spans="1:3" x14ac:dyDescent="0.25">
      <c r="A3044" t="s">
        <v>3076</v>
      </c>
      <c r="B3044">
        <v>697</v>
      </c>
      <c r="C3044">
        <v>24</v>
      </c>
    </row>
    <row r="3045" spans="1:3" x14ac:dyDescent="0.25">
      <c r="A3045" t="s">
        <v>3077</v>
      </c>
      <c r="B3045">
        <v>697</v>
      </c>
      <c r="C3045">
        <v>6</v>
      </c>
    </row>
    <row r="3046" spans="1:3" x14ac:dyDescent="0.25">
      <c r="A3046" t="s">
        <v>3078</v>
      </c>
      <c r="B3046">
        <v>698</v>
      </c>
      <c r="C3046">
        <v>12</v>
      </c>
    </row>
    <row r="3047" spans="1:3" x14ac:dyDescent="0.25">
      <c r="A3047" t="s">
        <v>3079</v>
      </c>
      <c r="B3047">
        <v>698</v>
      </c>
      <c r="C3047">
        <v>2</v>
      </c>
    </row>
    <row r="3048" spans="1:3" x14ac:dyDescent="0.25">
      <c r="A3048" t="s">
        <v>3080</v>
      </c>
      <c r="B3048">
        <v>699</v>
      </c>
      <c r="C3048">
        <v>12</v>
      </c>
    </row>
    <row r="3049" spans="1:3" x14ac:dyDescent="0.25">
      <c r="A3049" t="s">
        <v>3081</v>
      </c>
      <c r="B3049">
        <v>699</v>
      </c>
      <c r="C3049">
        <v>3</v>
      </c>
    </row>
    <row r="3050" spans="1:3" x14ac:dyDescent="0.25">
      <c r="A3050" t="s">
        <v>3082</v>
      </c>
      <c r="B3050">
        <v>700</v>
      </c>
      <c r="C3050">
        <v>12</v>
      </c>
    </row>
    <row r="3051" spans="1:3" x14ac:dyDescent="0.25">
      <c r="A3051" t="s">
        <v>3083</v>
      </c>
      <c r="B3051">
        <v>700</v>
      </c>
      <c r="C3051">
        <v>1</v>
      </c>
    </row>
    <row r="3052" spans="1:3" x14ac:dyDescent="0.25">
      <c r="A3052" t="s">
        <v>3084</v>
      </c>
      <c r="B3052">
        <v>700</v>
      </c>
      <c r="C3052">
        <v>4</v>
      </c>
    </row>
    <row r="3053" spans="1:3" x14ac:dyDescent="0.25">
      <c r="A3053" t="s">
        <v>3085</v>
      </c>
      <c r="B3053">
        <v>70115</v>
      </c>
      <c r="C3053">
        <v>48</v>
      </c>
    </row>
    <row r="3054" spans="1:3" x14ac:dyDescent="0.25">
      <c r="A3054" t="s">
        <v>3086</v>
      </c>
      <c r="B3054">
        <v>70115</v>
      </c>
      <c r="C3054">
        <v>4</v>
      </c>
    </row>
    <row r="3055" spans="1:3" x14ac:dyDescent="0.25">
      <c r="A3055" t="s">
        <v>3087</v>
      </c>
      <c r="B3055">
        <v>70122</v>
      </c>
      <c r="C3055">
        <v>48</v>
      </c>
    </row>
    <row r="3056" spans="1:3" x14ac:dyDescent="0.25">
      <c r="A3056" t="s">
        <v>3088</v>
      </c>
      <c r="B3056">
        <v>70122</v>
      </c>
      <c r="C3056">
        <v>4</v>
      </c>
    </row>
    <row r="3057" spans="1:3" x14ac:dyDescent="0.25">
      <c r="A3057" t="s">
        <v>3089</v>
      </c>
      <c r="B3057">
        <v>70146</v>
      </c>
      <c r="C3057">
        <v>48</v>
      </c>
    </row>
    <row r="3058" spans="1:3" x14ac:dyDescent="0.25">
      <c r="A3058" t="s">
        <v>3090</v>
      </c>
      <c r="B3058">
        <v>70146</v>
      </c>
      <c r="C3058">
        <v>4</v>
      </c>
    </row>
    <row r="3059" spans="1:3" x14ac:dyDescent="0.25">
      <c r="A3059" t="s">
        <v>3091</v>
      </c>
      <c r="B3059">
        <v>701</v>
      </c>
      <c r="C3059">
        <v>24</v>
      </c>
    </row>
    <row r="3060" spans="1:3" x14ac:dyDescent="0.25">
      <c r="A3060" t="s">
        <v>3092</v>
      </c>
      <c r="B3060">
        <v>701</v>
      </c>
      <c r="C3060">
        <v>1</v>
      </c>
    </row>
    <row r="3061" spans="1:3" x14ac:dyDescent="0.25">
      <c r="A3061" t="s">
        <v>3093</v>
      </c>
      <c r="B3061">
        <v>701</v>
      </c>
      <c r="C3061">
        <v>2</v>
      </c>
    </row>
    <row r="3062" spans="1:3" x14ac:dyDescent="0.25">
      <c r="A3062" t="s">
        <v>3094</v>
      </c>
      <c r="B3062">
        <v>70283</v>
      </c>
      <c r="C3062">
        <v>48</v>
      </c>
    </row>
    <row r="3063" spans="1:3" x14ac:dyDescent="0.25">
      <c r="A3063" t="s">
        <v>3095</v>
      </c>
      <c r="B3063">
        <v>70283</v>
      </c>
      <c r="C3063">
        <v>4</v>
      </c>
    </row>
    <row r="3064" spans="1:3" x14ac:dyDescent="0.25">
      <c r="A3064" t="s">
        <v>3096</v>
      </c>
      <c r="B3064">
        <v>702</v>
      </c>
      <c r="C3064">
        <v>24</v>
      </c>
    </row>
    <row r="3065" spans="1:3" x14ac:dyDescent="0.25">
      <c r="A3065" t="s">
        <v>3097</v>
      </c>
      <c r="B3065">
        <v>702</v>
      </c>
      <c r="C3065">
        <v>1</v>
      </c>
    </row>
    <row r="3066" spans="1:3" x14ac:dyDescent="0.25">
      <c r="A3066" t="s">
        <v>3098</v>
      </c>
      <c r="B3066">
        <v>702</v>
      </c>
      <c r="C3066">
        <v>2</v>
      </c>
    </row>
    <row r="3067" spans="1:3" x14ac:dyDescent="0.25">
      <c r="A3067" t="s">
        <v>3099</v>
      </c>
      <c r="B3067">
        <v>70375</v>
      </c>
      <c r="C3067">
        <v>48</v>
      </c>
    </row>
    <row r="3068" spans="1:3" x14ac:dyDescent="0.25">
      <c r="A3068" t="s">
        <v>3100</v>
      </c>
      <c r="B3068">
        <v>70375</v>
      </c>
      <c r="C3068">
        <v>3</v>
      </c>
    </row>
    <row r="3069" spans="1:3" x14ac:dyDescent="0.25">
      <c r="A3069" t="s">
        <v>3101</v>
      </c>
      <c r="B3069">
        <v>703</v>
      </c>
      <c r="C3069">
        <v>24</v>
      </c>
    </row>
    <row r="3070" spans="1:3" x14ac:dyDescent="0.25">
      <c r="A3070" t="s">
        <v>3102</v>
      </c>
      <c r="B3070">
        <v>703</v>
      </c>
      <c r="C3070">
        <v>1</v>
      </c>
    </row>
    <row r="3071" spans="1:3" x14ac:dyDescent="0.25">
      <c r="A3071" t="s">
        <v>3103</v>
      </c>
      <c r="B3071">
        <v>703</v>
      </c>
      <c r="C3071">
        <v>2</v>
      </c>
    </row>
    <row r="3072" spans="1:3" x14ac:dyDescent="0.25">
      <c r="A3072" t="s">
        <v>3104</v>
      </c>
      <c r="B3072">
        <v>70405</v>
      </c>
      <c r="C3072">
        <v>48</v>
      </c>
    </row>
    <row r="3073" spans="1:3" x14ac:dyDescent="0.25">
      <c r="A3073" t="s">
        <v>3105</v>
      </c>
      <c r="B3073">
        <v>70405</v>
      </c>
      <c r="C3073">
        <v>4</v>
      </c>
    </row>
    <row r="3074" spans="1:3" x14ac:dyDescent="0.25">
      <c r="A3074" t="s">
        <v>3106</v>
      </c>
      <c r="B3074">
        <v>70443</v>
      </c>
      <c r="C3074">
        <v>48</v>
      </c>
    </row>
    <row r="3075" spans="1:3" x14ac:dyDescent="0.25">
      <c r="A3075" t="s">
        <v>3107</v>
      </c>
      <c r="B3075">
        <v>70443</v>
      </c>
      <c r="C3075">
        <v>4</v>
      </c>
    </row>
    <row r="3076" spans="1:3" x14ac:dyDescent="0.25">
      <c r="A3076" t="s">
        <v>3108</v>
      </c>
      <c r="B3076">
        <v>70559</v>
      </c>
      <c r="C3076">
        <v>48</v>
      </c>
    </row>
    <row r="3077" spans="1:3" x14ac:dyDescent="0.25">
      <c r="A3077" t="s">
        <v>3109</v>
      </c>
      <c r="B3077">
        <v>70559</v>
      </c>
      <c r="C3077">
        <v>8</v>
      </c>
    </row>
    <row r="3078" spans="1:3" x14ac:dyDescent="0.25">
      <c r="A3078" t="s">
        <v>3110</v>
      </c>
      <c r="B3078">
        <v>705</v>
      </c>
      <c r="C3078">
        <v>24</v>
      </c>
    </row>
    <row r="3079" spans="1:3" x14ac:dyDescent="0.25">
      <c r="A3079" t="s">
        <v>3111</v>
      </c>
      <c r="B3079">
        <v>705</v>
      </c>
      <c r="C3079">
        <v>1</v>
      </c>
    </row>
    <row r="3080" spans="1:3" x14ac:dyDescent="0.25">
      <c r="A3080" t="s">
        <v>3112</v>
      </c>
      <c r="B3080">
        <v>705</v>
      </c>
      <c r="C3080">
        <v>2</v>
      </c>
    </row>
    <row r="3081" spans="1:3" x14ac:dyDescent="0.25">
      <c r="A3081" t="s">
        <v>3113</v>
      </c>
      <c r="B3081">
        <v>70702</v>
      </c>
      <c r="C3081">
        <v>48</v>
      </c>
    </row>
    <row r="3082" spans="1:3" x14ac:dyDescent="0.25">
      <c r="A3082" t="s">
        <v>3114</v>
      </c>
      <c r="B3082">
        <v>70702</v>
      </c>
      <c r="C3082">
        <v>2</v>
      </c>
    </row>
    <row r="3083" spans="1:3" x14ac:dyDescent="0.25">
      <c r="A3083" t="s">
        <v>3115</v>
      </c>
      <c r="B3083">
        <v>70719</v>
      </c>
      <c r="C3083">
        <v>48</v>
      </c>
    </row>
    <row r="3084" spans="1:3" x14ac:dyDescent="0.25">
      <c r="A3084" t="s">
        <v>3116</v>
      </c>
      <c r="B3084">
        <v>70719</v>
      </c>
      <c r="C3084">
        <v>2</v>
      </c>
    </row>
    <row r="3085" spans="1:3" x14ac:dyDescent="0.25">
      <c r="A3085" t="s">
        <v>3117</v>
      </c>
      <c r="B3085">
        <v>70726</v>
      </c>
      <c r="C3085">
        <v>48</v>
      </c>
    </row>
    <row r="3086" spans="1:3" x14ac:dyDescent="0.25">
      <c r="A3086" t="s">
        <v>3118</v>
      </c>
      <c r="B3086">
        <v>70726</v>
      </c>
      <c r="C3086">
        <v>2</v>
      </c>
    </row>
    <row r="3087" spans="1:3" x14ac:dyDescent="0.25">
      <c r="A3087" t="s">
        <v>3119</v>
      </c>
      <c r="B3087">
        <v>707</v>
      </c>
      <c r="C3087">
        <v>24</v>
      </c>
    </row>
    <row r="3088" spans="1:3" x14ac:dyDescent="0.25">
      <c r="A3088" t="s">
        <v>3120</v>
      </c>
      <c r="B3088">
        <v>707</v>
      </c>
      <c r="C3088">
        <v>1</v>
      </c>
    </row>
    <row r="3089" spans="1:3" x14ac:dyDescent="0.25">
      <c r="A3089" t="s">
        <v>3121</v>
      </c>
      <c r="B3089">
        <v>707</v>
      </c>
      <c r="C3089">
        <v>2</v>
      </c>
    </row>
    <row r="3090" spans="1:3" x14ac:dyDescent="0.25">
      <c r="A3090" t="s">
        <v>3122</v>
      </c>
      <c r="B3090">
        <v>708</v>
      </c>
      <c r="C3090">
        <v>24</v>
      </c>
    </row>
    <row r="3091" spans="1:3" x14ac:dyDescent="0.25">
      <c r="A3091" t="s">
        <v>3123</v>
      </c>
      <c r="B3091">
        <v>708</v>
      </c>
      <c r="C3091">
        <v>1</v>
      </c>
    </row>
    <row r="3092" spans="1:3" x14ac:dyDescent="0.25">
      <c r="A3092" t="s">
        <v>3124</v>
      </c>
      <c r="B3092">
        <v>708</v>
      </c>
      <c r="C3092">
        <v>2</v>
      </c>
    </row>
    <row r="3093" spans="1:3" x14ac:dyDescent="0.25">
      <c r="A3093" t="s">
        <v>3125</v>
      </c>
      <c r="B3093">
        <v>712</v>
      </c>
      <c r="C3093">
        <v>24</v>
      </c>
    </row>
    <row r="3094" spans="1:3" x14ac:dyDescent="0.25">
      <c r="A3094" t="s">
        <v>3126</v>
      </c>
      <c r="B3094">
        <v>712</v>
      </c>
      <c r="C3094">
        <v>1</v>
      </c>
    </row>
    <row r="3095" spans="1:3" x14ac:dyDescent="0.25">
      <c r="A3095" t="s">
        <v>3127</v>
      </c>
      <c r="B3095">
        <v>712</v>
      </c>
      <c r="C3095">
        <v>2</v>
      </c>
    </row>
    <row r="3096" spans="1:3" x14ac:dyDescent="0.25">
      <c r="A3096" t="s">
        <v>3128</v>
      </c>
      <c r="B3096">
        <v>713</v>
      </c>
      <c r="C3096">
        <v>24</v>
      </c>
    </row>
    <row r="3097" spans="1:3" x14ac:dyDescent="0.25">
      <c r="A3097" t="s">
        <v>3129</v>
      </c>
      <c r="B3097">
        <v>713</v>
      </c>
      <c r="C3097">
        <v>1</v>
      </c>
    </row>
    <row r="3098" spans="1:3" x14ac:dyDescent="0.25">
      <c r="A3098" t="s">
        <v>3130</v>
      </c>
      <c r="B3098">
        <v>713</v>
      </c>
      <c r="C3098">
        <v>2</v>
      </c>
    </row>
    <row r="3099" spans="1:3" x14ac:dyDescent="0.25">
      <c r="A3099" t="s">
        <v>3131</v>
      </c>
      <c r="B3099">
        <v>714</v>
      </c>
      <c r="C3099">
        <v>24</v>
      </c>
    </row>
    <row r="3100" spans="1:3" x14ac:dyDescent="0.25">
      <c r="A3100" t="s">
        <v>3132</v>
      </c>
      <c r="B3100">
        <v>714</v>
      </c>
      <c r="C3100">
        <v>1</v>
      </c>
    </row>
    <row r="3101" spans="1:3" x14ac:dyDescent="0.25">
      <c r="A3101" t="s">
        <v>3133</v>
      </c>
      <c r="B3101">
        <v>714</v>
      </c>
      <c r="C3101">
        <v>2</v>
      </c>
    </row>
    <row r="3102" spans="1:3" x14ac:dyDescent="0.25">
      <c r="A3102" t="s">
        <v>3134</v>
      </c>
      <c r="B3102">
        <v>715</v>
      </c>
      <c r="C3102">
        <v>12</v>
      </c>
    </row>
    <row r="3103" spans="1:3" x14ac:dyDescent="0.25">
      <c r="A3103" t="s">
        <v>3135</v>
      </c>
      <c r="B3103">
        <v>715</v>
      </c>
      <c r="C3103">
        <v>1</v>
      </c>
    </row>
    <row r="3104" spans="1:3" x14ac:dyDescent="0.25">
      <c r="A3104" t="s">
        <v>3136</v>
      </c>
      <c r="B3104">
        <v>715</v>
      </c>
      <c r="C3104">
        <v>2</v>
      </c>
    </row>
    <row r="3105" spans="1:3" x14ac:dyDescent="0.25">
      <c r="A3105" t="s">
        <v>3137</v>
      </c>
      <c r="B3105">
        <v>716</v>
      </c>
      <c r="C3105">
        <v>1</v>
      </c>
    </row>
    <row r="3106" spans="1:3" x14ac:dyDescent="0.25">
      <c r="A3106" t="s">
        <v>3138</v>
      </c>
      <c r="B3106">
        <v>716</v>
      </c>
      <c r="C3106">
        <v>24</v>
      </c>
    </row>
    <row r="3107" spans="1:3" x14ac:dyDescent="0.25">
      <c r="A3107" t="s">
        <v>13</v>
      </c>
      <c r="B3107">
        <v>716</v>
      </c>
      <c r="C3107">
        <v>1</v>
      </c>
    </row>
    <row r="3108" spans="1:3" x14ac:dyDescent="0.25">
      <c r="A3108" t="s">
        <v>3139</v>
      </c>
      <c r="B3108">
        <v>716</v>
      </c>
      <c r="C3108">
        <v>2</v>
      </c>
    </row>
    <row r="3109" spans="1:3" x14ac:dyDescent="0.25">
      <c r="A3109" t="s">
        <v>3140</v>
      </c>
      <c r="B3109">
        <v>717</v>
      </c>
      <c r="C3109">
        <v>24</v>
      </c>
    </row>
    <row r="3110" spans="1:3" x14ac:dyDescent="0.25">
      <c r="A3110" t="s">
        <v>3141</v>
      </c>
      <c r="B3110">
        <v>717</v>
      </c>
      <c r="C3110">
        <v>1</v>
      </c>
    </row>
    <row r="3111" spans="1:3" x14ac:dyDescent="0.25">
      <c r="A3111" t="s">
        <v>3142</v>
      </c>
      <c r="B3111">
        <v>717</v>
      </c>
      <c r="C3111">
        <v>2</v>
      </c>
    </row>
    <row r="3112" spans="1:3" x14ac:dyDescent="0.25">
      <c r="A3112" t="s">
        <v>3143</v>
      </c>
      <c r="B3112">
        <v>718</v>
      </c>
      <c r="C3112">
        <v>24</v>
      </c>
    </row>
    <row r="3113" spans="1:3" x14ac:dyDescent="0.25">
      <c r="A3113" t="s">
        <v>3144</v>
      </c>
      <c r="B3113">
        <v>718</v>
      </c>
      <c r="C3113">
        <v>1</v>
      </c>
    </row>
    <row r="3114" spans="1:3" x14ac:dyDescent="0.25">
      <c r="A3114" t="s">
        <v>3145</v>
      </c>
      <c r="B3114">
        <v>718</v>
      </c>
      <c r="C3114">
        <v>2</v>
      </c>
    </row>
    <row r="3115" spans="1:3" x14ac:dyDescent="0.25">
      <c r="A3115" t="s">
        <v>3146</v>
      </c>
      <c r="B3115">
        <v>720</v>
      </c>
      <c r="C3115">
        <v>24</v>
      </c>
    </row>
    <row r="3116" spans="1:3" x14ac:dyDescent="0.25">
      <c r="A3116" t="s">
        <v>3147</v>
      </c>
      <c r="B3116">
        <v>720</v>
      </c>
      <c r="C3116">
        <v>1</v>
      </c>
    </row>
    <row r="3117" spans="1:3" x14ac:dyDescent="0.25">
      <c r="A3117" t="s">
        <v>3148</v>
      </c>
      <c r="B3117">
        <v>720</v>
      </c>
      <c r="C3117">
        <v>2</v>
      </c>
    </row>
    <row r="3118" spans="1:3" x14ac:dyDescent="0.25">
      <c r="A3118" t="s">
        <v>3149</v>
      </c>
      <c r="B3118">
        <v>721</v>
      </c>
      <c r="C3118">
        <v>24</v>
      </c>
    </row>
    <row r="3119" spans="1:3" x14ac:dyDescent="0.25">
      <c r="A3119" t="s">
        <v>3150</v>
      </c>
      <c r="B3119">
        <v>721</v>
      </c>
      <c r="C3119">
        <v>1</v>
      </c>
    </row>
    <row r="3120" spans="1:3" x14ac:dyDescent="0.25">
      <c r="A3120" t="s">
        <v>3151</v>
      </c>
      <c r="B3120">
        <v>721</v>
      </c>
      <c r="C3120">
        <v>2</v>
      </c>
    </row>
    <row r="3121" spans="1:3" x14ac:dyDescent="0.25">
      <c r="A3121" t="s">
        <v>3152</v>
      </c>
      <c r="B3121">
        <v>72300</v>
      </c>
      <c r="C3121">
        <v>2</v>
      </c>
    </row>
    <row r="3122" spans="1:3" x14ac:dyDescent="0.25">
      <c r="A3122" t="s">
        <v>3153</v>
      </c>
      <c r="B3122">
        <v>724</v>
      </c>
      <c r="C3122">
        <v>24</v>
      </c>
    </row>
    <row r="3123" spans="1:3" x14ac:dyDescent="0.25">
      <c r="A3123" t="s">
        <v>3154</v>
      </c>
      <c r="B3123">
        <v>724</v>
      </c>
      <c r="C3123">
        <v>2</v>
      </c>
    </row>
    <row r="3124" spans="1:3" x14ac:dyDescent="0.25">
      <c r="A3124" t="s">
        <v>3155</v>
      </c>
      <c r="B3124">
        <v>725</v>
      </c>
      <c r="C3124">
        <v>24</v>
      </c>
    </row>
    <row r="3125" spans="1:3" x14ac:dyDescent="0.25">
      <c r="A3125" t="s">
        <v>3156</v>
      </c>
      <c r="B3125">
        <v>725</v>
      </c>
      <c r="C3125">
        <v>1</v>
      </c>
    </row>
    <row r="3126" spans="1:3" x14ac:dyDescent="0.25">
      <c r="A3126" t="s">
        <v>3157</v>
      </c>
      <c r="B3126">
        <v>725</v>
      </c>
      <c r="C3126">
        <v>2</v>
      </c>
    </row>
    <row r="3127" spans="1:3" x14ac:dyDescent="0.25">
      <c r="A3127" t="s">
        <v>3158</v>
      </c>
      <c r="B3127">
        <v>727</v>
      </c>
      <c r="C3127">
        <v>24</v>
      </c>
    </row>
    <row r="3128" spans="1:3" x14ac:dyDescent="0.25">
      <c r="A3128" t="s">
        <v>3159</v>
      </c>
      <c r="B3128">
        <v>727</v>
      </c>
      <c r="C3128">
        <v>1</v>
      </c>
    </row>
    <row r="3129" spans="1:3" x14ac:dyDescent="0.25">
      <c r="A3129" t="s">
        <v>3160</v>
      </c>
      <c r="B3129">
        <v>727</v>
      </c>
      <c r="C3129">
        <v>2</v>
      </c>
    </row>
    <row r="3130" spans="1:3" x14ac:dyDescent="0.25">
      <c r="A3130" t="s">
        <v>3161</v>
      </c>
      <c r="B3130">
        <v>728</v>
      </c>
      <c r="C3130">
        <v>24</v>
      </c>
    </row>
    <row r="3131" spans="1:3" x14ac:dyDescent="0.25">
      <c r="A3131" t="s">
        <v>3162</v>
      </c>
      <c r="B3131">
        <v>728</v>
      </c>
      <c r="C3131">
        <v>1</v>
      </c>
    </row>
    <row r="3132" spans="1:3" x14ac:dyDescent="0.25">
      <c r="A3132" t="s">
        <v>3163</v>
      </c>
      <c r="B3132">
        <v>728</v>
      </c>
      <c r="C3132">
        <v>2</v>
      </c>
    </row>
    <row r="3133" spans="1:3" x14ac:dyDescent="0.25">
      <c r="A3133" t="s">
        <v>3164</v>
      </c>
      <c r="B3133">
        <v>729</v>
      </c>
      <c r="C3133">
        <v>24</v>
      </c>
    </row>
    <row r="3134" spans="1:3" x14ac:dyDescent="0.25">
      <c r="A3134" t="s">
        <v>3165</v>
      </c>
      <c r="B3134">
        <v>729</v>
      </c>
      <c r="C3134">
        <v>1</v>
      </c>
    </row>
    <row r="3135" spans="1:3" x14ac:dyDescent="0.25">
      <c r="A3135" t="s">
        <v>3166</v>
      </c>
      <c r="B3135">
        <v>729</v>
      </c>
      <c r="C3135">
        <v>2</v>
      </c>
    </row>
    <row r="3136" spans="1:3" x14ac:dyDescent="0.25">
      <c r="A3136" t="s">
        <v>3167</v>
      </c>
      <c r="B3136">
        <v>730</v>
      </c>
      <c r="C3136">
        <v>24</v>
      </c>
    </row>
    <row r="3137" spans="1:3" x14ac:dyDescent="0.25">
      <c r="A3137" t="s">
        <v>3168</v>
      </c>
      <c r="B3137">
        <v>730</v>
      </c>
      <c r="C3137">
        <v>1</v>
      </c>
    </row>
    <row r="3138" spans="1:3" x14ac:dyDescent="0.25">
      <c r="A3138" t="s">
        <v>3169</v>
      </c>
      <c r="B3138">
        <v>730</v>
      </c>
      <c r="C3138">
        <v>2</v>
      </c>
    </row>
    <row r="3139" spans="1:3" x14ac:dyDescent="0.25">
      <c r="A3139" t="s">
        <v>3170</v>
      </c>
      <c r="B3139">
        <v>731</v>
      </c>
      <c r="C3139">
        <v>24</v>
      </c>
    </row>
    <row r="3140" spans="1:3" x14ac:dyDescent="0.25">
      <c r="A3140" t="s">
        <v>3171</v>
      </c>
      <c r="B3140">
        <v>731</v>
      </c>
      <c r="C3140">
        <v>1</v>
      </c>
    </row>
    <row r="3141" spans="1:3" x14ac:dyDescent="0.25">
      <c r="A3141" t="s">
        <v>3172</v>
      </c>
      <c r="B3141">
        <v>731</v>
      </c>
      <c r="C3141">
        <v>2</v>
      </c>
    </row>
    <row r="3142" spans="1:3" x14ac:dyDescent="0.25">
      <c r="A3142" t="s">
        <v>3173</v>
      </c>
      <c r="B3142">
        <v>73300</v>
      </c>
      <c r="C3142">
        <v>2</v>
      </c>
    </row>
    <row r="3143" spans="1:3" x14ac:dyDescent="0.25">
      <c r="A3143" t="s">
        <v>3174</v>
      </c>
      <c r="B3143">
        <v>733</v>
      </c>
      <c r="C3143">
        <v>24</v>
      </c>
    </row>
    <row r="3144" spans="1:3" x14ac:dyDescent="0.25">
      <c r="A3144" t="s">
        <v>3175</v>
      </c>
      <c r="B3144">
        <v>733</v>
      </c>
      <c r="C3144">
        <v>6</v>
      </c>
    </row>
    <row r="3145" spans="1:3" x14ac:dyDescent="0.25">
      <c r="A3145" t="s">
        <v>3176</v>
      </c>
      <c r="B3145">
        <v>734</v>
      </c>
      <c r="C3145">
        <v>48</v>
      </c>
    </row>
    <row r="3146" spans="1:3" x14ac:dyDescent="0.25">
      <c r="A3146" t="s">
        <v>3177</v>
      </c>
      <c r="B3146">
        <v>734</v>
      </c>
      <c r="C3146">
        <v>2</v>
      </c>
    </row>
    <row r="3147" spans="1:3" x14ac:dyDescent="0.25">
      <c r="A3147" t="s">
        <v>3178</v>
      </c>
      <c r="B3147">
        <v>736</v>
      </c>
      <c r="C3147">
        <v>24</v>
      </c>
    </row>
    <row r="3148" spans="1:3" x14ac:dyDescent="0.25">
      <c r="A3148" t="s">
        <v>3179</v>
      </c>
      <c r="B3148">
        <v>736</v>
      </c>
      <c r="C3148">
        <v>1</v>
      </c>
    </row>
    <row r="3149" spans="1:3" x14ac:dyDescent="0.25">
      <c r="A3149" t="s">
        <v>3180</v>
      </c>
      <c r="B3149">
        <v>736</v>
      </c>
      <c r="C3149">
        <v>2</v>
      </c>
    </row>
    <row r="3150" spans="1:3" x14ac:dyDescent="0.25">
      <c r="A3150" t="s">
        <v>3181</v>
      </c>
      <c r="B3150">
        <v>737</v>
      </c>
      <c r="C3150">
        <v>24</v>
      </c>
    </row>
    <row r="3151" spans="1:3" x14ac:dyDescent="0.25">
      <c r="A3151" t="s">
        <v>3182</v>
      </c>
      <c r="B3151">
        <v>737</v>
      </c>
      <c r="C3151">
        <v>2</v>
      </c>
    </row>
    <row r="3152" spans="1:3" x14ac:dyDescent="0.25">
      <c r="A3152" t="s">
        <v>3183</v>
      </c>
      <c r="B3152">
        <v>738</v>
      </c>
      <c r="C3152">
        <v>24</v>
      </c>
    </row>
    <row r="3153" spans="1:3" x14ac:dyDescent="0.25">
      <c r="A3153" t="s">
        <v>3184</v>
      </c>
      <c r="B3153">
        <v>738</v>
      </c>
      <c r="C3153">
        <v>1</v>
      </c>
    </row>
    <row r="3154" spans="1:3" x14ac:dyDescent="0.25">
      <c r="A3154" t="s">
        <v>3185</v>
      </c>
      <c r="B3154">
        <v>738</v>
      </c>
      <c r="C3154">
        <v>2</v>
      </c>
    </row>
    <row r="3155" spans="1:3" x14ac:dyDescent="0.25">
      <c r="A3155" t="s">
        <v>3186</v>
      </c>
      <c r="B3155">
        <v>739</v>
      </c>
      <c r="C3155">
        <v>24</v>
      </c>
    </row>
    <row r="3156" spans="1:3" x14ac:dyDescent="0.25">
      <c r="A3156" t="s">
        <v>3187</v>
      </c>
      <c r="B3156">
        <v>739</v>
      </c>
      <c r="C3156">
        <v>6</v>
      </c>
    </row>
    <row r="3157" spans="1:3" x14ac:dyDescent="0.25">
      <c r="A3157" t="s">
        <v>3188</v>
      </c>
      <c r="B3157">
        <v>740</v>
      </c>
      <c r="C3157">
        <v>24</v>
      </c>
    </row>
    <row r="3158" spans="1:3" x14ac:dyDescent="0.25">
      <c r="A3158" t="s">
        <v>3189</v>
      </c>
      <c r="B3158">
        <v>740</v>
      </c>
      <c r="C3158">
        <v>1</v>
      </c>
    </row>
    <row r="3159" spans="1:3" x14ac:dyDescent="0.25">
      <c r="A3159" t="s">
        <v>3190</v>
      </c>
      <c r="B3159">
        <v>740</v>
      </c>
      <c r="C3159">
        <v>2</v>
      </c>
    </row>
    <row r="3160" spans="1:3" x14ac:dyDescent="0.25">
      <c r="A3160" t="s">
        <v>3191</v>
      </c>
      <c r="B3160">
        <v>741</v>
      </c>
      <c r="C3160">
        <v>24</v>
      </c>
    </row>
    <row r="3161" spans="1:3" x14ac:dyDescent="0.25">
      <c r="A3161" t="s">
        <v>3192</v>
      </c>
      <c r="B3161">
        <v>741</v>
      </c>
      <c r="C3161">
        <v>1</v>
      </c>
    </row>
    <row r="3162" spans="1:3" x14ac:dyDescent="0.25">
      <c r="A3162" t="s">
        <v>3193</v>
      </c>
      <c r="B3162">
        <v>741</v>
      </c>
      <c r="C3162">
        <v>2</v>
      </c>
    </row>
    <row r="3163" spans="1:3" x14ac:dyDescent="0.25">
      <c r="A3163" t="s">
        <v>3194</v>
      </c>
      <c r="B3163">
        <v>742</v>
      </c>
      <c r="C3163">
        <v>24</v>
      </c>
    </row>
    <row r="3164" spans="1:3" x14ac:dyDescent="0.25">
      <c r="A3164" t="s">
        <v>3195</v>
      </c>
      <c r="B3164">
        <v>742</v>
      </c>
      <c r="C3164">
        <v>4</v>
      </c>
    </row>
    <row r="3165" spans="1:3" x14ac:dyDescent="0.25">
      <c r="A3165" t="s">
        <v>3196</v>
      </c>
      <c r="B3165">
        <v>742</v>
      </c>
      <c r="C3165">
        <v>6</v>
      </c>
    </row>
    <row r="3166" spans="1:3" x14ac:dyDescent="0.25">
      <c r="A3166" t="s">
        <v>3197</v>
      </c>
      <c r="B3166">
        <v>744</v>
      </c>
      <c r="C3166">
        <v>24</v>
      </c>
    </row>
    <row r="3167" spans="1:3" x14ac:dyDescent="0.25">
      <c r="A3167" t="s">
        <v>3198</v>
      </c>
      <c r="B3167">
        <v>744</v>
      </c>
      <c r="C3167">
        <v>1</v>
      </c>
    </row>
    <row r="3168" spans="1:3" x14ac:dyDescent="0.25">
      <c r="A3168" t="s">
        <v>3199</v>
      </c>
      <c r="B3168">
        <v>744</v>
      </c>
      <c r="C3168">
        <v>2</v>
      </c>
    </row>
    <row r="3169" spans="1:3" x14ac:dyDescent="0.25">
      <c r="A3169" t="s">
        <v>3200</v>
      </c>
      <c r="B3169">
        <v>745</v>
      </c>
      <c r="C3169">
        <v>24</v>
      </c>
    </row>
    <row r="3170" spans="1:3" x14ac:dyDescent="0.25">
      <c r="A3170" t="s">
        <v>3201</v>
      </c>
      <c r="B3170">
        <v>745</v>
      </c>
      <c r="C3170">
        <v>1</v>
      </c>
    </row>
    <row r="3171" spans="1:3" x14ac:dyDescent="0.25">
      <c r="A3171" t="s">
        <v>3202</v>
      </c>
      <c r="B3171">
        <v>745</v>
      </c>
      <c r="C3171">
        <v>2</v>
      </c>
    </row>
    <row r="3172" spans="1:3" x14ac:dyDescent="0.25">
      <c r="A3172" t="s">
        <v>3203</v>
      </c>
      <c r="B3172">
        <v>746</v>
      </c>
      <c r="C3172">
        <v>24</v>
      </c>
    </row>
    <row r="3173" spans="1:3" x14ac:dyDescent="0.25">
      <c r="A3173" t="s">
        <v>3204</v>
      </c>
      <c r="B3173">
        <v>746</v>
      </c>
      <c r="C3173">
        <v>1</v>
      </c>
    </row>
    <row r="3174" spans="1:3" x14ac:dyDescent="0.25">
      <c r="A3174" t="s">
        <v>3205</v>
      </c>
      <c r="B3174">
        <v>746</v>
      </c>
      <c r="C3174">
        <v>2</v>
      </c>
    </row>
    <row r="3175" spans="1:3" x14ac:dyDescent="0.25">
      <c r="A3175" t="s">
        <v>3206</v>
      </c>
      <c r="B3175">
        <v>74700</v>
      </c>
      <c r="C3175">
        <v>48</v>
      </c>
    </row>
    <row r="3176" spans="1:3" x14ac:dyDescent="0.25">
      <c r="A3176" t="s">
        <v>3207</v>
      </c>
      <c r="B3176">
        <v>74700</v>
      </c>
      <c r="C3176">
        <v>2</v>
      </c>
    </row>
    <row r="3177" spans="1:3" x14ac:dyDescent="0.25">
      <c r="A3177" t="s">
        <v>3208</v>
      </c>
      <c r="B3177">
        <v>747</v>
      </c>
      <c r="C3177">
        <v>24</v>
      </c>
    </row>
    <row r="3178" spans="1:3" x14ac:dyDescent="0.25">
      <c r="A3178" t="s">
        <v>3209</v>
      </c>
      <c r="B3178">
        <v>747</v>
      </c>
      <c r="C3178">
        <v>1</v>
      </c>
    </row>
    <row r="3179" spans="1:3" x14ac:dyDescent="0.25">
      <c r="A3179" t="s">
        <v>3210</v>
      </c>
      <c r="B3179">
        <v>747</v>
      </c>
      <c r="C3179">
        <v>2</v>
      </c>
    </row>
    <row r="3180" spans="1:3" x14ac:dyDescent="0.25">
      <c r="A3180" t="s">
        <v>3211</v>
      </c>
      <c r="B3180">
        <v>751</v>
      </c>
      <c r="C3180">
        <v>24</v>
      </c>
    </row>
    <row r="3181" spans="1:3" x14ac:dyDescent="0.25">
      <c r="A3181" t="s">
        <v>3212</v>
      </c>
      <c r="B3181">
        <v>751</v>
      </c>
      <c r="C3181">
        <v>4</v>
      </c>
    </row>
    <row r="3182" spans="1:3" x14ac:dyDescent="0.25">
      <c r="A3182" t="s">
        <v>3213</v>
      </c>
      <c r="B3182">
        <v>752</v>
      </c>
      <c r="C3182">
        <v>24</v>
      </c>
    </row>
    <row r="3183" spans="1:3" x14ac:dyDescent="0.25">
      <c r="A3183" t="s">
        <v>3214</v>
      </c>
      <c r="B3183">
        <v>752</v>
      </c>
      <c r="C3183">
        <v>1</v>
      </c>
    </row>
    <row r="3184" spans="1:3" x14ac:dyDescent="0.25">
      <c r="A3184" t="s">
        <v>3215</v>
      </c>
      <c r="B3184">
        <v>752</v>
      </c>
      <c r="C3184">
        <v>2</v>
      </c>
    </row>
    <row r="3185" spans="1:3" x14ac:dyDescent="0.25">
      <c r="A3185" t="s">
        <v>3216</v>
      </c>
      <c r="B3185">
        <v>755</v>
      </c>
      <c r="C3185">
        <v>12</v>
      </c>
    </row>
    <row r="3186" spans="1:3" x14ac:dyDescent="0.25">
      <c r="A3186" t="s">
        <v>3217</v>
      </c>
      <c r="B3186">
        <v>755</v>
      </c>
      <c r="C3186">
        <v>1</v>
      </c>
    </row>
    <row r="3187" spans="1:3" x14ac:dyDescent="0.25">
      <c r="A3187" t="s">
        <v>3218</v>
      </c>
      <c r="B3187">
        <v>755</v>
      </c>
      <c r="C3187">
        <v>2</v>
      </c>
    </row>
    <row r="3188" spans="1:3" x14ac:dyDescent="0.25">
      <c r="A3188" t="s">
        <v>3219</v>
      </c>
      <c r="B3188">
        <v>760</v>
      </c>
      <c r="C3188">
        <v>24</v>
      </c>
    </row>
    <row r="3189" spans="1:3" x14ac:dyDescent="0.25">
      <c r="A3189" t="s">
        <v>3220</v>
      </c>
      <c r="B3189">
        <v>760</v>
      </c>
      <c r="C3189">
        <v>1</v>
      </c>
    </row>
    <row r="3190" spans="1:3" x14ac:dyDescent="0.25">
      <c r="A3190" t="s">
        <v>3221</v>
      </c>
      <c r="B3190">
        <v>760</v>
      </c>
      <c r="C3190">
        <v>2</v>
      </c>
    </row>
    <row r="3191" spans="1:3" x14ac:dyDescent="0.25">
      <c r="A3191" t="s">
        <v>3222</v>
      </c>
      <c r="B3191">
        <v>761</v>
      </c>
      <c r="C3191">
        <v>24</v>
      </c>
    </row>
    <row r="3192" spans="1:3" x14ac:dyDescent="0.25">
      <c r="A3192" t="s">
        <v>3223</v>
      </c>
      <c r="B3192">
        <v>761</v>
      </c>
      <c r="C3192">
        <v>1</v>
      </c>
    </row>
    <row r="3193" spans="1:3" x14ac:dyDescent="0.25">
      <c r="A3193" t="s">
        <v>3224</v>
      </c>
      <c r="B3193">
        <v>761</v>
      </c>
      <c r="C3193">
        <v>2</v>
      </c>
    </row>
    <row r="3194" spans="1:3" x14ac:dyDescent="0.25">
      <c r="A3194" t="s">
        <v>3225</v>
      </c>
      <c r="B3194">
        <v>763</v>
      </c>
      <c r="C3194">
        <v>24</v>
      </c>
    </row>
    <row r="3195" spans="1:3" x14ac:dyDescent="0.25">
      <c r="A3195" t="s">
        <v>3226</v>
      </c>
      <c r="B3195">
        <v>763</v>
      </c>
      <c r="C3195">
        <v>1</v>
      </c>
    </row>
    <row r="3196" spans="1:3" x14ac:dyDescent="0.25">
      <c r="A3196" t="s">
        <v>3227</v>
      </c>
      <c r="B3196">
        <v>763</v>
      </c>
      <c r="C3196">
        <v>2</v>
      </c>
    </row>
    <row r="3197" spans="1:3" x14ac:dyDescent="0.25">
      <c r="A3197" t="s">
        <v>3228</v>
      </c>
      <c r="B3197">
        <v>765</v>
      </c>
      <c r="C3197">
        <v>24</v>
      </c>
    </row>
    <row r="3198" spans="1:3" x14ac:dyDescent="0.25">
      <c r="A3198" t="s">
        <v>3229</v>
      </c>
      <c r="B3198">
        <v>765</v>
      </c>
      <c r="C3198">
        <v>1</v>
      </c>
    </row>
    <row r="3199" spans="1:3" x14ac:dyDescent="0.25">
      <c r="A3199" t="s">
        <v>3230</v>
      </c>
      <c r="B3199">
        <v>765</v>
      </c>
      <c r="C3199">
        <v>2</v>
      </c>
    </row>
    <row r="3200" spans="1:3" x14ac:dyDescent="0.25">
      <c r="A3200" t="s">
        <v>3231</v>
      </c>
      <c r="B3200">
        <v>766</v>
      </c>
      <c r="C3200">
        <v>48</v>
      </c>
    </row>
    <row r="3201" spans="1:3" x14ac:dyDescent="0.25">
      <c r="A3201" t="s">
        <v>3232</v>
      </c>
      <c r="B3201">
        <v>766</v>
      </c>
      <c r="C3201">
        <v>1</v>
      </c>
    </row>
    <row r="3202" spans="1:3" x14ac:dyDescent="0.25">
      <c r="A3202" t="s">
        <v>3233</v>
      </c>
      <c r="B3202">
        <v>767</v>
      </c>
      <c r="C3202">
        <v>24</v>
      </c>
    </row>
    <row r="3203" spans="1:3" x14ac:dyDescent="0.25">
      <c r="A3203" t="s">
        <v>3234</v>
      </c>
      <c r="B3203">
        <v>767</v>
      </c>
      <c r="C3203">
        <v>1</v>
      </c>
    </row>
    <row r="3204" spans="1:3" x14ac:dyDescent="0.25">
      <c r="A3204" t="s">
        <v>3235</v>
      </c>
      <c r="B3204">
        <v>767</v>
      </c>
      <c r="C3204">
        <v>2</v>
      </c>
    </row>
    <row r="3205" spans="1:3" x14ac:dyDescent="0.25">
      <c r="A3205" t="s">
        <v>3236</v>
      </c>
      <c r="B3205">
        <v>768</v>
      </c>
      <c r="C3205">
        <v>12</v>
      </c>
    </row>
    <row r="3206" spans="1:3" x14ac:dyDescent="0.25">
      <c r="A3206" t="s">
        <v>3237</v>
      </c>
      <c r="B3206">
        <v>768</v>
      </c>
      <c r="C3206">
        <v>1</v>
      </c>
    </row>
    <row r="3207" spans="1:3" x14ac:dyDescent="0.25">
      <c r="A3207" t="s">
        <v>3238</v>
      </c>
      <c r="B3207">
        <v>768</v>
      </c>
      <c r="C3207">
        <v>2</v>
      </c>
    </row>
    <row r="3208" spans="1:3" x14ac:dyDescent="0.25">
      <c r="A3208" t="s">
        <v>3239</v>
      </c>
      <c r="B3208">
        <v>769</v>
      </c>
      <c r="C3208">
        <v>24</v>
      </c>
    </row>
    <row r="3209" spans="1:3" x14ac:dyDescent="0.25">
      <c r="A3209" t="s">
        <v>3240</v>
      </c>
      <c r="B3209">
        <v>769</v>
      </c>
      <c r="C3209">
        <v>1</v>
      </c>
    </row>
    <row r="3210" spans="1:3" x14ac:dyDescent="0.25">
      <c r="A3210" t="s">
        <v>3241</v>
      </c>
      <c r="B3210">
        <v>769</v>
      </c>
      <c r="C3210">
        <v>2</v>
      </c>
    </row>
    <row r="3211" spans="1:3" x14ac:dyDescent="0.25">
      <c r="A3211" t="s">
        <v>3242</v>
      </c>
      <c r="B3211">
        <v>770</v>
      </c>
      <c r="C3211">
        <v>24</v>
      </c>
    </row>
    <row r="3212" spans="1:3" x14ac:dyDescent="0.25">
      <c r="A3212" t="s">
        <v>3243</v>
      </c>
      <c r="B3212">
        <v>770</v>
      </c>
      <c r="C3212">
        <v>1</v>
      </c>
    </row>
    <row r="3213" spans="1:3" x14ac:dyDescent="0.25">
      <c r="A3213" t="s">
        <v>3244</v>
      </c>
      <c r="B3213">
        <v>770</v>
      </c>
      <c r="C3213">
        <v>2</v>
      </c>
    </row>
    <row r="3214" spans="1:3" x14ac:dyDescent="0.25">
      <c r="A3214" t="s">
        <v>3245</v>
      </c>
      <c r="B3214">
        <v>771</v>
      </c>
      <c r="C3214">
        <v>24</v>
      </c>
    </row>
    <row r="3215" spans="1:3" x14ac:dyDescent="0.25">
      <c r="A3215" t="s">
        <v>3246</v>
      </c>
      <c r="B3215">
        <v>771</v>
      </c>
      <c r="C3215">
        <v>1</v>
      </c>
    </row>
    <row r="3216" spans="1:3" x14ac:dyDescent="0.25">
      <c r="A3216" t="s">
        <v>3247</v>
      </c>
      <c r="B3216">
        <v>771</v>
      </c>
      <c r="C3216">
        <v>2</v>
      </c>
    </row>
    <row r="3217" spans="1:3" x14ac:dyDescent="0.25">
      <c r="A3217" t="s">
        <v>3248</v>
      </c>
      <c r="B3217">
        <v>772</v>
      </c>
      <c r="C3217">
        <v>24</v>
      </c>
    </row>
    <row r="3218" spans="1:3" x14ac:dyDescent="0.25">
      <c r="A3218" t="s">
        <v>3249</v>
      </c>
      <c r="B3218">
        <v>772</v>
      </c>
      <c r="C3218">
        <v>2</v>
      </c>
    </row>
    <row r="3219" spans="1:3" x14ac:dyDescent="0.25">
      <c r="A3219" t="s">
        <v>3250</v>
      </c>
      <c r="B3219">
        <v>776</v>
      </c>
      <c r="C3219">
        <v>24</v>
      </c>
    </row>
    <row r="3220" spans="1:3" x14ac:dyDescent="0.25">
      <c r="A3220" t="s">
        <v>3251</v>
      </c>
      <c r="B3220">
        <v>776</v>
      </c>
      <c r="C3220">
        <v>1</v>
      </c>
    </row>
    <row r="3221" spans="1:3" x14ac:dyDescent="0.25">
      <c r="A3221" t="s">
        <v>3252</v>
      </c>
      <c r="B3221">
        <v>776</v>
      </c>
      <c r="C3221">
        <v>2</v>
      </c>
    </row>
    <row r="3222" spans="1:3" x14ac:dyDescent="0.25">
      <c r="A3222" t="s">
        <v>3253</v>
      </c>
      <c r="B3222">
        <v>780</v>
      </c>
      <c r="C3222">
        <v>24</v>
      </c>
    </row>
    <row r="3223" spans="1:3" x14ac:dyDescent="0.25">
      <c r="A3223" t="s">
        <v>3254</v>
      </c>
      <c r="B3223">
        <v>780</v>
      </c>
      <c r="C3223">
        <v>1</v>
      </c>
    </row>
    <row r="3224" spans="1:3" x14ac:dyDescent="0.25">
      <c r="A3224" t="s">
        <v>3255</v>
      </c>
      <c r="B3224">
        <v>780</v>
      </c>
      <c r="C3224">
        <v>2</v>
      </c>
    </row>
    <row r="3225" spans="1:3" x14ac:dyDescent="0.25">
      <c r="A3225" t="s">
        <v>3256</v>
      </c>
      <c r="B3225">
        <v>781</v>
      </c>
      <c r="C3225">
        <v>24</v>
      </c>
    </row>
    <row r="3226" spans="1:3" x14ac:dyDescent="0.25">
      <c r="A3226" t="s">
        <v>20</v>
      </c>
      <c r="B3226">
        <v>781</v>
      </c>
      <c r="C3226">
        <v>1</v>
      </c>
    </row>
    <row r="3227" spans="1:3" x14ac:dyDescent="0.25">
      <c r="A3227" t="s">
        <v>3257</v>
      </c>
      <c r="B3227">
        <v>781</v>
      </c>
      <c r="C3227">
        <v>2</v>
      </c>
    </row>
    <row r="3228" spans="1:3" x14ac:dyDescent="0.25">
      <c r="A3228" t="s">
        <v>3258</v>
      </c>
      <c r="B3228">
        <v>782</v>
      </c>
      <c r="C3228">
        <v>24</v>
      </c>
    </row>
    <row r="3229" spans="1:3" x14ac:dyDescent="0.25">
      <c r="A3229" t="s">
        <v>3259</v>
      </c>
      <c r="B3229">
        <v>782</v>
      </c>
      <c r="C3229">
        <v>1</v>
      </c>
    </row>
    <row r="3230" spans="1:3" x14ac:dyDescent="0.25">
      <c r="A3230" t="s">
        <v>3260</v>
      </c>
      <c r="B3230">
        <v>782</v>
      </c>
      <c r="C3230">
        <v>2</v>
      </c>
    </row>
    <row r="3231" spans="1:3" x14ac:dyDescent="0.25">
      <c r="A3231" t="s">
        <v>3261</v>
      </c>
      <c r="B3231">
        <v>784</v>
      </c>
      <c r="C3231">
        <v>24</v>
      </c>
    </row>
    <row r="3232" spans="1:3" x14ac:dyDescent="0.25">
      <c r="A3232" t="s">
        <v>3262</v>
      </c>
      <c r="B3232">
        <v>784</v>
      </c>
      <c r="C3232">
        <v>1</v>
      </c>
    </row>
    <row r="3233" spans="1:3" x14ac:dyDescent="0.25">
      <c r="A3233" t="s">
        <v>3263</v>
      </c>
      <c r="B3233">
        <v>784</v>
      </c>
      <c r="C3233">
        <v>2</v>
      </c>
    </row>
    <row r="3234" spans="1:3" x14ac:dyDescent="0.25">
      <c r="A3234" t="s">
        <v>3264</v>
      </c>
      <c r="B3234">
        <v>785</v>
      </c>
      <c r="C3234">
        <v>24</v>
      </c>
    </row>
    <row r="3235" spans="1:3" x14ac:dyDescent="0.25">
      <c r="A3235" t="s">
        <v>3265</v>
      </c>
      <c r="B3235">
        <v>785</v>
      </c>
      <c r="C3235">
        <v>1</v>
      </c>
    </row>
    <row r="3236" spans="1:3" x14ac:dyDescent="0.25">
      <c r="A3236" t="s">
        <v>3266</v>
      </c>
      <c r="B3236">
        <v>785</v>
      </c>
      <c r="C3236">
        <v>2</v>
      </c>
    </row>
    <row r="3237" spans="1:3" x14ac:dyDescent="0.25">
      <c r="A3237" t="s">
        <v>3267</v>
      </c>
      <c r="B3237">
        <v>786</v>
      </c>
      <c r="C3237">
        <v>24</v>
      </c>
    </row>
    <row r="3238" spans="1:3" x14ac:dyDescent="0.25">
      <c r="A3238" t="s">
        <v>3268</v>
      </c>
      <c r="B3238">
        <v>786</v>
      </c>
      <c r="C3238">
        <v>1</v>
      </c>
    </row>
    <row r="3239" spans="1:3" x14ac:dyDescent="0.25">
      <c r="A3239" t="s">
        <v>3269</v>
      </c>
      <c r="B3239">
        <v>786</v>
      </c>
      <c r="C3239">
        <v>2</v>
      </c>
    </row>
    <row r="3240" spans="1:3" x14ac:dyDescent="0.25">
      <c r="A3240" t="s">
        <v>3270</v>
      </c>
      <c r="B3240">
        <v>787</v>
      </c>
      <c r="C3240">
        <v>24</v>
      </c>
    </row>
    <row r="3241" spans="1:3" x14ac:dyDescent="0.25">
      <c r="A3241" t="s">
        <v>3271</v>
      </c>
      <c r="B3241">
        <v>787</v>
      </c>
      <c r="C3241">
        <v>1</v>
      </c>
    </row>
    <row r="3242" spans="1:3" x14ac:dyDescent="0.25">
      <c r="A3242" t="s">
        <v>3272</v>
      </c>
      <c r="B3242">
        <v>787</v>
      </c>
      <c r="C3242">
        <v>2</v>
      </c>
    </row>
    <row r="3243" spans="1:3" x14ac:dyDescent="0.25">
      <c r="A3243" t="s">
        <v>3273</v>
      </c>
      <c r="B3243">
        <v>790</v>
      </c>
      <c r="C3243">
        <v>24</v>
      </c>
    </row>
    <row r="3244" spans="1:3" x14ac:dyDescent="0.25">
      <c r="A3244" t="s">
        <v>3274</v>
      </c>
      <c r="B3244">
        <v>790</v>
      </c>
      <c r="C3244">
        <v>1</v>
      </c>
    </row>
    <row r="3245" spans="1:3" x14ac:dyDescent="0.25">
      <c r="A3245" t="s">
        <v>3275</v>
      </c>
      <c r="B3245">
        <v>790</v>
      </c>
      <c r="C3245">
        <v>2</v>
      </c>
    </row>
    <row r="3246" spans="1:3" x14ac:dyDescent="0.25">
      <c r="A3246" t="s">
        <v>3276</v>
      </c>
      <c r="B3246">
        <v>790</v>
      </c>
      <c r="C3246">
        <v>2</v>
      </c>
    </row>
    <row r="3247" spans="1:3" x14ac:dyDescent="0.25">
      <c r="A3247" t="s">
        <v>3277</v>
      </c>
      <c r="B3247">
        <v>791</v>
      </c>
      <c r="C3247">
        <v>24</v>
      </c>
    </row>
    <row r="3248" spans="1:3" x14ac:dyDescent="0.25">
      <c r="A3248" t="s">
        <v>3278</v>
      </c>
      <c r="B3248">
        <v>791</v>
      </c>
      <c r="C3248">
        <v>1</v>
      </c>
    </row>
    <row r="3249" spans="1:3" x14ac:dyDescent="0.25">
      <c r="A3249" t="s">
        <v>3279</v>
      </c>
      <c r="B3249">
        <v>791</v>
      </c>
      <c r="C3249">
        <v>2</v>
      </c>
    </row>
    <row r="3250" spans="1:3" x14ac:dyDescent="0.25">
      <c r="A3250" t="s">
        <v>3280</v>
      </c>
      <c r="B3250">
        <v>791</v>
      </c>
      <c r="C3250">
        <v>4</v>
      </c>
    </row>
    <row r="3251" spans="1:3" x14ac:dyDescent="0.25">
      <c r="A3251" t="s">
        <v>3281</v>
      </c>
      <c r="B3251">
        <v>792</v>
      </c>
      <c r="C3251">
        <v>24</v>
      </c>
    </row>
    <row r="3252" spans="1:3" x14ac:dyDescent="0.25">
      <c r="A3252" t="s">
        <v>3282</v>
      </c>
      <c r="B3252">
        <v>792</v>
      </c>
      <c r="C3252">
        <v>1</v>
      </c>
    </row>
    <row r="3253" spans="1:3" x14ac:dyDescent="0.25">
      <c r="A3253" t="s">
        <v>3283</v>
      </c>
      <c r="B3253">
        <v>792</v>
      </c>
      <c r="C3253">
        <v>2</v>
      </c>
    </row>
    <row r="3254" spans="1:3" x14ac:dyDescent="0.25">
      <c r="A3254" t="s">
        <v>3284</v>
      </c>
      <c r="B3254">
        <v>792</v>
      </c>
      <c r="C3254">
        <v>4</v>
      </c>
    </row>
    <row r="3255" spans="1:3" x14ac:dyDescent="0.25">
      <c r="A3255" t="s">
        <v>3285</v>
      </c>
      <c r="B3255">
        <v>793</v>
      </c>
      <c r="C3255">
        <v>24</v>
      </c>
    </row>
    <row r="3256" spans="1:3" x14ac:dyDescent="0.25">
      <c r="A3256" t="s">
        <v>3286</v>
      </c>
      <c r="B3256">
        <v>793</v>
      </c>
      <c r="C3256">
        <v>1</v>
      </c>
    </row>
    <row r="3257" spans="1:3" x14ac:dyDescent="0.25">
      <c r="A3257" t="s">
        <v>3287</v>
      </c>
      <c r="B3257">
        <v>793</v>
      </c>
      <c r="C3257">
        <v>2</v>
      </c>
    </row>
    <row r="3258" spans="1:3" x14ac:dyDescent="0.25">
      <c r="A3258" t="s">
        <v>3288</v>
      </c>
      <c r="B3258">
        <v>793</v>
      </c>
      <c r="C3258">
        <v>4</v>
      </c>
    </row>
    <row r="3259" spans="1:3" x14ac:dyDescent="0.25">
      <c r="A3259" t="s">
        <v>3289</v>
      </c>
      <c r="B3259">
        <v>79513</v>
      </c>
      <c r="C3259">
        <v>48</v>
      </c>
    </row>
    <row r="3260" spans="1:3" x14ac:dyDescent="0.25">
      <c r="A3260" t="s">
        <v>3290</v>
      </c>
      <c r="B3260">
        <v>79513</v>
      </c>
      <c r="C3260">
        <v>1</v>
      </c>
    </row>
    <row r="3261" spans="1:3" x14ac:dyDescent="0.25">
      <c r="A3261" t="s">
        <v>3291</v>
      </c>
      <c r="B3261">
        <v>8004</v>
      </c>
      <c r="C3261">
        <v>1</v>
      </c>
    </row>
    <row r="3262" spans="1:3" x14ac:dyDescent="0.25">
      <c r="A3262" t="s">
        <v>3292</v>
      </c>
      <c r="B3262">
        <v>8005</v>
      </c>
      <c r="C3262">
        <v>1</v>
      </c>
    </row>
    <row r="3263" spans="1:3" x14ac:dyDescent="0.25">
      <c r="A3263" t="s">
        <v>3293</v>
      </c>
      <c r="B3263">
        <v>8006</v>
      </c>
      <c r="C3263">
        <v>1</v>
      </c>
    </row>
    <row r="3264" spans="1:3" x14ac:dyDescent="0.25">
      <c r="A3264" t="s">
        <v>3294</v>
      </c>
      <c r="B3264">
        <v>801</v>
      </c>
      <c r="C3264">
        <v>24</v>
      </c>
    </row>
    <row r="3265" spans="1:3" x14ac:dyDescent="0.25">
      <c r="A3265" t="s">
        <v>3295</v>
      </c>
      <c r="B3265">
        <v>801</v>
      </c>
      <c r="C3265">
        <v>4</v>
      </c>
    </row>
    <row r="3266" spans="1:3" x14ac:dyDescent="0.25">
      <c r="A3266" t="s">
        <v>3296</v>
      </c>
      <c r="B3266">
        <v>80251</v>
      </c>
      <c r="C3266">
        <v>48</v>
      </c>
    </row>
    <row r="3267" spans="1:3" x14ac:dyDescent="0.25">
      <c r="A3267" t="s">
        <v>3297</v>
      </c>
      <c r="B3267">
        <v>80251</v>
      </c>
      <c r="C3267">
        <v>2</v>
      </c>
    </row>
    <row r="3268" spans="1:3" x14ac:dyDescent="0.25">
      <c r="A3268" t="s">
        <v>3298</v>
      </c>
      <c r="B3268">
        <v>802</v>
      </c>
      <c r="C3268">
        <v>24</v>
      </c>
    </row>
    <row r="3269" spans="1:3" x14ac:dyDescent="0.25">
      <c r="A3269" t="s">
        <v>3299</v>
      </c>
      <c r="B3269">
        <v>802</v>
      </c>
      <c r="C3269">
        <v>6</v>
      </c>
    </row>
    <row r="3270" spans="1:3" x14ac:dyDescent="0.25">
      <c r="A3270" t="s">
        <v>3300</v>
      </c>
      <c r="B3270">
        <v>803</v>
      </c>
      <c r="C3270">
        <v>24</v>
      </c>
    </row>
    <row r="3271" spans="1:3" x14ac:dyDescent="0.25">
      <c r="A3271" t="s">
        <v>3301</v>
      </c>
      <c r="B3271">
        <v>803</v>
      </c>
      <c r="C3271">
        <v>4</v>
      </c>
    </row>
    <row r="3272" spans="1:3" x14ac:dyDescent="0.25">
      <c r="A3272" t="s">
        <v>3302</v>
      </c>
      <c r="B3272" t="s">
        <v>3303</v>
      </c>
      <c r="C3272">
        <v>10</v>
      </c>
    </row>
    <row r="3273" spans="1:3" x14ac:dyDescent="0.25">
      <c r="A3273" t="s">
        <v>25</v>
      </c>
      <c r="B3273">
        <v>804</v>
      </c>
      <c r="C3273">
        <v>24</v>
      </c>
    </row>
    <row r="3274" spans="1:3" x14ac:dyDescent="0.25">
      <c r="A3274" t="s">
        <v>3304</v>
      </c>
      <c r="B3274">
        <v>804</v>
      </c>
      <c r="C3274">
        <v>24</v>
      </c>
    </row>
    <row r="3275" spans="1:3" x14ac:dyDescent="0.25">
      <c r="A3275" t="s">
        <v>3305</v>
      </c>
      <c r="B3275">
        <v>804</v>
      </c>
      <c r="C3275">
        <v>144</v>
      </c>
    </row>
    <row r="3276" spans="1:3" x14ac:dyDescent="0.25">
      <c r="A3276" t="s">
        <v>3306</v>
      </c>
      <c r="B3276">
        <v>804</v>
      </c>
      <c r="C3276">
        <v>6</v>
      </c>
    </row>
    <row r="3277" spans="1:3" x14ac:dyDescent="0.25">
      <c r="A3277" t="s">
        <v>3307</v>
      </c>
      <c r="B3277">
        <v>804</v>
      </c>
      <c r="C3277">
        <v>6</v>
      </c>
    </row>
    <row r="3278" spans="1:3" x14ac:dyDescent="0.25">
      <c r="A3278" t="s">
        <v>3308</v>
      </c>
      <c r="B3278">
        <v>805</v>
      </c>
      <c r="C3278">
        <v>24</v>
      </c>
    </row>
    <row r="3279" spans="1:3" x14ac:dyDescent="0.25">
      <c r="A3279" t="s">
        <v>3309</v>
      </c>
      <c r="B3279">
        <v>805</v>
      </c>
      <c r="C3279">
        <v>6</v>
      </c>
    </row>
    <row r="3280" spans="1:3" x14ac:dyDescent="0.25">
      <c r="A3280" t="s">
        <v>3310</v>
      </c>
      <c r="B3280">
        <v>806</v>
      </c>
      <c r="C3280">
        <v>24</v>
      </c>
    </row>
    <row r="3281" spans="1:3" x14ac:dyDescent="0.25">
      <c r="A3281" t="s">
        <v>3311</v>
      </c>
      <c r="B3281">
        <v>806</v>
      </c>
      <c r="C3281">
        <v>6</v>
      </c>
    </row>
    <row r="3282" spans="1:3" x14ac:dyDescent="0.25">
      <c r="A3282" t="s">
        <v>3312</v>
      </c>
      <c r="B3282">
        <v>807</v>
      </c>
      <c r="C3282">
        <v>24</v>
      </c>
    </row>
    <row r="3283" spans="1:3" x14ac:dyDescent="0.25">
      <c r="A3283" t="s">
        <v>3313</v>
      </c>
      <c r="B3283">
        <v>807</v>
      </c>
      <c r="C3283">
        <v>6</v>
      </c>
    </row>
    <row r="3284" spans="1:3" x14ac:dyDescent="0.25">
      <c r="A3284" t="s">
        <v>3314</v>
      </c>
      <c r="B3284">
        <v>812</v>
      </c>
      <c r="C3284">
        <v>36</v>
      </c>
    </row>
    <row r="3285" spans="1:3" x14ac:dyDescent="0.25">
      <c r="A3285" t="s">
        <v>3315</v>
      </c>
      <c r="B3285">
        <v>812</v>
      </c>
      <c r="C3285">
        <v>6</v>
      </c>
    </row>
    <row r="3286" spans="1:3" x14ac:dyDescent="0.25">
      <c r="A3286" t="s">
        <v>3316</v>
      </c>
      <c r="B3286">
        <v>816</v>
      </c>
      <c r="C3286">
        <v>36</v>
      </c>
    </row>
    <row r="3287" spans="1:3" x14ac:dyDescent="0.25">
      <c r="A3287" t="s">
        <v>3317</v>
      </c>
      <c r="B3287">
        <v>816</v>
      </c>
      <c r="C3287">
        <v>6</v>
      </c>
    </row>
    <row r="3288" spans="1:3" x14ac:dyDescent="0.25">
      <c r="A3288" t="s">
        <v>3318</v>
      </c>
      <c r="B3288">
        <v>825</v>
      </c>
      <c r="C3288">
        <v>48</v>
      </c>
    </row>
    <row r="3289" spans="1:3" x14ac:dyDescent="0.25">
      <c r="A3289" t="s">
        <v>3319</v>
      </c>
      <c r="B3289">
        <v>825</v>
      </c>
      <c r="C3289">
        <v>2</v>
      </c>
    </row>
    <row r="3290" spans="1:3" x14ac:dyDescent="0.25">
      <c r="A3290" t="s">
        <v>3320</v>
      </c>
      <c r="B3290">
        <v>836</v>
      </c>
      <c r="C3290">
        <v>24</v>
      </c>
    </row>
    <row r="3291" spans="1:3" x14ac:dyDescent="0.25">
      <c r="A3291" t="s">
        <v>3321</v>
      </c>
      <c r="B3291">
        <v>836</v>
      </c>
      <c r="C3291">
        <v>24</v>
      </c>
    </row>
    <row r="3292" spans="1:3" x14ac:dyDescent="0.25">
      <c r="A3292" t="s">
        <v>3322</v>
      </c>
      <c r="B3292">
        <v>836</v>
      </c>
      <c r="C3292">
        <v>4</v>
      </c>
    </row>
    <row r="3293" spans="1:3" x14ac:dyDescent="0.25">
      <c r="A3293" t="s">
        <v>3323</v>
      </c>
      <c r="B3293">
        <v>837</v>
      </c>
      <c r="C3293">
        <v>24</v>
      </c>
    </row>
    <row r="3294" spans="1:3" x14ac:dyDescent="0.25">
      <c r="A3294" t="s">
        <v>3324</v>
      </c>
      <c r="B3294">
        <v>837</v>
      </c>
      <c r="C3294">
        <v>4</v>
      </c>
    </row>
    <row r="3295" spans="1:3" x14ac:dyDescent="0.25">
      <c r="A3295" t="s">
        <v>3325</v>
      </c>
      <c r="B3295">
        <v>837</v>
      </c>
      <c r="C3295">
        <v>6</v>
      </c>
    </row>
    <row r="3296" spans="1:3" x14ac:dyDescent="0.25">
      <c r="A3296" t="s">
        <v>3326</v>
      </c>
      <c r="B3296">
        <v>839</v>
      </c>
      <c r="C3296">
        <v>24</v>
      </c>
    </row>
    <row r="3297" spans="1:3" x14ac:dyDescent="0.25">
      <c r="A3297" t="s">
        <v>3327</v>
      </c>
      <c r="B3297">
        <v>839</v>
      </c>
      <c r="C3297">
        <v>3</v>
      </c>
    </row>
    <row r="3298" spans="1:3" x14ac:dyDescent="0.25">
      <c r="A3298" t="s">
        <v>3328</v>
      </c>
      <c r="B3298">
        <v>839</v>
      </c>
      <c r="C3298">
        <v>4</v>
      </c>
    </row>
    <row r="3299" spans="1:3" x14ac:dyDescent="0.25">
      <c r="A3299" t="s">
        <v>3329</v>
      </c>
      <c r="B3299">
        <v>839</v>
      </c>
      <c r="C3299">
        <v>4</v>
      </c>
    </row>
    <row r="3300" spans="1:3" x14ac:dyDescent="0.25">
      <c r="A3300" t="s">
        <v>3330</v>
      </c>
      <c r="B3300">
        <v>840</v>
      </c>
      <c r="C3300">
        <v>24</v>
      </c>
    </row>
    <row r="3301" spans="1:3" x14ac:dyDescent="0.25">
      <c r="A3301" t="s">
        <v>3331</v>
      </c>
      <c r="B3301">
        <v>840</v>
      </c>
      <c r="C3301">
        <v>1</v>
      </c>
    </row>
    <row r="3302" spans="1:3" x14ac:dyDescent="0.25">
      <c r="A3302" t="s">
        <v>3332</v>
      </c>
      <c r="B3302">
        <v>840</v>
      </c>
      <c r="C3302">
        <v>2</v>
      </c>
    </row>
    <row r="3303" spans="1:3" x14ac:dyDescent="0.25">
      <c r="A3303" t="s">
        <v>3333</v>
      </c>
      <c r="B3303">
        <v>840</v>
      </c>
      <c r="C3303">
        <v>4</v>
      </c>
    </row>
    <row r="3304" spans="1:3" x14ac:dyDescent="0.25">
      <c r="A3304" t="s">
        <v>3334</v>
      </c>
      <c r="B3304">
        <v>841</v>
      </c>
      <c r="C3304">
        <v>24</v>
      </c>
    </row>
    <row r="3305" spans="1:3" x14ac:dyDescent="0.25">
      <c r="A3305" t="s">
        <v>3335</v>
      </c>
      <c r="B3305">
        <v>841</v>
      </c>
      <c r="C3305">
        <v>4</v>
      </c>
    </row>
    <row r="3306" spans="1:3" x14ac:dyDescent="0.25">
      <c r="A3306" t="s">
        <v>3336</v>
      </c>
      <c r="B3306">
        <v>84200</v>
      </c>
      <c r="C3306">
        <v>48</v>
      </c>
    </row>
    <row r="3307" spans="1:3" x14ac:dyDescent="0.25">
      <c r="A3307" t="s">
        <v>3337</v>
      </c>
      <c r="B3307">
        <v>84200</v>
      </c>
      <c r="C3307">
        <v>2</v>
      </c>
    </row>
    <row r="3308" spans="1:3" x14ac:dyDescent="0.25">
      <c r="A3308" t="s">
        <v>3338</v>
      </c>
      <c r="B3308">
        <v>842</v>
      </c>
      <c r="C3308">
        <v>24</v>
      </c>
    </row>
    <row r="3309" spans="1:3" x14ac:dyDescent="0.25">
      <c r="A3309" t="s">
        <v>3339</v>
      </c>
      <c r="B3309">
        <v>842</v>
      </c>
      <c r="C3309">
        <v>4</v>
      </c>
    </row>
    <row r="3310" spans="1:3" x14ac:dyDescent="0.25">
      <c r="A3310" t="s">
        <v>3340</v>
      </c>
      <c r="B3310">
        <v>84300</v>
      </c>
      <c r="C3310">
        <v>48</v>
      </c>
    </row>
    <row r="3311" spans="1:3" x14ac:dyDescent="0.25">
      <c r="A3311" t="s">
        <v>3341</v>
      </c>
      <c r="B3311">
        <v>84300</v>
      </c>
      <c r="C3311">
        <v>2</v>
      </c>
    </row>
    <row r="3312" spans="1:3" x14ac:dyDescent="0.25">
      <c r="A3312" t="s">
        <v>3342</v>
      </c>
      <c r="B3312">
        <v>844</v>
      </c>
      <c r="C3312">
        <v>48</v>
      </c>
    </row>
    <row r="3313" spans="1:3" x14ac:dyDescent="0.25">
      <c r="A3313" t="s">
        <v>3343</v>
      </c>
      <c r="B3313">
        <v>844</v>
      </c>
      <c r="C3313">
        <v>2</v>
      </c>
    </row>
    <row r="3314" spans="1:3" x14ac:dyDescent="0.25">
      <c r="A3314" t="s">
        <v>3344</v>
      </c>
      <c r="B3314">
        <v>845</v>
      </c>
      <c r="C3314">
        <v>24</v>
      </c>
    </row>
    <row r="3315" spans="1:3" x14ac:dyDescent="0.25">
      <c r="A3315" t="s">
        <v>3345</v>
      </c>
      <c r="B3315">
        <v>845</v>
      </c>
      <c r="C3315">
        <v>4</v>
      </c>
    </row>
    <row r="3316" spans="1:3" x14ac:dyDescent="0.25">
      <c r="A3316" t="s">
        <v>3346</v>
      </c>
      <c r="B3316">
        <v>845</v>
      </c>
      <c r="C3316">
        <v>6</v>
      </c>
    </row>
    <row r="3317" spans="1:3" x14ac:dyDescent="0.25">
      <c r="A3317" t="s">
        <v>3347</v>
      </c>
      <c r="B3317">
        <v>846</v>
      </c>
      <c r="C3317">
        <v>24</v>
      </c>
    </row>
    <row r="3318" spans="1:3" x14ac:dyDescent="0.25">
      <c r="A3318" t="s">
        <v>3348</v>
      </c>
      <c r="B3318">
        <v>846</v>
      </c>
      <c r="C3318">
        <v>4</v>
      </c>
    </row>
    <row r="3319" spans="1:3" x14ac:dyDescent="0.25">
      <c r="A3319" t="s">
        <v>3349</v>
      </c>
      <c r="B3319">
        <v>847</v>
      </c>
      <c r="C3319">
        <v>24</v>
      </c>
    </row>
    <row r="3320" spans="1:3" x14ac:dyDescent="0.25">
      <c r="A3320" t="s">
        <v>3350</v>
      </c>
      <c r="B3320">
        <v>847</v>
      </c>
      <c r="C3320">
        <v>1</v>
      </c>
    </row>
    <row r="3321" spans="1:3" x14ac:dyDescent="0.25">
      <c r="A3321" t="s">
        <v>3351</v>
      </c>
      <c r="B3321">
        <v>847</v>
      </c>
      <c r="C3321">
        <v>4</v>
      </c>
    </row>
    <row r="3322" spans="1:3" x14ac:dyDescent="0.25">
      <c r="A3322" t="s">
        <v>3352</v>
      </c>
      <c r="B3322">
        <v>84914</v>
      </c>
      <c r="C3322">
        <v>240</v>
      </c>
    </row>
    <row r="3323" spans="1:3" x14ac:dyDescent="0.25">
      <c r="A3323" t="s">
        <v>3353</v>
      </c>
      <c r="B3323">
        <v>84914</v>
      </c>
      <c r="C3323">
        <v>480</v>
      </c>
    </row>
    <row r="3324" spans="1:3" x14ac:dyDescent="0.25">
      <c r="A3324" t="s">
        <v>3354</v>
      </c>
      <c r="B3324">
        <v>84914</v>
      </c>
      <c r="C3324">
        <v>10</v>
      </c>
    </row>
    <row r="3325" spans="1:3" x14ac:dyDescent="0.25">
      <c r="A3325" t="s">
        <v>3355</v>
      </c>
      <c r="B3325">
        <v>84914</v>
      </c>
      <c r="C3325">
        <v>1</v>
      </c>
    </row>
    <row r="3326" spans="1:3" x14ac:dyDescent="0.25">
      <c r="A3326" t="s">
        <v>3356</v>
      </c>
      <c r="B3326">
        <v>84914</v>
      </c>
      <c r="C3326">
        <v>2</v>
      </c>
    </row>
    <row r="3327" spans="1:3" x14ac:dyDescent="0.25">
      <c r="A3327" t="s">
        <v>3357</v>
      </c>
      <c r="B3327">
        <v>84914</v>
      </c>
      <c r="C3327">
        <v>3</v>
      </c>
    </row>
    <row r="3328" spans="1:3" x14ac:dyDescent="0.25">
      <c r="A3328" t="s">
        <v>3358</v>
      </c>
      <c r="B3328">
        <v>850</v>
      </c>
      <c r="C3328">
        <v>12</v>
      </c>
    </row>
    <row r="3329" spans="1:3" x14ac:dyDescent="0.25">
      <c r="A3329" t="s">
        <v>3359</v>
      </c>
      <c r="B3329">
        <v>850</v>
      </c>
      <c r="C3329">
        <v>4</v>
      </c>
    </row>
    <row r="3330" spans="1:3" x14ac:dyDescent="0.25">
      <c r="A3330" t="s">
        <v>3360</v>
      </c>
      <c r="B3330">
        <v>9000</v>
      </c>
      <c r="C3330">
        <v>24</v>
      </c>
    </row>
    <row r="3331" spans="1:3" x14ac:dyDescent="0.25">
      <c r="A3331" t="s">
        <v>3361</v>
      </c>
      <c r="B3331">
        <v>9000</v>
      </c>
      <c r="C3331">
        <v>6</v>
      </c>
    </row>
    <row r="3332" spans="1:3" x14ac:dyDescent="0.25">
      <c r="A3332" t="s">
        <v>3362</v>
      </c>
      <c r="B3332">
        <v>9001</v>
      </c>
      <c r="C3332">
        <v>24</v>
      </c>
    </row>
    <row r="3333" spans="1:3" x14ac:dyDescent="0.25">
      <c r="A3333" t="s">
        <v>3363</v>
      </c>
      <c r="B3333">
        <v>9001</v>
      </c>
      <c r="C3333">
        <v>6</v>
      </c>
    </row>
    <row r="3334" spans="1:3" x14ac:dyDescent="0.25">
      <c r="A3334" t="s">
        <v>3364</v>
      </c>
      <c r="B3334">
        <v>9002</v>
      </c>
      <c r="C3334">
        <v>24</v>
      </c>
    </row>
    <row r="3335" spans="1:3" x14ac:dyDescent="0.25">
      <c r="A3335" t="s">
        <v>3365</v>
      </c>
      <c r="B3335">
        <v>9002</v>
      </c>
      <c r="C3335">
        <v>6</v>
      </c>
    </row>
    <row r="3336" spans="1:3" x14ac:dyDescent="0.25">
      <c r="A3336" t="s">
        <v>3366</v>
      </c>
      <c r="B3336">
        <v>9003</v>
      </c>
      <c r="C3336">
        <v>24</v>
      </c>
    </row>
    <row r="3337" spans="1:3" x14ac:dyDescent="0.25">
      <c r="A3337" t="s">
        <v>3367</v>
      </c>
      <c r="B3337">
        <v>9003</v>
      </c>
      <c r="C3337">
        <v>6</v>
      </c>
    </row>
    <row r="3338" spans="1:3" x14ac:dyDescent="0.25">
      <c r="A3338" t="s">
        <v>3368</v>
      </c>
      <c r="B3338">
        <v>9004</v>
      </c>
      <c r="C3338">
        <v>24</v>
      </c>
    </row>
    <row r="3339" spans="1:3" x14ac:dyDescent="0.25">
      <c r="A3339" t="s">
        <v>3369</v>
      </c>
      <c r="B3339">
        <v>9004</v>
      </c>
      <c r="C3339">
        <v>6</v>
      </c>
    </row>
    <row r="3340" spans="1:3" x14ac:dyDescent="0.25">
      <c r="A3340" t="s">
        <v>3370</v>
      </c>
      <c r="B3340">
        <v>9005</v>
      </c>
      <c r="C3340">
        <v>24</v>
      </c>
    </row>
    <row r="3341" spans="1:3" x14ac:dyDescent="0.25">
      <c r="A3341" t="s">
        <v>3371</v>
      </c>
      <c r="B3341">
        <v>9005</v>
      </c>
      <c r="C3341">
        <v>6</v>
      </c>
    </row>
    <row r="3342" spans="1:3" x14ac:dyDescent="0.25">
      <c r="A3342" t="s">
        <v>3372</v>
      </c>
      <c r="B3342">
        <v>9006</v>
      </c>
      <c r="C3342">
        <v>24</v>
      </c>
    </row>
    <row r="3343" spans="1:3" x14ac:dyDescent="0.25">
      <c r="A3343" t="s">
        <v>3373</v>
      </c>
      <c r="B3343">
        <v>9006</v>
      </c>
      <c r="C3343">
        <v>6</v>
      </c>
    </row>
    <row r="3344" spans="1:3" x14ac:dyDescent="0.25">
      <c r="A3344" t="s">
        <v>3374</v>
      </c>
      <c r="B3344">
        <v>9007</v>
      </c>
      <c r="C3344">
        <v>24</v>
      </c>
    </row>
    <row r="3345" spans="1:3" x14ac:dyDescent="0.25">
      <c r="A3345" t="s">
        <v>3375</v>
      </c>
      <c r="B3345">
        <v>9007</v>
      </c>
      <c r="C3345">
        <v>6</v>
      </c>
    </row>
    <row r="3346" spans="1:3" x14ac:dyDescent="0.25">
      <c r="A3346" t="s">
        <v>3376</v>
      </c>
      <c r="B3346">
        <v>9008</v>
      </c>
      <c r="C3346">
        <v>24</v>
      </c>
    </row>
    <row r="3347" spans="1:3" x14ac:dyDescent="0.25">
      <c r="A3347" t="s">
        <v>3377</v>
      </c>
      <c r="B3347">
        <v>9008</v>
      </c>
      <c r="C3347">
        <v>6</v>
      </c>
    </row>
    <row r="3348" spans="1:3" x14ac:dyDescent="0.25">
      <c r="A3348" t="s">
        <v>3378</v>
      </c>
      <c r="B3348">
        <v>9009</v>
      </c>
      <c r="C3348">
        <v>24</v>
      </c>
    </row>
    <row r="3349" spans="1:3" x14ac:dyDescent="0.25">
      <c r="A3349" t="s">
        <v>3379</v>
      </c>
      <c r="B3349">
        <v>9009</v>
      </c>
      <c r="C3349">
        <v>6</v>
      </c>
    </row>
    <row r="3350" spans="1:3" x14ac:dyDescent="0.25">
      <c r="A3350" t="s">
        <v>3380</v>
      </c>
      <c r="B3350">
        <v>9010</v>
      </c>
      <c r="C3350">
        <v>24</v>
      </c>
    </row>
    <row r="3351" spans="1:3" x14ac:dyDescent="0.25">
      <c r="A3351" t="s">
        <v>3381</v>
      </c>
      <c r="B3351">
        <v>9010</v>
      </c>
      <c r="C3351">
        <v>6</v>
      </c>
    </row>
    <row r="3352" spans="1:3" x14ac:dyDescent="0.25">
      <c r="A3352" t="s">
        <v>3382</v>
      </c>
      <c r="B3352">
        <v>9011</v>
      </c>
      <c r="C3352">
        <v>24</v>
      </c>
    </row>
    <row r="3353" spans="1:3" x14ac:dyDescent="0.25">
      <c r="A3353" t="s">
        <v>3383</v>
      </c>
      <c r="B3353">
        <v>9011</v>
      </c>
      <c r="C3353">
        <v>6</v>
      </c>
    </row>
    <row r="3354" spans="1:3" x14ac:dyDescent="0.25">
      <c r="A3354" t="s">
        <v>3384</v>
      </c>
      <c r="B3354">
        <v>9012</v>
      </c>
      <c r="C3354">
        <v>24</v>
      </c>
    </row>
    <row r="3355" spans="1:3" x14ac:dyDescent="0.25">
      <c r="A3355" t="s">
        <v>3385</v>
      </c>
      <c r="B3355">
        <v>9012</v>
      </c>
      <c r="C3355">
        <v>6</v>
      </c>
    </row>
    <row r="3356" spans="1:3" x14ac:dyDescent="0.25">
      <c r="A3356" t="s">
        <v>3386</v>
      </c>
      <c r="B3356">
        <v>9013</v>
      </c>
      <c r="C3356">
        <v>24</v>
      </c>
    </row>
    <row r="3357" spans="1:3" x14ac:dyDescent="0.25">
      <c r="A3357" t="s">
        <v>3387</v>
      </c>
      <c r="B3357">
        <v>9013</v>
      </c>
      <c r="C3357">
        <v>6</v>
      </c>
    </row>
    <row r="3358" spans="1:3" x14ac:dyDescent="0.25">
      <c r="A3358" t="s">
        <v>3388</v>
      </c>
      <c r="B3358">
        <v>901</v>
      </c>
      <c r="C3358">
        <v>24</v>
      </c>
    </row>
    <row r="3359" spans="1:3" x14ac:dyDescent="0.25">
      <c r="A3359" t="s">
        <v>3389</v>
      </c>
      <c r="B3359">
        <v>901</v>
      </c>
      <c r="C3359">
        <v>1</v>
      </c>
    </row>
    <row r="3360" spans="1:3" x14ac:dyDescent="0.25">
      <c r="A3360" t="s">
        <v>3390</v>
      </c>
      <c r="B3360">
        <v>901</v>
      </c>
      <c r="C3360">
        <v>2</v>
      </c>
    </row>
    <row r="3361" spans="1:3" x14ac:dyDescent="0.25">
      <c r="A3361" t="s">
        <v>3391</v>
      </c>
      <c r="B3361">
        <v>902</v>
      </c>
      <c r="C3361">
        <v>24</v>
      </c>
    </row>
    <row r="3362" spans="1:3" x14ac:dyDescent="0.25">
      <c r="A3362" t="s">
        <v>3392</v>
      </c>
      <c r="B3362">
        <v>902</v>
      </c>
      <c r="C3362">
        <v>1</v>
      </c>
    </row>
    <row r="3363" spans="1:3" x14ac:dyDescent="0.25">
      <c r="A3363" t="s">
        <v>3393</v>
      </c>
      <c r="B3363">
        <v>902</v>
      </c>
      <c r="C3363">
        <v>2</v>
      </c>
    </row>
    <row r="3364" spans="1:3" x14ac:dyDescent="0.25">
      <c r="A3364" t="s">
        <v>3394</v>
      </c>
      <c r="B3364">
        <v>903</v>
      </c>
      <c r="C3364">
        <v>24</v>
      </c>
    </row>
    <row r="3365" spans="1:3" x14ac:dyDescent="0.25">
      <c r="A3365" t="s">
        <v>3395</v>
      </c>
      <c r="B3365">
        <v>903</v>
      </c>
      <c r="C3365">
        <v>1</v>
      </c>
    </row>
    <row r="3366" spans="1:3" x14ac:dyDescent="0.25">
      <c r="A3366" t="s">
        <v>3396</v>
      </c>
      <c r="B3366">
        <v>903</v>
      </c>
      <c r="C3366">
        <v>2</v>
      </c>
    </row>
    <row r="3367" spans="1:3" x14ac:dyDescent="0.25">
      <c r="A3367" t="s">
        <v>3397</v>
      </c>
      <c r="B3367">
        <v>904</v>
      </c>
      <c r="C3367">
        <v>24</v>
      </c>
    </row>
    <row r="3368" spans="1:3" x14ac:dyDescent="0.25">
      <c r="A3368" t="s">
        <v>3398</v>
      </c>
      <c r="B3368">
        <v>904</v>
      </c>
      <c r="C3368">
        <v>1</v>
      </c>
    </row>
    <row r="3369" spans="1:3" x14ac:dyDescent="0.25">
      <c r="A3369" t="s">
        <v>3399</v>
      </c>
      <c r="B3369">
        <v>904</v>
      </c>
      <c r="C3369">
        <v>2</v>
      </c>
    </row>
    <row r="3370" spans="1:3" x14ac:dyDescent="0.25">
      <c r="A3370" t="s">
        <v>3400</v>
      </c>
      <c r="B3370">
        <v>905</v>
      </c>
      <c r="C3370">
        <v>24</v>
      </c>
    </row>
    <row r="3371" spans="1:3" x14ac:dyDescent="0.25">
      <c r="A3371" t="s">
        <v>3401</v>
      </c>
      <c r="B3371">
        <v>905</v>
      </c>
      <c r="C3371">
        <v>1</v>
      </c>
    </row>
    <row r="3372" spans="1:3" x14ac:dyDescent="0.25">
      <c r="A3372" t="s">
        <v>3402</v>
      </c>
      <c r="B3372">
        <v>905</v>
      </c>
      <c r="C3372">
        <v>2</v>
      </c>
    </row>
    <row r="3373" spans="1:3" x14ac:dyDescent="0.25">
      <c r="A3373" t="s">
        <v>3403</v>
      </c>
      <c r="B3373">
        <v>906</v>
      </c>
      <c r="C3373">
        <v>12</v>
      </c>
    </row>
    <row r="3374" spans="1:3" x14ac:dyDescent="0.25">
      <c r="A3374" t="s">
        <v>3404</v>
      </c>
      <c r="B3374">
        <v>906</v>
      </c>
      <c r="C3374">
        <v>1</v>
      </c>
    </row>
    <row r="3375" spans="1:3" x14ac:dyDescent="0.25">
      <c r="A3375" t="s">
        <v>3405</v>
      </c>
      <c r="B3375">
        <v>906</v>
      </c>
      <c r="C3375">
        <v>4</v>
      </c>
    </row>
    <row r="3376" spans="1:3" x14ac:dyDescent="0.25">
      <c r="A3376" t="s">
        <v>3406</v>
      </c>
      <c r="B3376">
        <v>907</v>
      </c>
      <c r="C3376">
        <v>12</v>
      </c>
    </row>
    <row r="3377" spans="1:3" x14ac:dyDescent="0.25">
      <c r="A3377" t="s">
        <v>3407</v>
      </c>
      <c r="B3377">
        <v>907</v>
      </c>
      <c r="C3377">
        <v>1</v>
      </c>
    </row>
    <row r="3378" spans="1:3" x14ac:dyDescent="0.25">
      <c r="A3378" t="s">
        <v>3408</v>
      </c>
      <c r="B3378">
        <v>907</v>
      </c>
      <c r="C3378">
        <v>4</v>
      </c>
    </row>
    <row r="3379" spans="1:3" x14ac:dyDescent="0.25">
      <c r="A3379" t="s">
        <v>3409</v>
      </c>
      <c r="B3379">
        <v>909</v>
      </c>
      <c r="C3379">
        <v>36</v>
      </c>
    </row>
    <row r="3380" spans="1:3" x14ac:dyDescent="0.25">
      <c r="A3380" t="s">
        <v>3410</v>
      </c>
      <c r="B3380">
        <v>909</v>
      </c>
      <c r="C3380">
        <v>1</v>
      </c>
    </row>
    <row r="3381" spans="1:3" x14ac:dyDescent="0.25">
      <c r="A3381" t="s">
        <v>3411</v>
      </c>
      <c r="B3381">
        <v>909</v>
      </c>
      <c r="C3381">
        <v>12</v>
      </c>
    </row>
    <row r="3382" spans="1:3" x14ac:dyDescent="0.25">
      <c r="A3382" t="s">
        <v>3412</v>
      </c>
      <c r="B3382">
        <v>910</v>
      </c>
      <c r="C3382">
        <v>36</v>
      </c>
    </row>
    <row r="3383" spans="1:3" x14ac:dyDescent="0.25">
      <c r="A3383" t="s">
        <v>3413</v>
      </c>
      <c r="B3383">
        <v>910</v>
      </c>
      <c r="C3383">
        <v>6</v>
      </c>
    </row>
    <row r="3384" spans="1:3" x14ac:dyDescent="0.25">
      <c r="A3384" t="s">
        <v>3414</v>
      </c>
      <c r="B3384">
        <v>910</v>
      </c>
      <c r="C3384">
        <v>6</v>
      </c>
    </row>
    <row r="3385" spans="1:3" x14ac:dyDescent="0.25">
      <c r="A3385" t="s">
        <v>3415</v>
      </c>
      <c r="B3385">
        <v>912</v>
      </c>
      <c r="C3385">
        <v>24</v>
      </c>
    </row>
    <row r="3386" spans="1:3" x14ac:dyDescent="0.25">
      <c r="A3386" t="s">
        <v>3416</v>
      </c>
      <c r="B3386">
        <v>912</v>
      </c>
      <c r="C3386">
        <v>1</v>
      </c>
    </row>
    <row r="3387" spans="1:3" x14ac:dyDescent="0.25">
      <c r="A3387" t="s">
        <v>3417</v>
      </c>
      <c r="B3387">
        <v>912</v>
      </c>
      <c r="C3387">
        <v>2</v>
      </c>
    </row>
    <row r="3388" spans="1:3" x14ac:dyDescent="0.25">
      <c r="A3388" t="s">
        <v>3418</v>
      </c>
      <c r="B3388">
        <v>914</v>
      </c>
      <c r="C3388">
        <v>36</v>
      </c>
    </row>
    <row r="3389" spans="1:3" x14ac:dyDescent="0.25">
      <c r="A3389" t="s">
        <v>3419</v>
      </c>
      <c r="B3389">
        <v>914</v>
      </c>
      <c r="C3389">
        <v>1</v>
      </c>
    </row>
    <row r="3390" spans="1:3" x14ac:dyDescent="0.25">
      <c r="A3390" t="s">
        <v>3420</v>
      </c>
      <c r="B3390">
        <v>914</v>
      </c>
      <c r="C3390">
        <v>2</v>
      </c>
    </row>
    <row r="3391" spans="1:3" x14ac:dyDescent="0.25">
      <c r="A3391" t="s">
        <v>3421</v>
      </c>
      <c r="B3391">
        <v>915</v>
      </c>
      <c r="C3391">
        <v>36</v>
      </c>
    </row>
    <row r="3392" spans="1:3" x14ac:dyDescent="0.25">
      <c r="A3392" t="s">
        <v>3422</v>
      </c>
      <c r="B3392">
        <v>915</v>
      </c>
      <c r="C3392">
        <v>1</v>
      </c>
    </row>
    <row r="3393" spans="1:3" x14ac:dyDescent="0.25">
      <c r="A3393" t="s">
        <v>3423</v>
      </c>
      <c r="B3393">
        <v>915</v>
      </c>
      <c r="C3393">
        <v>2</v>
      </c>
    </row>
    <row r="3394" spans="1:3" x14ac:dyDescent="0.25">
      <c r="A3394" t="s">
        <v>3424</v>
      </c>
      <c r="B3394">
        <v>916</v>
      </c>
      <c r="C3394">
        <v>6</v>
      </c>
    </row>
    <row r="3395" spans="1:3" x14ac:dyDescent="0.25">
      <c r="A3395" t="s">
        <v>3425</v>
      </c>
      <c r="B3395">
        <v>916</v>
      </c>
      <c r="C3395">
        <v>1</v>
      </c>
    </row>
    <row r="3396" spans="1:3" x14ac:dyDescent="0.25">
      <c r="A3396" t="s">
        <v>3426</v>
      </c>
      <c r="B3396">
        <v>916</v>
      </c>
      <c r="C3396">
        <v>2</v>
      </c>
    </row>
    <row r="3397" spans="1:3" x14ac:dyDescent="0.25">
      <c r="A3397" t="s">
        <v>3427</v>
      </c>
      <c r="B3397">
        <v>917</v>
      </c>
      <c r="C3397">
        <v>6</v>
      </c>
    </row>
    <row r="3398" spans="1:3" x14ac:dyDescent="0.25">
      <c r="A3398" t="s">
        <v>3428</v>
      </c>
      <c r="B3398">
        <v>917</v>
      </c>
      <c r="C3398">
        <v>1</v>
      </c>
    </row>
    <row r="3399" spans="1:3" x14ac:dyDescent="0.25">
      <c r="A3399" t="s">
        <v>3429</v>
      </c>
      <c r="B3399">
        <v>917</v>
      </c>
      <c r="C3399">
        <v>2</v>
      </c>
    </row>
    <row r="3400" spans="1:3" x14ac:dyDescent="0.25">
      <c r="A3400" t="s">
        <v>3430</v>
      </c>
      <c r="B3400">
        <v>920</v>
      </c>
      <c r="C3400">
        <v>36</v>
      </c>
    </row>
    <row r="3401" spans="1:3" x14ac:dyDescent="0.25">
      <c r="A3401" t="s">
        <v>3431</v>
      </c>
      <c r="B3401">
        <v>920</v>
      </c>
      <c r="C3401">
        <v>1</v>
      </c>
    </row>
    <row r="3402" spans="1:3" x14ac:dyDescent="0.25">
      <c r="A3402" t="s">
        <v>3432</v>
      </c>
      <c r="B3402">
        <v>920</v>
      </c>
      <c r="C3402">
        <v>2</v>
      </c>
    </row>
    <row r="3403" spans="1:3" x14ac:dyDescent="0.25">
      <c r="A3403" t="s">
        <v>3433</v>
      </c>
      <c r="B3403">
        <v>921</v>
      </c>
      <c r="C3403">
        <v>36</v>
      </c>
    </row>
    <row r="3404" spans="1:3" x14ac:dyDescent="0.25">
      <c r="A3404" t="s">
        <v>3434</v>
      </c>
      <c r="B3404">
        <v>921</v>
      </c>
      <c r="C3404">
        <v>1</v>
      </c>
    </row>
    <row r="3405" spans="1:3" x14ac:dyDescent="0.25">
      <c r="A3405" t="s">
        <v>3435</v>
      </c>
      <c r="B3405">
        <v>921</v>
      </c>
      <c r="C3405">
        <v>4</v>
      </c>
    </row>
    <row r="3406" spans="1:3" x14ac:dyDescent="0.25">
      <c r="A3406" t="s">
        <v>3436</v>
      </c>
      <c r="B3406">
        <v>922</v>
      </c>
      <c r="C3406">
        <v>36</v>
      </c>
    </row>
    <row r="3407" spans="1:3" x14ac:dyDescent="0.25">
      <c r="A3407" t="s">
        <v>3437</v>
      </c>
      <c r="B3407">
        <v>922</v>
      </c>
      <c r="C3407">
        <v>1</v>
      </c>
    </row>
    <row r="3408" spans="1:3" x14ac:dyDescent="0.25">
      <c r="A3408" t="s">
        <v>3438</v>
      </c>
      <c r="B3408">
        <v>922</v>
      </c>
      <c r="C3408">
        <v>4</v>
      </c>
    </row>
    <row r="3409" spans="1:3" x14ac:dyDescent="0.25">
      <c r="A3409" t="s">
        <v>3439</v>
      </c>
      <c r="B3409">
        <v>923</v>
      </c>
      <c r="C3409">
        <v>36</v>
      </c>
    </row>
    <row r="3410" spans="1:3" x14ac:dyDescent="0.25">
      <c r="A3410" t="s">
        <v>3440</v>
      </c>
      <c r="B3410">
        <v>923</v>
      </c>
      <c r="C3410">
        <v>1</v>
      </c>
    </row>
    <row r="3411" spans="1:3" x14ac:dyDescent="0.25">
      <c r="A3411" t="s">
        <v>3441</v>
      </c>
      <c r="B3411">
        <v>923</v>
      </c>
      <c r="C3411">
        <v>4</v>
      </c>
    </row>
    <row r="3412" spans="1:3" x14ac:dyDescent="0.25">
      <c r="A3412" t="s">
        <v>3442</v>
      </c>
      <c r="B3412">
        <v>924</v>
      </c>
      <c r="C3412">
        <v>24</v>
      </c>
    </row>
    <row r="3413" spans="1:3" x14ac:dyDescent="0.25">
      <c r="A3413" t="s">
        <v>3443</v>
      </c>
      <c r="B3413">
        <v>924</v>
      </c>
      <c r="C3413">
        <v>1</v>
      </c>
    </row>
    <row r="3414" spans="1:3" x14ac:dyDescent="0.25">
      <c r="A3414" t="s">
        <v>3444</v>
      </c>
      <c r="B3414">
        <v>924</v>
      </c>
      <c r="C3414">
        <v>4</v>
      </c>
    </row>
    <row r="3415" spans="1:3" x14ac:dyDescent="0.25">
      <c r="A3415" t="s">
        <v>3445</v>
      </c>
      <c r="B3415">
        <v>925</v>
      </c>
      <c r="C3415">
        <v>24</v>
      </c>
    </row>
    <row r="3416" spans="1:3" x14ac:dyDescent="0.25">
      <c r="A3416" t="s">
        <v>3446</v>
      </c>
      <c r="B3416">
        <v>925</v>
      </c>
      <c r="C3416">
        <v>1</v>
      </c>
    </row>
    <row r="3417" spans="1:3" x14ac:dyDescent="0.25">
      <c r="A3417" t="s">
        <v>3447</v>
      </c>
      <c r="B3417">
        <v>925</v>
      </c>
      <c r="C3417">
        <v>2</v>
      </c>
    </row>
    <row r="3418" spans="1:3" x14ac:dyDescent="0.25">
      <c r="A3418" t="s">
        <v>3448</v>
      </c>
      <c r="B3418">
        <v>926</v>
      </c>
      <c r="C3418">
        <v>24</v>
      </c>
    </row>
    <row r="3419" spans="1:3" x14ac:dyDescent="0.25">
      <c r="A3419" t="s">
        <v>3449</v>
      </c>
      <c r="B3419">
        <v>926</v>
      </c>
      <c r="C3419">
        <v>1</v>
      </c>
    </row>
    <row r="3420" spans="1:3" x14ac:dyDescent="0.25">
      <c r="A3420" t="s">
        <v>3450</v>
      </c>
      <c r="B3420">
        <v>926</v>
      </c>
      <c r="C3420">
        <v>2</v>
      </c>
    </row>
    <row r="3421" spans="1:3" x14ac:dyDescent="0.25">
      <c r="A3421" t="s">
        <v>3451</v>
      </c>
      <c r="B3421">
        <v>926</v>
      </c>
      <c r="C3421">
        <v>2</v>
      </c>
    </row>
    <row r="3422" spans="1:3" x14ac:dyDescent="0.25">
      <c r="A3422" t="s">
        <v>3452</v>
      </c>
      <c r="B3422">
        <v>927</v>
      </c>
      <c r="C3422">
        <v>24</v>
      </c>
    </row>
    <row r="3423" spans="1:3" x14ac:dyDescent="0.25">
      <c r="A3423" t="s">
        <v>3453</v>
      </c>
      <c r="B3423">
        <v>927</v>
      </c>
      <c r="C3423">
        <v>1</v>
      </c>
    </row>
    <row r="3424" spans="1:3" x14ac:dyDescent="0.25">
      <c r="A3424" t="s">
        <v>3454</v>
      </c>
      <c r="B3424">
        <v>927</v>
      </c>
      <c r="C3424">
        <v>2</v>
      </c>
    </row>
    <row r="3425" spans="1:3" x14ac:dyDescent="0.25">
      <c r="A3425" t="s">
        <v>3455</v>
      </c>
      <c r="B3425">
        <v>928</v>
      </c>
      <c r="C3425">
        <v>24</v>
      </c>
    </row>
    <row r="3426" spans="1:3" x14ac:dyDescent="0.25">
      <c r="A3426" t="s">
        <v>3456</v>
      </c>
      <c r="B3426">
        <v>928</v>
      </c>
      <c r="C3426">
        <v>1</v>
      </c>
    </row>
    <row r="3427" spans="1:3" x14ac:dyDescent="0.25">
      <c r="A3427" t="s">
        <v>3457</v>
      </c>
      <c r="B3427">
        <v>928</v>
      </c>
      <c r="C3427">
        <v>2</v>
      </c>
    </row>
    <row r="3428" spans="1:3" x14ac:dyDescent="0.25">
      <c r="A3428" t="s">
        <v>3458</v>
      </c>
      <c r="B3428">
        <v>929</v>
      </c>
      <c r="C3428">
        <v>24</v>
      </c>
    </row>
    <row r="3429" spans="1:3" x14ac:dyDescent="0.25">
      <c r="A3429" t="s">
        <v>3459</v>
      </c>
      <c r="B3429">
        <v>929</v>
      </c>
      <c r="C3429">
        <v>1</v>
      </c>
    </row>
    <row r="3430" spans="1:3" x14ac:dyDescent="0.25">
      <c r="A3430" t="s">
        <v>3460</v>
      </c>
      <c r="B3430">
        <v>929</v>
      </c>
      <c r="C3430">
        <v>2</v>
      </c>
    </row>
    <row r="3431" spans="1:3" x14ac:dyDescent="0.25">
      <c r="A3431" t="s">
        <v>3461</v>
      </c>
      <c r="B3431">
        <v>930</v>
      </c>
      <c r="C3431">
        <v>24</v>
      </c>
    </row>
    <row r="3432" spans="1:3" x14ac:dyDescent="0.25">
      <c r="A3432" t="s">
        <v>3462</v>
      </c>
      <c r="B3432">
        <v>930</v>
      </c>
      <c r="C3432">
        <v>1</v>
      </c>
    </row>
    <row r="3433" spans="1:3" x14ac:dyDescent="0.25">
      <c r="A3433" t="s">
        <v>3463</v>
      </c>
      <c r="B3433">
        <v>930</v>
      </c>
      <c r="C3433">
        <v>2</v>
      </c>
    </row>
    <row r="3434" spans="1:3" x14ac:dyDescent="0.25">
      <c r="A3434" t="s">
        <v>3464</v>
      </c>
      <c r="B3434">
        <v>932</v>
      </c>
      <c r="C3434">
        <v>24</v>
      </c>
    </row>
    <row r="3435" spans="1:3" x14ac:dyDescent="0.25">
      <c r="A3435" t="s">
        <v>3465</v>
      </c>
      <c r="B3435">
        <v>932</v>
      </c>
      <c r="C3435">
        <v>1</v>
      </c>
    </row>
    <row r="3436" spans="1:3" x14ac:dyDescent="0.25">
      <c r="A3436" t="s">
        <v>3466</v>
      </c>
      <c r="B3436">
        <v>932</v>
      </c>
      <c r="C3436">
        <v>2</v>
      </c>
    </row>
    <row r="3437" spans="1:3" x14ac:dyDescent="0.25">
      <c r="A3437" t="s">
        <v>3467</v>
      </c>
      <c r="B3437">
        <v>936</v>
      </c>
      <c r="C3437">
        <v>24</v>
      </c>
    </row>
    <row r="3438" spans="1:3" x14ac:dyDescent="0.25">
      <c r="A3438" t="s">
        <v>3468</v>
      </c>
      <c r="B3438">
        <v>936</v>
      </c>
      <c r="C3438">
        <v>1</v>
      </c>
    </row>
    <row r="3439" spans="1:3" x14ac:dyDescent="0.25">
      <c r="A3439" t="s">
        <v>3469</v>
      </c>
      <c r="B3439">
        <v>936</v>
      </c>
      <c r="C3439">
        <v>4</v>
      </c>
    </row>
    <row r="3440" spans="1:3" x14ac:dyDescent="0.25">
      <c r="A3440" t="s">
        <v>3470</v>
      </c>
      <c r="B3440">
        <v>937</v>
      </c>
      <c r="C3440">
        <v>24</v>
      </c>
    </row>
    <row r="3441" spans="1:3" x14ac:dyDescent="0.25">
      <c r="A3441" t="s">
        <v>3471</v>
      </c>
      <c r="B3441">
        <v>937</v>
      </c>
      <c r="C3441">
        <v>1</v>
      </c>
    </row>
    <row r="3442" spans="1:3" x14ac:dyDescent="0.25">
      <c r="A3442" t="s">
        <v>3472</v>
      </c>
      <c r="B3442">
        <v>937</v>
      </c>
      <c r="C3442">
        <v>4</v>
      </c>
    </row>
    <row r="3443" spans="1:3" x14ac:dyDescent="0.25">
      <c r="A3443" t="s">
        <v>3473</v>
      </c>
      <c r="B3443">
        <v>938</v>
      </c>
      <c r="C3443">
        <v>144</v>
      </c>
    </row>
    <row r="3444" spans="1:3" x14ac:dyDescent="0.25">
      <c r="A3444" t="s">
        <v>3474</v>
      </c>
      <c r="B3444">
        <v>939</v>
      </c>
      <c r="C3444">
        <v>144</v>
      </c>
    </row>
    <row r="3445" spans="1:3" x14ac:dyDescent="0.25">
      <c r="A3445" t="s">
        <v>3475</v>
      </c>
      <c r="B3445">
        <v>940</v>
      </c>
      <c r="C3445">
        <v>12</v>
      </c>
    </row>
    <row r="3446" spans="1:3" x14ac:dyDescent="0.25">
      <c r="A3446" t="s">
        <v>3476</v>
      </c>
      <c r="B3446">
        <v>940</v>
      </c>
      <c r="C3446">
        <v>1</v>
      </c>
    </row>
    <row r="3447" spans="1:3" x14ac:dyDescent="0.25">
      <c r="A3447" t="s">
        <v>3477</v>
      </c>
      <c r="B3447">
        <v>940</v>
      </c>
      <c r="C3447">
        <v>4</v>
      </c>
    </row>
    <row r="3448" spans="1:3" x14ac:dyDescent="0.25">
      <c r="A3448" t="s">
        <v>3478</v>
      </c>
      <c r="B3448" t="s">
        <v>3479</v>
      </c>
      <c r="C3448">
        <v>12</v>
      </c>
    </row>
    <row r="3449" spans="1:3" x14ac:dyDescent="0.25">
      <c r="A3449" t="s">
        <v>3480</v>
      </c>
      <c r="B3449" t="s">
        <v>3479</v>
      </c>
      <c r="C3449">
        <v>6</v>
      </c>
    </row>
    <row r="3450" spans="1:3" x14ac:dyDescent="0.25">
      <c r="A3450" t="s">
        <v>3481</v>
      </c>
      <c r="B3450" t="s">
        <v>3479</v>
      </c>
      <c r="C3450">
        <v>12</v>
      </c>
    </row>
    <row r="3451" spans="1:3" x14ac:dyDescent="0.25">
      <c r="A3451" t="s">
        <v>3482</v>
      </c>
      <c r="B3451" t="s">
        <v>3479</v>
      </c>
      <c r="C3451">
        <v>6</v>
      </c>
    </row>
    <row r="3452" spans="1:3" x14ac:dyDescent="0.25">
      <c r="A3452" t="s">
        <v>3483</v>
      </c>
      <c r="B3452">
        <v>943</v>
      </c>
      <c r="C3452">
        <v>24</v>
      </c>
    </row>
    <row r="3453" spans="1:3" x14ac:dyDescent="0.25">
      <c r="A3453" t="s">
        <v>3484</v>
      </c>
      <c r="B3453">
        <v>943</v>
      </c>
      <c r="C3453">
        <v>6</v>
      </c>
    </row>
    <row r="3454" spans="1:3" x14ac:dyDescent="0.25">
      <c r="A3454" t="s">
        <v>3485</v>
      </c>
      <c r="B3454">
        <v>945</v>
      </c>
      <c r="C3454">
        <v>48</v>
      </c>
    </row>
    <row r="3455" spans="1:3" x14ac:dyDescent="0.25">
      <c r="A3455" t="s">
        <v>3486</v>
      </c>
      <c r="B3455">
        <v>945</v>
      </c>
      <c r="C3455">
        <v>8</v>
      </c>
    </row>
    <row r="3456" spans="1:3" x14ac:dyDescent="0.25">
      <c r="A3456" t="s">
        <v>3487</v>
      </c>
      <c r="B3456">
        <v>950</v>
      </c>
      <c r="C3456">
        <v>36</v>
      </c>
    </row>
    <row r="3457" spans="1:3" x14ac:dyDescent="0.25">
      <c r="A3457" t="s">
        <v>3488</v>
      </c>
      <c r="B3457">
        <v>950</v>
      </c>
      <c r="C3457">
        <v>1</v>
      </c>
    </row>
    <row r="3458" spans="1:3" x14ac:dyDescent="0.25">
      <c r="A3458" t="s">
        <v>3489</v>
      </c>
      <c r="B3458">
        <v>950</v>
      </c>
      <c r="C3458">
        <v>2</v>
      </c>
    </row>
    <row r="3459" spans="1:3" x14ac:dyDescent="0.25">
      <c r="A3459" t="s">
        <v>3490</v>
      </c>
      <c r="B3459">
        <v>951</v>
      </c>
      <c r="C3459">
        <v>36</v>
      </c>
    </row>
    <row r="3460" spans="1:3" x14ac:dyDescent="0.25">
      <c r="A3460" t="s">
        <v>3491</v>
      </c>
      <c r="B3460">
        <v>951</v>
      </c>
      <c r="C3460">
        <v>1</v>
      </c>
    </row>
    <row r="3461" spans="1:3" x14ac:dyDescent="0.25">
      <c r="A3461" t="s">
        <v>3492</v>
      </c>
      <c r="B3461">
        <v>951</v>
      </c>
      <c r="C3461">
        <v>2</v>
      </c>
    </row>
    <row r="3462" spans="1:3" x14ac:dyDescent="0.25">
      <c r="A3462" t="s">
        <v>3493</v>
      </c>
      <c r="B3462">
        <v>952</v>
      </c>
      <c r="C3462">
        <v>36</v>
      </c>
    </row>
    <row r="3463" spans="1:3" x14ac:dyDescent="0.25">
      <c r="A3463" t="s">
        <v>3494</v>
      </c>
      <c r="B3463">
        <v>952</v>
      </c>
      <c r="C3463">
        <v>1</v>
      </c>
    </row>
    <row r="3464" spans="1:3" x14ac:dyDescent="0.25">
      <c r="A3464" t="s">
        <v>3495</v>
      </c>
      <c r="B3464">
        <v>952</v>
      </c>
      <c r="C3464">
        <v>2</v>
      </c>
    </row>
    <row r="3465" spans="1:3" x14ac:dyDescent="0.25">
      <c r="A3465" t="s">
        <v>3496</v>
      </c>
      <c r="B3465">
        <v>953</v>
      </c>
      <c r="C3465">
        <v>36</v>
      </c>
    </row>
    <row r="3466" spans="1:3" x14ac:dyDescent="0.25">
      <c r="A3466" t="s">
        <v>3497</v>
      </c>
      <c r="B3466">
        <v>953</v>
      </c>
      <c r="C3466">
        <v>1</v>
      </c>
    </row>
    <row r="3467" spans="1:3" x14ac:dyDescent="0.25">
      <c r="A3467" t="s">
        <v>3498</v>
      </c>
      <c r="B3467">
        <v>953</v>
      </c>
      <c r="C3467">
        <v>2</v>
      </c>
    </row>
    <row r="3468" spans="1:3" x14ac:dyDescent="0.25">
      <c r="A3468" t="s">
        <v>3499</v>
      </c>
      <c r="B3468">
        <v>954</v>
      </c>
      <c r="C3468">
        <v>24</v>
      </c>
    </row>
    <row r="3469" spans="1:3" x14ac:dyDescent="0.25">
      <c r="A3469" t="s">
        <v>3500</v>
      </c>
      <c r="B3469">
        <v>954</v>
      </c>
      <c r="C3469">
        <v>1</v>
      </c>
    </row>
    <row r="3470" spans="1:3" x14ac:dyDescent="0.25">
      <c r="A3470" t="s">
        <v>3501</v>
      </c>
      <c r="B3470">
        <v>954</v>
      </c>
      <c r="C3470">
        <v>2</v>
      </c>
    </row>
    <row r="3471" spans="1:3" x14ac:dyDescent="0.25">
      <c r="A3471" t="s">
        <v>3502</v>
      </c>
      <c r="B3471">
        <v>955</v>
      </c>
      <c r="C3471">
        <v>36</v>
      </c>
    </row>
    <row r="3472" spans="1:3" x14ac:dyDescent="0.25">
      <c r="A3472" t="s">
        <v>3503</v>
      </c>
      <c r="B3472">
        <v>955</v>
      </c>
      <c r="C3472">
        <v>1</v>
      </c>
    </row>
    <row r="3473" spans="1:3" x14ac:dyDescent="0.25">
      <c r="A3473" t="s">
        <v>3504</v>
      </c>
      <c r="B3473">
        <v>955</v>
      </c>
      <c r="C3473">
        <v>2</v>
      </c>
    </row>
    <row r="3474" spans="1:3" x14ac:dyDescent="0.25">
      <c r="A3474" t="s">
        <v>3505</v>
      </c>
      <c r="B3474">
        <v>956</v>
      </c>
      <c r="C3474">
        <v>24</v>
      </c>
    </row>
    <row r="3475" spans="1:3" x14ac:dyDescent="0.25">
      <c r="A3475" t="s">
        <v>3506</v>
      </c>
      <c r="B3475">
        <v>956</v>
      </c>
      <c r="C3475">
        <v>1</v>
      </c>
    </row>
    <row r="3476" spans="1:3" x14ac:dyDescent="0.25">
      <c r="A3476" t="s">
        <v>3507</v>
      </c>
      <c r="B3476">
        <v>956</v>
      </c>
      <c r="C3476">
        <v>4</v>
      </c>
    </row>
    <row r="3477" spans="1:3" x14ac:dyDescent="0.25">
      <c r="A3477" t="s">
        <v>3508</v>
      </c>
      <c r="B3477">
        <v>960</v>
      </c>
      <c r="C3477">
        <v>36</v>
      </c>
    </row>
    <row r="3478" spans="1:3" x14ac:dyDescent="0.25">
      <c r="A3478" t="s">
        <v>3509</v>
      </c>
      <c r="B3478">
        <v>960</v>
      </c>
      <c r="C3478">
        <v>6</v>
      </c>
    </row>
    <row r="3479" spans="1:3" x14ac:dyDescent="0.25">
      <c r="A3479" t="s">
        <v>3510</v>
      </c>
      <c r="B3479">
        <v>961</v>
      </c>
      <c r="C3479">
        <v>36</v>
      </c>
    </row>
    <row r="3480" spans="1:3" x14ac:dyDescent="0.25">
      <c r="A3480" t="s">
        <v>3511</v>
      </c>
      <c r="B3480">
        <v>961</v>
      </c>
      <c r="C3480">
        <v>6</v>
      </c>
    </row>
    <row r="3481" spans="1:3" x14ac:dyDescent="0.25">
      <c r="A3481" t="s">
        <v>3512</v>
      </c>
      <c r="B3481">
        <v>970</v>
      </c>
      <c r="C3481">
        <v>12</v>
      </c>
    </row>
    <row r="3482" spans="1:3" x14ac:dyDescent="0.25">
      <c r="A3482" t="s">
        <v>3513</v>
      </c>
      <c r="B3482">
        <v>970</v>
      </c>
      <c r="C3482">
        <v>1</v>
      </c>
    </row>
    <row r="3483" spans="1:3" x14ac:dyDescent="0.25">
      <c r="A3483" t="s">
        <v>3514</v>
      </c>
      <c r="B3483">
        <v>970</v>
      </c>
      <c r="C3483">
        <v>4</v>
      </c>
    </row>
    <row r="3484" spans="1:3" x14ac:dyDescent="0.25">
      <c r="A3484" t="s">
        <v>3515</v>
      </c>
      <c r="B3484">
        <v>971</v>
      </c>
      <c r="C3484">
        <v>12</v>
      </c>
    </row>
    <row r="3485" spans="1:3" x14ac:dyDescent="0.25">
      <c r="A3485" t="s">
        <v>3516</v>
      </c>
      <c r="B3485">
        <v>971</v>
      </c>
      <c r="C3485">
        <v>1</v>
      </c>
    </row>
    <row r="3486" spans="1:3" x14ac:dyDescent="0.25">
      <c r="A3486" t="s">
        <v>3517</v>
      </c>
      <c r="B3486">
        <v>971</v>
      </c>
      <c r="C3486">
        <v>4</v>
      </c>
    </row>
    <row r="3487" spans="1:3" x14ac:dyDescent="0.25">
      <c r="A3487" t="s">
        <v>3518</v>
      </c>
      <c r="B3487">
        <v>972</v>
      </c>
      <c r="C3487">
        <v>12</v>
      </c>
    </row>
    <row r="3488" spans="1:3" x14ac:dyDescent="0.25">
      <c r="A3488" t="s">
        <v>3519</v>
      </c>
      <c r="B3488">
        <v>972</v>
      </c>
      <c r="C3488">
        <v>1</v>
      </c>
    </row>
    <row r="3489" spans="1:3" x14ac:dyDescent="0.25">
      <c r="A3489" t="s">
        <v>3520</v>
      </c>
      <c r="B3489">
        <v>972</v>
      </c>
      <c r="C3489">
        <v>4</v>
      </c>
    </row>
    <row r="3490" spans="1:3" x14ac:dyDescent="0.25">
      <c r="A3490" t="s">
        <v>3521</v>
      </c>
      <c r="B3490">
        <v>973</v>
      </c>
      <c r="C3490">
        <v>12</v>
      </c>
    </row>
    <row r="3491" spans="1:3" x14ac:dyDescent="0.25">
      <c r="A3491" t="s">
        <v>3522</v>
      </c>
      <c r="B3491">
        <v>973</v>
      </c>
      <c r="C3491">
        <v>1</v>
      </c>
    </row>
    <row r="3492" spans="1:3" x14ac:dyDescent="0.25">
      <c r="A3492" t="s">
        <v>3523</v>
      </c>
      <c r="B3492">
        <v>973</v>
      </c>
      <c r="C3492">
        <v>4</v>
      </c>
    </row>
    <row r="3493" spans="1:3" x14ac:dyDescent="0.25">
      <c r="A3493" t="s">
        <v>3524</v>
      </c>
      <c r="B3493">
        <v>974</v>
      </c>
      <c r="C3493">
        <v>12</v>
      </c>
    </row>
    <row r="3494" spans="1:3" x14ac:dyDescent="0.25">
      <c r="A3494" t="s">
        <v>3525</v>
      </c>
      <c r="B3494">
        <v>974</v>
      </c>
      <c r="C3494">
        <v>1</v>
      </c>
    </row>
    <row r="3495" spans="1:3" x14ac:dyDescent="0.25">
      <c r="A3495" t="s">
        <v>3526</v>
      </c>
      <c r="B3495">
        <v>974</v>
      </c>
      <c r="C3495">
        <v>4</v>
      </c>
    </row>
    <row r="3496" spans="1:3" x14ac:dyDescent="0.25">
      <c r="A3496" t="s">
        <v>3527</v>
      </c>
      <c r="B3496">
        <v>975</v>
      </c>
      <c r="C3496">
        <v>12</v>
      </c>
    </row>
    <row r="3497" spans="1:3" x14ac:dyDescent="0.25">
      <c r="A3497" t="s">
        <v>3528</v>
      </c>
      <c r="B3497">
        <v>975</v>
      </c>
      <c r="C3497">
        <v>1</v>
      </c>
    </row>
    <row r="3498" spans="1:3" x14ac:dyDescent="0.25">
      <c r="A3498" t="s">
        <v>3529</v>
      </c>
      <c r="B3498">
        <v>975</v>
      </c>
      <c r="C3498">
        <v>4</v>
      </c>
    </row>
    <row r="3499" spans="1:3" x14ac:dyDescent="0.25">
      <c r="A3499" t="s">
        <v>3530</v>
      </c>
      <c r="B3499">
        <v>976</v>
      </c>
      <c r="C3499">
        <v>12</v>
      </c>
    </row>
    <row r="3500" spans="1:3" x14ac:dyDescent="0.25">
      <c r="A3500" t="s">
        <v>3531</v>
      </c>
      <c r="B3500">
        <v>976</v>
      </c>
      <c r="C3500">
        <v>1</v>
      </c>
    </row>
    <row r="3501" spans="1:3" x14ac:dyDescent="0.25">
      <c r="A3501" t="s">
        <v>3532</v>
      </c>
      <c r="B3501">
        <v>976</v>
      </c>
      <c r="C3501">
        <v>4</v>
      </c>
    </row>
    <row r="3502" spans="1:3" x14ac:dyDescent="0.25">
      <c r="A3502" t="s">
        <v>3533</v>
      </c>
      <c r="B3502">
        <v>977</v>
      </c>
      <c r="C3502">
        <v>24</v>
      </c>
    </row>
    <row r="3503" spans="1:3" x14ac:dyDescent="0.25">
      <c r="A3503" t="s">
        <v>3534</v>
      </c>
      <c r="B3503">
        <v>977</v>
      </c>
      <c r="C3503">
        <v>1</v>
      </c>
    </row>
    <row r="3504" spans="1:3" x14ac:dyDescent="0.25">
      <c r="A3504" t="s">
        <v>3535</v>
      </c>
      <c r="B3504">
        <v>977</v>
      </c>
      <c r="C3504">
        <v>4</v>
      </c>
    </row>
    <row r="3505" spans="1:3" x14ac:dyDescent="0.25">
      <c r="A3505" t="s">
        <v>3536</v>
      </c>
      <c r="B3505">
        <v>978</v>
      </c>
      <c r="C3505">
        <v>36</v>
      </c>
    </row>
    <row r="3506" spans="1:3" x14ac:dyDescent="0.25">
      <c r="A3506" t="s">
        <v>3537</v>
      </c>
      <c r="B3506">
        <v>978</v>
      </c>
      <c r="C3506">
        <v>1</v>
      </c>
    </row>
    <row r="3507" spans="1:3" x14ac:dyDescent="0.25">
      <c r="A3507" t="s">
        <v>3538</v>
      </c>
      <c r="B3507">
        <v>978</v>
      </c>
      <c r="C3507">
        <v>12</v>
      </c>
    </row>
    <row r="3508" spans="1:3" x14ac:dyDescent="0.25">
      <c r="A3508" t="s">
        <v>3539</v>
      </c>
      <c r="B3508">
        <v>979</v>
      </c>
      <c r="C3508">
        <v>36</v>
      </c>
    </row>
    <row r="3509" spans="1:3" x14ac:dyDescent="0.25">
      <c r="A3509" t="s">
        <v>3540</v>
      </c>
      <c r="B3509">
        <v>979</v>
      </c>
      <c r="C3509">
        <v>6</v>
      </c>
    </row>
    <row r="3510" spans="1:3" x14ac:dyDescent="0.25">
      <c r="A3510" t="s">
        <v>3541</v>
      </c>
      <c r="B3510">
        <v>980</v>
      </c>
      <c r="C3510">
        <v>24</v>
      </c>
    </row>
    <row r="3511" spans="1:3" x14ac:dyDescent="0.25">
      <c r="A3511" t="s">
        <v>3542</v>
      </c>
      <c r="B3511">
        <v>980</v>
      </c>
      <c r="C3511">
        <v>1</v>
      </c>
    </row>
    <row r="3512" spans="1:3" x14ac:dyDescent="0.25">
      <c r="A3512" t="s">
        <v>3543</v>
      </c>
      <c r="B3512">
        <v>980</v>
      </c>
      <c r="C3512">
        <v>2</v>
      </c>
    </row>
    <row r="3513" spans="1:3" x14ac:dyDescent="0.25">
      <c r="A3513" t="s">
        <v>3544</v>
      </c>
      <c r="B3513">
        <v>981</v>
      </c>
      <c r="C3513">
        <v>24</v>
      </c>
    </row>
    <row r="3514" spans="1:3" x14ac:dyDescent="0.25">
      <c r="A3514" t="s">
        <v>3545</v>
      </c>
      <c r="B3514">
        <v>981</v>
      </c>
      <c r="C3514">
        <v>1</v>
      </c>
    </row>
    <row r="3515" spans="1:3" x14ac:dyDescent="0.25">
      <c r="A3515" t="s">
        <v>3546</v>
      </c>
      <c r="B3515">
        <v>981</v>
      </c>
      <c r="C3515">
        <v>2</v>
      </c>
    </row>
    <row r="3516" spans="1:3" x14ac:dyDescent="0.25">
      <c r="A3516" t="s">
        <v>3547</v>
      </c>
      <c r="B3516">
        <v>991</v>
      </c>
      <c r="C3516">
        <v>12</v>
      </c>
    </row>
    <row r="3517" spans="1:3" x14ac:dyDescent="0.25">
      <c r="A3517" t="s">
        <v>3548</v>
      </c>
      <c r="B3517">
        <v>991</v>
      </c>
      <c r="C3517">
        <v>1</v>
      </c>
    </row>
    <row r="3518" spans="1:3" x14ac:dyDescent="0.25">
      <c r="A3518" t="s">
        <v>3549</v>
      </c>
      <c r="B3518">
        <v>991</v>
      </c>
      <c r="C3518">
        <v>4</v>
      </c>
    </row>
    <row r="3519" spans="1:3" x14ac:dyDescent="0.25">
      <c r="A3519" t="s">
        <v>3550</v>
      </c>
      <c r="B3519">
        <v>992</v>
      </c>
      <c r="C3519">
        <v>6</v>
      </c>
    </row>
    <row r="3520" spans="1:3" x14ac:dyDescent="0.25">
      <c r="A3520" t="s">
        <v>3551</v>
      </c>
      <c r="B3520">
        <v>992</v>
      </c>
      <c r="C3520">
        <v>1</v>
      </c>
    </row>
    <row r="3521" spans="1:3" x14ac:dyDescent="0.25">
      <c r="A3521" t="s">
        <v>3552</v>
      </c>
      <c r="B3521">
        <v>992</v>
      </c>
      <c r="C3521">
        <v>2</v>
      </c>
    </row>
    <row r="3522" spans="1:3" x14ac:dyDescent="0.25">
      <c r="A3522" t="s">
        <v>3553</v>
      </c>
      <c r="B3522">
        <v>992</v>
      </c>
      <c r="C3522">
        <v>3</v>
      </c>
    </row>
    <row r="3523" spans="1:3" x14ac:dyDescent="0.25">
      <c r="A3523" t="s">
        <v>3554</v>
      </c>
      <c r="B3523" t="s">
        <v>3555</v>
      </c>
      <c r="C3523">
        <v>1</v>
      </c>
    </row>
    <row r="3524" spans="1:3" x14ac:dyDescent="0.25">
      <c r="A3524" t="s">
        <v>3556</v>
      </c>
      <c r="B3524" t="s">
        <v>3557</v>
      </c>
      <c r="C3524">
        <v>24</v>
      </c>
    </row>
    <row r="3525" spans="1:3" x14ac:dyDescent="0.25">
      <c r="A3525" t="s">
        <v>3558</v>
      </c>
      <c r="B3525" t="s">
        <v>3557</v>
      </c>
      <c r="C3525">
        <v>1</v>
      </c>
    </row>
    <row r="3526" spans="1:3" x14ac:dyDescent="0.25">
      <c r="A3526" t="s">
        <v>3559</v>
      </c>
      <c r="B3526" t="s">
        <v>3557</v>
      </c>
      <c r="C3526">
        <v>2</v>
      </c>
    </row>
    <row r="3527" spans="1:3" x14ac:dyDescent="0.25">
      <c r="A3527" t="s">
        <v>3560</v>
      </c>
      <c r="B3527" t="s">
        <v>3561</v>
      </c>
      <c r="C3527">
        <v>24</v>
      </c>
    </row>
    <row r="3528" spans="1:3" x14ac:dyDescent="0.25">
      <c r="A3528" t="s">
        <v>3562</v>
      </c>
      <c r="B3528" t="s">
        <v>3561</v>
      </c>
      <c r="C3528">
        <v>1</v>
      </c>
    </row>
    <row r="3529" spans="1:3" x14ac:dyDescent="0.25">
      <c r="A3529" t="s">
        <v>3563</v>
      </c>
      <c r="B3529" t="s">
        <v>3561</v>
      </c>
      <c r="C3529">
        <v>2</v>
      </c>
    </row>
    <row r="3530" spans="1:3" x14ac:dyDescent="0.25">
      <c r="A3530" t="s">
        <v>3564</v>
      </c>
      <c r="B3530" t="s">
        <v>3565</v>
      </c>
      <c r="C3530">
        <v>24</v>
      </c>
    </row>
    <row r="3531" spans="1:3" x14ac:dyDescent="0.25">
      <c r="A3531" t="s">
        <v>3566</v>
      </c>
      <c r="B3531" t="s">
        <v>3565</v>
      </c>
      <c r="C3531">
        <v>1</v>
      </c>
    </row>
    <row r="3532" spans="1:3" x14ac:dyDescent="0.25">
      <c r="A3532" t="s">
        <v>3567</v>
      </c>
      <c r="B3532" t="s">
        <v>3565</v>
      </c>
      <c r="C3532">
        <v>2</v>
      </c>
    </row>
    <row r="3533" spans="1:3" x14ac:dyDescent="0.25">
      <c r="A3533" t="s">
        <v>3568</v>
      </c>
      <c r="B3533" t="s">
        <v>3569</v>
      </c>
      <c r="C3533">
        <v>24</v>
      </c>
    </row>
    <row r="3534" spans="1:3" x14ac:dyDescent="0.25">
      <c r="A3534" t="s">
        <v>3570</v>
      </c>
      <c r="B3534" t="s">
        <v>3569</v>
      </c>
      <c r="C3534">
        <v>1</v>
      </c>
    </row>
    <row r="3535" spans="1:3" x14ac:dyDescent="0.25">
      <c r="A3535" t="s">
        <v>3571</v>
      </c>
      <c r="B3535" t="s">
        <v>3569</v>
      </c>
      <c r="C3535">
        <v>2</v>
      </c>
    </row>
    <row r="3536" spans="1:3" x14ac:dyDescent="0.25">
      <c r="A3536" t="s">
        <v>3572</v>
      </c>
      <c r="B3536" t="s">
        <v>3573</v>
      </c>
      <c r="C3536">
        <v>24</v>
      </c>
    </row>
    <row r="3537" spans="1:3" x14ac:dyDescent="0.25">
      <c r="A3537" t="s">
        <v>3574</v>
      </c>
      <c r="B3537" t="s">
        <v>3573</v>
      </c>
      <c r="C3537">
        <v>1</v>
      </c>
    </row>
    <row r="3538" spans="1:3" x14ac:dyDescent="0.25">
      <c r="A3538" t="s">
        <v>3575</v>
      </c>
      <c r="B3538" t="s">
        <v>3573</v>
      </c>
      <c r="C3538">
        <v>2</v>
      </c>
    </row>
    <row r="3539" spans="1:3" x14ac:dyDescent="0.25">
      <c r="A3539" t="s">
        <v>3576</v>
      </c>
      <c r="B3539" t="s">
        <v>3577</v>
      </c>
      <c r="C3539">
        <v>24</v>
      </c>
    </row>
    <row r="3540" spans="1:3" x14ac:dyDescent="0.25">
      <c r="A3540" t="s">
        <v>3578</v>
      </c>
      <c r="B3540" t="s">
        <v>3577</v>
      </c>
      <c r="C3540">
        <v>1</v>
      </c>
    </row>
    <row r="3541" spans="1:3" x14ac:dyDescent="0.25">
      <c r="A3541" t="s">
        <v>3579</v>
      </c>
      <c r="B3541" t="s">
        <v>3577</v>
      </c>
      <c r="C3541">
        <v>2</v>
      </c>
    </row>
    <row r="3542" spans="1:3" x14ac:dyDescent="0.25">
      <c r="A3542" t="s">
        <v>3580</v>
      </c>
      <c r="B3542" t="s">
        <v>3581</v>
      </c>
      <c r="C3542">
        <v>24</v>
      </c>
    </row>
    <row r="3543" spans="1:3" x14ac:dyDescent="0.25">
      <c r="A3543" t="s">
        <v>3582</v>
      </c>
      <c r="B3543" t="s">
        <v>3581</v>
      </c>
      <c r="C3543">
        <v>1</v>
      </c>
    </row>
    <row r="3544" spans="1:3" x14ac:dyDescent="0.25">
      <c r="A3544" t="s">
        <v>3583</v>
      </c>
      <c r="B3544" t="s">
        <v>3581</v>
      </c>
      <c r="C3544">
        <v>2</v>
      </c>
    </row>
    <row r="3545" spans="1:3" x14ac:dyDescent="0.25">
      <c r="A3545" t="s">
        <v>3584</v>
      </c>
      <c r="B3545" t="s">
        <v>3585</v>
      </c>
      <c r="C3545">
        <v>24</v>
      </c>
    </row>
    <row r="3546" spans="1:3" x14ac:dyDescent="0.25">
      <c r="A3546" t="s">
        <v>3586</v>
      </c>
      <c r="B3546" t="s">
        <v>3585</v>
      </c>
      <c r="C3546">
        <v>1</v>
      </c>
    </row>
    <row r="3547" spans="1:3" x14ac:dyDescent="0.25">
      <c r="A3547" t="s">
        <v>3587</v>
      </c>
      <c r="B3547" t="s">
        <v>3585</v>
      </c>
      <c r="C3547">
        <v>2</v>
      </c>
    </row>
    <row r="3548" spans="1:3" x14ac:dyDescent="0.25">
      <c r="A3548" t="s">
        <v>3588</v>
      </c>
      <c r="B3548" t="s">
        <v>3589</v>
      </c>
      <c r="C3548">
        <v>24</v>
      </c>
    </row>
    <row r="3549" spans="1:3" x14ac:dyDescent="0.25">
      <c r="A3549" t="s">
        <v>3590</v>
      </c>
      <c r="B3549" t="s">
        <v>3589</v>
      </c>
      <c r="C3549">
        <v>1</v>
      </c>
    </row>
    <row r="3550" spans="1:3" x14ac:dyDescent="0.25">
      <c r="A3550" t="s">
        <v>3591</v>
      </c>
      <c r="B3550" t="s">
        <v>3589</v>
      </c>
      <c r="C3550">
        <v>2</v>
      </c>
    </row>
    <row r="3551" spans="1:3" x14ac:dyDescent="0.25">
      <c r="A3551" t="s">
        <v>3592</v>
      </c>
      <c r="B3551" t="s">
        <v>3593</v>
      </c>
      <c r="C3551">
        <v>24</v>
      </c>
    </row>
    <row r="3552" spans="1:3" x14ac:dyDescent="0.25">
      <c r="A3552" t="s">
        <v>3594</v>
      </c>
      <c r="B3552" t="s">
        <v>3593</v>
      </c>
      <c r="C3552">
        <v>1</v>
      </c>
    </row>
    <row r="3553" spans="1:3" x14ac:dyDescent="0.25">
      <c r="A3553" t="s">
        <v>3595</v>
      </c>
      <c r="B3553" t="s">
        <v>3593</v>
      </c>
      <c r="C3553">
        <v>2</v>
      </c>
    </row>
    <row r="3554" spans="1:3" x14ac:dyDescent="0.25">
      <c r="A3554" t="s">
        <v>3596</v>
      </c>
      <c r="B3554" t="s">
        <v>3597</v>
      </c>
      <c r="C3554">
        <v>1</v>
      </c>
    </row>
    <row r="3555" spans="1:3" x14ac:dyDescent="0.25">
      <c r="A3555" t="s">
        <v>3598</v>
      </c>
      <c r="B3555" t="s">
        <v>3597</v>
      </c>
      <c r="C3555">
        <v>24</v>
      </c>
    </row>
    <row r="3556" spans="1:3" x14ac:dyDescent="0.25">
      <c r="A3556" t="s">
        <v>3599</v>
      </c>
      <c r="B3556" t="s">
        <v>3597</v>
      </c>
      <c r="C3556">
        <v>1</v>
      </c>
    </row>
    <row r="3557" spans="1:3" x14ac:dyDescent="0.25">
      <c r="A3557" t="s">
        <v>3600</v>
      </c>
      <c r="B3557" t="s">
        <v>3597</v>
      </c>
      <c r="C3557">
        <v>2</v>
      </c>
    </row>
    <row r="3558" spans="1:3" x14ac:dyDescent="0.25">
      <c r="A3558" t="s">
        <v>3601</v>
      </c>
      <c r="B3558" t="s">
        <v>3602</v>
      </c>
      <c r="C3558">
        <v>24</v>
      </c>
    </row>
    <row r="3559" spans="1:3" x14ac:dyDescent="0.25">
      <c r="A3559" t="s">
        <v>3603</v>
      </c>
      <c r="B3559" t="s">
        <v>3602</v>
      </c>
      <c r="C3559">
        <v>1</v>
      </c>
    </row>
    <row r="3560" spans="1:3" x14ac:dyDescent="0.25">
      <c r="A3560" t="s">
        <v>3604</v>
      </c>
      <c r="B3560" t="s">
        <v>3602</v>
      </c>
      <c r="C3560">
        <v>2</v>
      </c>
    </row>
    <row r="3561" spans="1:3" x14ac:dyDescent="0.25">
      <c r="A3561" t="s">
        <v>3605</v>
      </c>
      <c r="B3561" t="s">
        <v>3606</v>
      </c>
      <c r="C3561">
        <v>24</v>
      </c>
    </row>
    <row r="3562" spans="1:3" x14ac:dyDescent="0.25">
      <c r="A3562" t="s">
        <v>3607</v>
      </c>
      <c r="B3562" t="s">
        <v>3606</v>
      </c>
      <c r="C3562">
        <v>1</v>
      </c>
    </row>
    <row r="3563" spans="1:3" x14ac:dyDescent="0.25">
      <c r="A3563" t="s">
        <v>3608</v>
      </c>
      <c r="B3563" t="s">
        <v>3606</v>
      </c>
      <c r="C3563">
        <v>2</v>
      </c>
    </row>
    <row r="3564" spans="1:3" x14ac:dyDescent="0.25">
      <c r="A3564" t="s">
        <v>3609</v>
      </c>
      <c r="B3564" t="s">
        <v>3610</v>
      </c>
      <c r="C3564">
        <v>24</v>
      </c>
    </row>
    <row r="3565" spans="1:3" x14ac:dyDescent="0.25">
      <c r="A3565" t="s">
        <v>3611</v>
      </c>
      <c r="B3565" t="s">
        <v>3610</v>
      </c>
      <c r="C3565">
        <v>1</v>
      </c>
    </row>
    <row r="3566" spans="1:3" x14ac:dyDescent="0.25">
      <c r="A3566" t="s">
        <v>3612</v>
      </c>
      <c r="B3566" t="s">
        <v>3610</v>
      </c>
      <c r="C3566">
        <v>2</v>
      </c>
    </row>
    <row r="3567" spans="1:3" x14ac:dyDescent="0.25">
      <c r="A3567" t="s">
        <v>3613</v>
      </c>
      <c r="B3567" t="s">
        <v>3614</v>
      </c>
      <c r="C3567">
        <v>24</v>
      </c>
    </row>
    <row r="3568" spans="1:3" x14ac:dyDescent="0.25">
      <c r="A3568" t="s">
        <v>3615</v>
      </c>
      <c r="B3568" t="s">
        <v>3614</v>
      </c>
      <c r="C3568">
        <v>1</v>
      </c>
    </row>
    <row r="3569" spans="1:3" x14ac:dyDescent="0.25">
      <c r="A3569" t="s">
        <v>3616</v>
      </c>
      <c r="B3569" t="s">
        <v>3614</v>
      </c>
      <c r="C3569">
        <v>2</v>
      </c>
    </row>
    <row r="3570" spans="1:3" x14ac:dyDescent="0.25">
      <c r="A3570" t="s">
        <v>3617</v>
      </c>
      <c r="B3570" t="s">
        <v>3618</v>
      </c>
      <c r="C3570">
        <v>24</v>
      </c>
    </row>
    <row r="3571" spans="1:3" x14ac:dyDescent="0.25">
      <c r="A3571" t="s">
        <v>3619</v>
      </c>
      <c r="B3571" t="s">
        <v>3618</v>
      </c>
      <c r="C3571">
        <v>1</v>
      </c>
    </row>
    <row r="3572" spans="1:3" x14ac:dyDescent="0.25">
      <c r="A3572" t="s">
        <v>3620</v>
      </c>
      <c r="B3572" t="s">
        <v>3618</v>
      </c>
      <c r="C3572">
        <v>2</v>
      </c>
    </row>
    <row r="3573" spans="1:3" x14ac:dyDescent="0.25">
      <c r="A3573" t="s">
        <v>3621</v>
      </c>
      <c r="B3573" t="s">
        <v>3622</v>
      </c>
      <c r="C3573">
        <v>24</v>
      </c>
    </row>
    <row r="3574" spans="1:3" x14ac:dyDescent="0.25">
      <c r="A3574" t="s">
        <v>3623</v>
      </c>
      <c r="B3574" t="s">
        <v>3622</v>
      </c>
      <c r="C3574">
        <v>1</v>
      </c>
    </row>
    <row r="3575" spans="1:3" x14ac:dyDescent="0.25">
      <c r="A3575" t="s">
        <v>3624</v>
      </c>
      <c r="B3575" t="s">
        <v>3622</v>
      </c>
      <c r="C3575">
        <v>2</v>
      </c>
    </row>
    <row r="3576" spans="1:3" x14ac:dyDescent="0.25">
      <c r="A3576" t="s">
        <v>3625</v>
      </c>
      <c r="B3576" t="s">
        <v>3626</v>
      </c>
      <c r="C3576">
        <v>24</v>
      </c>
    </row>
    <row r="3577" spans="1:3" x14ac:dyDescent="0.25">
      <c r="A3577" t="s">
        <v>3627</v>
      </c>
      <c r="B3577" t="s">
        <v>3626</v>
      </c>
      <c r="C3577">
        <v>1</v>
      </c>
    </row>
    <row r="3578" spans="1:3" x14ac:dyDescent="0.25">
      <c r="A3578" t="s">
        <v>3628</v>
      </c>
      <c r="B3578" t="s">
        <v>3626</v>
      </c>
      <c r="C3578">
        <v>2</v>
      </c>
    </row>
    <row r="3579" spans="1:3" x14ac:dyDescent="0.25">
      <c r="A3579" t="s">
        <v>3629</v>
      </c>
      <c r="B3579" t="s">
        <v>3630</v>
      </c>
      <c r="C3579">
        <v>24</v>
      </c>
    </row>
    <row r="3580" spans="1:3" x14ac:dyDescent="0.25">
      <c r="A3580" t="s">
        <v>3631</v>
      </c>
      <c r="B3580" t="s">
        <v>3630</v>
      </c>
      <c r="C3580">
        <v>1</v>
      </c>
    </row>
    <row r="3581" spans="1:3" x14ac:dyDescent="0.25">
      <c r="A3581" t="s">
        <v>3632</v>
      </c>
      <c r="B3581" t="s">
        <v>3630</v>
      </c>
      <c r="C3581">
        <v>2</v>
      </c>
    </row>
    <row r="3582" spans="1:3" x14ac:dyDescent="0.25">
      <c r="A3582" t="s">
        <v>3633</v>
      </c>
      <c r="B3582" t="s">
        <v>3634</v>
      </c>
      <c r="C3582">
        <v>24</v>
      </c>
    </row>
    <row r="3583" spans="1:3" x14ac:dyDescent="0.25">
      <c r="A3583" t="s">
        <v>3635</v>
      </c>
      <c r="B3583" t="s">
        <v>3634</v>
      </c>
      <c r="C3583">
        <v>1</v>
      </c>
    </row>
    <row r="3584" spans="1:3" x14ac:dyDescent="0.25">
      <c r="A3584" t="s">
        <v>3636</v>
      </c>
      <c r="B3584" t="s">
        <v>3634</v>
      </c>
      <c r="C3584">
        <v>2</v>
      </c>
    </row>
    <row r="3585" spans="1:3" x14ac:dyDescent="0.25">
      <c r="A3585" t="s">
        <v>3637</v>
      </c>
      <c r="B3585" t="s">
        <v>3638</v>
      </c>
      <c r="C3585">
        <v>24</v>
      </c>
    </row>
    <row r="3586" spans="1:3" x14ac:dyDescent="0.25">
      <c r="A3586" t="s">
        <v>3639</v>
      </c>
      <c r="B3586" t="s">
        <v>3638</v>
      </c>
      <c r="C3586">
        <v>1</v>
      </c>
    </row>
    <row r="3587" spans="1:3" x14ac:dyDescent="0.25">
      <c r="A3587" t="s">
        <v>3640</v>
      </c>
      <c r="B3587" t="s">
        <v>3638</v>
      </c>
      <c r="C3587">
        <v>2</v>
      </c>
    </row>
    <row r="3588" spans="1:3" x14ac:dyDescent="0.25">
      <c r="A3588" t="s">
        <v>3641</v>
      </c>
      <c r="B3588" t="s">
        <v>3642</v>
      </c>
      <c r="C3588">
        <v>24</v>
      </c>
    </row>
    <row r="3589" spans="1:3" x14ac:dyDescent="0.25">
      <c r="A3589" t="s">
        <v>3643</v>
      </c>
      <c r="B3589" t="s">
        <v>3642</v>
      </c>
      <c r="C3589">
        <v>1</v>
      </c>
    </row>
    <row r="3590" spans="1:3" x14ac:dyDescent="0.25">
      <c r="A3590" t="s">
        <v>3644</v>
      </c>
      <c r="B3590" t="s">
        <v>3642</v>
      </c>
      <c r="C3590">
        <v>2</v>
      </c>
    </row>
    <row r="3591" spans="1:3" x14ac:dyDescent="0.25">
      <c r="A3591" t="s">
        <v>3645</v>
      </c>
      <c r="B3591" t="s">
        <v>3646</v>
      </c>
      <c r="C3591">
        <v>24</v>
      </c>
    </row>
    <row r="3592" spans="1:3" x14ac:dyDescent="0.25">
      <c r="A3592" t="s">
        <v>3647</v>
      </c>
      <c r="B3592" t="s">
        <v>3646</v>
      </c>
      <c r="C3592">
        <v>1</v>
      </c>
    </row>
    <row r="3593" spans="1:3" x14ac:dyDescent="0.25">
      <c r="A3593" t="s">
        <v>3648</v>
      </c>
      <c r="B3593" t="s">
        <v>3646</v>
      </c>
      <c r="C3593">
        <v>2</v>
      </c>
    </row>
    <row r="3594" spans="1:3" x14ac:dyDescent="0.25">
      <c r="A3594" t="s">
        <v>3649</v>
      </c>
      <c r="B3594" t="s">
        <v>3650</v>
      </c>
      <c r="C3594">
        <v>24</v>
      </c>
    </row>
    <row r="3595" spans="1:3" x14ac:dyDescent="0.25">
      <c r="A3595" t="s">
        <v>3651</v>
      </c>
      <c r="B3595" t="s">
        <v>3650</v>
      </c>
      <c r="C3595">
        <v>1</v>
      </c>
    </row>
    <row r="3596" spans="1:3" x14ac:dyDescent="0.25">
      <c r="A3596" t="s">
        <v>3652</v>
      </c>
      <c r="B3596" t="s">
        <v>3650</v>
      </c>
      <c r="C3596">
        <v>2</v>
      </c>
    </row>
    <row r="3597" spans="1:3" x14ac:dyDescent="0.25">
      <c r="A3597" t="s">
        <v>3653</v>
      </c>
      <c r="B3597" t="s">
        <v>3654</v>
      </c>
      <c r="C3597">
        <v>24</v>
      </c>
    </row>
    <row r="3598" spans="1:3" x14ac:dyDescent="0.25">
      <c r="A3598" t="s">
        <v>3655</v>
      </c>
      <c r="B3598" t="s">
        <v>3654</v>
      </c>
      <c r="C3598">
        <v>1</v>
      </c>
    </row>
    <row r="3599" spans="1:3" x14ac:dyDescent="0.25">
      <c r="A3599" t="s">
        <v>3656</v>
      </c>
      <c r="B3599" t="s">
        <v>3654</v>
      </c>
      <c r="C3599">
        <v>2</v>
      </c>
    </row>
    <row r="3600" spans="1:3" x14ac:dyDescent="0.25">
      <c r="A3600" t="s">
        <v>3657</v>
      </c>
      <c r="B3600" t="s">
        <v>3658</v>
      </c>
      <c r="C3600">
        <v>24</v>
      </c>
    </row>
    <row r="3601" spans="1:3" x14ac:dyDescent="0.25">
      <c r="A3601" t="s">
        <v>3659</v>
      </c>
      <c r="B3601" t="s">
        <v>3658</v>
      </c>
      <c r="C3601">
        <v>1</v>
      </c>
    </row>
    <row r="3602" spans="1:3" x14ac:dyDescent="0.25">
      <c r="A3602" t="s">
        <v>3660</v>
      </c>
      <c r="B3602" t="s">
        <v>3658</v>
      </c>
      <c r="C3602">
        <v>2</v>
      </c>
    </row>
    <row r="3603" spans="1:3" x14ac:dyDescent="0.25">
      <c r="A3603" t="s">
        <v>3661</v>
      </c>
      <c r="B3603" t="s">
        <v>3662</v>
      </c>
      <c r="C3603">
        <v>24</v>
      </c>
    </row>
    <row r="3604" spans="1:3" x14ac:dyDescent="0.25">
      <c r="A3604" t="s">
        <v>3663</v>
      </c>
      <c r="B3604" t="s">
        <v>3662</v>
      </c>
      <c r="C3604">
        <v>1</v>
      </c>
    </row>
    <row r="3605" spans="1:3" x14ac:dyDescent="0.25">
      <c r="A3605" t="s">
        <v>3664</v>
      </c>
      <c r="B3605" t="s">
        <v>3662</v>
      </c>
      <c r="C3605">
        <v>2</v>
      </c>
    </row>
    <row r="3606" spans="1:3" x14ac:dyDescent="0.25">
      <c r="A3606" t="s">
        <v>3665</v>
      </c>
      <c r="B3606" t="s">
        <v>3666</v>
      </c>
      <c r="C3606">
        <v>24</v>
      </c>
    </row>
    <row r="3607" spans="1:3" x14ac:dyDescent="0.25">
      <c r="A3607" t="s">
        <v>3667</v>
      </c>
      <c r="B3607" t="s">
        <v>3666</v>
      </c>
      <c r="C3607">
        <v>1</v>
      </c>
    </row>
    <row r="3608" spans="1:3" x14ac:dyDescent="0.25">
      <c r="A3608" t="s">
        <v>3668</v>
      </c>
      <c r="B3608" t="s">
        <v>3666</v>
      </c>
      <c r="C3608">
        <v>2</v>
      </c>
    </row>
    <row r="3609" spans="1:3" x14ac:dyDescent="0.25">
      <c r="A3609" t="s">
        <v>3669</v>
      </c>
      <c r="B3609" t="s">
        <v>3670</v>
      </c>
      <c r="C3609">
        <v>24</v>
      </c>
    </row>
    <row r="3610" spans="1:3" x14ac:dyDescent="0.25">
      <c r="A3610" t="s">
        <v>3671</v>
      </c>
      <c r="B3610" t="s">
        <v>3670</v>
      </c>
      <c r="C3610">
        <v>1</v>
      </c>
    </row>
    <row r="3611" spans="1:3" x14ac:dyDescent="0.25">
      <c r="A3611" t="s">
        <v>3672</v>
      </c>
      <c r="B3611" t="s">
        <v>3670</v>
      </c>
      <c r="C3611">
        <v>2</v>
      </c>
    </row>
    <row r="3612" spans="1:3" x14ac:dyDescent="0.25">
      <c r="A3612" t="s">
        <v>3673</v>
      </c>
      <c r="B3612" t="s">
        <v>3674</v>
      </c>
      <c r="C3612">
        <v>24</v>
      </c>
    </row>
    <row r="3613" spans="1:3" x14ac:dyDescent="0.25">
      <c r="A3613" t="s">
        <v>3675</v>
      </c>
      <c r="B3613" t="s">
        <v>3674</v>
      </c>
      <c r="C3613">
        <v>1</v>
      </c>
    </row>
    <row r="3614" spans="1:3" x14ac:dyDescent="0.25">
      <c r="A3614" t="s">
        <v>3676</v>
      </c>
      <c r="B3614" t="s">
        <v>3674</v>
      </c>
      <c r="C3614">
        <v>2</v>
      </c>
    </row>
    <row r="3615" spans="1:3" x14ac:dyDescent="0.25">
      <c r="A3615" t="s">
        <v>3677</v>
      </c>
      <c r="B3615" t="s">
        <v>3678</v>
      </c>
      <c r="C3615">
        <v>24</v>
      </c>
    </row>
    <row r="3616" spans="1:3" x14ac:dyDescent="0.25">
      <c r="A3616" t="s">
        <v>3679</v>
      </c>
      <c r="B3616" t="s">
        <v>3678</v>
      </c>
      <c r="C3616">
        <v>1</v>
      </c>
    </row>
    <row r="3617" spans="1:3" x14ac:dyDescent="0.25">
      <c r="A3617" t="s">
        <v>3680</v>
      </c>
      <c r="B3617" t="s">
        <v>3678</v>
      </c>
      <c r="C3617">
        <v>4</v>
      </c>
    </row>
    <row r="3618" spans="1:3" x14ac:dyDescent="0.25">
      <c r="A3618" t="s">
        <v>3681</v>
      </c>
      <c r="B3618" t="s">
        <v>3682</v>
      </c>
      <c r="C3618">
        <v>24</v>
      </c>
    </row>
    <row r="3619" spans="1:3" x14ac:dyDescent="0.25">
      <c r="A3619" t="s">
        <v>3683</v>
      </c>
      <c r="B3619" t="s">
        <v>3682</v>
      </c>
      <c r="C3619">
        <v>1</v>
      </c>
    </row>
    <row r="3620" spans="1:3" x14ac:dyDescent="0.25">
      <c r="A3620" t="s">
        <v>3684</v>
      </c>
      <c r="B3620" t="s">
        <v>3682</v>
      </c>
      <c r="C3620">
        <v>4</v>
      </c>
    </row>
    <row r="3621" spans="1:3" x14ac:dyDescent="0.25">
      <c r="A3621" t="s">
        <v>3685</v>
      </c>
      <c r="B3621" t="s">
        <v>3686</v>
      </c>
      <c r="C3621">
        <v>24</v>
      </c>
    </row>
    <row r="3622" spans="1:3" x14ac:dyDescent="0.25">
      <c r="A3622" t="s">
        <v>3687</v>
      </c>
      <c r="B3622" t="s">
        <v>3686</v>
      </c>
      <c r="C3622">
        <v>1</v>
      </c>
    </row>
    <row r="3623" spans="1:3" x14ac:dyDescent="0.25">
      <c r="A3623" t="s">
        <v>3688</v>
      </c>
      <c r="B3623" t="s">
        <v>3686</v>
      </c>
      <c r="C3623">
        <v>4</v>
      </c>
    </row>
    <row r="3624" spans="1:3" x14ac:dyDescent="0.25">
      <c r="A3624" t="s">
        <v>3689</v>
      </c>
      <c r="B3624" t="s">
        <v>3690</v>
      </c>
      <c r="C3624">
        <v>24</v>
      </c>
    </row>
    <row r="3625" spans="1:3" x14ac:dyDescent="0.25">
      <c r="A3625" t="s">
        <v>3691</v>
      </c>
      <c r="B3625" t="s">
        <v>3690</v>
      </c>
      <c r="C3625">
        <v>1</v>
      </c>
    </row>
    <row r="3626" spans="1:3" x14ac:dyDescent="0.25">
      <c r="A3626" t="s">
        <v>3692</v>
      </c>
      <c r="B3626" t="s">
        <v>3690</v>
      </c>
      <c r="C3626">
        <v>4</v>
      </c>
    </row>
    <row r="3627" spans="1:3" x14ac:dyDescent="0.25">
      <c r="A3627" t="s">
        <v>3693</v>
      </c>
      <c r="B3627" t="s">
        <v>3694</v>
      </c>
      <c r="C3627">
        <v>24</v>
      </c>
    </row>
    <row r="3628" spans="1:3" x14ac:dyDescent="0.25">
      <c r="A3628" t="s">
        <v>3695</v>
      </c>
      <c r="B3628" t="s">
        <v>3694</v>
      </c>
      <c r="C3628">
        <v>1</v>
      </c>
    </row>
    <row r="3629" spans="1:3" x14ac:dyDescent="0.25">
      <c r="A3629" t="s">
        <v>3696</v>
      </c>
      <c r="B3629" t="s">
        <v>3694</v>
      </c>
      <c r="C3629">
        <v>4</v>
      </c>
    </row>
    <row r="3630" spans="1:3" x14ac:dyDescent="0.25">
      <c r="A3630" t="s">
        <v>3697</v>
      </c>
      <c r="B3630" t="s">
        <v>3698</v>
      </c>
      <c r="C3630">
        <v>24</v>
      </c>
    </row>
    <row r="3631" spans="1:3" x14ac:dyDescent="0.25">
      <c r="A3631" t="s">
        <v>3699</v>
      </c>
      <c r="B3631" t="s">
        <v>3698</v>
      </c>
      <c r="C3631">
        <v>1</v>
      </c>
    </row>
    <row r="3632" spans="1:3" x14ac:dyDescent="0.25">
      <c r="A3632" t="s">
        <v>3700</v>
      </c>
      <c r="B3632" t="s">
        <v>3698</v>
      </c>
      <c r="C3632">
        <v>4</v>
      </c>
    </row>
    <row r="3633" spans="1:3" x14ac:dyDescent="0.25">
      <c r="A3633" t="s">
        <v>3701</v>
      </c>
      <c r="B3633" t="s">
        <v>3702</v>
      </c>
      <c r="C3633">
        <v>24</v>
      </c>
    </row>
    <row r="3634" spans="1:3" x14ac:dyDescent="0.25">
      <c r="A3634" t="s">
        <v>3703</v>
      </c>
      <c r="B3634" t="s">
        <v>3702</v>
      </c>
      <c r="C3634">
        <v>1</v>
      </c>
    </row>
    <row r="3635" spans="1:3" x14ac:dyDescent="0.25">
      <c r="A3635" t="s">
        <v>3704</v>
      </c>
      <c r="B3635" t="s">
        <v>3702</v>
      </c>
      <c r="C3635">
        <v>4</v>
      </c>
    </row>
    <row r="3636" spans="1:3" x14ac:dyDescent="0.25">
      <c r="A3636" t="s">
        <v>3705</v>
      </c>
      <c r="B3636" t="s">
        <v>3706</v>
      </c>
      <c r="C3636">
        <v>24</v>
      </c>
    </row>
    <row r="3637" spans="1:3" x14ac:dyDescent="0.25">
      <c r="A3637" t="s">
        <v>3707</v>
      </c>
      <c r="B3637" t="s">
        <v>3706</v>
      </c>
      <c r="C3637">
        <v>1</v>
      </c>
    </row>
    <row r="3638" spans="1:3" x14ac:dyDescent="0.25">
      <c r="A3638" t="s">
        <v>3708</v>
      </c>
      <c r="B3638" t="s">
        <v>3706</v>
      </c>
      <c r="C3638">
        <v>4</v>
      </c>
    </row>
    <row r="3639" spans="1:3" x14ac:dyDescent="0.25">
      <c r="A3639" t="s">
        <v>3709</v>
      </c>
      <c r="B3639" t="s">
        <v>3710</v>
      </c>
      <c r="C3639">
        <v>24</v>
      </c>
    </row>
    <row r="3640" spans="1:3" x14ac:dyDescent="0.25">
      <c r="A3640" t="s">
        <v>3711</v>
      </c>
      <c r="B3640" t="s">
        <v>3710</v>
      </c>
      <c r="C3640">
        <v>1</v>
      </c>
    </row>
    <row r="3641" spans="1:3" x14ac:dyDescent="0.25">
      <c r="A3641" t="s">
        <v>3712</v>
      </c>
      <c r="B3641" t="s">
        <v>3710</v>
      </c>
      <c r="C3641">
        <v>4</v>
      </c>
    </row>
    <row r="3642" spans="1:3" x14ac:dyDescent="0.25">
      <c r="A3642" t="s">
        <v>3713</v>
      </c>
      <c r="B3642" t="s">
        <v>3714</v>
      </c>
      <c r="C3642">
        <v>24</v>
      </c>
    </row>
    <row r="3643" spans="1:3" x14ac:dyDescent="0.25">
      <c r="A3643" t="s">
        <v>3715</v>
      </c>
      <c r="B3643" t="s">
        <v>3714</v>
      </c>
      <c r="C3643">
        <v>1</v>
      </c>
    </row>
    <row r="3644" spans="1:3" x14ac:dyDescent="0.25">
      <c r="A3644" t="s">
        <v>3716</v>
      </c>
      <c r="B3644" t="s">
        <v>3714</v>
      </c>
      <c r="C3644">
        <v>4</v>
      </c>
    </row>
    <row r="3645" spans="1:3" x14ac:dyDescent="0.25">
      <c r="A3645" t="s">
        <v>3717</v>
      </c>
      <c r="B3645" t="s">
        <v>3718</v>
      </c>
      <c r="C3645">
        <v>24</v>
      </c>
    </row>
    <row r="3646" spans="1:3" x14ac:dyDescent="0.25">
      <c r="A3646" t="s">
        <v>3719</v>
      </c>
      <c r="B3646" t="s">
        <v>3718</v>
      </c>
      <c r="C3646">
        <v>1</v>
      </c>
    </row>
    <row r="3647" spans="1:3" x14ac:dyDescent="0.25">
      <c r="A3647" t="s">
        <v>3720</v>
      </c>
      <c r="B3647" t="s">
        <v>3718</v>
      </c>
      <c r="C3647">
        <v>4</v>
      </c>
    </row>
    <row r="3648" spans="1:3" x14ac:dyDescent="0.25">
      <c r="A3648" t="s">
        <v>3721</v>
      </c>
      <c r="B3648" t="s">
        <v>3722</v>
      </c>
      <c r="C3648">
        <v>24</v>
      </c>
    </row>
    <row r="3649" spans="1:3" x14ac:dyDescent="0.25">
      <c r="A3649" t="s">
        <v>3723</v>
      </c>
      <c r="B3649" t="s">
        <v>3722</v>
      </c>
      <c r="C3649">
        <v>1</v>
      </c>
    </row>
    <row r="3650" spans="1:3" x14ac:dyDescent="0.25">
      <c r="A3650" t="s">
        <v>3724</v>
      </c>
      <c r="B3650" t="s">
        <v>3722</v>
      </c>
      <c r="C3650">
        <v>4</v>
      </c>
    </row>
    <row r="3651" spans="1:3" x14ac:dyDescent="0.25">
      <c r="A3651" t="s">
        <v>3725</v>
      </c>
      <c r="B3651" t="s">
        <v>3726</v>
      </c>
      <c r="C3651">
        <v>24</v>
      </c>
    </row>
    <row r="3652" spans="1:3" x14ac:dyDescent="0.25">
      <c r="A3652" t="s">
        <v>3727</v>
      </c>
      <c r="B3652" t="s">
        <v>3726</v>
      </c>
      <c r="C3652">
        <v>1</v>
      </c>
    </row>
    <row r="3653" spans="1:3" x14ac:dyDescent="0.25">
      <c r="A3653" t="s">
        <v>3728</v>
      </c>
      <c r="B3653" t="s">
        <v>3726</v>
      </c>
      <c r="C3653">
        <v>4</v>
      </c>
    </row>
    <row r="3654" spans="1:3" x14ac:dyDescent="0.25">
      <c r="A3654" t="s">
        <v>3729</v>
      </c>
      <c r="B3654" t="s">
        <v>3730</v>
      </c>
      <c r="C3654">
        <v>24</v>
      </c>
    </row>
    <row r="3655" spans="1:3" x14ac:dyDescent="0.25">
      <c r="A3655" t="s">
        <v>3731</v>
      </c>
      <c r="B3655" t="s">
        <v>3730</v>
      </c>
      <c r="C3655">
        <v>1</v>
      </c>
    </row>
    <row r="3656" spans="1:3" x14ac:dyDescent="0.25">
      <c r="A3656" t="s">
        <v>3732</v>
      </c>
      <c r="B3656" t="s">
        <v>3730</v>
      </c>
      <c r="C3656">
        <v>4</v>
      </c>
    </row>
    <row r="3657" spans="1:3" x14ac:dyDescent="0.25">
      <c r="A3657" t="s">
        <v>3733</v>
      </c>
      <c r="B3657" t="s">
        <v>3734</v>
      </c>
      <c r="C3657">
        <v>24</v>
      </c>
    </row>
    <row r="3658" spans="1:3" x14ac:dyDescent="0.25">
      <c r="A3658" t="s">
        <v>3735</v>
      </c>
      <c r="B3658" t="s">
        <v>3734</v>
      </c>
      <c r="C3658">
        <v>1</v>
      </c>
    </row>
    <row r="3659" spans="1:3" x14ac:dyDescent="0.25">
      <c r="A3659" t="s">
        <v>3736</v>
      </c>
      <c r="B3659" t="s">
        <v>3734</v>
      </c>
      <c r="C3659">
        <v>4</v>
      </c>
    </row>
    <row r="3660" spans="1:3" x14ac:dyDescent="0.25">
      <c r="A3660" t="s">
        <v>3737</v>
      </c>
      <c r="B3660" t="s">
        <v>3738</v>
      </c>
      <c r="C3660">
        <v>24</v>
      </c>
    </row>
    <row r="3661" spans="1:3" x14ac:dyDescent="0.25">
      <c r="A3661" t="s">
        <v>3739</v>
      </c>
      <c r="B3661" t="s">
        <v>3738</v>
      </c>
      <c r="C3661">
        <v>1</v>
      </c>
    </row>
    <row r="3662" spans="1:3" x14ac:dyDescent="0.25">
      <c r="A3662" t="s">
        <v>3740</v>
      </c>
      <c r="B3662" t="s">
        <v>3738</v>
      </c>
      <c r="C3662">
        <v>4</v>
      </c>
    </row>
    <row r="3663" spans="1:3" x14ac:dyDescent="0.25">
      <c r="A3663" t="s">
        <v>3741</v>
      </c>
      <c r="B3663" t="s">
        <v>3742</v>
      </c>
      <c r="C3663">
        <v>24</v>
      </c>
    </row>
    <row r="3664" spans="1:3" x14ac:dyDescent="0.25">
      <c r="A3664" t="s">
        <v>3743</v>
      </c>
      <c r="B3664" t="s">
        <v>3742</v>
      </c>
      <c r="C3664">
        <v>1</v>
      </c>
    </row>
    <row r="3665" spans="1:3" x14ac:dyDescent="0.25">
      <c r="A3665" t="s">
        <v>3744</v>
      </c>
      <c r="B3665" t="s">
        <v>3742</v>
      </c>
      <c r="C3665">
        <v>4</v>
      </c>
    </row>
    <row r="3666" spans="1:3" x14ac:dyDescent="0.25">
      <c r="A3666" t="s">
        <v>3745</v>
      </c>
      <c r="B3666" t="s">
        <v>3746</v>
      </c>
      <c r="C3666">
        <v>24</v>
      </c>
    </row>
    <row r="3667" spans="1:3" x14ac:dyDescent="0.25">
      <c r="A3667" t="s">
        <v>3747</v>
      </c>
      <c r="B3667" t="s">
        <v>3746</v>
      </c>
      <c r="C3667">
        <v>1</v>
      </c>
    </row>
    <row r="3668" spans="1:3" x14ac:dyDescent="0.25">
      <c r="A3668" t="s">
        <v>3748</v>
      </c>
      <c r="B3668" t="s">
        <v>3746</v>
      </c>
      <c r="C3668">
        <v>4</v>
      </c>
    </row>
    <row r="3669" spans="1:3" x14ac:dyDescent="0.25">
      <c r="A3669" t="s">
        <v>3749</v>
      </c>
      <c r="B3669" t="s">
        <v>3750</v>
      </c>
      <c r="C3669">
        <v>24</v>
      </c>
    </row>
    <row r="3670" spans="1:3" x14ac:dyDescent="0.25">
      <c r="A3670" t="s">
        <v>3751</v>
      </c>
      <c r="B3670" t="s">
        <v>3750</v>
      </c>
      <c r="C3670">
        <v>1</v>
      </c>
    </row>
    <row r="3671" spans="1:3" x14ac:dyDescent="0.25">
      <c r="A3671" t="s">
        <v>3752</v>
      </c>
      <c r="B3671" t="s">
        <v>3750</v>
      </c>
      <c r="C3671">
        <v>4</v>
      </c>
    </row>
    <row r="3672" spans="1:3" x14ac:dyDescent="0.25">
      <c r="A3672" t="s">
        <v>3753</v>
      </c>
      <c r="B3672" t="s">
        <v>3754</v>
      </c>
      <c r="C3672">
        <v>24</v>
      </c>
    </row>
    <row r="3673" spans="1:3" x14ac:dyDescent="0.25">
      <c r="A3673" t="s">
        <v>3755</v>
      </c>
      <c r="B3673" t="s">
        <v>3754</v>
      </c>
      <c r="C3673">
        <v>1</v>
      </c>
    </row>
    <row r="3674" spans="1:3" x14ac:dyDescent="0.25">
      <c r="A3674" t="s">
        <v>3756</v>
      </c>
      <c r="B3674" t="s">
        <v>3754</v>
      </c>
      <c r="C3674">
        <v>4</v>
      </c>
    </row>
    <row r="3675" spans="1:3" x14ac:dyDescent="0.25">
      <c r="A3675" t="s">
        <v>3757</v>
      </c>
      <c r="B3675" t="s">
        <v>3758</v>
      </c>
      <c r="C3675">
        <v>24</v>
      </c>
    </row>
    <row r="3676" spans="1:3" x14ac:dyDescent="0.25">
      <c r="A3676" t="s">
        <v>3759</v>
      </c>
      <c r="B3676" t="s">
        <v>3758</v>
      </c>
      <c r="C3676">
        <v>1</v>
      </c>
    </row>
    <row r="3677" spans="1:3" x14ac:dyDescent="0.25">
      <c r="A3677" t="s">
        <v>3760</v>
      </c>
      <c r="B3677" t="s">
        <v>3758</v>
      </c>
      <c r="C3677">
        <v>4</v>
      </c>
    </row>
    <row r="3678" spans="1:3" x14ac:dyDescent="0.25">
      <c r="A3678" t="s">
        <v>3761</v>
      </c>
      <c r="B3678" t="s">
        <v>3762</v>
      </c>
      <c r="C3678">
        <v>24</v>
      </c>
    </row>
    <row r="3679" spans="1:3" x14ac:dyDescent="0.25">
      <c r="A3679" t="s">
        <v>3763</v>
      </c>
      <c r="B3679" t="s">
        <v>3762</v>
      </c>
      <c r="C3679">
        <v>1</v>
      </c>
    </row>
    <row r="3680" spans="1:3" x14ac:dyDescent="0.25">
      <c r="A3680" t="s">
        <v>3764</v>
      </c>
      <c r="B3680" t="s">
        <v>3762</v>
      </c>
      <c r="C3680">
        <v>4</v>
      </c>
    </row>
    <row r="3681" spans="1:3" x14ac:dyDescent="0.25">
      <c r="A3681" t="s">
        <v>3765</v>
      </c>
      <c r="B3681" t="s">
        <v>3766</v>
      </c>
      <c r="C3681">
        <v>24</v>
      </c>
    </row>
    <row r="3682" spans="1:3" x14ac:dyDescent="0.25">
      <c r="A3682" t="s">
        <v>3767</v>
      </c>
      <c r="B3682" t="s">
        <v>3766</v>
      </c>
      <c r="C3682">
        <v>1</v>
      </c>
    </row>
    <row r="3683" spans="1:3" x14ac:dyDescent="0.25">
      <c r="A3683" t="s">
        <v>3768</v>
      </c>
      <c r="B3683" t="s">
        <v>3766</v>
      </c>
      <c r="C3683">
        <v>4</v>
      </c>
    </row>
    <row r="3684" spans="1:3" x14ac:dyDescent="0.25">
      <c r="A3684" t="s">
        <v>3769</v>
      </c>
      <c r="B3684" t="s">
        <v>3770</v>
      </c>
      <c r="C3684">
        <v>24</v>
      </c>
    </row>
    <row r="3685" spans="1:3" x14ac:dyDescent="0.25">
      <c r="A3685" t="s">
        <v>3771</v>
      </c>
      <c r="B3685" t="s">
        <v>3770</v>
      </c>
      <c r="C3685">
        <v>1</v>
      </c>
    </row>
    <row r="3686" spans="1:3" x14ac:dyDescent="0.25">
      <c r="A3686" t="s">
        <v>3772</v>
      </c>
      <c r="B3686" t="s">
        <v>3770</v>
      </c>
      <c r="C3686">
        <v>4</v>
      </c>
    </row>
    <row r="3687" spans="1:3" x14ac:dyDescent="0.25">
      <c r="A3687" t="s">
        <v>3773</v>
      </c>
      <c r="B3687" t="s">
        <v>3774</v>
      </c>
      <c r="C3687">
        <v>24</v>
      </c>
    </row>
    <row r="3688" spans="1:3" x14ac:dyDescent="0.25">
      <c r="A3688" t="s">
        <v>3775</v>
      </c>
      <c r="B3688" t="s">
        <v>3774</v>
      </c>
      <c r="C3688">
        <v>1</v>
      </c>
    </row>
    <row r="3689" spans="1:3" x14ac:dyDescent="0.25">
      <c r="A3689" t="s">
        <v>3776</v>
      </c>
      <c r="B3689" t="s">
        <v>3774</v>
      </c>
      <c r="C3689">
        <v>4</v>
      </c>
    </row>
    <row r="3690" spans="1:3" x14ac:dyDescent="0.25">
      <c r="A3690" t="s">
        <v>3777</v>
      </c>
      <c r="B3690" t="s">
        <v>3778</v>
      </c>
      <c r="C3690">
        <v>24</v>
      </c>
    </row>
    <row r="3691" spans="1:3" x14ac:dyDescent="0.25">
      <c r="A3691" t="s">
        <v>3779</v>
      </c>
      <c r="B3691" t="s">
        <v>3778</v>
      </c>
      <c r="C3691">
        <v>1</v>
      </c>
    </row>
    <row r="3692" spans="1:3" x14ac:dyDescent="0.25">
      <c r="A3692" t="s">
        <v>3780</v>
      </c>
      <c r="B3692" t="s">
        <v>3778</v>
      </c>
      <c r="C3692">
        <v>4</v>
      </c>
    </row>
    <row r="3693" spans="1:3" x14ac:dyDescent="0.25">
      <c r="A3693" t="s">
        <v>3781</v>
      </c>
      <c r="B3693" t="s">
        <v>3782</v>
      </c>
      <c r="C3693">
        <v>24</v>
      </c>
    </row>
    <row r="3694" spans="1:3" x14ac:dyDescent="0.25">
      <c r="A3694" t="s">
        <v>3783</v>
      </c>
      <c r="B3694" t="s">
        <v>3782</v>
      </c>
      <c r="C3694">
        <v>1</v>
      </c>
    </row>
    <row r="3695" spans="1:3" x14ac:dyDescent="0.25">
      <c r="A3695" t="s">
        <v>3784</v>
      </c>
      <c r="B3695" t="s">
        <v>3782</v>
      </c>
      <c r="C3695">
        <v>4</v>
      </c>
    </row>
    <row r="3696" spans="1:3" x14ac:dyDescent="0.25">
      <c r="A3696" t="s">
        <v>3785</v>
      </c>
      <c r="B3696" t="s">
        <v>3786</v>
      </c>
      <c r="C3696">
        <v>24</v>
      </c>
    </row>
    <row r="3697" spans="1:3" x14ac:dyDescent="0.25">
      <c r="A3697" t="s">
        <v>3787</v>
      </c>
      <c r="B3697" t="s">
        <v>3786</v>
      </c>
      <c r="C3697">
        <v>1</v>
      </c>
    </row>
    <row r="3698" spans="1:3" x14ac:dyDescent="0.25">
      <c r="A3698" t="s">
        <v>3788</v>
      </c>
      <c r="B3698" t="s">
        <v>3786</v>
      </c>
      <c r="C3698">
        <v>4</v>
      </c>
    </row>
    <row r="3699" spans="1:3" x14ac:dyDescent="0.25">
      <c r="A3699" t="s">
        <v>3789</v>
      </c>
      <c r="B3699" t="s">
        <v>3790</v>
      </c>
      <c r="C3699">
        <v>24</v>
      </c>
    </row>
    <row r="3700" spans="1:3" x14ac:dyDescent="0.25">
      <c r="A3700" t="s">
        <v>3791</v>
      </c>
      <c r="B3700" t="s">
        <v>3790</v>
      </c>
      <c r="C3700">
        <v>1</v>
      </c>
    </row>
    <row r="3701" spans="1:3" x14ac:dyDescent="0.25">
      <c r="A3701" t="s">
        <v>3792</v>
      </c>
      <c r="B3701" t="s">
        <v>3790</v>
      </c>
      <c r="C3701">
        <v>4</v>
      </c>
    </row>
    <row r="3702" spans="1:3" x14ac:dyDescent="0.25">
      <c r="A3702" t="s">
        <v>3793</v>
      </c>
      <c r="B3702" t="s">
        <v>3794</v>
      </c>
      <c r="C3702">
        <v>24</v>
      </c>
    </row>
    <row r="3703" spans="1:3" x14ac:dyDescent="0.25">
      <c r="A3703" t="s">
        <v>3795</v>
      </c>
      <c r="B3703" t="s">
        <v>3794</v>
      </c>
      <c r="C3703">
        <v>1</v>
      </c>
    </row>
    <row r="3704" spans="1:3" x14ac:dyDescent="0.25">
      <c r="A3704" t="s">
        <v>3796</v>
      </c>
      <c r="B3704" t="s">
        <v>3794</v>
      </c>
      <c r="C3704">
        <v>4</v>
      </c>
    </row>
    <row r="3705" spans="1:3" x14ac:dyDescent="0.25">
      <c r="A3705" t="s">
        <v>3797</v>
      </c>
      <c r="B3705">
        <v>2901</v>
      </c>
      <c r="C3705">
        <v>4</v>
      </c>
    </row>
    <row r="3706" spans="1:3" x14ac:dyDescent="0.25">
      <c r="A3706" t="s">
        <v>3798</v>
      </c>
      <c r="B3706">
        <v>851</v>
      </c>
      <c r="C3706">
        <v>1</v>
      </c>
    </row>
    <row r="3707" spans="1:3" x14ac:dyDescent="0.25">
      <c r="A3707" t="s">
        <v>3799</v>
      </c>
      <c r="B3707">
        <v>851</v>
      </c>
      <c r="C3707">
        <v>4</v>
      </c>
    </row>
    <row r="3708" spans="1:3" x14ac:dyDescent="0.25">
      <c r="A3708" t="s">
        <v>3800</v>
      </c>
      <c r="B3708">
        <v>3144</v>
      </c>
      <c r="C3708">
        <v>4</v>
      </c>
    </row>
    <row r="3709" spans="1:3" x14ac:dyDescent="0.25">
      <c r="A3709" t="s">
        <v>3801</v>
      </c>
      <c r="B3709">
        <v>3145</v>
      </c>
      <c r="C3709">
        <v>4</v>
      </c>
    </row>
    <row r="3710" spans="1:3" x14ac:dyDescent="0.25">
      <c r="A3710" t="s">
        <v>3802</v>
      </c>
      <c r="B3710">
        <v>5080</v>
      </c>
      <c r="C3710">
        <v>1</v>
      </c>
    </row>
    <row r="3711" spans="1:3" x14ac:dyDescent="0.25">
      <c r="A3711" t="s">
        <v>3803</v>
      </c>
      <c r="B3711">
        <v>5080</v>
      </c>
      <c r="C3711">
        <v>4</v>
      </c>
    </row>
    <row r="3712" spans="1:3" x14ac:dyDescent="0.25">
      <c r="A3712" t="s">
        <v>3804</v>
      </c>
      <c r="B3712">
        <v>5080</v>
      </c>
      <c r="C3712">
        <v>12</v>
      </c>
    </row>
    <row r="3713" spans="1:3" x14ac:dyDescent="0.25">
      <c r="A3713" t="s">
        <v>3805</v>
      </c>
      <c r="B3713">
        <v>5081</v>
      </c>
      <c r="C3713">
        <v>1</v>
      </c>
    </row>
    <row r="3714" spans="1:3" x14ac:dyDescent="0.25">
      <c r="A3714" t="s">
        <v>3806</v>
      </c>
      <c r="B3714">
        <v>5081</v>
      </c>
      <c r="C3714">
        <v>4</v>
      </c>
    </row>
    <row r="3715" spans="1:3" x14ac:dyDescent="0.25">
      <c r="A3715" t="s">
        <v>3807</v>
      </c>
      <c r="B3715">
        <v>5081</v>
      </c>
      <c r="C3715">
        <v>12</v>
      </c>
    </row>
    <row r="3716" spans="1:3" x14ac:dyDescent="0.25">
      <c r="A3716" t="s">
        <v>3808</v>
      </c>
      <c r="B3716">
        <v>72000</v>
      </c>
      <c r="C3716">
        <v>4</v>
      </c>
    </row>
    <row r="3717" spans="1:3" x14ac:dyDescent="0.25">
      <c r="A3717" t="s">
        <v>3809</v>
      </c>
      <c r="B3717">
        <v>72000</v>
      </c>
      <c r="C3717">
        <v>48</v>
      </c>
    </row>
    <row r="3718" spans="1:3" x14ac:dyDescent="0.25">
      <c r="A3718" t="s">
        <v>3810</v>
      </c>
      <c r="B3718">
        <v>72001</v>
      </c>
      <c r="C3718">
        <v>4</v>
      </c>
    </row>
    <row r="3719" spans="1:3" x14ac:dyDescent="0.25">
      <c r="A3719" t="s">
        <v>3811</v>
      </c>
      <c r="B3719">
        <v>72001</v>
      </c>
      <c r="C3719">
        <v>48</v>
      </c>
    </row>
    <row r="3720" spans="1:3" x14ac:dyDescent="0.25">
      <c r="A3720" t="s">
        <v>3812</v>
      </c>
      <c r="B3720">
        <v>71082</v>
      </c>
      <c r="C3720">
        <v>4</v>
      </c>
    </row>
    <row r="3721" spans="1:3" x14ac:dyDescent="0.25">
      <c r="A3721" t="s">
        <v>3813</v>
      </c>
      <c r="B3721">
        <v>71082</v>
      </c>
      <c r="C3721">
        <v>48</v>
      </c>
    </row>
    <row r="3722" spans="1:3" x14ac:dyDescent="0.25">
      <c r="A3722" t="s">
        <v>3814</v>
      </c>
      <c r="B3722">
        <v>80282</v>
      </c>
      <c r="C3722">
        <v>4</v>
      </c>
    </row>
    <row r="3723" spans="1:3" x14ac:dyDescent="0.25">
      <c r="A3723" t="s">
        <v>3815</v>
      </c>
      <c r="B3723">
        <v>80282</v>
      </c>
      <c r="C3723">
        <v>48</v>
      </c>
    </row>
    <row r="3724" spans="1:3" x14ac:dyDescent="0.25">
      <c r="A3724" t="s">
        <v>3816</v>
      </c>
      <c r="B3724">
        <v>3989</v>
      </c>
      <c r="C3724">
        <v>1</v>
      </c>
    </row>
    <row r="3725" spans="1:3" x14ac:dyDescent="0.25">
      <c r="A3725" t="s">
        <v>3817</v>
      </c>
      <c r="B3725">
        <v>3989</v>
      </c>
      <c r="C3725">
        <v>2</v>
      </c>
    </row>
    <row r="3726" spans="1:3" x14ac:dyDescent="0.25">
      <c r="A3726" t="s">
        <v>3818</v>
      </c>
      <c r="B3726">
        <v>3989</v>
      </c>
      <c r="C3726">
        <v>24</v>
      </c>
    </row>
    <row r="3727" spans="1:3" x14ac:dyDescent="0.25">
      <c r="A3727" t="s">
        <v>3819</v>
      </c>
      <c r="B3727">
        <v>3990</v>
      </c>
      <c r="C3727">
        <v>1</v>
      </c>
    </row>
    <row r="3728" spans="1:3" x14ac:dyDescent="0.25">
      <c r="A3728" t="s">
        <v>3820</v>
      </c>
      <c r="B3728">
        <v>3990</v>
      </c>
      <c r="C3728">
        <v>2</v>
      </c>
    </row>
    <row r="3729" spans="1:3" x14ac:dyDescent="0.25">
      <c r="A3729" t="s">
        <v>3821</v>
      </c>
      <c r="B3729">
        <v>3990</v>
      </c>
      <c r="C3729">
        <v>24</v>
      </c>
    </row>
    <row r="3730" spans="1:3" x14ac:dyDescent="0.25">
      <c r="A3730" t="s">
        <v>3822</v>
      </c>
      <c r="B3730">
        <v>17084</v>
      </c>
      <c r="C3730">
        <v>1</v>
      </c>
    </row>
    <row r="3731" spans="1:3" x14ac:dyDescent="0.25">
      <c r="A3731" t="s">
        <v>3823</v>
      </c>
      <c r="B3731">
        <v>17084</v>
      </c>
      <c r="C3731">
        <v>2</v>
      </c>
    </row>
    <row r="3732" spans="1:3" x14ac:dyDescent="0.25">
      <c r="A3732" t="s">
        <v>3824</v>
      </c>
      <c r="B3732">
        <v>17084</v>
      </c>
      <c r="C3732">
        <v>24</v>
      </c>
    </row>
    <row r="3733" spans="1:3" x14ac:dyDescent="0.25">
      <c r="A3733" t="s">
        <v>3825</v>
      </c>
      <c r="B3733">
        <v>17085</v>
      </c>
      <c r="C3733">
        <v>1</v>
      </c>
    </row>
    <row r="3734" spans="1:3" x14ac:dyDescent="0.25">
      <c r="A3734" t="s">
        <v>3826</v>
      </c>
      <c r="B3734">
        <v>17085</v>
      </c>
      <c r="C3734">
        <v>2</v>
      </c>
    </row>
    <row r="3735" spans="1:3" x14ac:dyDescent="0.25">
      <c r="A3735" t="s">
        <v>3827</v>
      </c>
      <c r="B3735">
        <v>17085</v>
      </c>
      <c r="C3735">
        <v>24</v>
      </c>
    </row>
    <row r="3736" spans="1:3" x14ac:dyDescent="0.25">
      <c r="A3736" t="s">
        <v>3828</v>
      </c>
      <c r="B3736">
        <v>17086</v>
      </c>
      <c r="C3736">
        <v>1</v>
      </c>
    </row>
    <row r="3737" spans="1:3" x14ac:dyDescent="0.25">
      <c r="A3737" t="s">
        <v>3829</v>
      </c>
      <c r="B3737">
        <v>17086</v>
      </c>
      <c r="C3737">
        <v>2</v>
      </c>
    </row>
    <row r="3738" spans="1:3" x14ac:dyDescent="0.25">
      <c r="A3738" t="s">
        <v>3830</v>
      </c>
      <c r="B3738">
        <v>17086</v>
      </c>
      <c r="C3738">
        <v>12</v>
      </c>
    </row>
    <row r="3739" spans="1:3" x14ac:dyDescent="0.25">
      <c r="A3739" t="s">
        <v>3831</v>
      </c>
      <c r="B3739" t="s">
        <v>3832</v>
      </c>
      <c r="C3739">
        <v>4</v>
      </c>
    </row>
    <row r="3740" spans="1:3" x14ac:dyDescent="0.25">
      <c r="A3740" t="s">
        <v>3833</v>
      </c>
      <c r="B3740" t="s">
        <v>3832</v>
      </c>
      <c r="C3740">
        <v>1</v>
      </c>
    </row>
    <row r="3741" spans="1:3" x14ac:dyDescent="0.25">
      <c r="A3741" t="s">
        <v>3834</v>
      </c>
      <c r="B3741" t="s">
        <v>3832</v>
      </c>
      <c r="C3741">
        <v>12</v>
      </c>
    </row>
    <row r="3742" spans="1:3" x14ac:dyDescent="0.25">
      <c r="A3742" t="s">
        <v>3835</v>
      </c>
      <c r="B3742">
        <v>5472</v>
      </c>
      <c r="C3742">
        <v>8</v>
      </c>
    </row>
    <row r="3743" spans="1:3" x14ac:dyDescent="0.25">
      <c r="A3743" t="s">
        <v>3836</v>
      </c>
      <c r="B3743">
        <v>5472</v>
      </c>
      <c r="C3743">
        <v>48</v>
      </c>
    </row>
    <row r="3744" spans="1:3" x14ac:dyDescent="0.25">
      <c r="A3744" t="s">
        <v>3837</v>
      </c>
      <c r="B3744">
        <v>5476</v>
      </c>
      <c r="C3744">
        <v>8</v>
      </c>
    </row>
    <row r="3745" spans="1:3" x14ac:dyDescent="0.25">
      <c r="A3745" t="s">
        <v>3838</v>
      </c>
      <c r="B3745">
        <v>5476</v>
      </c>
      <c r="C3745">
        <v>36</v>
      </c>
    </row>
    <row r="3746" spans="1:3" x14ac:dyDescent="0.25">
      <c r="A3746" t="s">
        <v>3839</v>
      </c>
      <c r="B3746">
        <v>1040</v>
      </c>
      <c r="C3746">
        <v>1</v>
      </c>
    </row>
    <row r="3747" spans="1:3" x14ac:dyDescent="0.25">
      <c r="A3747" t="s">
        <v>3840</v>
      </c>
      <c r="B3747">
        <v>1040</v>
      </c>
      <c r="C3747">
        <v>2</v>
      </c>
    </row>
    <row r="3748" spans="1:3" x14ac:dyDescent="0.25">
      <c r="A3748" t="s">
        <v>3841</v>
      </c>
      <c r="B3748">
        <v>1040</v>
      </c>
      <c r="C3748">
        <v>12</v>
      </c>
    </row>
    <row r="3749" spans="1:3" x14ac:dyDescent="0.25">
      <c r="A3749" t="s">
        <v>3842</v>
      </c>
      <c r="B3749">
        <v>1041</v>
      </c>
      <c r="C3749">
        <v>1</v>
      </c>
    </row>
    <row r="3750" spans="1:3" x14ac:dyDescent="0.25">
      <c r="A3750" t="s">
        <v>3843</v>
      </c>
      <c r="B3750">
        <v>1041</v>
      </c>
      <c r="C3750">
        <v>2</v>
      </c>
    </row>
    <row r="3751" spans="1:3" x14ac:dyDescent="0.25">
      <c r="A3751" t="s">
        <v>3844</v>
      </c>
      <c r="B3751">
        <v>1041</v>
      </c>
      <c r="C3751">
        <v>12</v>
      </c>
    </row>
    <row r="3752" spans="1:3" x14ac:dyDescent="0.25">
      <c r="A3752" t="s">
        <v>3845</v>
      </c>
      <c r="B3752">
        <v>1042</v>
      </c>
      <c r="C3752">
        <v>1</v>
      </c>
    </row>
    <row r="3753" spans="1:3" x14ac:dyDescent="0.25">
      <c r="A3753" t="s">
        <v>3846</v>
      </c>
      <c r="B3753">
        <v>1042</v>
      </c>
      <c r="C3753">
        <v>2</v>
      </c>
    </row>
    <row r="3754" spans="1:3" x14ac:dyDescent="0.25">
      <c r="A3754" t="s">
        <v>3847</v>
      </c>
      <c r="B3754">
        <v>1042</v>
      </c>
      <c r="C3754">
        <v>12</v>
      </c>
    </row>
    <row r="3755" spans="1:3" x14ac:dyDescent="0.25">
      <c r="A3755" t="s">
        <v>3848</v>
      </c>
      <c r="B3755">
        <v>1060</v>
      </c>
      <c r="C3755">
        <v>1</v>
      </c>
    </row>
    <row r="3756" spans="1:3" x14ac:dyDescent="0.25">
      <c r="A3756" t="s">
        <v>3849</v>
      </c>
      <c r="B3756">
        <v>1060</v>
      </c>
      <c r="C3756">
        <v>2</v>
      </c>
    </row>
    <row r="3757" spans="1:3" x14ac:dyDescent="0.25">
      <c r="A3757" t="s">
        <v>3850</v>
      </c>
      <c r="B3757">
        <v>1060</v>
      </c>
      <c r="C3757">
        <v>12</v>
      </c>
    </row>
    <row r="3758" spans="1:3" x14ac:dyDescent="0.25">
      <c r="A3758" t="s">
        <v>3851</v>
      </c>
      <c r="B3758">
        <v>1061</v>
      </c>
      <c r="C3758">
        <v>1</v>
      </c>
    </row>
    <row r="3759" spans="1:3" x14ac:dyDescent="0.25">
      <c r="A3759" t="s">
        <v>3852</v>
      </c>
      <c r="B3759">
        <v>1061</v>
      </c>
      <c r="C3759">
        <v>2</v>
      </c>
    </row>
    <row r="3760" spans="1:3" x14ac:dyDescent="0.25">
      <c r="A3760" t="s">
        <v>3853</v>
      </c>
      <c r="B3760">
        <v>1061</v>
      </c>
      <c r="C3760">
        <v>12</v>
      </c>
    </row>
    <row r="3761" spans="1:3" x14ac:dyDescent="0.25">
      <c r="A3761" t="s">
        <v>3854</v>
      </c>
      <c r="B3761">
        <v>1062</v>
      </c>
      <c r="C3761">
        <v>1</v>
      </c>
    </row>
    <row r="3762" spans="1:3" x14ac:dyDescent="0.25">
      <c r="A3762" t="s">
        <v>3855</v>
      </c>
      <c r="B3762">
        <v>1062</v>
      </c>
      <c r="C3762">
        <v>2</v>
      </c>
    </row>
    <row r="3763" spans="1:3" x14ac:dyDescent="0.25">
      <c r="A3763" t="s">
        <v>3856</v>
      </c>
      <c r="B3763">
        <v>1062</v>
      </c>
      <c r="C3763">
        <v>12</v>
      </c>
    </row>
    <row r="3764" spans="1:3" x14ac:dyDescent="0.25">
      <c r="A3764" t="s">
        <v>3857</v>
      </c>
      <c r="B3764">
        <v>2041</v>
      </c>
      <c r="C3764">
        <v>30</v>
      </c>
    </row>
    <row r="3765" spans="1:3" x14ac:dyDescent="0.25">
      <c r="A3765" t="s">
        <v>3858</v>
      </c>
      <c r="B3765">
        <v>5430</v>
      </c>
      <c r="C3765">
        <v>1</v>
      </c>
    </row>
    <row r="3766" spans="1:3" x14ac:dyDescent="0.25">
      <c r="A3766" t="s">
        <v>3859</v>
      </c>
      <c r="B3766">
        <v>5430</v>
      </c>
      <c r="C3766">
        <v>24</v>
      </c>
    </row>
    <row r="3767" spans="1:3" x14ac:dyDescent="0.25">
      <c r="A3767" t="s">
        <v>3860</v>
      </c>
      <c r="B3767">
        <v>5431</v>
      </c>
      <c r="C3767">
        <v>1</v>
      </c>
    </row>
    <row r="3768" spans="1:3" x14ac:dyDescent="0.25">
      <c r="A3768" t="s">
        <v>3861</v>
      </c>
      <c r="B3768">
        <v>5431</v>
      </c>
      <c r="C3768">
        <v>24</v>
      </c>
    </row>
    <row r="3769" spans="1:3" x14ac:dyDescent="0.25">
      <c r="A3769" t="s">
        <v>3862</v>
      </c>
      <c r="B3769">
        <v>5432</v>
      </c>
      <c r="C3769">
        <v>1</v>
      </c>
    </row>
    <row r="3770" spans="1:3" x14ac:dyDescent="0.25">
      <c r="A3770" t="s">
        <v>3863</v>
      </c>
      <c r="B3770">
        <v>5432</v>
      </c>
      <c r="C3770">
        <v>24</v>
      </c>
    </row>
    <row r="3771" spans="1:3" x14ac:dyDescent="0.25">
      <c r="A3771" t="s">
        <v>3864</v>
      </c>
      <c r="B3771">
        <v>5435</v>
      </c>
      <c r="C3771">
        <v>1</v>
      </c>
    </row>
    <row r="3772" spans="1:3" x14ac:dyDescent="0.25">
      <c r="A3772" t="s">
        <v>3865</v>
      </c>
      <c r="B3772">
        <v>5435</v>
      </c>
      <c r="C3772">
        <v>10</v>
      </c>
    </row>
    <row r="3773" spans="1:3" x14ac:dyDescent="0.25">
      <c r="A3773" t="s">
        <v>3866</v>
      </c>
      <c r="B3773">
        <v>5436</v>
      </c>
      <c r="C3773">
        <v>1</v>
      </c>
    </row>
    <row r="3774" spans="1:3" x14ac:dyDescent="0.25">
      <c r="A3774" t="s">
        <v>3867</v>
      </c>
      <c r="B3774">
        <v>5436</v>
      </c>
      <c r="C3774">
        <v>4</v>
      </c>
    </row>
    <row r="3775" spans="1:3" x14ac:dyDescent="0.25">
      <c r="A3775" t="s">
        <v>3868</v>
      </c>
      <c r="B3775">
        <v>5437</v>
      </c>
      <c r="C3775">
        <v>1</v>
      </c>
    </row>
    <row r="3776" spans="1:3" x14ac:dyDescent="0.25">
      <c r="A3776" t="s">
        <v>3869</v>
      </c>
      <c r="B3776">
        <v>5437</v>
      </c>
      <c r="C3776">
        <v>4</v>
      </c>
    </row>
    <row r="3777" spans="1:3" x14ac:dyDescent="0.25">
      <c r="A3777" t="s">
        <v>3870</v>
      </c>
      <c r="B3777">
        <v>530</v>
      </c>
      <c r="C3777">
        <v>2</v>
      </c>
    </row>
    <row r="3778" spans="1:3" x14ac:dyDescent="0.25">
      <c r="A3778" t="s">
        <v>3871</v>
      </c>
      <c r="B3778">
        <v>530</v>
      </c>
      <c r="C3778">
        <v>3</v>
      </c>
    </row>
    <row r="3779" spans="1:3" x14ac:dyDescent="0.25">
      <c r="A3779" t="s">
        <v>3872</v>
      </c>
      <c r="B3779">
        <v>23187</v>
      </c>
      <c r="C3779">
        <v>2</v>
      </c>
    </row>
    <row r="3780" spans="1:3" x14ac:dyDescent="0.25">
      <c r="A3780" t="s">
        <v>3873</v>
      </c>
      <c r="B3780">
        <v>23187</v>
      </c>
      <c r="C3780">
        <v>48</v>
      </c>
    </row>
    <row r="3781" spans="1:3" x14ac:dyDescent="0.25">
      <c r="A3781" t="s">
        <v>3874</v>
      </c>
      <c r="B3781">
        <v>23170</v>
      </c>
      <c r="C3781">
        <v>2</v>
      </c>
    </row>
    <row r="3782" spans="1:3" x14ac:dyDescent="0.25">
      <c r="A3782" t="s">
        <v>3875</v>
      </c>
      <c r="B3782">
        <v>23170</v>
      </c>
      <c r="C3782">
        <v>48</v>
      </c>
    </row>
    <row r="3783" spans="1:3" x14ac:dyDescent="0.25">
      <c r="A3783" t="s">
        <v>3876</v>
      </c>
      <c r="B3783">
        <v>23156</v>
      </c>
      <c r="C3783">
        <v>2</v>
      </c>
    </row>
    <row r="3784" spans="1:3" x14ac:dyDescent="0.25">
      <c r="A3784" t="s">
        <v>3877</v>
      </c>
      <c r="B3784">
        <v>23156</v>
      </c>
      <c r="C3784">
        <v>48</v>
      </c>
    </row>
    <row r="3785" spans="1:3" x14ac:dyDescent="0.25">
      <c r="A3785" t="s">
        <v>3878</v>
      </c>
      <c r="B3785">
        <v>23149</v>
      </c>
      <c r="C3785">
        <v>2</v>
      </c>
    </row>
    <row r="3786" spans="1:3" x14ac:dyDescent="0.25">
      <c r="A3786" t="s">
        <v>3879</v>
      </c>
      <c r="B3786">
        <v>23149</v>
      </c>
      <c r="C3786">
        <v>48</v>
      </c>
    </row>
    <row r="3787" spans="1:3" x14ac:dyDescent="0.25">
      <c r="A3787" t="s">
        <v>3880</v>
      </c>
      <c r="B3787">
        <v>72749</v>
      </c>
      <c r="C3787">
        <v>2</v>
      </c>
    </row>
    <row r="3788" spans="1:3" x14ac:dyDescent="0.25">
      <c r="A3788" t="s">
        <v>3881</v>
      </c>
      <c r="B3788">
        <v>72749</v>
      </c>
      <c r="C3788">
        <v>48</v>
      </c>
    </row>
    <row r="3789" spans="1:3" x14ac:dyDescent="0.25">
      <c r="A3789" t="s">
        <v>3882</v>
      </c>
      <c r="B3789">
        <v>72751</v>
      </c>
      <c r="C3789">
        <v>2</v>
      </c>
    </row>
    <row r="3790" spans="1:3" x14ac:dyDescent="0.25">
      <c r="A3790" t="s">
        <v>3883</v>
      </c>
      <c r="B3790">
        <v>72751</v>
      </c>
      <c r="C3790">
        <v>48</v>
      </c>
    </row>
    <row r="3791" spans="1:3" x14ac:dyDescent="0.25">
      <c r="A3791" t="s">
        <v>3884</v>
      </c>
      <c r="B3791">
        <v>72752</v>
      </c>
      <c r="C3791">
        <v>2</v>
      </c>
    </row>
    <row r="3792" spans="1:3" x14ac:dyDescent="0.25">
      <c r="A3792" t="s">
        <v>3885</v>
      </c>
      <c r="B3792">
        <v>72752</v>
      </c>
      <c r="C3792">
        <v>48</v>
      </c>
    </row>
    <row r="3793" spans="1:3" x14ac:dyDescent="0.25">
      <c r="A3793" t="s">
        <v>3886</v>
      </c>
      <c r="B3793">
        <v>3195</v>
      </c>
      <c r="C3793">
        <v>1</v>
      </c>
    </row>
    <row r="3794" spans="1:3" x14ac:dyDescent="0.25">
      <c r="A3794" t="s">
        <v>3887</v>
      </c>
      <c r="B3794">
        <v>3195</v>
      </c>
      <c r="C3794">
        <v>4</v>
      </c>
    </row>
    <row r="3795" spans="1:3" x14ac:dyDescent="0.25">
      <c r="A3795" t="s">
        <v>3888</v>
      </c>
      <c r="B3795">
        <v>3195</v>
      </c>
      <c r="C3795">
        <v>24</v>
      </c>
    </row>
    <row r="3796" spans="1:3" x14ac:dyDescent="0.25">
      <c r="A3796" t="s">
        <v>3889</v>
      </c>
      <c r="B3796">
        <v>783</v>
      </c>
      <c r="C3796">
        <v>1</v>
      </c>
    </row>
    <row r="3797" spans="1:3" x14ac:dyDescent="0.25">
      <c r="A3797" t="s">
        <v>3890</v>
      </c>
      <c r="B3797">
        <v>783</v>
      </c>
      <c r="C3797">
        <v>2</v>
      </c>
    </row>
    <row r="3798" spans="1:3" x14ac:dyDescent="0.25">
      <c r="A3798" t="s">
        <v>3891</v>
      </c>
      <c r="B3798">
        <v>783</v>
      </c>
      <c r="C3798">
        <v>24</v>
      </c>
    </row>
    <row r="3799" spans="1:3" x14ac:dyDescent="0.25">
      <c r="A3799" t="s">
        <v>3892</v>
      </c>
      <c r="B3799" t="s">
        <v>3303</v>
      </c>
      <c r="C3799">
        <v>48</v>
      </c>
    </row>
    <row r="3800" spans="1:3" x14ac:dyDescent="0.25">
      <c r="A3800" t="s">
        <v>3893</v>
      </c>
      <c r="B3800" t="s">
        <v>1501</v>
      </c>
      <c r="C3800">
        <v>1</v>
      </c>
    </row>
    <row r="3801" spans="1:3" x14ac:dyDescent="0.25">
      <c r="A3801" t="s">
        <v>3894</v>
      </c>
      <c r="B3801">
        <v>519</v>
      </c>
      <c r="C3801">
        <v>6</v>
      </c>
    </row>
    <row r="3802" spans="1:3" x14ac:dyDescent="0.25">
      <c r="A3802" t="s">
        <v>3895</v>
      </c>
      <c r="B3802">
        <v>1753</v>
      </c>
      <c r="C3802">
        <v>4</v>
      </c>
    </row>
    <row r="3803" spans="1:3" x14ac:dyDescent="0.25">
      <c r="A3803" t="s">
        <v>3896</v>
      </c>
      <c r="B3803">
        <v>5087</v>
      </c>
      <c r="C3803">
        <v>2</v>
      </c>
    </row>
    <row r="3804" spans="1:3" x14ac:dyDescent="0.25">
      <c r="A3804" t="s">
        <v>3897</v>
      </c>
      <c r="B3804">
        <v>2306</v>
      </c>
      <c r="C3804">
        <v>4</v>
      </c>
    </row>
    <row r="3805" spans="1:3" x14ac:dyDescent="0.25">
      <c r="A3805" t="s">
        <v>3898</v>
      </c>
      <c r="B3805">
        <v>8000</v>
      </c>
      <c r="C3805">
        <v>1</v>
      </c>
    </row>
    <row r="3806" spans="1:3" x14ac:dyDescent="0.25">
      <c r="A3806" t="s">
        <v>3899</v>
      </c>
      <c r="B3806">
        <v>5051</v>
      </c>
      <c r="C3806">
        <v>2</v>
      </c>
    </row>
    <row r="3807" spans="1:3" x14ac:dyDescent="0.25">
      <c r="A3807" t="s">
        <v>3900</v>
      </c>
      <c r="B3807">
        <v>5052</v>
      </c>
      <c r="C3807">
        <v>2</v>
      </c>
    </row>
    <row r="3808" spans="1:3" x14ac:dyDescent="0.25">
      <c r="A3808" t="s">
        <v>3901</v>
      </c>
      <c r="B3808">
        <v>5079</v>
      </c>
      <c r="C3808">
        <v>2</v>
      </c>
    </row>
    <row r="3809" spans="1:3" x14ac:dyDescent="0.25">
      <c r="A3809" t="s">
        <v>3902</v>
      </c>
      <c r="B3809">
        <v>5090</v>
      </c>
      <c r="C3809">
        <v>2</v>
      </c>
    </row>
    <row r="3810" spans="1:3" x14ac:dyDescent="0.25">
      <c r="A3810" t="s">
        <v>3903</v>
      </c>
      <c r="B3810">
        <v>5091</v>
      </c>
      <c r="C3810">
        <v>2</v>
      </c>
    </row>
    <row r="3811" spans="1:3" x14ac:dyDescent="0.25">
      <c r="A3811" t="s">
        <v>3904</v>
      </c>
      <c r="B3811">
        <v>566</v>
      </c>
      <c r="C3811">
        <v>2</v>
      </c>
    </row>
    <row r="3812" spans="1:3" x14ac:dyDescent="0.25">
      <c r="A3812" t="s">
        <v>3905</v>
      </c>
      <c r="B3812">
        <v>567</v>
      </c>
      <c r="C3812">
        <v>2</v>
      </c>
    </row>
    <row r="3813" spans="1:3" x14ac:dyDescent="0.25">
      <c r="A3813" t="s">
        <v>3906</v>
      </c>
      <c r="B3813">
        <v>568</v>
      </c>
      <c r="C3813">
        <v>2</v>
      </c>
    </row>
    <row r="3814" spans="1:3" x14ac:dyDescent="0.25">
      <c r="A3814" t="s">
        <v>3907</v>
      </c>
      <c r="B3814">
        <v>508</v>
      </c>
      <c r="C3814">
        <v>2</v>
      </c>
    </row>
    <row r="3815" spans="1:3" x14ac:dyDescent="0.25">
      <c r="A3815" t="s">
        <v>3908</v>
      </c>
      <c r="B3815">
        <v>5078</v>
      </c>
      <c r="C3815">
        <v>2</v>
      </c>
    </row>
    <row r="3816" spans="1:3" x14ac:dyDescent="0.25">
      <c r="A3816" t="s">
        <v>3909</v>
      </c>
      <c r="B3816">
        <v>569</v>
      </c>
      <c r="C3816">
        <v>2</v>
      </c>
    </row>
    <row r="3817" spans="1:3" x14ac:dyDescent="0.25">
      <c r="A3817" t="s">
        <v>3910</v>
      </c>
      <c r="B3817">
        <v>565</v>
      </c>
      <c r="C3817">
        <v>2</v>
      </c>
    </row>
    <row r="3818" spans="1:3" x14ac:dyDescent="0.25">
      <c r="A3818" t="s">
        <v>3911</v>
      </c>
      <c r="B3818">
        <v>5050</v>
      </c>
      <c r="C3818">
        <v>2</v>
      </c>
    </row>
    <row r="3819" spans="1:3" x14ac:dyDescent="0.25">
      <c r="A3819" t="s">
        <v>3912</v>
      </c>
      <c r="B3819">
        <v>609</v>
      </c>
      <c r="C3819">
        <v>4</v>
      </c>
    </row>
    <row r="3820" spans="1:3" x14ac:dyDescent="0.25">
      <c r="A3820" t="s">
        <v>3913</v>
      </c>
      <c r="B3820" t="s">
        <v>3914</v>
      </c>
      <c r="C3820">
        <v>1</v>
      </c>
    </row>
    <row r="3821" spans="1:3" x14ac:dyDescent="0.25">
      <c r="A3821" t="s">
        <v>3915</v>
      </c>
      <c r="B3821">
        <v>6726</v>
      </c>
      <c r="C3821">
        <v>1</v>
      </c>
    </row>
    <row r="3822" spans="1:3" x14ac:dyDescent="0.25">
      <c r="A3822" t="s">
        <v>3916</v>
      </c>
      <c r="B3822">
        <v>6790</v>
      </c>
      <c r="C3822">
        <v>1</v>
      </c>
    </row>
    <row r="3823" spans="1:3" x14ac:dyDescent="0.25">
      <c r="A3823" t="s">
        <v>3917</v>
      </c>
      <c r="B3823">
        <v>6789</v>
      </c>
      <c r="C3823">
        <v>20</v>
      </c>
    </row>
    <row r="3824" spans="1:3" x14ac:dyDescent="0.25">
      <c r="A3824" t="s">
        <v>3918</v>
      </c>
      <c r="B3824">
        <v>6718</v>
      </c>
      <c r="C3824">
        <v>25</v>
      </c>
    </row>
    <row r="3825" spans="1:3" x14ac:dyDescent="0.25">
      <c r="A3825" t="s">
        <v>3919</v>
      </c>
      <c r="B3825">
        <v>6727</v>
      </c>
      <c r="C3825">
        <v>25</v>
      </c>
    </row>
    <row r="3826" spans="1:3" x14ac:dyDescent="0.25">
      <c r="A3826" t="s">
        <v>3920</v>
      </c>
      <c r="B3826">
        <v>6798</v>
      </c>
      <c r="C3826">
        <v>10</v>
      </c>
    </row>
    <row r="3827" spans="1:3" x14ac:dyDescent="0.25">
      <c r="A3827" t="s">
        <v>3921</v>
      </c>
      <c r="B3827">
        <v>6731</v>
      </c>
      <c r="C3827">
        <v>25</v>
      </c>
    </row>
    <row r="3828" spans="1:3" x14ac:dyDescent="0.25">
      <c r="A3828" t="s">
        <v>3922</v>
      </c>
      <c r="B3828">
        <v>6810</v>
      </c>
      <c r="C3828">
        <v>1</v>
      </c>
    </row>
    <row r="3829" spans="1:3" x14ac:dyDescent="0.25">
      <c r="A3829" t="s">
        <v>3923</v>
      </c>
      <c r="B3829">
        <v>6810</v>
      </c>
      <c r="C3829">
        <v>2</v>
      </c>
    </row>
    <row r="3830" spans="1:3" x14ac:dyDescent="0.25">
      <c r="A3830" t="s">
        <v>3924</v>
      </c>
      <c r="B3830">
        <v>6810</v>
      </c>
      <c r="C3830">
        <v>24</v>
      </c>
    </row>
    <row r="3831" spans="1:3" x14ac:dyDescent="0.25">
      <c r="A3831" t="s">
        <v>3925</v>
      </c>
      <c r="B3831">
        <v>6811</v>
      </c>
      <c r="C3831">
        <v>1</v>
      </c>
    </row>
    <row r="3832" spans="1:3" x14ac:dyDescent="0.25">
      <c r="A3832" t="s">
        <v>3926</v>
      </c>
      <c r="B3832">
        <v>6811</v>
      </c>
      <c r="C3832">
        <v>2</v>
      </c>
    </row>
    <row r="3833" spans="1:3" x14ac:dyDescent="0.25">
      <c r="A3833" t="s">
        <v>3927</v>
      </c>
      <c r="B3833">
        <v>6811</v>
      </c>
      <c r="C3833">
        <v>24</v>
      </c>
    </row>
    <row r="3834" spans="1:3" x14ac:dyDescent="0.25">
      <c r="A3834" t="s">
        <v>3928</v>
      </c>
      <c r="B3834">
        <v>6812</v>
      </c>
      <c r="C3834">
        <v>1</v>
      </c>
    </row>
    <row r="3835" spans="1:3" x14ac:dyDescent="0.25">
      <c r="A3835" t="s">
        <v>3929</v>
      </c>
      <c r="B3835">
        <v>6812</v>
      </c>
      <c r="C3835">
        <v>2</v>
      </c>
    </row>
    <row r="3836" spans="1:3" x14ac:dyDescent="0.25">
      <c r="A3836" t="s">
        <v>3930</v>
      </c>
      <c r="B3836">
        <v>6812</v>
      </c>
      <c r="C3836">
        <v>24</v>
      </c>
    </row>
    <row r="3837" spans="1:3" x14ac:dyDescent="0.25">
      <c r="A3837" t="s">
        <v>3931</v>
      </c>
      <c r="B3837">
        <v>6813</v>
      </c>
      <c r="C3837">
        <v>1</v>
      </c>
    </row>
    <row r="3838" spans="1:3" x14ac:dyDescent="0.25">
      <c r="A3838" t="s">
        <v>3932</v>
      </c>
      <c r="B3838">
        <v>6813</v>
      </c>
      <c r="C3838">
        <v>2</v>
      </c>
    </row>
    <row r="3839" spans="1:3" x14ac:dyDescent="0.25">
      <c r="A3839" t="s">
        <v>3933</v>
      </c>
      <c r="B3839">
        <v>6813</v>
      </c>
      <c r="C3839">
        <v>24</v>
      </c>
    </row>
    <row r="3840" spans="1:3" x14ac:dyDescent="0.25">
      <c r="A3840" t="s">
        <v>3934</v>
      </c>
      <c r="B3840">
        <v>6120</v>
      </c>
      <c r="C3840">
        <v>1</v>
      </c>
    </row>
    <row r="3841" spans="1:3" x14ac:dyDescent="0.25">
      <c r="A3841" t="s">
        <v>3935</v>
      </c>
      <c r="B3841">
        <v>6120</v>
      </c>
      <c r="C3841">
        <v>2</v>
      </c>
    </row>
    <row r="3842" spans="1:3" x14ac:dyDescent="0.25">
      <c r="A3842" t="s">
        <v>3936</v>
      </c>
      <c r="B3842">
        <v>6120</v>
      </c>
      <c r="C3842">
        <v>36</v>
      </c>
    </row>
    <row r="3843" spans="1:3" x14ac:dyDescent="0.25">
      <c r="A3843" t="s">
        <v>3937</v>
      </c>
      <c r="B3843">
        <v>808</v>
      </c>
      <c r="C3843">
        <v>1</v>
      </c>
    </row>
    <row r="3844" spans="1:3" x14ac:dyDescent="0.25">
      <c r="A3844" t="s">
        <v>3938</v>
      </c>
      <c r="B3844">
        <v>808</v>
      </c>
      <c r="C3844">
        <v>4</v>
      </c>
    </row>
    <row r="3845" spans="1:3" x14ac:dyDescent="0.25">
      <c r="A3845" t="s">
        <v>3939</v>
      </c>
      <c r="B3845">
        <v>808</v>
      </c>
      <c r="C3845">
        <v>12</v>
      </c>
    </row>
    <row r="3846" spans="1:3" x14ac:dyDescent="0.25">
      <c r="A3846" t="s">
        <v>3940</v>
      </c>
      <c r="B3846">
        <v>808</v>
      </c>
      <c r="C3846">
        <v>24</v>
      </c>
    </row>
    <row r="3847" spans="1:3" x14ac:dyDescent="0.25">
      <c r="A3847" t="s">
        <v>3941</v>
      </c>
      <c r="B3847">
        <v>808</v>
      </c>
      <c r="C3847">
        <v>144</v>
      </c>
    </row>
    <row r="3848" spans="1:3" x14ac:dyDescent="0.25">
      <c r="A3848" t="s">
        <v>3942</v>
      </c>
      <c r="B3848">
        <v>809</v>
      </c>
      <c r="C3848">
        <v>6</v>
      </c>
    </row>
    <row r="3849" spans="1:3" x14ac:dyDescent="0.25">
      <c r="A3849" t="s">
        <v>3943</v>
      </c>
      <c r="B3849">
        <v>809</v>
      </c>
      <c r="C3849">
        <v>24</v>
      </c>
    </row>
    <row r="3850" spans="1:3" x14ac:dyDescent="0.25">
      <c r="A3850" t="s">
        <v>3944</v>
      </c>
      <c r="B3850">
        <v>809</v>
      </c>
      <c r="C3850">
        <v>144</v>
      </c>
    </row>
    <row r="3851" spans="1:3" x14ac:dyDescent="0.25">
      <c r="A3851" t="s">
        <v>3945</v>
      </c>
      <c r="B3851">
        <v>810</v>
      </c>
      <c r="C3851">
        <v>6</v>
      </c>
    </row>
    <row r="3852" spans="1:3" x14ac:dyDescent="0.25">
      <c r="A3852" t="s">
        <v>3946</v>
      </c>
      <c r="B3852">
        <v>810</v>
      </c>
      <c r="C3852">
        <v>24</v>
      </c>
    </row>
    <row r="3853" spans="1:3" x14ac:dyDescent="0.25">
      <c r="A3853" t="s">
        <v>3947</v>
      </c>
      <c r="B3853">
        <v>810</v>
      </c>
      <c r="C3853">
        <v>144</v>
      </c>
    </row>
    <row r="3854" spans="1:3" x14ac:dyDescent="0.25">
      <c r="A3854" t="s">
        <v>3948</v>
      </c>
      <c r="B3854">
        <v>811</v>
      </c>
      <c r="C3854">
        <v>4</v>
      </c>
    </row>
    <row r="3855" spans="1:3" x14ac:dyDescent="0.25">
      <c r="A3855" t="s">
        <v>3949</v>
      </c>
      <c r="B3855">
        <v>811</v>
      </c>
      <c r="C3855">
        <v>24</v>
      </c>
    </row>
    <row r="3856" spans="1:3" x14ac:dyDescent="0.25">
      <c r="A3856" t="s">
        <v>3950</v>
      </c>
      <c r="B3856">
        <v>811</v>
      </c>
      <c r="C3856">
        <v>144</v>
      </c>
    </row>
    <row r="3857" spans="1:3" x14ac:dyDescent="0.25">
      <c r="A3857" t="s">
        <v>3951</v>
      </c>
      <c r="B3857">
        <v>6727</v>
      </c>
      <c r="C3857">
        <v>1</v>
      </c>
    </row>
    <row r="3858" spans="1:3" x14ac:dyDescent="0.25">
      <c r="A3858" t="s">
        <v>3952</v>
      </c>
      <c r="B3858">
        <v>541</v>
      </c>
      <c r="C3858">
        <v>2</v>
      </c>
    </row>
    <row r="3859" spans="1:3" x14ac:dyDescent="0.25">
      <c r="A3859" t="s">
        <v>3953</v>
      </c>
      <c r="B3859">
        <v>3173</v>
      </c>
      <c r="C3859">
        <v>1</v>
      </c>
    </row>
    <row r="3860" spans="1:3" x14ac:dyDescent="0.25">
      <c r="A3860" t="s">
        <v>3954</v>
      </c>
      <c r="B3860">
        <v>3173</v>
      </c>
      <c r="C3860">
        <v>2</v>
      </c>
    </row>
    <row r="3861" spans="1:3" x14ac:dyDescent="0.25">
      <c r="A3861" t="s">
        <v>3955</v>
      </c>
      <c r="B3861">
        <v>3173</v>
      </c>
      <c r="C3861">
        <v>6</v>
      </c>
    </row>
    <row r="3862" spans="1:3" x14ac:dyDescent="0.25">
      <c r="A3862" t="s">
        <v>3956</v>
      </c>
      <c r="B3862">
        <v>5496</v>
      </c>
      <c r="C3862">
        <v>4</v>
      </c>
    </row>
    <row r="3863" spans="1:3" x14ac:dyDescent="0.25">
      <c r="A3863" t="s">
        <v>3957</v>
      </c>
      <c r="B3863">
        <v>5496</v>
      </c>
      <c r="C3863">
        <v>48</v>
      </c>
    </row>
    <row r="3864" spans="1:3" x14ac:dyDescent="0.25">
      <c r="A3864" t="s">
        <v>3958</v>
      </c>
      <c r="B3864">
        <v>8000</v>
      </c>
      <c r="C3864">
        <v>20</v>
      </c>
    </row>
    <row r="3865" spans="1:3" x14ac:dyDescent="0.25">
      <c r="A3865" t="s">
        <v>3959</v>
      </c>
      <c r="B3865">
        <v>802</v>
      </c>
      <c r="C3865">
        <v>144</v>
      </c>
    </row>
    <row r="3866" spans="1:3" x14ac:dyDescent="0.25">
      <c r="A3866" t="s">
        <v>3960</v>
      </c>
      <c r="B3866">
        <v>803</v>
      </c>
      <c r="C3866">
        <v>144</v>
      </c>
    </row>
    <row r="3867" spans="1:3" x14ac:dyDescent="0.25">
      <c r="A3867" t="s">
        <v>3961</v>
      </c>
      <c r="B3867">
        <v>804</v>
      </c>
      <c r="C3867">
        <v>144</v>
      </c>
    </row>
    <row r="3868" spans="1:3" x14ac:dyDescent="0.25">
      <c r="A3868" t="s">
        <v>3962</v>
      </c>
      <c r="B3868">
        <v>804</v>
      </c>
      <c r="C3868">
        <v>144</v>
      </c>
    </row>
    <row r="3869" spans="1:3" x14ac:dyDescent="0.25">
      <c r="A3869" t="s">
        <v>3963</v>
      </c>
      <c r="B3869">
        <v>807</v>
      </c>
      <c r="C3869">
        <v>144</v>
      </c>
    </row>
    <row r="3870" spans="1:3" x14ac:dyDescent="0.25">
      <c r="A3870" t="s">
        <v>3964</v>
      </c>
      <c r="B3870">
        <v>808</v>
      </c>
      <c r="C3870">
        <v>10</v>
      </c>
    </row>
    <row r="3871" spans="1:3" x14ac:dyDescent="0.25">
      <c r="A3871" t="s">
        <v>3965</v>
      </c>
      <c r="B3871">
        <v>809</v>
      </c>
      <c r="C3871">
        <v>6</v>
      </c>
    </row>
    <row r="3872" spans="1:3" x14ac:dyDescent="0.25">
      <c r="A3872" t="s">
        <v>3966</v>
      </c>
      <c r="B3872">
        <v>851</v>
      </c>
      <c r="C3872">
        <v>12</v>
      </c>
    </row>
    <row r="3873" spans="1:3" x14ac:dyDescent="0.25">
      <c r="A3873" t="s">
        <v>3967</v>
      </c>
      <c r="B3873">
        <v>1753</v>
      </c>
      <c r="C3873">
        <v>12</v>
      </c>
    </row>
    <row r="3874" spans="1:3" x14ac:dyDescent="0.25">
      <c r="A3874" t="s">
        <v>3968</v>
      </c>
      <c r="B3874">
        <v>808</v>
      </c>
      <c r="C3874">
        <v>2</v>
      </c>
    </row>
    <row r="3875" spans="1:3" x14ac:dyDescent="0.25">
      <c r="A3875" t="s">
        <v>3969</v>
      </c>
      <c r="B3875">
        <v>6802</v>
      </c>
      <c r="C3875">
        <v>1</v>
      </c>
    </row>
    <row r="3876" spans="1:3" x14ac:dyDescent="0.25">
      <c r="A3876" t="s">
        <v>3970</v>
      </c>
      <c r="B3876">
        <v>560</v>
      </c>
      <c r="C3876">
        <v>3</v>
      </c>
    </row>
    <row r="3877" spans="1:3" x14ac:dyDescent="0.25">
      <c r="A3877" t="s">
        <v>3971</v>
      </c>
      <c r="B3877">
        <v>2007</v>
      </c>
      <c r="C3877">
        <v>1</v>
      </c>
    </row>
    <row r="3878" spans="1:3" x14ac:dyDescent="0.25">
      <c r="A3878" t="s">
        <v>3972</v>
      </c>
      <c r="B3878">
        <v>750</v>
      </c>
      <c r="C3878">
        <v>2</v>
      </c>
    </row>
    <row r="3879" spans="1:3" x14ac:dyDescent="0.25">
      <c r="A3879" t="s">
        <v>3973</v>
      </c>
      <c r="B3879">
        <v>750</v>
      </c>
      <c r="C3879">
        <v>48</v>
      </c>
    </row>
    <row r="3880" spans="1:3" x14ac:dyDescent="0.25">
      <c r="A3880" t="s">
        <v>3974</v>
      </c>
      <c r="B3880">
        <v>34280</v>
      </c>
      <c r="C3880">
        <v>2</v>
      </c>
    </row>
    <row r="3881" spans="1:3" x14ac:dyDescent="0.25">
      <c r="A3881" t="s">
        <v>3975</v>
      </c>
      <c r="B3881">
        <v>34280</v>
      </c>
      <c r="C3881">
        <v>24</v>
      </c>
    </row>
    <row r="3882" spans="1:3" x14ac:dyDescent="0.25">
      <c r="A3882" t="s">
        <v>3976</v>
      </c>
      <c r="B3882">
        <v>31741</v>
      </c>
      <c r="C3882">
        <v>2</v>
      </c>
    </row>
    <row r="3883" spans="1:3" x14ac:dyDescent="0.25">
      <c r="A3883" t="s">
        <v>3977</v>
      </c>
      <c r="B3883">
        <v>31741</v>
      </c>
      <c r="C3883">
        <v>48</v>
      </c>
    </row>
    <row r="3884" spans="1:3" x14ac:dyDescent="0.25">
      <c r="A3884" t="s">
        <v>3978</v>
      </c>
      <c r="B3884">
        <v>70513</v>
      </c>
      <c r="C3884">
        <v>2</v>
      </c>
    </row>
    <row r="3885" spans="1:3" x14ac:dyDescent="0.25">
      <c r="A3885" t="s">
        <v>3979</v>
      </c>
      <c r="B3885">
        <v>70513</v>
      </c>
      <c r="C3885">
        <v>48</v>
      </c>
    </row>
    <row r="3886" spans="1:3" x14ac:dyDescent="0.25">
      <c r="A3886" t="s">
        <v>3980</v>
      </c>
      <c r="B3886">
        <v>1264</v>
      </c>
      <c r="C3886">
        <v>1</v>
      </c>
    </row>
    <row r="3887" spans="1:3" x14ac:dyDescent="0.25">
      <c r="A3887" t="s">
        <v>3981</v>
      </c>
      <c r="B3887">
        <v>1264</v>
      </c>
      <c r="C3887">
        <v>2</v>
      </c>
    </row>
    <row r="3888" spans="1:3" x14ac:dyDescent="0.25">
      <c r="A3888" t="s">
        <v>3982</v>
      </c>
      <c r="B3888">
        <v>1264</v>
      </c>
      <c r="C3888">
        <v>24</v>
      </c>
    </row>
    <row r="3889" spans="1:3" x14ac:dyDescent="0.25">
      <c r="A3889" t="s">
        <v>3983</v>
      </c>
      <c r="B3889">
        <v>1265</v>
      </c>
      <c r="C3889">
        <v>1</v>
      </c>
    </row>
    <row r="3890" spans="1:3" x14ac:dyDescent="0.25">
      <c r="A3890" t="s">
        <v>3984</v>
      </c>
      <c r="B3890">
        <v>1265</v>
      </c>
      <c r="C3890">
        <v>2</v>
      </c>
    </row>
    <row r="3891" spans="1:3" x14ac:dyDescent="0.25">
      <c r="A3891" t="s">
        <v>3985</v>
      </c>
      <c r="B3891">
        <v>1265</v>
      </c>
      <c r="C3891">
        <v>24</v>
      </c>
    </row>
    <row r="3892" spans="1:3" x14ac:dyDescent="0.25">
      <c r="A3892" t="s">
        <v>3986</v>
      </c>
      <c r="B3892">
        <v>5476</v>
      </c>
      <c r="C3892">
        <v>2</v>
      </c>
    </row>
    <row r="3893" spans="1:3" x14ac:dyDescent="0.25">
      <c r="A3893" t="s">
        <v>3987</v>
      </c>
      <c r="B3893">
        <v>573</v>
      </c>
      <c r="C3893">
        <v>4</v>
      </c>
    </row>
    <row r="3894" spans="1:3" x14ac:dyDescent="0.25">
      <c r="A3894" t="s">
        <v>3988</v>
      </c>
      <c r="B3894">
        <v>6800</v>
      </c>
      <c r="C3894">
        <v>24</v>
      </c>
    </row>
    <row r="3895" spans="1:3" x14ac:dyDescent="0.25">
      <c r="A3895" t="s">
        <v>3989</v>
      </c>
      <c r="B3895">
        <v>6800</v>
      </c>
      <c r="C3895">
        <v>1</v>
      </c>
    </row>
    <row r="3896" spans="1:3" x14ac:dyDescent="0.25">
      <c r="A3896" t="s">
        <v>3990</v>
      </c>
      <c r="B3896">
        <v>6801</v>
      </c>
      <c r="C3896">
        <v>24</v>
      </c>
    </row>
    <row r="3897" spans="1:3" x14ac:dyDescent="0.25">
      <c r="A3897" t="s">
        <v>3991</v>
      </c>
      <c r="B3897">
        <v>6801</v>
      </c>
      <c r="C3897">
        <v>1</v>
      </c>
    </row>
    <row r="3898" spans="1:3" x14ac:dyDescent="0.25">
      <c r="A3898" t="s">
        <v>3992</v>
      </c>
      <c r="B3898">
        <v>6802</v>
      </c>
      <c r="C3898">
        <v>24</v>
      </c>
    </row>
    <row r="3899" spans="1:3" x14ac:dyDescent="0.25">
      <c r="A3899" t="s">
        <v>3993</v>
      </c>
      <c r="B3899">
        <v>809</v>
      </c>
      <c r="C3899">
        <v>24</v>
      </c>
    </row>
    <row r="3900" spans="1:3" x14ac:dyDescent="0.25">
      <c r="A3900" t="s">
        <v>3994</v>
      </c>
      <c r="B3900">
        <v>6803</v>
      </c>
      <c r="C3900">
        <v>1</v>
      </c>
    </row>
    <row r="3901" spans="1:3" x14ac:dyDescent="0.25">
      <c r="A3901" t="s">
        <v>3995</v>
      </c>
      <c r="B3901">
        <v>6804</v>
      </c>
      <c r="C3901">
        <v>1</v>
      </c>
    </row>
    <row r="3902" spans="1:3" x14ac:dyDescent="0.25">
      <c r="A3902" t="s">
        <v>3996</v>
      </c>
      <c r="B3902">
        <v>809</v>
      </c>
      <c r="C3902">
        <v>24</v>
      </c>
    </row>
    <row r="3903" spans="1:3" x14ac:dyDescent="0.25">
      <c r="A3903" t="s">
        <v>3997</v>
      </c>
      <c r="B3903">
        <v>6006</v>
      </c>
      <c r="C3903">
        <v>4</v>
      </c>
    </row>
    <row r="3904" spans="1:3" x14ac:dyDescent="0.25">
      <c r="A3904" t="s">
        <v>3998</v>
      </c>
      <c r="B3904" t="s">
        <v>1433</v>
      </c>
      <c r="C3904">
        <v>1</v>
      </c>
    </row>
    <row r="3905" spans="1:3" x14ac:dyDescent="0.25">
      <c r="A3905" t="s">
        <v>3999</v>
      </c>
      <c r="B3905">
        <v>41166</v>
      </c>
      <c r="C3905">
        <v>1</v>
      </c>
    </row>
    <row r="3906" spans="1:3" x14ac:dyDescent="0.25">
      <c r="A3906" t="s">
        <v>4000</v>
      </c>
      <c r="B3906">
        <v>3180</v>
      </c>
      <c r="C3906">
        <v>4</v>
      </c>
    </row>
    <row r="3907" spans="1:3" x14ac:dyDescent="0.25">
      <c r="A3907" t="s">
        <v>4001</v>
      </c>
      <c r="B3907">
        <v>6803</v>
      </c>
      <c r="C3907">
        <v>2</v>
      </c>
    </row>
    <row r="3908" spans="1:3" x14ac:dyDescent="0.25">
      <c r="A3908" t="s">
        <v>4002</v>
      </c>
      <c r="B3908">
        <v>41166</v>
      </c>
      <c r="C3908">
        <v>3</v>
      </c>
    </row>
    <row r="3909" spans="1:3" x14ac:dyDescent="0.25">
      <c r="A3909" t="s">
        <v>4003</v>
      </c>
      <c r="B3909">
        <v>2569</v>
      </c>
      <c r="C3909">
        <v>1</v>
      </c>
    </row>
    <row r="3910" spans="1:3" x14ac:dyDescent="0.25">
      <c r="A3910" t="s">
        <v>4004</v>
      </c>
      <c r="B3910">
        <v>6809</v>
      </c>
      <c r="C3910">
        <v>1</v>
      </c>
    </row>
    <row r="3911" spans="1:3" x14ac:dyDescent="0.25">
      <c r="A3911" t="s">
        <v>4005</v>
      </c>
      <c r="B3911">
        <v>2561</v>
      </c>
      <c r="C3911">
        <v>1</v>
      </c>
    </row>
    <row r="3912" spans="1:3" x14ac:dyDescent="0.25">
      <c r="A3912" t="s">
        <v>4006</v>
      </c>
      <c r="B3912">
        <v>1830</v>
      </c>
      <c r="C3912">
        <v>4</v>
      </c>
    </row>
    <row r="3913" spans="1:3" x14ac:dyDescent="0.25">
      <c r="A3913" t="s">
        <v>4007</v>
      </c>
      <c r="B3913">
        <v>93591</v>
      </c>
      <c r="C3913">
        <v>1</v>
      </c>
    </row>
    <row r="3914" spans="1:3" x14ac:dyDescent="0.25">
      <c r="A3914" t="s">
        <v>4008</v>
      </c>
      <c r="B3914">
        <v>93578</v>
      </c>
      <c r="C3914">
        <v>1</v>
      </c>
    </row>
    <row r="3915" spans="1:3" x14ac:dyDescent="0.25">
      <c r="A3915" t="s">
        <v>4009</v>
      </c>
      <c r="B3915">
        <v>3867</v>
      </c>
      <c r="C3915">
        <v>1</v>
      </c>
    </row>
    <row r="3916" spans="1:3" x14ac:dyDescent="0.25">
      <c r="A3916" t="s">
        <v>4010</v>
      </c>
      <c r="B3916">
        <v>4440</v>
      </c>
      <c r="C3916">
        <v>4</v>
      </c>
    </row>
    <row r="3917" spans="1:3" x14ac:dyDescent="0.25">
      <c r="A3917" t="s">
        <v>4011</v>
      </c>
      <c r="B3917">
        <v>6798</v>
      </c>
      <c r="C3917">
        <v>1</v>
      </c>
    </row>
    <row r="3918" spans="1:3" x14ac:dyDescent="0.25">
      <c r="A3918" t="s">
        <v>4012</v>
      </c>
      <c r="B3918" t="s">
        <v>4013</v>
      </c>
      <c r="C3918">
        <v>5</v>
      </c>
    </row>
    <row r="3919" spans="1:3" x14ac:dyDescent="0.25">
      <c r="A3919" t="s">
        <v>4014</v>
      </c>
      <c r="B3919" t="s">
        <v>4015</v>
      </c>
      <c r="C3919">
        <v>4</v>
      </c>
    </row>
    <row r="3920" spans="1:3" x14ac:dyDescent="0.25">
      <c r="A3920" t="s">
        <v>4016</v>
      </c>
      <c r="B3920" t="s">
        <v>4017</v>
      </c>
      <c r="C3920">
        <v>8</v>
      </c>
    </row>
    <row r="3921" spans="1:3" x14ac:dyDescent="0.25">
      <c r="A3921" t="s">
        <v>4018</v>
      </c>
      <c r="B3921">
        <v>6760</v>
      </c>
      <c r="C3921">
        <v>4</v>
      </c>
    </row>
    <row r="3922" spans="1:3" x14ac:dyDescent="0.25">
      <c r="A3922" t="s">
        <v>4019</v>
      </c>
      <c r="B3922">
        <v>2242</v>
      </c>
      <c r="C3922">
        <v>4</v>
      </c>
    </row>
    <row r="3923" spans="1:3" x14ac:dyDescent="0.25">
      <c r="A3923" t="s">
        <v>4020</v>
      </c>
      <c r="B3923">
        <v>2560</v>
      </c>
      <c r="C3923">
        <v>1</v>
      </c>
    </row>
    <row r="3924" spans="1:3" x14ac:dyDescent="0.25">
      <c r="A3924" t="s">
        <v>4021</v>
      </c>
      <c r="B3924">
        <v>3312</v>
      </c>
      <c r="C3924">
        <v>3</v>
      </c>
    </row>
    <row r="3925" spans="1:3" x14ac:dyDescent="0.25">
      <c r="A3925" t="s">
        <v>4022</v>
      </c>
      <c r="B3925">
        <v>1268</v>
      </c>
      <c r="C3925">
        <v>1</v>
      </c>
    </row>
    <row r="3926" spans="1:3" x14ac:dyDescent="0.25">
      <c r="A3926" t="s">
        <v>4023</v>
      </c>
      <c r="B3926">
        <v>1267</v>
      </c>
      <c r="C3926">
        <v>1</v>
      </c>
    </row>
    <row r="3927" spans="1:3" x14ac:dyDescent="0.25">
      <c r="A3927" t="s">
        <v>4024</v>
      </c>
      <c r="B3927">
        <v>2151</v>
      </c>
      <c r="C3927">
        <v>1</v>
      </c>
    </row>
    <row r="3928" spans="1:3" x14ac:dyDescent="0.25">
      <c r="A3928" t="s">
        <v>4025</v>
      </c>
      <c r="B3928" t="s">
        <v>4026</v>
      </c>
      <c r="C3928">
        <v>4</v>
      </c>
    </row>
    <row r="3929" spans="1:3" x14ac:dyDescent="0.25">
      <c r="A3929" t="s">
        <v>4027</v>
      </c>
      <c r="B3929">
        <v>275</v>
      </c>
      <c r="C3929">
        <v>3</v>
      </c>
    </row>
    <row r="3930" spans="1:3" x14ac:dyDescent="0.25">
      <c r="A3930" t="s">
        <v>4028</v>
      </c>
      <c r="B3930">
        <v>1266</v>
      </c>
      <c r="C3930">
        <v>1</v>
      </c>
    </row>
    <row r="3931" spans="1:3" x14ac:dyDescent="0.25">
      <c r="A3931" t="s">
        <v>4029</v>
      </c>
      <c r="B3931">
        <v>37600</v>
      </c>
      <c r="C3931">
        <v>3</v>
      </c>
    </row>
    <row r="3932" spans="1:3" x14ac:dyDescent="0.25">
      <c r="A3932" t="s">
        <v>4030</v>
      </c>
      <c r="B3932">
        <v>2562</v>
      </c>
      <c r="C3932">
        <v>1</v>
      </c>
    </row>
    <row r="3933" spans="1:3" x14ac:dyDescent="0.25">
      <c r="A3933" t="s">
        <v>4031</v>
      </c>
      <c r="B3933">
        <v>30354</v>
      </c>
      <c r="C3933">
        <v>1</v>
      </c>
    </row>
    <row r="3934" spans="1:3" x14ac:dyDescent="0.25">
      <c r="A3934" t="s">
        <v>4032</v>
      </c>
      <c r="B3934">
        <v>719</v>
      </c>
      <c r="C3934">
        <v>1</v>
      </c>
    </row>
    <row r="3935" spans="1:3" x14ac:dyDescent="0.25">
      <c r="A3935" t="s">
        <v>4033</v>
      </c>
      <c r="B3935">
        <v>1922</v>
      </c>
      <c r="C3935">
        <v>1</v>
      </c>
    </row>
    <row r="3936" spans="1:3" x14ac:dyDescent="0.25">
      <c r="A3936" t="s">
        <v>4034</v>
      </c>
      <c r="B3936">
        <v>1922</v>
      </c>
      <c r="C3936">
        <v>2</v>
      </c>
    </row>
    <row r="3937" spans="1:3" x14ac:dyDescent="0.25">
      <c r="A3937" t="s">
        <v>4035</v>
      </c>
      <c r="B3937">
        <v>2150</v>
      </c>
      <c r="C3937">
        <v>1</v>
      </c>
    </row>
    <row r="3938" spans="1:3" x14ac:dyDescent="0.25">
      <c r="A3938" t="s">
        <v>4036</v>
      </c>
      <c r="B3938">
        <v>2150</v>
      </c>
      <c r="C3938">
        <v>2</v>
      </c>
    </row>
    <row r="3939" spans="1:3" x14ac:dyDescent="0.25">
      <c r="A3939" t="s">
        <v>4037</v>
      </c>
      <c r="B3939">
        <v>2151</v>
      </c>
      <c r="C3939">
        <v>2</v>
      </c>
    </row>
    <row r="3940" spans="1:3" x14ac:dyDescent="0.25">
      <c r="A3940" t="s">
        <v>4038</v>
      </c>
      <c r="B3940">
        <v>1267</v>
      </c>
      <c r="C3940">
        <v>2</v>
      </c>
    </row>
    <row r="3941" spans="1:3" x14ac:dyDescent="0.25">
      <c r="A3941" t="s">
        <v>4039</v>
      </c>
      <c r="B3941">
        <v>1268</v>
      </c>
      <c r="C3941">
        <v>2</v>
      </c>
    </row>
    <row r="3942" spans="1:3" x14ac:dyDescent="0.25">
      <c r="A3942" t="s">
        <v>4040</v>
      </c>
      <c r="B3942">
        <v>3816</v>
      </c>
      <c r="C3942">
        <v>1</v>
      </c>
    </row>
    <row r="3943" spans="1:3" x14ac:dyDescent="0.25">
      <c r="A3943" t="s">
        <v>4041</v>
      </c>
      <c r="B3943">
        <v>3816</v>
      </c>
      <c r="C3943">
        <v>2</v>
      </c>
    </row>
    <row r="3944" spans="1:3" x14ac:dyDescent="0.25">
      <c r="A3944" t="s">
        <v>4042</v>
      </c>
      <c r="B3944" t="s">
        <v>4043</v>
      </c>
      <c r="C3944">
        <v>192</v>
      </c>
    </row>
    <row r="3945" spans="1:3" x14ac:dyDescent="0.25">
      <c r="A3945" t="s">
        <v>4044</v>
      </c>
      <c r="B3945" t="s">
        <v>4043</v>
      </c>
      <c r="C3945">
        <v>1152</v>
      </c>
    </row>
    <row r="3946" spans="1:3" x14ac:dyDescent="0.25">
      <c r="A3946" t="s">
        <v>4045</v>
      </c>
      <c r="B3946" t="s">
        <v>4046</v>
      </c>
      <c r="C3946">
        <v>192</v>
      </c>
    </row>
    <row r="3947" spans="1:3" x14ac:dyDescent="0.25">
      <c r="A3947" t="s">
        <v>4047</v>
      </c>
      <c r="B3947" t="s">
        <v>4046</v>
      </c>
      <c r="C3947">
        <v>1152</v>
      </c>
    </row>
    <row r="3948" spans="1:3" x14ac:dyDescent="0.25">
      <c r="A3948" t="s">
        <v>4048</v>
      </c>
      <c r="B3948">
        <v>112</v>
      </c>
      <c r="C3948">
        <v>1</v>
      </c>
    </row>
    <row r="3949" spans="1:3" x14ac:dyDescent="0.25">
      <c r="A3949" t="s">
        <v>4049</v>
      </c>
      <c r="B3949">
        <v>112</v>
      </c>
      <c r="C3949">
        <v>2</v>
      </c>
    </row>
    <row r="3950" spans="1:3" x14ac:dyDescent="0.25">
      <c r="A3950" t="s">
        <v>4050</v>
      </c>
      <c r="B3950">
        <v>112</v>
      </c>
      <c r="C3950">
        <v>24</v>
      </c>
    </row>
    <row r="3951" spans="1:3" x14ac:dyDescent="0.25">
      <c r="A3951" t="s">
        <v>4051</v>
      </c>
      <c r="B3951">
        <v>72780</v>
      </c>
      <c r="C3951">
        <v>4</v>
      </c>
    </row>
    <row r="3952" spans="1:3" x14ac:dyDescent="0.25">
      <c r="A3952" t="s">
        <v>4052</v>
      </c>
      <c r="B3952">
        <v>72780</v>
      </c>
      <c r="C3952">
        <v>48</v>
      </c>
    </row>
    <row r="3953" spans="1:3" x14ac:dyDescent="0.25">
      <c r="A3953" t="s">
        <v>4053</v>
      </c>
      <c r="B3953">
        <v>72781</v>
      </c>
      <c r="C3953">
        <v>4</v>
      </c>
    </row>
    <row r="3954" spans="1:3" x14ac:dyDescent="0.25">
      <c r="A3954" t="s">
        <v>4054</v>
      </c>
      <c r="B3954">
        <v>72781</v>
      </c>
      <c r="C3954">
        <v>48</v>
      </c>
    </row>
    <row r="3955" spans="1:3" x14ac:dyDescent="0.25">
      <c r="A3955" t="s">
        <v>4055</v>
      </c>
      <c r="B3955">
        <v>72786</v>
      </c>
      <c r="C3955">
        <v>4</v>
      </c>
    </row>
    <row r="3956" spans="1:3" x14ac:dyDescent="0.25">
      <c r="A3956" t="s">
        <v>4056</v>
      </c>
      <c r="B3956">
        <v>72786</v>
      </c>
      <c r="C3956">
        <v>48</v>
      </c>
    </row>
    <row r="3957" spans="1:3" x14ac:dyDescent="0.25">
      <c r="A3957" t="s">
        <v>4057</v>
      </c>
      <c r="B3957">
        <v>72822</v>
      </c>
      <c r="C3957">
        <v>4</v>
      </c>
    </row>
    <row r="3958" spans="1:3" x14ac:dyDescent="0.25">
      <c r="A3958" t="s">
        <v>4058</v>
      </c>
      <c r="B3958">
        <v>72822</v>
      </c>
      <c r="C3958">
        <v>48</v>
      </c>
    </row>
    <row r="3959" spans="1:3" x14ac:dyDescent="0.25">
      <c r="A3959" t="s">
        <v>4059</v>
      </c>
      <c r="B3959">
        <v>72321</v>
      </c>
      <c r="C3959">
        <v>2</v>
      </c>
    </row>
    <row r="3960" spans="1:3" x14ac:dyDescent="0.25">
      <c r="A3960" t="s">
        <v>4060</v>
      </c>
      <c r="B3960">
        <v>72321</v>
      </c>
      <c r="C3960">
        <v>48</v>
      </c>
    </row>
    <row r="3961" spans="1:3" x14ac:dyDescent="0.25">
      <c r="A3961" t="s">
        <v>4061</v>
      </c>
      <c r="B3961">
        <v>72322</v>
      </c>
      <c r="C3961">
        <v>2</v>
      </c>
    </row>
    <row r="3962" spans="1:3" x14ac:dyDescent="0.25">
      <c r="A3962" t="s">
        <v>4062</v>
      </c>
      <c r="B3962">
        <v>72322</v>
      </c>
      <c r="C3962">
        <v>48</v>
      </c>
    </row>
    <row r="3963" spans="1:3" x14ac:dyDescent="0.25">
      <c r="A3963" t="s">
        <v>4063</v>
      </c>
      <c r="B3963">
        <v>13556</v>
      </c>
      <c r="C3963">
        <v>2</v>
      </c>
    </row>
    <row r="3964" spans="1:3" x14ac:dyDescent="0.25">
      <c r="A3964" t="s">
        <v>4064</v>
      </c>
      <c r="B3964">
        <v>13556</v>
      </c>
      <c r="C3964">
        <v>48</v>
      </c>
    </row>
    <row r="3965" spans="1:3" x14ac:dyDescent="0.25">
      <c r="A3965" t="s">
        <v>4065</v>
      </c>
      <c r="B3965">
        <v>72823</v>
      </c>
      <c r="C3965">
        <v>4</v>
      </c>
    </row>
    <row r="3966" spans="1:3" x14ac:dyDescent="0.25">
      <c r="A3966" t="s">
        <v>4066</v>
      </c>
      <c r="B3966">
        <v>72823</v>
      </c>
      <c r="C3966">
        <v>48</v>
      </c>
    </row>
    <row r="3967" spans="1:3" x14ac:dyDescent="0.25">
      <c r="A3967" t="s">
        <v>4067</v>
      </c>
      <c r="B3967">
        <v>989</v>
      </c>
      <c r="C3967">
        <v>1</v>
      </c>
    </row>
    <row r="3968" spans="1:3" x14ac:dyDescent="0.25">
      <c r="A3968" t="s">
        <v>4068</v>
      </c>
      <c r="B3968">
        <v>989</v>
      </c>
      <c r="C3968">
        <v>2</v>
      </c>
    </row>
    <row r="3969" spans="1:3" x14ac:dyDescent="0.25">
      <c r="A3969" t="s">
        <v>4069</v>
      </c>
      <c r="B3969">
        <v>989</v>
      </c>
      <c r="C3969">
        <v>24</v>
      </c>
    </row>
    <row r="3970" spans="1:3" x14ac:dyDescent="0.25">
      <c r="A3970" t="s">
        <v>4070</v>
      </c>
      <c r="B3970">
        <v>5512</v>
      </c>
      <c r="C3970">
        <v>1</v>
      </c>
    </row>
    <row r="3971" spans="1:3" x14ac:dyDescent="0.25">
      <c r="A3971" t="s">
        <v>4071</v>
      </c>
      <c r="B3971">
        <v>5512</v>
      </c>
      <c r="C3971">
        <v>4</v>
      </c>
    </row>
    <row r="3972" spans="1:3" x14ac:dyDescent="0.25">
      <c r="A3972" t="s">
        <v>4072</v>
      </c>
      <c r="B3972">
        <v>5512</v>
      </c>
      <c r="C3972">
        <v>48</v>
      </c>
    </row>
    <row r="3973" spans="1:3" x14ac:dyDescent="0.25">
      <c r="A3973" t="s">
        <v>4073</v>
      </c>
      <c r="B3973">
        <v>5513</v>
      </c>
      <c r="C3973">
        <v>1</v>
      </c>
    </row>
    <row r="3974" spans="1:3" x14ac:dyDescent="0.25">
      <c r="A3974" t="s">
        <v>4074</v>
      </c>
      <c r="B3974">
        <v>5513</v>
      </c>
      <c r="C3974">
        <v>4</v>
      </c>
    </row>
    <row r="3975" spans="1:3" x14ac:dyDescent="0.25">
      <c r="A3975" t="s">
        <v>4075</v>
      </c>
      <c r="B3975">
        <v>5513</v>
      </c>
      <c r="C3975">
        <v>48</v>
      </c>
    </row>
    <row r="3976" spans="1:3" x14ac:dyDescent="0.25">
      <c r="A3976" t="s">
        <v>4076</v>
      </c>
      <c r="B3976">
        <v>5514</v>
      </c>
      <c r="C3976">
        <v>4</v>
      </c>
    </row>
    <row r="3977" spans="1:3" x14ac:dyDescent="0.25">
      <c r="A3977" t="s">
        <v>4077</v>
      </c>
      <c r="B3977">
        <v>5514</v>
      </c>
      <c r="C3977">
        <v>48</v>
      </c>
    </row>
    <row r="3978" spans="1:3" x14ac:dyDescent="0.25">
      <c r="A3978" t="s">
        <v>4078</v>
      </c>
      <c r="B3978">
        <v>2561</v>
      </c>
      <c r="C3978">
        <v>12</v>
      </c>
    </row>
    <row r="3979" spans="1:3" x14ac:dyDescent="0.25">
      <c r="A3979" t="s">
        <v>4079</v>
      </c>
      <c r="B3979">
        <v>6808</v>
      </c>
      <c r="C3979">
        <v>1</v>
      </c>
    </row>
    <row r="3980" spans="1:3" x14ac:dyDescent="0.25">
      <c r="A3980" t="s">
        <v>4080</v>
      </c>
      <c r="B3980">
        <v>103820</v>
      </c>
      <c r="C3980">
        <v>1</v>
      </c>
    </row>
    <row r="3981" spans="1:3" x14ac:dyDescent="0.25">
      <c r="A3981" t="s">
        <v>4081</v>
      </c>
      <c r="B3981" t="s">
        <v>4082</v>
      </c>
      <c r="C3981">
        <v>1</v>
      </c>
    </row>
    <row r="3982" spans="1:3" x14ac:dyDescent="0.25">
      <c r="A3982" t="s">
        <v>4083</v>
      </c>
      <c r="B3982">
        <v>38601</v>
      </c>
      <c r="C3982">
        <v>12</v>
      </c>
    </row>
    <row r="3983" spans="1:3" x14ac:dyDescent="0.25">
      <c r="A3983" t="s">
        <v>4084</v>
      </c>
      <c r="B3983">
        <v>71159</v>
      </c>
      <c r="C3983">
        <v>1</v>
      </c>
    </row>
    <row r="3984" spans="1:3" x14ac:dyDescent="0.25">
      <c r="A3984" t="s">
        <v>4085</v>
      </c>
      <c r="B3984" t="s">
        <v>4086</v>
      </c>
      <c r="C3984">
        <v>24</v>
      </c>
    </row>
    <row r="3985" spans="1:3" x14ac:dyDescent="0.25">
      <c r="A3985" t="s">
        <v>4087</v>
      </c>
      <c r="B3985">
        <v>6006</v>
      </c>
      <c r="C3985">
        <v>24</v>
      </c>
    </row>
    <row r="3986" spans="1:3" x14ac:dyDescent="0.25">
      <c r="A3986" t="s">
        <v>4088</v>
      </c>
      <c r="B3986">
        <v>3815</v>
      </c>
      <c r="C3986">
        <v>144</v>
      </c>
    </row>
    <row r="3987" spans="1:3" x14ac:dyDescent="0.25">
      <c r="A3987" t="s">
        <v>4089</v>
      </c>
      <c r="B3987">
        <v>1922</v>
      </c>
      <c r="C3987">
        <v>24</v>
      </c>
    </row>
    <row r="3988" spans="1:3" x14ac:dyDescent="0.25">
      <c r="A3988" t="s">
        <v>4090</v>
      </c>
      <c r="B3988">
        <v>719</v>
      </c>
      <c r="C3988">
        <v>24</v>
      </c>
    </row>
    <row r="3989" spans="1:3" x14ac:dyDescent="0.25">
      <c r="A3989" t="s">
        <v>4091</v>
      </c>
      <c r="B3989">
        <v>1267</v>
      </c>
      <c r="C3989">
        <v>24</v>
      </c>
    </row>
    <row r="3990" spans="1:3" x14ac:dyDescent="0.25">
      <c r="A3990" t="s">
        <v>4092</v>
      </c>
      <c r="B3990">
        <v>1268</v>
      </c>
      <c r="C3990">
        <v>24</v>
      </c>
    </row>
    <row r="3991" spans="1:3" x14ac:dyDescent="0.25">
      <c r="A3991" t="s">
        <v>4093</v>
      </c>
      <c r="B3991">
        <v>803</v>
      </c>
      <c r="C3991">
        <v>24</v>
      </c>
    </row>
    <row r="3992" spans="1:3" x14ac:dyDescent="0.25">
      <c r="A3992" t="s">
        <v>4094</v>
      </c>
      <c r="B3992">
        <v>2151</v>
      </c>
      <c r="C3992">
        <v>24</v>
      </c>
    </row>
    <row r="3993" spans="1:3" x14ac:dyDescent="0.25">
      <c r="A3993" t="s">
        <v>4095</v>
      </c>
      <c r="B3993">
        <v>2150</v>
      </c>
      <c r="C3993">
        <v>24</v>
      </c>
    </row>
    <row r="3994" spans="1:3" x14ac:dyDescent="0.25">
      <c r="A3994" t="s">
        <v>4096</v>
      </c>
      <c r="B3994">
        <v>3311</v>
      </c>
      <c r="C3994">
        <v>3</v>
      </c>
    </row>
    <row r="3995" spans="1:3" x14ac:dyDescent="0.25">
      <c r="A3995" t="s">
        <v>4097</v>
      </c>
      <c r="B3995">
        <v>3816</v>
      </c>
      <c r="C3995">
        <v>24</v>
      </c>
    </row>
    <row r="3996" spans="1:3" x14ac:dyDescent="0.25">
      <c r="A3996" t="s">
        <v>4098</v>
      </c>
      <c r="B3996">
        <v>2242</v>
      </c>
      <c r="C3996">
        <v>48</v>
      </c>
    </row>
    <row r="3997" spans="1:3" x14ac:dyDescent="0.25">
      <c r="A3997" t="s">
        <v>4099</v>
      </c>
      <c r="B3997">
        <v>1913</v>
      </c>
      <c r="C3997">
        <v>144</v>
      </c>
    </row>
    <row r="3998" spans="1:3" x14ac:dyDescent="0.25">
      <c r="A3998" t="s">
        <v>4100</v>
      </c>
      <c r="B3998">
        <v>1904</v>
      </c>
      <c r="C3998">
        <v>144</v>
      </c>
    </row>
    <row r="3999" spans="1:3" x14ac:dyDescent="0.25">
      <c r="A3999" t="s">
        <v>4101</v>
      </c>
      <c r="B3999">
        <v>1910</v>
      </c>
      <c r="C3999">
        <v>144</v>
      </c>
    </row>
    <row r="4000" spans="1:3" x14ac:dyDescent="0.25">
      <c r="A4000" t="s">
        <v>4102</v>
      </c>
      <c r="B4000">
        <v>1926</v>
      </c>
      <c r="C4000">
        <v>144</v>
      </c>
    </row>
    <row r="4001" spans="1:3" x14ac:dyDescent="0.25">
      <c r="A4001" t="s">
        <v>4103</v>
      </c>
      <c r="B4001">
        <v>1934</v>
      </c>
      <c r="C4001">
        <v>144</v>
      </c>
    </row>
    <row r="4002" spans="1:3" x14ac:dyDescent="0.25">
      <c r="A4002" t="s">
        <v>4104</v>
      </c>
      <c r="B4002">
        <v>1933</v>
      </c>
      <c r="C4002">
        <v>144</v>
      </c>
    </row>
    <row r="4003" spans="1:3" x14ac:dyDescent="0.25">
      <c r="A4003" t="s">
        <v>4105</v>
      </c>
      <c r="B4003">
        <v>1908</v>
      </c>
      <c r="C4003">
        <v>144</v>
      </c>
    </row>
    <row r="4004" spans="1:3" x14ac:dyDescent="0.25">
      <c r="A4004" t="s">
        <v>4106</v>
      </c>
      <c r="B4004">
        <v>1914</v>
      </c>
      <c r="C4004">
        <v>144</v>
      </c>
    </row>
    <row r="4005" spans="1:3" x14ac:dyDescent="0.25">
      <c r="A4005" t="s">
        <v>4107</v>
      </c>
      <c r="B4005">
        <v>2562</v>
      </c>
      <c r="C4005">
        <v>12</v>
      </c>
    </row>
    <row r="4006" spans="1:3" x14ac:dyDescent="0.25">
      <c r="A4006" t="s">
        <v>4108</v>
      </c>
      <c r="B4006">
        <v>3986</v>
      </c>
      <c r="C4006">
        <v>72</v>
      </c>
    </row>
    <row r="4007" spans="1:3" x14ac:dyDescent="0.25">
      <c r="A4007" t="s">
        <v>4109</v>
      </c>
      <c r="B4007">
        <v>3152</v>
      </c>
      <c r="C4007">
        <v>144</v>
      </c>
    </row>
    <row r="4008" spans="1:3" x14ac:dyDescent="0.25">
      <c r="A4008" t="s">
        <v>4110</v>
      </c>
      <c r="B4008">
        <v>4001</v>
      </c>
      <c r="C4008">
        <v>144</v>
      </c>
    </row>
    <row r="4009" spans="1:3" x14ac:dyDescent="0.25">
      <c r="A4009" t="s">
        <v>4111</v>
      </c>
      <c r="B4009">
        <v>1501</v>
      </c>
      <c r="C4009">
        <v>144</v>
      </c>
    </row>
    <row r="4010" spans="1:3" x14ac:dyDescent="0.25">
      <c r="A4010" t="s">
        <v>4112</v>
      </c>
      <c r="B4010">
        <v>4003</v>
      </c>
      <c r="C4010">
        <v>144</v>
      </c>
    </row>
    <row r="4011" spans="1:3" x14ac:dyDescent="0.25">
      <c r="A4011" t="s">
        <v>4113</v>
      </c>
      <c r="B4011">
        <v>3105</v>
      </c>
      <c r="C4011">
        <v>72</v>
      </c>
    </row>
    <row r="4012" spans="1:3" x14ac:dyDescent="0.25">
      <c r="A4012" t="s">
        <v>4114</v>
      </c>
      <c r="B4012">
        <v>3166</v>
      </c>
      <c r="C4012">
        <v>72</v>
      </c>
    </row>
    <row r="4013" spans="1:3" x14ac:dyDescent="0.25">
      <c r="A4013" t="s">
        <v>4115</v>
      </c>
      <c r="B4013">
        <v>3188</v>
      </c>
      <c r="C4013">
        <v>144</v>
      </c>
    </row>
    <row r="4014" spans="1:3" x14ac:dyDescent="0.25">
      <c r="A4014" t="s">
        <v>4116</v>
      </c>
      <c r="B4014">
        <v>3187</v>
      </c>
      <c r="C4014">
        <v>144</v>
      </c>
    </row>
    <row r="4015" spans="1:3" x14ac:dyDescent="0.25">
      <c r="A4015" t="s">
        <v>4117</v>
      </c>
      <c r="B4015">
        <v>3179</v>
      </c>
      <c r="C4015">
        <v>72</v>
      </c>
    </row>
    <row r="4016" spans="1:3" x14ac:dyDescent="0.25">
      <c r="A4016" t="s">
        <v>4118</v>
      </c>
      <c r="B4016">
        <v>4429</v>
      </c>
      <c r="C4016">
        <v>144</v>
      </c>
    </row>
    <row r="4017" spans="1:3" x14ac:dyDescent="0.25">
      <c r="A4017" t="s">
        <v>4119</v>
      </c>
      <c r="B4017">
        <v>17063</v>
      </c>
      <c r="C4017">
        <v>144</v>
      </c>
    </row>
    <row r="4018" spans="1:3" x14ac:dyDescent="0.25">
      <c r="A4018" t="s">
        <v>4120</v>
      </c>
      <c r="B4018">
        <v>17062</v>
      </c>
      <c r="C4018">
        <v>144</v>
      </c>
    </row>
    <row r="4019" spans="1:3" x14ac:dyDescent="0.25">
      <c r="A4019" t="s">
        <v>4121</v>
      </c>
      <c r="B4019">
        <v>17064</v>
      </c>
      <c r="C4019">
        <v>144</v>
      </c>
    </row>
    <row r="4020" spans="1:3" x14ac:dyDescent="0.25">
      <c r="A4020" t="s">
        <v>4122</v>
      </c>
      <c r="B4020">
        <v>2806</v>
      </c>
      <c r="C4020">
        <v>144</v>
      </c>
    </row>
    <row r="4021" spans="1:3" x14ac:dyDescent="0.25">
      <c r="A4021" t="s">
        <v>4123</v>
      </c>
      <c r="B4021">
        <v>1906</v>
      </c>
      <c r="C4021">
        <v>144</v>
      </c>
    </row>
    <row r="4022" spans="1:3" x14ac:dyDescent="0.25">
      <c r="A4022" t="s">
        <v>4124</v>
      </c>
      <c r="B4022">
        <v>1927</v>
      </c>
      <c r="C4022">
        <v>144</v>
      </c>
    </row>
    <row r="4023" spans="1:3" x14ac:dyDescent="0.25">
      <c r="A4023" t="s">
        <v>4125</v>
      </c>
      <c r="B4023">
        <v>1928</v>
      </c>
      <c r="C4023">
        <v>144</v>
      </c>
    </row>
    <row r="4024" spans="1:3" x14ac:dyDescent="0.25">
      <c r="A4024" t="s">
        <v>4126</v>
      </c>
      <c r="B4024">
        <v>1915</v>
      </c>
      <c r="C4024">
        <v>144</v>
      </c>
    </row>
    <row r="4025" spans="1:3" x14ac:dyDescent="0.25">
      <c r="A4025" t="s">
        <v>4127</v>
      </c>
      <c r="B4025">
        <v>1909</v>
      </c>
      <c r="C4025">
        <v>144</v>
      </c>
    </row>
    <row r="4026" spans="1:3" x14ac:dyDescent="0.25">
      <c r="A4026" t="s">
        <v>4128</v>
      </c>
      <c r="B4026">
        <v>1636</v>
      </c>
      <c r="C4026">
        <v>144</v>
      </c>
    </row>
    <row r="4027" spans="1:3" x14ac:dyDescent="0.25">
      <c r="A4027" t="s">
        <v>4129</v>
      </c>
      <c r="B4027">
        <v>1907</v>
      </c>
      <c r="C4027">
        <v>144</v>
      </c>
    </row>
    <row r="4028" spans="1:3" x14ac:dyDescent="0.25">
      <c r="A4028" t="s">
        <v>4130</v>
      </c>
      <c r="B4028">
        <v>6006</v>
      </c>
      <c r="C4028">
        <v>144</v>
      </c>
    </row>
    <row r="4029" spans="1:3" x14ac:dyDescent="0.25">
      <c r="A4029" t="s">
        <v>4131</v>
      </c>
      <c r="B4029">
        <v>2008</v>
      </c>
      <c r="C4029">
        <v>144</v>
      </c>
    </row>
    <row r="4030" spans="1:3" x14ac:dyDescent="0.25">
      <c r="A4030" t="s">
        <v>4132</v>
      </c>
      <c r="B4030">
        <v>4002</v>
      </c>
      <c r="C4030">
        <v>144</v>
      </c>
    </row>
    <row r="4031" spans="1:3" x14ac:dyDescent="0.25">
      <c r="A4031" t="s">
        <v>4133</v>
      </c>
      <c r="B4031">
        <v>17075</v>
      </c>
      <c r="C4031">
        <v>144</v>
      </c>
    </row>
    <row r="4032" spans="1:3" x14ac:dyDescent="0.25">
      <c r="A4032" t="s">
        <v>4134</v>
      </c>
      <c r="B4032">
        <v>17066</v>
      </c>
      <c r="C4032">
        <v>144</v>
      </c>
    </row>
    <row r="4033" spans="1:3" x14ac:dyDescent="0.25">
      <c r="A4033" t="s">
        <v>4135</v>
      </c>
      <c r="B4033">
        <v>1635</v>
      </c>
      <c r="C4033">
        <v>144</v>
      </c>
    </row>
    <row r="4034" spans="1:3" x14ac:dyDescent="0.25">
      <c r="A4034" t="s">
        <v>4136</v>
      </c>
      <c r="B4034">
        <v>1630</v>
      </c>
      <c r="C4034">
        <v>144</v>
      </c>
    </row>
    <row r="4035" spans="1:3" x14ac:dyDescent="0.25">
      <c r="A4035" t="s">
        <v>4137</v>
      </c>
      <c r="B4035">
        <v>1638</v>
      </c>
      <c r="C4035">
        <v>144</v>
      </c>
    </row>
    <row r="4036" spans="1:3" x14ac:dyDescent="0.25">
      <c r="A4036" t="s">
        <v>4138</v>
      </c>
      <c r="B4036">
        <v>733</v>
      </c>
      <c r="C4036">
        <v>144</v>
      </c>
    </row>
    <row r="4037" spans="1:3" x14ac:dyDescent="0.25">
      <c r="A4037" t="s">
        <v>4139</v>
      </c>
      <c r="B4037">
        <v>17071</v>
      </c>
      <c r="C4037">
        <v>144</v>
      </c>
    </row>
    <row r="4038" spans="1:3" x14ac:dyDescent="0.25">
      <c r="A4038" t="s">
        <v>4140</v>
      </c>
      <c r="B4038">
        <v>1763</v>
      </c>
      <c r="C4038">
        <v>144</v>
      </c>
    </row>
    <row r="4039" spans="1:3" x14ac:dyDescent="0.25">
      <c r="A4039" t="s">
        <v>4141</v>
      </c>
      <c r="B4039">
        <v>1213</v>
      </c>
      <c r="C4039">
        <v>144</v>
      </c>
    </row>
    <row r="4040" spans="1:3" x14ac:dyDescent="0.25">
      <c r="A4040" t="s">
        <v>4142</v>
      </c>
      <c r="B4040">
        <v>3195</v>
      </c>
      <c r="C4040">
        <v>144</v>
      </c>
    </row>
    <row r="4041" spans="1:3" x14ac:dyDescent="0.25">
      <c r="A4041" t="s">
        <v>4143</v>
      </c>
      <c r="B4041">
        <v>3196</v>
      </c>
      <c r="C4041">
        <v>144</v>
      </c>
    </row>
    <row r="4042" spans="1:3" x14ac:dyDescent="0.25">
      <c r="A4042" t="s">
        <v>4144</v>
      </c>
      <c r="B4042">
        <v>2001</v>
      </c>
      <c r="C4042">
        <v>144</v>
      </c>
    </row>
    <row r="4043" spans="1:3" x14ac:dyDescent="0.25">
      <c r="A4043" t="s">
        <v>4145</v>
      </c>
      <c r="B4043">
        <v>1733</v>
      </c>
      <c r="C4043">
        <v>144</v>
      </c>
    </row>
    <row r="4044" spans="1:3" x14ac:dyDescent="0.25">
      <c r="A4044" t="s">
        <v>4146</v>
      </c>
      <c r="B4044">
        <v>2011</v>
      </c>
      <c r="C4044">
        <v>144</v>
      </c>
    </row>
    <row r="4045" spans="1:3" x14ac:dyDescent="0.25">
      <c r="A4045" t="s">
        <v>4147</v>
      </c>
      <c r="B4045">
        <v>981</v>
      </c>
      <c r="C4045">
        <v>144</v>
      </c>
    </row>
    <row r="4046" spans="1:3" x14ac:dyDescent="0.25">
      <c r="A4046" t="s">
        <v>4148</v>
      </c>
      <c r="B4046">
        <v>1929</v>
      </c>
      <c r="C4046">
        <v>144</v>
      </c>
    </row>
    <row r="4047" spans="1:3" x14ac:dyDescent="0.25">
      <c r="A4047" t="s">
        <v>4149</v>
      </c>
      <c r="B4047">
        <v>980</v>
      </c>
      <c r="C4047">
        <v>144</v>
      </c>
    </row>
    <row r="4048" spans="1:3" x14ac:dyDescent="0.25">
      <c r="A4048" t="s">
        <v>4150</v>
      </c>
      <c r="B4048">
        <v>240</v>
      </c>
      <c r="C4048">
        <v>144</v>
      </c>
    </row>
    <row r="4049" spans="1:3" x14ac:dyDescent="0.25">
      <c r="A4049" t="s">
        <v>4151</v>
      </c>
      <c r="B4049">
        <v>837</v>
      </c>
      <c r="C4049">
        <v>144</v>
      </c>
    </row>
    <row r="4050" spans="1:3" x14ac:dyDescent="0.25">
      <c r="A4050" t="s">
        <v>4152</v>
      </c>
      <c r="B4050">
        <v>836</v>
      </c>
      <c r="C4050">
        <v>144</v>
      </c>
    </row>
    <row r="4051" spans="1:3" x14ac:dyDescent="0.25">
      <c r="A4051" t="s">
        <v>4153</v>
      </c>
      <c r="B4051">
        <v>1920</v>
      </c>
      <c r="C4051">
        <v>144</v>
      </c>
    </row>
    <row r="4052" spans="1:3" x14ac:dyDescent="0.25">
      <c r="A4052" t="s">
        <v>4154</v>
      </c>
      <c r="B4052">
        <v>3998</v>
      </c>
      <c r="C4052">
        <v>288</v>
      </c>
    </row>
    <row r="4053" spans="1:3" x14ac:dyDescent="0.25">
      <c r="A4053" t="s">
        <v>4155</v>
      </c>
      <c r="B4053">
        <v>6004</v>
      </c>
      <c r="C4053">
        <v>144</v>
      </c>
    </row>
    <row r="4054" spans="1:3" x14ac:dyDescent="0.25">
      <c r="A4054" t="s">
        <v>4156</v>
      </c>
      <c r="B4054">
        <v>790</v>
      </c>
      <c r="C4054">
        <v>288</v>
      </c>
    </row>
    <row r="4055" spans="1:3" x14ac:dyDescent="0.25">
      <c r="A4055" t="s">
        <v>4157</v>
      </c>
      <c r="B4055">
        <v>3342</v>
      </c>
      <c r="C4055">
        <v>72</v>
      </c>
    </row>
    <row r="4056" spans="1:3" x14ac:dyDescent="0.25">
      <c r="A4056" t="s">
        <v>4158</v>
      </c>
      <c r="B4056">
        <v>3344</v>
      </c>
      <c r="C4056">
        <v>72</v>
      </c>
    </row>
    <row r="4057" spans="1:3" x14ac:dyDescent="0.25">
      <c r="A4057" t="s">
        <v>4159</v>
      </c>
      <c r="B4057">
        <v>2012</v>
      </c>
      <c r="C4057">
        <v>72</v>
      </c>
    </row>
    <row r="4058" spans="1:3" x14ac:dyDescent="0.25">
      <c r="A4058" t="s">
        <v>4160</v>
      </c>
      <c r="B4058">
        <v>2028</v>
      </c>
      <c r="C4058">
        <v>72</v>
      </c>
    </row>
    <row r="4059" spans="1:3" x14ac:dyDescent="0.25">
      <c r="A4059" t="s">
        <v>4161</v>
      </c>
      <c r="B4059">
        <v>2201</v>
      </c>
      <c r="C4059">
        <v>72</v>
      </c>
    </row>
    <row r="4060" spans="1:3" x14ac:dyDescent="0.25">
      <c r="A4060" t="s">
        <v>4162</v>
      </c>
      <c r="B4060">
        <v>2015</v>
      </c>
      <c r="C4060">
        <v>72</v>
      </c>
    </row>
    <row r="4061" spans="1:3" x14ac:dyDescent="0.25">
      <c r="A4061" t="s">
        <v>4163</v>
      </c>
      <c r="B4061">
        <v>2512</v>
      </c>
      <c r="C4061">
        <v>72</v>
      </c>
    </row>
    <row r="4062" spans="1:3" x14ac:dyDescent="0.25">
      <c r="A4062" t="s">
        <v>4164</v>
      </c>
      <c r="B4062">
        <v>6001</v>
      </c>
      <c r="C4062">
        <v>48</v>
      </c>
    </row>
    <row r="4063" spans="1:3" x14ac:dyDescent="0.25">
      <c r="A4063" t="s">
        <v>4165</v>
      </c>
      <c r="B4063">
        <v>5076</v>
      </c>
      <c r="C4063">
        <v>72</v>
      </c>
    </row>
    <row r="4064" spans="1:3" x14ac:dyDescent="0.25">
      <c r="A4064" t="s">
        <v>4166</v>
      </c>
      <c r="B4064">
        <v>5075</v>
      </c>
      <c r="C4064">
        <v>72</v>
      </c>
    </row>
    <row r="4065" spans="1:3" x14ac:dyDescent="0.25">
      <c r="A4065" t="s">
        <v>4167</v>
      </c>
      <c r="B4065">
        <v>3941</v>
      </c>
      <c r="C4065">
        <v>72</v>
      </c>
    </row>
    <row r="4066" spans="1:3" x14ac:dyDescent="0.25">
      <c r="A4066" t="s">
        <v>4168</v>
      </c>
      <c r="B4066">
        <v>6002</v>
      </c>
      <c r="C4066">
        <v>72</v>
      </c>
    </row>
    <row r="4067" spans="1:3" x14ac:dyDescent="0.25">
      <c r="A4067" t="s">
        <v>4169</v>
      </c>
      <c r="B4067">
        <v>266</v>
      </c>
      <c r="C4067">
        <v>120</v>
      </c>
    </row>
    <row r="4068" spans="1:3" x14ac:dyDescent="0.25">
      <c r="A4068" t="s">
        <v>4170</v>
      </c>
      <c r="B4068">
        <v>3930</v>
      </c>
      <c r="C4068">
        <v>72</v>
      </c>
    </row>
    <row r="4069" spans="1:3" x14ac:dyDescent="0.25">
      <c r="A4069" t="s">
        <v>4171</v>
      </c>
      <c r="B4069">
        <v>2513</v>
      </c>
      <c r="C4069">
        <v>72</v>
      </c>
    </row>
    <row r="4070" spans="1:3" x14ac:dyDescent="0.25">
      <c r="A4070" t="s">
        <v>4172</v>
      </c>
      <c r="B4070">
        <v>6804</v>
      </c>
      <c r="C4070">
        <v>10</v>
      </c>
    </row>
    <row r="4071" spans="1:3" x14ac:dyDescent="0.25">
      <c r="A4071" t="s">
        <v>4173</v>
      </c>
      <c r="B4071">
        <v>784</v>
      </c>
      <c r="C4071">
        <v>72</v>
      </c>
    </row>
    <row r="4072" spans="1:3" x14ac:dyDescent="0.25">
      <c r="A4072" t="s">
        <v>4174</v>
      </c>
      <c r="B4072">
        <v>2517</v>
      </c>
      <c r="C4072">
        <v>144</v>
      </c>
    </row>
    <row r="4073" spans="1:3" x14ac:dyDescent="0.25">
      <c r="A4073" t="s">
        <v>4175</v>
      </c>
      <c r="B4073">
        <v>786</v>
      </c>
      <c r="C4073">
        <v>144</v>
      </c>
    </row>
    <row r="4074" spans="1:3" x14ac:dyDescent="0.25">
      <c r="A4074" t="s">
        <v>4176</v>
      </c>
      <c r="B4074">
        <v>5096</v>
      </c>
      <c r="C4074">
        <v>288</v>
      </c>
    </row>
    <row r="4075" spans="1:3" x14ac:dyDescent="0.25">
      <c r="A4075" t="s">
        <v>4177</v>
      </c>
      <c r="B4075">
        <v>5102</v>
      </c>
      <c r="C4075">
        <v>144</v>
      </c>
    </row>
    <row r="4076" spans="1:3" x14ac:dyDescent="0.25">
      <c r="A4076" t="s">
        <v>4178</v>
      </c>
      <c r="B4076">
        <v>608</v>
      </c>
      <c r="C4076">
        <v>72</v>
      </c>
    </row>
    <row r="4077" spans="1:3" x14ac:dyDescent="0.25">
      <c r="A4077" t="s">
        <v>4179</v>
      </c>
      <c r="B4077">
        <v>5100</v>
      </c>
      <c r="C4077">
        <v>144</v>
      </c>
    </row>
    <row r="4078" spans="1:3" x14ac:dyDescent="0.25">
      <c r="A4078" t="s">
        <v>4180</v>
      </c>
      <c r="B4078">
        <v>925</v>
      </c>
      <c r="C4078">
        <v>72</v>
      </c>
    </row>
    <row r="4079" spans="1:3" x14ac:dyDescent="0.25">
      <c r="A4079" t="s">
        <v>4181</v>
      </c>
      <c r="B4079">
        <v>3467</v>
      </c>
      <c r="C4079">
        <v>72</v>
      </c>
    </row>
    <row r="4080" spans="1:3" x14ac:dyDescent="0.25">
      <c r="A4080" t="s">
        <v>4182</v>
      </c>
      <c r="B4080">
        <v>3468</v>
      </c>
      <c r="C4080">
        <v>72</v>
      </c>
    </row>
    <row r="4081" spans="1:3" x14ac:dyDescent="0.25">
      <c r="A4081" t="s">
        <v>4183</v>
      </c>
      <c r="B4081">
        <v>3457</v>
      </c>
      <c r="C4081">
        <v>72</v>
      </c>
    </row>
    <row r="4082" spans="1:3" x14ac:dyDescent="0.25">
      <c r="A4082" t="s">
        <v>4184</v>
      </c>
      <c r="B4082">
        <v>3910</v>
      </c>
      <c r="C4082">
        <v>72</v>
      </c>
    </row>
    <row r="4083" spans="1:3" x14ac:dyDescent="0.25">
      <c r="A4083" t="s">
        <v>4185</v>
      </c>
      <c r="B4083">
        <v>2514</v>
      </c>
      <c r="C4083">
        <v>72</v>
      </c>
    </row>
    <row r="4084" spans="1:3" x14ac:dyDescent="0.25">
      <c r="A4084" t="s">
        <v>4186</v>
      </c>
      <c r="B4084">
        <v>5104</v>
      </c>
      <c r="C4084">
        <v>288</v>
      </c>
    </row>
    <row r="4085" spans="1:3" x14ac:dyDescent="0.25">
      <c r="A4085" t="s">
        <v>4187</v>
      </c>
      <c r="B4085">
        <v>503</v>
      </c>
      <c r="C4085">
        <v>72</v>
      </c>
    </row>
    <row r="4086" spans="1:3" x14ac:dyDescent="0.25">
      <c r="A4086" t="s">
        <v>4188</v>
      </c>
      <c r="B4086">
        <v>2225</v>
      </c>
      <c r="C4086">
        <v>72</v>
      </c>
    </row>
    <row r="4087" spans="1:3" x14ac:dyDescent="0.25">
      <c r="A4087" t="s">
        <v>4189</v>
      </c>
      <c r="B4087">
        <v>262</v>
      </c>
      <c r="C4087">
        <v>144</v>
      </c>
    </row>
    <row r="4088" spans="1:3" x14ac:dyDescent="0.25">
      <c r="A4088" t="s">
        <v>4190</v>
      </c>
      <c r="B4088">
        <v>2207</v>
      </c>
      <c r="C4088">
        <v>72</v>
      </c>
    </row>
    <row r="4089" spans="1:3" x14ac:dyDescent="0.25">
      <c r="A4089" t="s">
        <v>4191</v>
      </c>
      <c r="B4089">
        <v>2209</v>
      </c>
      <c r="C4089">
        <v>72</v>
      </c>
    </row>
    <row r="4090" spans="1:3" x14ac:dyDescent="0.25">
      <c r="A4090" t="s">
        <v>4192</v>
      </c>
      <c r="B4090">
        <v>5105</v>
      </c>
      <c r="C4090">
        <v>288</v>
      </c>
    </row>
    <row r="4091" spans="1:3" x14ac:dyDescent="0.25">
      <c r="A4091" t="s">
        <v>4193</v>
      </c>
      <c r="B4091">
        <v>2042</v>
      </c>
      <c r="C4091">
        <v>144</v>
      </c>
    </row>
    <row r="4092" spans="1:3" x14ac:dyDescent="0.25">
      <c r="A4092" t="s">
        <v>4194</v>
      </c>
      <c r="B4092">
        <v>3460</v>
      </c>
      <c r="C4092">
        <v>144</v>
      </c>
    </row>
    <row r="4093" spans="1:3" x14ac:dyDescent="0.25">
      <c r="A4093" t="s">
        <v>4195</v>
      </c>
      <c r="B4093">
        <v>203</v>
      </c>
      <c r="C4093">
        <v>144</v>
      </c>
    </row>
    <row r="4094" spans="1:3" x14ac:dyDescent="0.25">
      <c r="A4094" t="s">
        <v>4196</v>
      </c>
      <c r="B4094">
        <v>787</v>
      </c>
      <c r="C4094">
        <v>144</v>
      </c>
    </row>
    <row r="4095" spans="1:3" x14ac:dyDescent="0.25">
      <c r="A4095" t="s">
        <v>4197</v>
      </c>
      <c r="B4095">
        <v>6800</v>
      </c>
      <c r="C4095">
        <v>72</v>
      </c>
    </row>
    <row r="4096" spans="1:3" x14ac:dyDescent="0.25">
      <c r="A4096" t="s">
        <v>4198</v>
      </c>
      <c r="B4096">
        <v>2511</v>
      </c>
      <c r="C4096">
        <v>72</v>
      </c>
    </row>
    <row r="4097" spans="1:3" x14ac:dyDescent="0.25">
      <c r="A4097" t="s">
        <v>4199</v>
      </c>
      <c r="B4097">
        <v>5112</v>
      </c>
      <c r="C4097">
        <v>144</v>
      </c>
    </row>
    <row r="4098" spans="1:3" x14ac:dyDescent="0.25">
      <c r="A4098" t="s">
        <v>4200</v>
      </c>
      <c r="B4098">
        <v>2132</v>
      </c>
      <c r="C4098">
        <v>144</v>
      </c>
    </row>
    <row r="4099" spans="1:3" x14ac:dyDescent="0.25">
      <c r="A4099" t="s">
        <v>4201</v>
      </c>
      <c r="B4099">
        <v>5054</v>
      </c>
      <c r="C4099">
        <v>72</v>
      </c>
    </row>
    <row r="4100" spans="1:3" x14ac:dyDescent="0.25">
      <c r="A4100" t="s">
        <v>4202</v>
      </c>
      <c r="B4100">
        <v>2024</v>
      </c>
      <c r="C4100">
        <v>144</v>
      </c>
    </row>
    <row r="4101" spans="1:3" x14ac:dyDescent="0.25">
      <c r="A4101" t="s">
        <v>4203</v>
      </c>
      <c r="B4101">
        <v>2227</v>
      </c>
      <c r="C4101">
        <v>72</v>
      </c>
    </row>
    <row r="4102" spans="1:3" x14ac:dyDescent="0.25">
      <c r="A4102" t="s">
        <v>4204</v>
      </c>
      <c r="B4102">
        <v>2025</v>
      </c>
      <c r="C4102">
        <v>144</v>
      </c>
    </row>
    <row r="4103" spans="1:3" x14ac:dyDescent="0.25">
      <c r="A4103" t="s">
        <v>4205</v>
      </c>
      <c r="B4103">
        <v>3185</v>
      </c>
      <c r="C4103">
        <v>144</v>
      </c>
    </row>
    <row r="4104" spans="1:3" x14ac:dyDescent="0.25">
      <c r="A4104" t="s">
        <v>4206</v>
      </c>
      <c r="B4104">
        <v>3186</v>
      </c>
      <c r="C4104">
        <v>144</v>
      </c>
    </row>
    <row r="4105" spans="1:3" x14ac:dyDescent="0.25">
      <c r="A4105" t="s">
        <v>4207</v>
      </c>
      <c r="B4105">
        <v>2232</v>
      </c>
      <c r="C4105">
        <v>72</v>
      </c>
    </row>
    <row r="4106" spans="1:3" x14ac:dyDescent="0.25">
      <c r="A4106" t="s">
        <v>4208</v>
      </c>
      <c r="B4106">
        <v>501</v>
      </c>
      <c r="C4106">
        <v>72</v>
      </c>
    </row>
    <row r="4107" spans="1:3" x14ac:dyDescent="0.25">
      <c r="A4107" t="s">
        <v>4209</v>
      </c>
      <c r="B4107">
        <v>2230</v>
      </c>
      <c r="C4107">
        <v>72</v>
      </c>
    </row>
    <row r="4108" spans="1:3" x14ac:dyDescent="0.25">
      <c r="A4108" t="s">
        <v>4210</v>
      </c>
      <c r="B4108">
        <v>5074</v>
      </c>
      <c r="C4108">
        <v>144</v>
      </c>
    </row>
    <row r="4109" spans="1:3" x14ac:dyDescent="0.25">
      <c r="A4109" t="s">
        <v>4211</v>
      </c>
      <c r="B4109">
        <v>785</v>
      </c>
      <c r="C4109">
        <v>144</v>
      </c>
    </row>
    <row r="4110" spans="1:3" x14ac:dyDescent="0.25">
      <c r="A4110" t="s">
        <v>4212</v>
      </c>
      <c r="B4110">
        <v>2550</v>
      </c>
      <c r="C4110">
        <v>144</v>
      </c>
    </row>
    <row r="4111" spans="1:3" x14ac:dyDescent="0.25">
      <c r="A4111" t="s">
        <v>4213</v>
      </c>
      <c r="B4111">
        <v>2205</v>
      </c>
      <c r="C4111">
        <v>72</v>
      </c>
    </row>
    <row r="4112" spans="1:3" x14ac:dyDescent="0.25">
      <c r="A4112" t="s">
        <v>4214</v>
      </c>
      <c r="B4112">
        <v>205</v>
      </c>
      <c r="C4112">
        <v>72</v>
      </c>
    </row>
    <row r="4113" spans="1:3" x14ac:dyDescent="0.25">
      <c r="A4113" t="s">
        <v>4215</v>
      </c>
      <c r="B4113">
        <v>3462</v>
      </c>
      <c r="C4113">
        <v>144</v>
      </c>
    </row>
    <row r="4114" spans="1:3" x14ac:dyDescent="0.25">
      <c r="A4114" t="s">
        <v>4216</v>
      </c>
      <c r="B4114">
        <v>3107</v>
      </c>
      <c r="C4114">
        <v>144</v>
      </c>
    </row>
    <row r="4115" spans="1:3" x14ac:dyDescent="0.25">
      <c r="A4115" t="s">
        <v>4217</v>
      </c>
      <c r="B4115">
        <v>3102</v>
      </c>
      <c r="C4115">
        <v>144</v>
      </c>
    </row>
    <row r="4116" spans="1:3" x14ac:dyDescent="0.25">
      <c r="A4116" t="s">
        <v>4218</v>
      </c>
      <c r="B4116">
        <v>2518</v>
      </c>
      <c r="C4116">
        <v>144</v>
      </c>
    </row>
    <row r="4117" spans="1:3" x14ac:dyDescent="0.25">
      <c r="A4117" t="s">
        <v>4219</v>
      </c>
      <c r="B4117">
        <v>5103</v>
      </c>
      <c r="C4117">
        <v>144</v>
      </c>
    </row>
    <row r="4118" spans="1:3" x14ac:dyDescent="0.25">
      <c r="A4118" t="s">
        <v>4220</v>
      </c>
      <c r="B4118">
        <v>2204</v>
      </c>
      <c r="C4118">
        <v>72</v>
      </c>
    </row>
    <row r="4119" spans="1:3" x14ac:dyDescent="0.25">
      <c r="A4119" t="s">
        <v>4221</v>
      </c>
      <c r="B4119">
        <v>2041</v>
      </c>
      <c r="C4119">
        <v>600</v>
      </c>
    </row>
    <row r="4120" spans="1:3" x14ac:dyDescent="0.25">
      <c r="A4120" t="s">
        <v>4222</v>
      </c>
      <c r="B4120">
        <v>204</v>
      </c>
      <c r="C4120">
        <v>72</v>
      </c>
    </row>
    <row r="4121" spans="1:3" x14ac:dyDescent="0.25">
      <c r="A4121" t="s">
        <v>4223</v>
      </c>
      <c r="B4121">
        <v>335</v>
      </c>
      <c r="C4121">
        <v>144</v>
      </c>
    </row>
    <row r="4122" spans="1:3" x14ac:dyDescent="0.25">
      <c r="A4122" t="s">
        <v>4224</v>
      </c>
      <c r="B4122">
        <v>305</v>
      </c>
      <c r="C4122">
        <v>144</v>
      </c>
    </row>
    <row r="4123" spans="1:3" x14ac:dyDescent="0.25">
      <c r="A4123" t="s">
        <v>4225</v>
      </c>
      <c r="B4123">
        <v>1612</v>
      </c>
      <c r="C4123">
        <v>144</v>
      </c>
    </row>
    <row r="4124" spans="1:3" x14ac:dyDescent="0.25">
      <c r="A4124" t="s">
        <v>4226</v>
      </c>
      <c r="B4124">
        <v>3108</v>
      </c>
      <c r="C4124">
        <v>144</v>
      </c>
    </row>
    <row r="4125" spans="1:3" x14ac:dyDescent="0.25">
      <c r="A4125" t="s">
        <v>4227</v>
      </c>
      <c r="B4125">
        <v>937</v>
      </c>
      <c r="C4125">
        <v>144</v>
      </c>
    </row>
    <row r="4126" spans="1:3" x14ac:dyDescent="0.25">
      <c r="A4126" t="s">
        <v>4228</v>
      </c>
      <c r="B4126">
        <v>261</v>
      </c>
      <c r="C4126">
        <v>144</v>
      </c>
    </row>
    <row r="4127" spans="1:3" x14ac:dyDescent="0.25">
      <c r="A4127" t="s">
        <v>4229</v>
      </c>
      <c r="B4127">
        <v>2516</v>
      </c>
      <c r="C4127">
        <v>144</v>
      </c>
    </row>
    <row r="4128" spans="1:3" x14ac:dyDescent="0.25">
      <c r="A4128" t="s">
        <v>4230</v>
      </c>
      <c r="B4128">
        <v>2223</v>
      </c>
      <c r="C4128">
        <v>72</v>
      </c>
    </row>
    <row r="4129" spans="1:3" x14ac:dyDescent="0.25">
      <c r="A4129" t="s">
        <v>4231</v>
      </c>
      <c r="B4129">
        <v>3129</v>
      </c>
      <c r="C4129">
        <v>144</v>
      </c>
    </row>
    <row r="4130" spans="1:3" x14ac:dyDescent="0.25">
      <c r="A4130" t="s">
        <v>4232</v>
      </c>
      <c r="B4130">
        <v>3120</v>
      </c>
      <c r="C4130">
        <v>288</v>
      </c>
    </row>
    <row r="4131" spans="1:3" x14ac:dyDescent="0.25">
      <c r="A4131" t="s">
        <v>4233</v>
      </c>
      <c r="B4131">
        <v>3197</v>
      </c>
      <c r="C4131">
        <v>144</v>
      </c>
    </row>
    <row r="4132" spans="1:3" x14ac:dyDescent="0.25">
      <c r="A4132" t="s">
        <v>4234</v>
      </c>
      <c r="B4132">
        <v>272</v>
      </c>
      <c r="C4132">
        <v>144</v>
      </c>
    </row>
    <row r="4133" spans="1:3" x14ac:dyDescent="0.25">
      <c r="A4133" t="s">
        <v>4235</v>
      </c>
      <c r="B4133">
        <v>3912</v>
      </c>
      <c r="C4133">
        <v>144</v>
      </c>
    </row>
    <row r="4134" spans="1:3" x14ac:dyDescent="0.25">
      <c r="A4134" t="s">
        <v>4236</v>
      </c>
      <c r="B4134">
        <v>2130</v>
      </c>
      <c r="C4134">
        <v>144</v>
      </c>
    </row>
    <row r="4135" spans="1:3" x14ac:dyDescent="0.25">
      <c r="A4135" t="s">
        <v>4237</v>
      </c>
      <c r="B4135">
        <v>1223</v>
      </c>
      <c r="C4135">
        <v>144</v>
      </c>
    </row>
    <row r="4136" spans="1:3" x14ac:dyDescent="0.25">
      <c r="A4136" t="s">
        <v>4238</v>
      </c>
      <c r="B4136">
        <v>3441</v>
      </c>
      <c r="C4136">
        <v>144</v>
      </c>
    </row>
    <row r="4137" spans="1:3" x14ac:dyDescent="0.25">
      <c r="A4137" t="s">
        <v>4239</v>
      </c>
      <c r="B4137">
        <v>302</v>
      </c>
      <c r="C4137">
        <v>144</v>
      </c>
    </row>
    <row r="4138" spans="1:3" x14ac:dyDescent="0.25">
      <c r="A4138" t="s">
        <v>4240</v>
      </c>
      <c r="B4138">
        <v>936</v>
      </c>
      <c r="C4138">
        <v>144</v>
      </c>
    </row>
    <row r="4139" spans="1:3" x14ac:dyDescent="0.25">
      <c r="A4139" t="s">
        <v>4241</v>
      </c>
      <c r="B4139">
        <v>1613</v>
      </c>
      <c r="C4139">
        <v>144</v>
      </c>
    </row>
    <row r="4140" spans="1:3" x14ac:dyDescent="0.25">
      <c r="A4140" t="s">
        <v>4242</v>
      </c>
      <c r="B4140">
        <v>3442</v>
      </c>
      <c r="C4140">
        <v>144</v>
      </c>
    </row>
    <row r="4141" spans="1:3" x14ac:dyDescent="0.25">
      <c r="A4141" t="s">
        <v>4243</v>
      </c>
      <c r="B4141">
        <v>2233</v>
      </c>
      <c r="C4141">
        <v>72</v>
      </c>
    </row>
    <row r="4142" spans="1:3" x14ac:dyDescent="0.25">
      <c r="A4142" t="s">
        <v>4244</v>
      </c>
      <c r="B4142">
        <v>2234</v>
      </c>
      <c r="C4142">
        <v>72</v>
      </c>
    </row>
    <row r="4143" spans="1:3" x14ac:dyDescent="0.25">
      <c r="A4143" t="s">
        <v>4245</v>
      </c>
      <c r="B4143">
        <v>3114</v>
      </c>
      <c r="C4143">
        <v>144</v>
      </c>
    </row>
    <row r="4144" spans="1:3" x14ac:dyDescent="0.25">
      <c r="A4144" t="s">
        <v>4246</v>
      </c>
      <c r="B4144">
        <v>3818</v>
      </c>
      <c r="C4144">
        <v>144</v>
      </c>
    </row>
    <row r="4145" spans="1:3" x14ac:dyDescent="0.25">
      <c r="A4145" t="s">
        <v>4247</v>
      </c>
      <c r="B4145">
        <v>1228</v>
      </c>
      <c r="C4145">
        <v>144</v>
      </c>
    </row>
    <row r="4146" spans="1:3" x14ac:dyDescent="0.25">
      <c r="A4146" t="s">
        <v>4248</v>
      </c>
      <c r="B4146">
        <v>3817</v>
      </c>
      <c r="C4146">
        <v>144</v>
      </c>
    </row>
    <row r="4147" spans="1:3" x14ac:dyDescent="0.25">
      <c r="A4147" t="s">
        <v>4249</v>
      </c>
      <c r="B4147">
        <v>3870</v>
      </c>
      <c r="C4147">
        <v>144</v>
      </c>
    </row>
    <row r="4148" spans="1:3" x14ac:dyDescent="0.25">
      <c r="A4148" t="s">
        <v>4250</v>
      </c>
      <c r="B4148">
        <v>609</v>
      </c>
      <c r="C4148">
        <v>72</v>
      </c>
    </row>
    <row r="4149" spans="1:3" x14ac:dyDescent="0.25">
      <c r="A4149" t="s">
        <v>4251</v>
      </c>
      <c r="B4149">
        <v>3118</v>
      </c>
      <c r="C4149">
        <v>144</v>
      </c>
    </row>
    <row r="4150" spans="1:3" x14ac:dyDescent="0.25">
      <c r="A4150" t="s">
        <v>4252</v>
      </c>
      <c r="B4150">
        <v>731</v>
      </c>
      <c r="C4150">
        <v>144</v>
      </c>
    </row>
    <row r="4151" spans="1:3" x14ac:dyDescent="0.25">
      <c r="A4151" t="s">
        <v>4253</v>
      </c>
      <c r="B4151">
        <v>2051</v>
      </c>
      <c r="C4151">
        <v>144</v>
      </c>
    </row>
    <row r="4152" spans="1:3" x14ac:dyDescent="0.25">
      <c r="A4152" t="s">
        <v>4254</v>
      </c>
      <c r="B4152">
        <v>2530</v>
      </c>
      <c r="C4152">
        <v>72</v>
      </c>
    </row>
    <row r="4153" spans="1:3" x14ac:dyDescent="0.25">
      <c r="A4153" t="s">
        <v>4255</v>
      </c>
      <c r="B4153">
        <v>1220</v>
      </c>
      <c r="C4153">
        <v>144</v>
      </c>
    </row>
    <row r="4154" spans="1:3" x14ac:dyDescent="0.25">
      <c r="A4154" t="s">
        <v>4256</v>
      </c>
      <c r="B4154">
        <v>2029</v>
      </c>
      <c r="C4154">
        <v>144</v>
      </c>
    </row>
    <row r="4155" spans="1:3" x14ac:dyDescent="0.25">
      <c r="A4155" t="s">
        <v>4257</v>
      </c>
      <c r="B4155">
        <v>307</v>
      </c>
      <c r="C4155">
        <v>144</v>
      </c>
    </row>
    <row r="4156" spans="1:3" x14ac:dyDescent="0.25">
      <c r="A4156" t="s">
        <v>4258</v>
      </c>
      <c r="B4156">
        <v>2050</v>
      </c>
      <c r="C4156">
        <v>144</v>
      </c>
    </row>
    <row r="4157" spans="1:3" x14ac:dyDescent="0.25">
      <c r="A4157" t="s">
        <v>4259</v>
      </c>
      <c r="B4157">
        <v>2211</v>
      </c>
      <c r="C4157">
        <v>144</v>
      </c>
    </row>
    <row r="4158" spans="1:3" x14ac:dyDescent="0.25">
      <c r="A4158" t="s">
        <v>4260</v>
      </c>
      <c r="B4158">
        <v>2216</v>
      </c>
      <c r="C4158">
        <v>144</v>
      </c>
    </row>
    <row r="4159" spans="1:3" x14ac:dyDescent="0.25">
      <c r="A4159" t="s">
        <v>4261</v>
      </c>
      <c r="B4159">
        <v>5106</v>
      </c>
      <c r="C4159">
        <v>288</v>
      </c>
    </row>
    <row r="4160" spans="1:3" x14ac:dyDescent="0.25">
      <c r="A4160" t="s">
        <v>4262</v>
      </c>
      <c r="B4160">
        <v>2519</v>
      </c>
      <c r="C4160">
        <v>72</v>
      </c>
    </row>
    <row r="4161" spans="1:3" x14ac:dyDescent="0.25">
      <c r="A4161" t="s">
        <v>4263</v>
      </c>
      <c r="B4161">
        <v>2092</v>
      </c>
      <c r="C4161">
        <v>144</v>
      </c>
    </row>
    <row r="4162" spans="1:3" x14ac:dyDescent="0.25">
      <c r="A4162" t="s">
        <v>4264</v>
      </c>
      <c r="B4162">
        <v>332</v>
      </c>
      <c r="C4162">
        <v>144</v>
      </c>
    </row>
    <row r="4163" spans="1:3" x14ac:dyDescent="0.25">
      <c r="A4163" t="s">
        <v>4265</v>
      </c>
      <c r="B4163">
        <v>905</v>
      </c>
      <c r="C4163">
        <v>144</v>
      </c>
    </row>
    <row r="4164" spans="1:3" x14ac:dyDescent="0.25">
      <c r="A4164" t="s">
        <v>4266</v>
      </c>
      <c r="B4164">
        <v>763</v>
      </c>
      <c r="C4164">
        <v>144</v>
      </c>
    </row>
    <row r="4165" spans="1:3" x14ac:dyDescent="0.25">
      <c r="A4165" t="s">
        <v>4267</v>
      </c>
      <c r="B4165">
        <v>2539</v>
      </c>
      <c r="C4165">
        <v>144</v>
      </c>
    </row>
    <row r="4166" spans="1:3" x14ac:dyDescent="0.25">
      <c r="A4166" t="s">
        <v>4268</v>
      </c>
      <c r="B4166">
        <v>1225</v>
      </c>
      <c r="C4166">
        <v>144</v>
      </c>
    </row>
    <row r="4167" spans="1:3" x14ac:dyDescent="0.25">
      <c r="A4167" t="s">
        <v>4269</v>
      </c>
      <c r="B4167">
        <v>2094</v>
      </c>
      <c r="C4167">
        <v>144</v>
      </c>
    </row>
    <row r="4168" spans="1:3" x14ac:dyDescent="0.25">
      <c r="A4168" t="s">
        <v>4270</v>
      </c>
      <c r="B4168" t="s">
        <v>1433</v>
      </c>
      <c r="C4168">
        <v>24</v>
      </c>
    </row>
    <row r="4169" spans="1:3" x14ac:dyDescent="0.25">
      <c r="A4169" t="s">
        <v>4271</v>
      </c>
      <c r="B4169" t="s">
        <v>1501</v>
      </c>
      <c r="C4169">
        <v>24</v>
      </c>
    </row>
    <row r="4170" spans="1:3" x14ac:dyDescent="0.25">
      <c r="A4170" t="s">
        <v>4272</v>
      </c>
      <c r="B4170">
        <v>145</v>
      </c>
      <c r="C4170">
        <v>144</v>
      </c>
    </row>
    <row r="4171" spans="1:3" x14ac:dyDescent="0.25">
      <c r="A4171" t="s">
        <v>4273</v>
      </c>
      <c r="B4171">
        <v>222</v>
      </c>
      <c r="C4171">
        <v>72</v>
      </c>
    </row>
    <row r="4172" spans="1:3" x14ac:dyDescent="0.25">
      <c r="A4172" t="s">
        <v>4274</v>
      </c>
      <c r="B4172">
        <v>1802</v>
      </c>
      <c r="C4172">
        <v>72</v>
      </c>
    </row>
    <row r="4173" spans="1:3" x14ac:dyDescent="0.25">
      <c r="A4173" t="s">
        <v>4275</v>
      </c>
      <c r="B4173">
        <v>2030</v>
      </c>
      <c r="C4173">
        <v>72</v>
      </c>
    </row>
    <row r="4174" spans="1:3" x14ac:dyDescent="0.25">
      <c r="A4174" t="s">
        <v>4276</v>
      </c>
      <c r="B4174">
        <v>2027</v>
      </c>
      <c r="C4174">
        <v>72</v>
      </c>
    </row>
    <row r="4175" spans="1:3" x14ac:dyDescent="0.25">
      <c r="A4175" t="s">
        <v>4277</v>
      </c>
      <c r="B4175">
        <v>264</v>
      </c>
      <c r="C4175">
        <v>144</v>
      </c>
    </row>
    <row r="4176" spans="1:3" x14ac:dyDescent="0.25">
      <c r="A4176" t="s">
        <v>4278</v>
      </c>
      <c r="B4176">
        <v>904</v>
      </c>
      <c r="C4176">
        <v>144</v>
      </c>
    </row>
    <row r="4177" spans="1:3" x14ac:dyDescent="0.25">
      <c r="A4177" t="s">
        <v>4279</v>
      </c>
      <c r="B4177">
        <v>120</v>
      </c>
      <c r="C4177">
        <v>144</v>
      </c>
    </row>
    <row r="4178" spans="1:3" x14ac:dyDescent="0.25">
      <c r="A4178" t="s">
        <v>4280</v>
      </c>
      <c r="B4178">
        <v>4440</v>
      </c>
      <c r="C4178">
        <v>144</v>
      </c>
    </row>
    <row r="4179" spans="1:3" x14ac:dyDescent="0.25">
      <c r="A4179" t="s">
        <v>4281</v>
      </c>
      <c r="B4179">
        <v>1226</v>
      </c>
      <c r="C4179">
        <v>144</v>
      </c>
    </row>
    <row r="4180" spans="1:3" x14ac:dyDescent="0.25">
      <c r="A4180" t="s">
        <v>4282</v>
      </c>
      <c r="B4180">
        <v>1224</v>
      </c>
      <c r="C4180">
        <v>144</v>
      </c>
    </row>
    <row r="4181" spans="1:3" x14ac:dyDescent="0.25">
      <c r="A4181" t="s">
        <v>4283</v>
      </c>
      <c r="B4181">
        <v>3939</v>
      </c>
      <c r="C4181">
        <v>72</v>
      </c>
    </row>
    <row r="4182" spans="1:3" x14ac:dyDescent="0.25">
      <c r="A4182" t="s">
        <v>4284</v>
      </c>
      <c r="B4182">
        <v>3920</v>
      </c>
      <c r="C4182">
        <v>72</v>
      </c>
    </row>
    <row r="4183" spans="1:3" x14ac:dyDescent="0.25">
      <c r="A4183" t="s">
        <v>4285</v>
      </c>
      <c r="B4183">
        <v>1285</v>
      </c>
      <c r="C4183">
        <v>144</v>
      </c>
    </row>
    <row r="4184" spans="1:3" x14ac:dyDescent="0.25">
      <c r="A4184" t="s">
        <v>4286</v>
      </c>
      <c r="B4184">
        <v>2023</v>
      </c>
      <c r="C4184">
        <v>144</v>
      </c>
    </row>
    <row r="4185" spans="1:3" x14ac:dyDescent="0.25">
      <c r="A4185" t="s">
        <v>4287</v>
      </c>
      <c r="B4185">
        <v>2022</v>
      </c>
      <c r="C4185">
        <v>144</v>
      </c>
    </row>
    <row r="4186" spans="1:3" x14ac:dyDescent="0.25">
      <c r="A4186" t="s">
        <v>4288</v>
      </c>
      <c r="B4186">
        <v>6007</v>
      </c>
      <c r="C4186">
        <v>144</v>
      </c>
    </row>
    <row r="4187" spans="1:3" x14ac:dyDescent="0.25">
      <c r="A4187" t="s">
        <v>4289</v>
      </c>
      <c r="B4187">
        <v>533</v>
      </c>
      <c r="C4187">
        <v>72</v>
      </c>
    </row>
    <row r="4188" spans="1:3" x14ac:dyDescent="0.25">
      <c r="A4188" t="s">
        <v>4290</v>
      </c>
      <c r="B4188">
        <v>549</v>
      </c>
      <c r="C4188">
        <v>72</v>
      </c>
    </row>
    <row r="4189" spans="1:3" x14ac:dyDescent="0.25">
      <c r="A4189" t="s">
        <v>4291</v>
      </c>
      <c r="B4189">
        <v>544</v>
      </c>
      <c r="C4189">
        <v>72</v>
      </c>
    </row>
    <row r="4190" spans="1:3" x14ac:dyDescent="0.25">
      <c r="A4190" t="s">
        <v>4292</v>
      </c>
      <c r="B4190">
        <v>534</v>
      </c>
      <c r="C4190">
        <v>72</v>
      </c>
    </row>
    <row r="4191" spans="1:3" x14ac:dyDescent="0.25">
      <c r="A4191" t="s">
        <v>4293</v>
      </c>
      <c r="B4191">
        <v>223</v>
      </c>
      <c r="C4191">
        <v>72</v>
      </c>
    </row>
    <row r="4192" spans="1:3" x14ac:dyDescent="0.25">
      <c r="A4192" t="s">
        <v>4294</v>
      </c>
      <c r="B4192">
        <v>545</v>
      </c>
      <c r="C4192">
        <v>72</v>
      </c>
    </row>
    <row r="4193" spans="1:3" x14ac:dyDescent="0.25">
      <c r="A4193" t="s">
        <v>4295</v>
      </c>
      <c r="B4193">
        <v>535</v>
      </c>
      <c r="C4193">
        <v>72</v>
      </c>
    </row>
    <row r="4194" spans="1:3" x14ac:dyDescent="0.25">
      <c r="A4194" t="s">
        <v>4296</v>
      </c>
      <c r="B4194">
        <v>548</v>
      </c>
      <c r="C4194">
        <v>72</v>
      </c>
    </row>
    <row r="4195" spans="1:3" x14ac:dyDescent="0.25">
      <c r="A4195" t="s">
        <v>4297</v>
      </c>
      <c r="B4195">
        <v>532</v>
      </c>
      <c r="C4195">
        <v>72</v>
      </c>
    </row>
    <row r="4196" spans="1:3" x14ac:dyDescent="0.25">
      <c r="A4196" t="s">
        <v>4298</v>
      </c>
      <c r="B4196">
        <v>2226</v>
      </c>
      <c r="C4196">
        <v>72</v>
      </c>
    </row>
    <row r="4197" spans="1:3" x14ac:dyDescent="0.25">
      <c r="A4197" t="s">
        <v>4299</v>
      </c>
      <c r="B4197">
        <v>6802</v>
      </c>
      <c r="C4197">
        <v>72</v>
      </c>
    </row>
    <row r="4198" spans="1:3" x14ac:dyDescent="0.25">
      <c r="A4198" t="s">
        <v>4300</v>
      </c>
      <c r="B4198">
        <v>929</v>
      </c>
      <c r="C4198">
        <v>144</v>
      </c>
    </row>
    <row r="4199" spans="1:3" x14ac:dyDescent="0.25">
      <c r="A4199" t="s">
        <v>4301</v>
      </c>
      <c r="B4199">
        <v>928</v>
      </c>
      <c r="C4199">
        <v>144</v>
      </c>
    </row>
    <row r="4200" spans="1:3" x14ac:dyDescent="0.25">
      <c r="A4200" t="s">
        <v>4302</v>
      </c>
      <c r="B4200">
        <v>2093</v>
      </c>
      <c r="C4200">
        <v>144</v>
      </c>
    </row>
    <row r="4201" spans="1:3" x14ac:dyDescent="0.25">
      <c r="A4201" t="s">
        <v>4303</v>
      </c>
      <c r="B4201">
        <v>4441</v>
      </c>
      <c r="C4201">
        <v>144</v>
      </c>
    </row>
    <row r="4202" spans="1:3" x14ac:dyDescent="0.25">
      <c r="A4202" t="s">
        <v>4304</v>
      </c>
      <c r="B4202">
        <v>3482</v>
      </c>
      <c r="C4202">
        <v>144</v>
      </c>
    </row>
    <row r="4203" spans="1:3" x14ac:dyDescent="0.25">
      <c r="A4203" t="s">
        <v>4305</v>
      </c>
      <c r="B4203">
        <v>3483</v>
      </c>
      <c r="C4203">
        <v>144</v>
      </c>
    </row>
    <row r="4204" spans="1:3" x14ac:dyDescent="0.25">
      <c r="A4204" t="s">
        <v>4306</v>
      </c>
      <c r="B4204">
        <v>903</v>
      </c>
      <c r="C4204">
        <v>144</v>
      </c>
    </row>
    <row r="4205" spans="1:3" x14ac:dyDescent="0.25">
      <c r="A4205" t="s">
        <v>4307</v>
      </c>
      <c r="B4205">
        <v>761</v>
      </c>
      <c r="C4205">
        <v>144</v>
      </c>
    </row>
    <row r="4206" spans="1:3" x14ac:dyDescent="0.25">
      <c r="A4206" t="s">
        <v>4308</v>
      </c>
      <c r="B4206">
        <v>1283</v>
      </c>
      <c r="C4206">
        <v>72</v>
      </c>
    </row>
    <row r="4207" spans="1:3" x14ac:dyDescent="0.25">
      <c r="A4207" t="s">
        <v>4309</v>
      </c>
      <c r="B4207">
        <v>6801</v>
      </c>
      <c r="C4207">
        <v>72</v>
      </c>
    </row>
    <row r="4208" spans="1:3" x14ac:dyDescent="0.25">
      <c r="A4208" t="s">
        <v>4310</v>
      </c>
      <c r="B4208" t="s">
        <v>3569</v>
      </c>
      <c r="C4208">
        <v>360</v>
      </c>
    </row>
    <row r="4209" spans="1:3" x14ac:dyDescent="0.25">
      <c r="A4209" t="s">
        <v>4311</v>
      </c>
      <c r="B4209" t="s">
        <v>3597</v>
      </c>
      <c r="C4209">
        <v>360</v>
      </c>
    </row>
    <row r="4210" spans="1:3" x14ac:dyDescent="0.25">
      <c r="A4210" t="s">
        <v>4312</v>
      </c>
      <c r="B4210" t="s">
        <v>3610</v>
      </c>
      <c r="C4210">
        <v>360</v>
      </c>
    </row>
    <row r="4211" spans="1:3" x14ac:dyDescent="0.25">
      <c r="A4211" t="s">
        <v>4313</v>
      </c>
      <c r="B4211" t="s">
        <v>3642</v>
      </c>
      <c r="C4211">
        <v>360</v>
      </c>
    </row>
    <row r="4212" spans="1:3" x14ac:dyDescent="0.25">
      <c r="A4212" t="s">
        <v>4314</v>
      </c>
      <c r="B4212">
        <v>6803</v>
      </c>
      <c r="C4212">
        <v>72</v>
      </c>
    </row>
    <row r="4213" spans="1:3" x14ac:dyDescent="0.25">
      <c r="A4213" t="s">
        <v>4315</v>
      </c>
      <c r="B4213">
        <v>2090</v>
      </c>
      <c r="C4213">
        <v>144</v>
      </c>
    </row>
    <row r="4214" spans="1:3" x14ac:dyDescent="0.25">
      <c r="A4214" t="s">
        <v>4316</v>
      </c>
      <c r="B4214">
        <v>2043</v>
      </c>
      <c r="C4214">
        <v>144</v>
      </c>
    </row>
    <row r="4215" spans="1:3" x14ac:dyDescent="0.25">
      <c r="A4215" t="s">
        <v>4317</v>
      </c>
      <c r="B4215" t="s">
        <v>3565</v>
      </c>
      <c r="C4215">
        <v>360</v>
      </c>
    </row>
    <row r="4216" spans="1:3" x14ac:dyDescent="0.25">
      <c r="A4216" t="s">
        <v>4318</v>
      </c>
      <c r="B4216" t="s">
        <v>3577</v>
      </c>
      <c r="C4216">
        <v>360</v>
      </c>
    </row>
    <row r="4217" spans="1:3" x14ac:dyDescent="0.25">
      <c r="A4217" t="s">
        <v>4319</v>
      </c>
      <c r="B4217" t="s">
        <v>3585</v>
      </c>
      <c r="C4217">
        <v>360</v>
      </c>
    </row>
    <row r="4218" spans="1:3" x14ac:dyDescent="0.25">
      <c r="A4218" t="s">
        <v>4320</v>
      </c>
      <c r="B4218" t="s">
        <v>3622</v>
      </c>
      <c r="C4218">
        <v>360</v>
      </c>
    </row>
    <row r="4219" spans="1:3" x14ac:dyDescent="0.25">
      <c r="A4219" t="s">
        <v>4321</v>
      </c>
      <c r="B4219" t="s">
        <v>3630</v>
      </c>
      <c r="C4219">
        <v>360</v>
      </c>
    </row>
    <row r="4220" spans="1:3" x14ac:dyDescent="0.25">
      <c r="A4220" t="s">
        <v>4322</v>
      </c>
      <c r="B4220" t="s">
        <v>3658</v>
      </c>
      <c r="C4220">
        <v>360</v>
      </c>
    </row>
    <row r="4221" spans="1:3" x14ac:dyDescent="0.25">
      <c r="A4221" t="s">
        <v>4323</v>
      </c>
      <c r="B4221" t="s">
        <v>3662</v>
      </c>
      <c r="C4221">
        <v>360</v>
      </c>
    </row>
    <row r="4222" spans="1:3" x14ac:dyDescent="0.25">
      <c r="A4222" t="s">
        <v>4324</v>
      </c>
      <c r="B4222" t="s">
        <v>3670</v>
      </c>
      <c r="C4222">
        <v>360</v>
      </c>
    </row>
    <row r="4223" spans="1:3" x14ac:dyDescent="0.25">
      <c r="A4223" t="s">
        <v>4325</v>
      </c>
      <c r="B4223" t="s">
        <v>3593</v>
      </c>
      <c r="C4223">
        <v>360</v>
      </c>
    </row>
    <row r="4224" spans="1:3" x14ac:dyDescent="0.25">
      <c r="A4224" t="s">
        <v>4326</v>
      </c>
      <c r="B4224" t="s">
        <v>3557</v>
      </c>
      <c r="C4224">
        <v>360</v>
      </c>
    </row>
    <row r="4225" spans="1:3" x14ac:dyDescent="0.25">
      <c r="A4225" t="s">
        <v>4327</v>
      </c>
      <c r="B4225" t="s">
        <v>3561</v>
      </c>
      <c r="C4225">
        <v>360</v>
      </c>
    </row>
    <row r="4226" spans="1:3" x14ac:dyDescent="0.25">
      <c r="A4226" t="s">
        <v>4328</v>
      </c>
      <c r="B4226" t="s">
        <v>3573</v>
      </c>
      <c r="C4226">
        <v>360</v>
      </c>
    </row>
    <row r="4227" spans="1:3" x14ac:dyDescent="0.25">
      <c r="A4227" t="s">
        <v>4329</v>
      </c>
      <c r="B4227" t="s">
        <v>3581</v>
      </c>
      <c r="C4227">
        <v>360</v>
      </c>
    </row>
    <row r="4228" spans="1:3" x14ac:dyDescent="0.25">
      <c r="A4228" t="s">
        <v>4330</v>
      </c>
      <c r="B4228" t="s">
        <v>3589</v>
      </c>
      <c r="C4228">
        <v>360</v>
      </c>
    </row>
    <row r="4229" spans="1:3" x14ac:dyDescent="0.25">
      <c r="A4229" t="s">
        <v>4331</v>
      </c>
      <c r="B4229" t="s">
        <v>3602</v>
      </c>
      <c r="C4229">
        <v>360</v>
      </c>
    </row>
    <row r="4230" spans="1:3" x14ac:dyDescent="0.25">
      <c r="A4230" t="s">
        <v>4332</v>
      </c>
      <c r="B4230" t="s">
        <v>3614</v>
      </c>
      <c r="C4230">
        <v>360</v>
      </c>
    </row>
    <row r="4231" spans="1:3" x14ac:dyDescent="0.25">
      <c r="A4231" t="s">
        <v>4333</v>
      </c>
      <c r="B4231" t="s">
        <v>3618</v>
      </c>
      <c r="C4231">
        <v>360</v>
      </c>
    </row>
    <row r="4232" spans="1:3" x14ac:dyDescent="0.25">
      <c r="A4232" t="s">
        <v>4334</v>
      </c>
      <c r="B4232" t="s">
        <v>3626</v>
      </c>
      <c r="C4232">
        <v>360</v>
      </c>
    </row>
    <row r="4233" spans="1:3" x14ac:dyDescent="0.25">
      <c r="A4233" t="s">
        <v>4335</v>
      </c>
      <c r="B4233" t="s">
        <v>3638</v>
      </c>
      <c r="C4233">
        <v>360</v>
      </c>
    </row>
    <row r="4234" spans="1:3" x14ac:dyDescent="0.25">
      <c r="A4234" t="s">
        <v>4336</v>
      </c>
      <c r="B4234" t="s">
        <v>3646</v>
      </c>
      <c r="C4234">
        <v>360</v>
      </c>
    </row>
    <row r="4235" spans="1:3" x14ac:dyDescent="0.25">
      <c r="A4235" t="s">
        <v>4337</v>
      </c>
      <c r="B4235" t="s">
        <v>3666</v>
      </c>
      <c r="C4235">
        <v>360</v>
      </c>
    </row>
    <row r="4236" spans="1:3" x14ac:dyDescent="0.25">
      <c r="A4236" t="s">
        <v>4338</v>
      </c>
      <c r="B4236" t="s">
        <v>3674</v>
      </c>
      <c r="C4236">
        <v>360</v>
      </c>
    </row>
    <row r="4237" spans="1:3" x14ac:dyDescent="0.25">
      <c r="A4237" t="s">
        <v>4339</v>
      </c>
      <c r="B4237">
        <v>730</v>
      </c>
      <c r="C4237">
        <v>144</v>
      </c>
    </row>
    <row r="4238" spans="1:3" x14ac:dyDescent="0.25">
      <c r="A4238" t="s">
        <v>4340</v>
      </c>
      <c r="B4238">
        <v>746</v>
      </c>
      <c r="C4238">
        <v>144</v>
      </c>
    </row>
    <row r="4239" spans="1:3" x14ac:dyDescent="0.25">
      <c r="A4239" t="s">
        <v>4341</v>
      </c>
      <c r="B4239" t="s">
        <v>404</v>
      </c>
      <c r="C4239">
        <v>576</v>
      </c>
    </row>
    <row r="4240" spans="1:3" x14ac:dyDescent="0.25">
      <c r="A4240" t="s">
        <v>4342</v>
      </c>
      <c r="B4240" t="s">
        <v>4015</v>
      </c>
      <c r="C4240">
        <v>32</v>
      </c>
    </row>
    <row r="4241" spans="1:3" x14ac:dyDescent="0.25">
      <c r="A4241" t="s">
        <v>4343</v>
      </c>
      <c r="B4241" t="s">
        <v>3634</v>
      </c>
      <c r="C4241">
        <v>360</v>
      </c>
    </row>
    <row r="4242" spans="1:3" x14ac:dyDescent="0.25">
      <c r="A4242" t="s">
        <v>4344</v>
      </c>
      <c r="B4242" t="s">
        <v>3650</v>
      </c>
      <c r="C4242">
        <v>360</v>
      </c>
    </row>
    <row r="4243" spans="1:3" x14ac:dyDescent="0.25">
      <c r="A4243" t="s">
        <v>4345</v>
      </c>
      <c r="B4243">
        <v>3901</v>
      </c>
      <c r="C4243">
        <v>144</v>
      </c>
    </row>
    <row r="4244" spans="1:3" x14ac:dyDescent="0.25">
      <c r="A4244" t="s">
        <v>4346</v>
      </c>
      <c r="B4244">
        <v>6810</v>
      </c>
      <c r="C4244">
        <v>144</v>
      </c>
    </row>
    <row r="4245" spans="1:3" x14ac:dyDescent="0.25">
      <c r="A4245" t="s">
        <v>4347</v>
      </c>
      <c r="B4245">
        <v>6812</v>
      </c>
      <c r="C4245">
        <v>144</v>
      </c>
    </row>
    <row r="4246" spans="1:3" x14ac:dyDescent="0.25">
      <c r="A4246" t="s">
        <v>4348</v>
      </c>
      <c r="B4246">
        <v>2501</v>
      </c>
      <c r="C4246">
        <v>72</v>
      </c>
    </row>
    <row r="4247" spans="1:3" x14ac:dyDescent="0.25">
      <c r="A4247" t="s">
        <v>4349</v>
      </c>
      <c r="B4247">
        <v>902</v>
      </c>
      <c r="C4247">
        <v>144</v>
      </c>
    </row>
    <row r="4248" spans="1:3" x14ac:dyDescent="0.25">
      <c r="A4248" t="s">
        <v>4350</v>
      </c>
      <c r="B4248">
        <v>2052</v>
      </c>
      <c r="C4248">
        <v>144</v>
      </c>
    </row>
    <row r="4249" spans="1:3" x14ac:dyDescent="0.25">
      <c r="A4249" t="s">
        <v>4351</v>
      </c>
      <c r="B4249">
        <v>765</v>
      </c>
      <c r="C4249">
        <v>144</v>
      </c>
    </row>
    <row r="4250" spans="1:3" x14ac:dyDescent="0.25">
      <c r="A4250" t="s">
        <v>4352</v>
      </c>
      <c r="B4250">
        <v>3449</v>
      </c>
      <c r="C4250">
        <v>144</v>
      </c>
    </row>
    <row r="4251" spans="1:3" x14ac:dyDescent="0.25">
      <c r="A4251" t="s">
        <v>4353</v>
      </c>
      <c r="B4251">
        <v>3445</v>
      </c>
      <c r="C4251">
        <v>144</v>
      </c>
    </row>
    <row r="4252" spans="1:3" x14ac:dyDescent="0.25">
      <c r="A4252" t="s">
        <v>4354</v>
      </c>
      <c r="B4252">
        <v>142</v>
      </c>
      <c r="C4252">
        <v>288</v>
      </c>
    </row>
    <row r="4253" spans="1:3" x14ac:dyDescent="0.25">
      <c r="A4253" t="s">
        <v>4355</v>
      </c>
      <c r="B4253">
        <v>1301</v>
      </c>
      <c r="C4253">
        <v>72</v>
      </c>
    </row>
    <row r="4254" spans="1:3" x14ac:dyDescent="0.25">
      <c r="A4254" t="s">
        <v>4356</v>
      </c>
      <c r="B4254">
        <v>926</v>
      </c>
      <c r="C4254">
        <v>72</v>
      </c>
    </row>
    <row r="4255" spans="1:3" x14ac:dyDescent="0.25">
      <c r="A4255" t="s">
        <v>4357</v>
      </c>
      <c r="B4255">
        <v>1282</v>
      </c>
      <c r="C4255">
        <v>72</v>
      </c>
    </row>
    <row r="4256" spans="1:3" x14ac:dyDescent="0.25">
      <c r="A4256" t="s">
        <v>4358</v>
      </c>
      <c r="B4256">
        <v>783</v>
      </c>
      <c r="C4256">
        <v>72</v>
      </c>
    </row>
    <row r="4257" spans="1:3" x14ac:dyDescent="0.25">
      <c r="A4257" t="s">
        <v>4359</v>
      </c>
      <c r="B4257">
        <v>6813</v>
      </c>
      <c r="C4257">
        <v>144</v>
      </c>
    </row>
    <row r="4258" spans="1:3" x14ac:dyDescent="0.25">
      <c r="A4258" t="s">
        <v>4360</v>
      </c>
      <c r="B4258">
        <v>3119</v>
      </c>
      <c r="C4258">
        <v>144</v>
      </c>
    </row>
    <row r="4259" spans="1:3" x14ac:dyDescent="0.25">
      <c r="A4259" t="s">
        <v>4361</v>
      </c>
      <c r="B4259">
        <v>3198</v>
      </c>
      <c r="C4259">
        <v>144</v>
      </c>
    </row>
    <row r="4260" spans="1:3" x14ac:dyDescent="0.25">
      <c r="A4260" t="s">
        <v>4362</v>
      </c>
      <c r="B4260">
        <v>1266</v>
      </c>
      <c r="C4260">
        <v>72</v>
      </c>
    </row>
    <row r="4261" spans="1:3" x14ac:dyDescent="0.25">
      <c r="A4261" t="s">
        <v>4363</v>
      </c>
      <c r="B4261">
        <v>1801</v>
      </c>
      <c r="C4261">
        <v>72</v>
      </c>
    </row>
    <row r="4262" spans="1:3" x14ac:dyDescent="0.25">
      <c r="A4262" t="s">
        <v>4364</v>
      </c>
      <c r="B4262">
        <v>333</v>
      </c>
      <c r="C4262">
        <v>144</v>
      </c>
    </row>
    <row r="4263" spans="1:3" x14ac:dyDescent="0.25">
      <c r="A4263" t="s">
        <v>4365</v>
      </c>
      <c r="B4263">
        <v>17039</v>
      </c>
      <c r="C4263">
        <v>72</v>
      </c>
    </row>
    <row r="4264" spans="1:3" x14ac:dyDescent="0.25">
      <c r="A4264" t="s">
        <v>4366</v>
      </c>
      <c r="B4264" t="s">
        <v>3606</v>
      </c>
      <c r="C4264">
        <v>360</v>
      </c>
    </row>
    <row r="4265" spans="1:3" x14ac:dyDescent="0.25">
      <c r="A4265" t="s">
        <v>4367</v>
      </c>
      <c r="B4265" t="s">
        <v>3654</v>
      </c>
      <c r="C4265">
        <v>360</v>
      </c>
    </row>
    <row r="4266" spans="1:3" x14ac:dyDescent="0.25">
      <c r="A4266" t="s">
        <v>4368</v>
      </c>
      <c r="B4266">
        <v>3172</v>
      </c>
      <c r="C4266">
        <v>72</v>
      </c>
    </row>
    <row r="4267" spans="1:3" x14ac:dyDescent="0.25">
      <c r="A4267" t="s">
        <v>4369</v>
      </c>
      <c r="B4267">
        <v>17037</v>
      </c>
      <c r="C4267">
        <v>144</v>
      </c>
    </row>
    <row r="4268" spans="1:3" x14ac:dyDescent="0.25">
      <c r="A4268" t="s">
        <v>4370</v>
      </c>
      <c r="B4268">
        <v>1242</v>
      </c>
      <c r="C4268">
        <v>144</v>
      </c>
    </row>
    <row r="4269" spans="1:3" x14ac:dyDescent="0.25">
      <c r="A4269" t="s">
        <v>4371</v>
      </c>
      <c r="B4269">
        <v>4412</v>
      </c>
      <c r="C4269">
        <v>144</v>
      </c>
    </row>
    <row r="4270" spans="1:3" x14ac:dyDescent="0.25">
      <c r="A4270" t="s">
        <v>4372</v>
      </c>
      <c r="B4270">
        <v>1720</v>
      </c>
      <c r="C4270">
        <v>144</v>
      </c>
    </row>
    <row r="4271" spans="1:3" x14ac:dyDescent="0.25">
      <c r="A4271" t="s">
        <v>4373</v>
      </c>
      <c r="B4271">
        <v>3112</v>
      </c>
      <c r="C4271">
        <v>72</v>
      </c>
    </row>
    <row r="4272" spans="1:3" x14ac:dyDescent="0.25">
      <c r="A4272" t="s">
        <v>4374</v>
      </c>
      <c r="B4272">
        <v>5131</v>
      </c>
      <c r="C4272">
        <v>144</v>
      </c>
    </row>
    <row r="4273" spans="1:3" x14ac:dyDescent="0.25">
      <c r="A4273" t="s">
        <v>4375</v>
      </c>
      <c r="B4273">
        <v>604</v>
      </c>
      <c r="C4273">
        <v>144</v>
      </c>
    </row>
    <row r="4274" spans="1:3" x14ac:dyDescent="0.25">
      <c r="A4274" t="s">
        <v>4376</v>
      </c>
      <c r="B4274" t="s">
        <v>2302</v>
      </c>
      <c r="C4274">
        <v>144</v>
      </c>
    </row>
    <row r="4275" spans="1:3" x14ac:dyDescent="0.25">
      <c r="A4275" t="s">
        <v>4377</v>
      </c>
      <c r="B4275">
        <v>5121</v>
      </c>
      <c r="C4275">
        <v>144</v>
      </c>
    </row>
    <row r="4276" spans="1:3" x14ac:dyDescent="0.25">
      <c r="A4276" t="s">
        <v>4378</v>
      </c>
      <c r="B4276">
        <v>1611</v>
      </c>
      <c r="C4276">
        <v>144</v>
      </c>
    </row>
    <row r="4277" spans="1:3" x14ac:dyDescent="0.25">
      <c r="A4277" t="s">
        <v>4379</v>
      </c>
      <c r="B4277">
        <v>3471</v>
      </c>
      <c r="C4277">
        <v>72</v>
      </c>
    </row>
    <row r="4278" spans="1:3" x14ac:dyDescent="0.25">
      <c r="A4278" t="s">
        <v>4380</v>
      </c>
      <c r="B4278">
        <v>767</v>
      </c>
      <c r="C4278">
        <v>144</v>
      </c>
    </row>
    <row r="4279" spans="1:3" x14ac:dyDescent="0.25">
      <c r="A4279" t="s">
        <v>4381</v>
      </c>
      <c r="B4279">
        <v>1217</v>
      </c>
      <c r="C4279">
        <v>144</v>
      </c>
    </row>
    <row r="4280" spans="1:3" x14ac:dyDescent="0.25">
      <c r="A4280" t="s">
        <v>4382</v>
      </c>
      <c r="B4280">
        <v>1216</v>
      </c>
      <c r="C4280">
        <v>144</v>
      </c>
    </row>
    <row r="4281" spans="1:3" x14ac:dyDescent="0.25">
      <c r="A4281" t="s">
        <v>4383</v>
      </c>
      <c r="B4281">
        <v>4438</v>
      </c>
      <c r="C4281">
        <v>144</v>
      </c>
    </row>
    <row r="4282" spans="1:3" x14ac:dyDescent="0.25">
      <c r="A4282" t="s">
        <v>4384</v>
      </c>
      <c r="B4282">
        <v>3446</v>
      </c>
      <c r="C4282">
        <v>144</v>
      </c>
    </row>
    <row r="4283" spans="1:3" x14ac:dyDescent="0.25">
      <c r="A4283" t="s">
        <v>4385</v>
      </c>
      <c r="B4283">
        <v>230</v>
      </c>
      <c r="C4283">
        <v>144</v>
      </c>
    </row>
    <row r="4284" spans="1:3" x14ac:dyDescent="0.25">
      <c r="A4284" t="s">
        <v>4386</v>
      </c>
      <c r="B4284">
        <v>2344</v>
      </c>
      <c r="C4284">
        <v>144</v>
      </c>
    </row>
    <row r="4285" spans="1:3" x14ac:dyDescent="0.25">
      <c r="A4285" t="s">
        <v>4387</v>
      </c>
      <c r="B4285">
        <v>304</v>
      </c>
      <c r="C4285">
        <v>288</v>
      </c>
    </row>
    <row r="4286" spans="1:3" x14ac:dyDescent="0.25">
      <c r="A4286" t="s">
        <v>4388</v>
      </c>
      <c r="B4286">
        <v>303</v>
      </c>
      <c r="C4286">
        <v>288</v>
      </c>
    </row>
    <row r="4287" spans="1:3" x14ac:dyDescent="0.25">
      <c r="A4287" t="s">
        <v>4389</v>
      </c>
      <c r="B4287">
        <v>2206</v>
      </c>
      <c r="C4287">
        <v>144</v>
      </c>
    </row>
    <row r="4288" spans="1:3" x14ac:dyDescent="0.25">
      <c r="A4288" t="s">
        <v>4390</v>
      </c>
      <c r="B4288">
        <v>229</v>
      </c>
      <c r="C4288">
        <v>144</v>
      </c>
    </row>
    <row r="4289" spans="1:3" x14ac:dyDescent="0.25">
      <c r="A4289" t="s">
        <v>4391</v>
      </c>
      <c r="B4289">
        <v>273</v>
      </c>
      <c r="C4289">
        <v>144</v>
      </c>
    </row>
    <row r="4290" spans="1:3" x14ac:dyDescent="0.25">
      <c r="A4290" t="s">
        <v>4392</v>
      </c>
      <c r="B4290">
        <v>3999</v>
      </c>
      <c r="C4290">
        <v>288</v>
      </c>
    </row>
    <row r="4291" spans="1:3" x14ac:dyDescent="0.25">
      <c r="A4291" t="s">
        <v>4393</v>
      </c>
      <c r="B4291">
        <v>1240</v>
      </c>
      <c r="C4291">
        <v>144</v>
      </c>
    </row>
    <row r="4292" spans="1:3" x14ac:dyDescent="0.25">
      <c r="A4292" t="s">
        <v>4394</v>
      </c>
      <c r="B4292">
        <v>5142</v>
      </c>
      <c r="C4292">
        <v>144</v>
      </c>
    </row>
    <row r="4293" spans="1:3" x14ac:dyDescent="0.25">
      <c r="A4293" t="s">
        <v>4395</v>
      </c>
      <c r="B4293">
        <v>3911</v>
      </c>
      <c r="C4293">
        <v>144</v>
      </c>
    </row>
    <row r="4294" spans="1:3" x14ac:dyDescent="0.25">
      <c r="A4294" t="s">
        <v>4396</v>
      </c>
      <c r="B4294">
        <v>3871</v>
      </c>
      <c r="C4294">
        <v>288</v>
      </c>
    </row>
    <row r="4295" spans="1:3" x14ac:dyDescent="0.25">
      <c r="A4295" t="s">
        <v>4397</v>
      </c>
      <c r="B4295">
        <v>6003</v>
      </c>
      <c r="C4295">
        <v>144</v>
      </c>
    </row>
    <row r="4296" spans="1:3" x14ac:dyDescent="0.25">
      <c r="A4296" t="s">
        <v>4398</v>
      </c>
      <c r="B4296">
        <v>2150</v>
      </c>
      <c r="C4296">
        <v>288</v>
      </c>
    </row>
    <row r="4297" spans="1:3" x14ac:dyDescent="0.25">
      <c r="A4297" t="s">
        <v>4399</v>
      </c>
      <c r="B4297">
        <v>1265</v>
      </c>
      <c r="C4297">
        <v>72</v>
      </c>
    </row>
    <row r="4298" spans="1:3" x14ac:dyDescent="0.25">
      <c r="A4298" t="s">
        <v>4400</v>
      </c>
      <c r="B4298">
        <v>2705</v>
      </c>
      <c r="C4298">
        <v>144</v>
      </c>
    </row>
    <row r="4299" spans="1:3" x14ac:dyDescent="0.25">
      <c r="A4299" t="s">
        <v>4401</v>
      </c>
      <c r="B4299">
        <v>3872</v>
      </c>
      <c r="C4299">
        <v>288</v>
      </c>
    </row>
    <row r="4300" spans="1:3" x14ac:dyDescent="0.25">
      <c r="A4300" t="s">
        <v>4402</v>
      </c>
      <c r="B4300">
        <v>5122</v>
      </c>
      <c r="C4300">
        <v>144</v>
      </c>
    </row>
    <row r="4301" spans="1:3" x14ac:dyDescent="0.25">
      <c r="A4301" t="s">
        <v>4403</v>
      </c>
      <c r="B4301">
        <v>2202</v>
      </c>
      <c r="C4301">
        <v>144</v>
      </c>
    </row>
    <row r="4302" spans="1:3" x14ac:dyDescent="0.25">
      <c r="A4302" t="s">
        <v>4404</v>
      </c>
      <c r="B4302">
        <v>215</v>
      </c>
      <c r="C4302">
        <v>144</v>
      </c>
    </row>
    <row r="4303" spans="1:3" x14ac:dyDescent="0.25">
      <c r="A4303" t="s">
        <v>4405</v>
      </c>
      <c r="B4303">
        <v>310</v>
      </c>
      <c r="C4303">
        <v>144</v>
      </c>
    </row>
    <row r="4304" spans="1:3" x14ac:dyDescent="0.25">
      <c r="A4304" t="s">
        <v>4406</v>
      </c>
      <c r="B4304">
        <v>1614</v>
      </c>
      <c r="C4304">
        <v>144</v>
      </c>
    </row>
    <row r="4305" spans="1:3" x14ac:dyDescent="0.25">
      <c r="A4305" t="s">
        <v>4407</v>
      </c>
      <c r="B4305">
        <v>5101</v>
      </c>
      <c r="C4305">
        <v>144</v>
      </c>
    </row>
    <row r="4306" spans="1:3" x14ac:dyDescent="0.25">
      <c r="A4306" t="s">
        <v>4408</v>
      </c>
      <c r="B4306">
        <v>231</v>
      </c>
      <c r="C4306">
        <v>144</v>
      </c>
    </row>
    <row r="4307" spans="1:3" x14ac:dyDescent="0.25">
      <c r="A4307" t="s">
        <v>4409</v>
      </c>
      <c r="B4307">
        <v>2151</v>
      </c>
      <c r="C4307">
        <v>144</v>
      </c>
    </row>
    <row r="4308" spans="1:3" x14ac:dyDescent="0.25">
      <c r="A4308" t="s">
        <v>4410</v>
      </c>
      <c r="B4308">
        <v>3913</v>
      </c>
      <c r="C4308">
        <v>72</v>
      </c>
    </row>
    <row r="4309" spans="1:3" x14ac:dyDescent="0.25">
      <c r="A4309" t="s">
        <v>4411</v>
      </c>
      <c r="B4309" t="s">
        <v>3690</v>
      </c>
      <c r="C4309">
        <v>480</v>
      </c>
    </row>
    <row r="4310" spans="1:3" x14ac:dyDescent="0.25">
      <c r="A4310" t="s">
        <v>4412</v>
      </c>
      <c r="B4310" t="s">
        <v>3710</v>
      </c>
      <c r="C4310">
        <v>480</v>
      </c>
    </row>
    <row r="4311" spans="1:3" x14ac:dyDescent="0.25">
      <c r="A4311" t="s">
        <v>4413</v>
      </c>
      <c r="B4311" t="s">
        <v>3718</v>
      </c>
      <c r="C4311">
        <v>480</v>
      </c>
    </row>
    <row r="4312" spans="1:3" x14ac:dyDescent="0.25">
      <c r="A4312" t="s">
        <v>4414</v>
      </c>
      <c r="B4312" t="s">
        <v>3742</v>
      </c>
      <c r="C4312">
        <v>480</v>
      </c>
    </row>
    <row r="4313" spans="1:3" x14ac:dyDescent="0.25">
      <c r="A4313" t="s">
        <v>4415</v>
      </c>
      <c r="B4313" t="s">
        <v>3750</v>
      </c>
      <c r="C4313">
        <v>480</v>
      </c>
    </row>
    <row r="4314" spans="1:3" x14ac:dyDescent="0.25">
      <c r="A4314" t="s">
        <v>4416</v>
      </c>
      <c r="B4314" t="s">
        <v>3766</v>
      </c>
      <c r="C4314">
        <v>480</v>
      </c>
    </row>
    <row r="4315" spans="1:3" x14ac:dyDescent="0.25">
      <c r="A4315" t="s">
        <v>4417</v>
      </c>
      <c r="B4315" t="s">
        <v>3778</v>
      </c>
      <c r="C4315">
        <v>480</v>
      </c>
    </row>
    <row r="4316" spans="1:3" x14ac:dyDescent="0.25">
      <c r="A4316" t="s">
        <v>4418</v>
      </c>
      <c r="B4316" t="s">
        <v>3790</v>
      </c>
      <c r="C4316">
        <v>480</v>
      </c>
    </row>
    <row r="4317" spans="1:3" x14ac:dyDescent="0.25">
      <c r="A4317" t="s">
        <v>4419</v>
      </c>
      <c r="B4317" t="s">
        <v>3794</v>
      </c>
      <c r="C4317">
        <v>480</v>
      </c>
    </row>
    <row r="4318" spans="1:3" x14ac:dyDescent="0.25">
      <c r="A4318" t="s">
        <v>4420</v>
      </c>
      <c r="B4318" t="s">
        <v>3726</v>
      </c>
      <c r="C4318">
        <v>480</v>
      </c>
    </row>
    <row r="4319" spans="1:3" x14ac:dyDescent="0.25">
      <c r="A4319" t="s">
        <v>4421</v>
      </c>
      <c r="B4319">
        <v>3001</v>
      </c>
      <c r="C4319">
        <v>72</v>
      </c>
    </row>
    <row r="4320" spans="1:3" x14ac:dyDescent="0.25">
      <c r="A4320" t="s">
        <v>4422</v>
      </c>
      <c r="B4320">
        <v>1273</v>
      </c>
      <c r="C4320">
        <v>72</v>
      </c>
    </row>
    <row r="4321" spans="1:3" x14ac:dyDescent="0.25">
      <c r="A4321" t="s">
        <v>4423</v>
      </c>
      <c r="B4321">
        <v>1274</v>
      </c>
      <c r="C4321">
        <v>72</v>
      </c>
    </row>
    <row r="4322" spans="1:3" x14ac:dyDescent="0.25">
      <c r="A4322" t="s">
        <v>4424</v>
      </c>
      <c r="B4322">
        <v>127</v>
      </c>
      <c r="C4322">
        <v>144</v>
      </c>
    </row>
    <row r="4323" spans="1:3" x14ac:dyDescent="0.25">
      <c r="A4323" t="s">
        <v>4425</v>
      </c>
      <c r="B4323">
        <v>213</v>
      </c>
      <c r="C4323">
        <v>144</v>
      </c>
    </row>
    <row r="4324" spans="1:3" x14ac:dyDescent="0.25">
      <c r="A4324" t="s">
        <v>4426</v>
      </c>
      <c r="B4324">
        <v>260</v>
      </c>
      <c r="C4324">
        <v>144</v>
      </c>
    </row>
    <row r="4325" spans="1:3" x14ac:dyDescent="0.25">
      <c r="A4325" t="s">
        <v>4427</v>
      </c>
      <c r="B4325" t="s">
        <v>3678</v>
      </c>
      <c r="C4325">
        <v>480</v>
      </c>
    </row>
    <row r="4326" spans="1:3" x14ac:dyDescent="0.25">
      <c r="A4326" t="s">
        <v>4428</v>
      </c>
      <c r="B4326" t="s">
        <v>3682</v>
      </c>
      <c r="C4326">
        <v>480</v>
      </c>
    </row>
    <row r="4327" spans="1:3" x14ac:dyDescent="0.25">
      <c r="A4327" t="s">
        <v>4429</v>
      </c>
      <c r="B4327" t="s">
        <v>3686</v>
      </c>
      <c r="C4327">
        <v>480</v>
      </c>
    </row>
    <row r="4328" spans="1:3" x14ac:dyDescent="0.25">
      <c r="A4328" t="s">
        <v>4430</v>
      </c>
      <c r="B4328" t="s">
        <v>3694</v>
      </c>
      <c r="C4328">
        <v>480</v>
      </c>
    </row>
    <row r="4329" spans="1:3" x14ac:dyDescent="0.25">
      <c r="A4329" t="s">
        <v>4431</v>
      </c>
      <c r="B4329" t="s">
        <v>3698</v>
      </c>
      <c r="C4329">
        <v>480</v>
      </c>
    </row>
    <row r="4330" spans="1:3" x14ac:dyDescent="0.25">
      <c r="A4330" t="s">
        <v>4432</v>
      </c>
      <c r="B4330" t="s">
        <v>3702</v>
      </c>
      <c r="C4330">
        <v>480</v>
      </c>
    </row>
    <row r="4331" spans="1:3" x14ac:dyDescent="0.25">
      <c r="A4331" t="s">
        <v>4433</v>
      </c>
      <c r="B4331" t="s">
        <v>3706</v>
      </c>
      <c r="C4331">
        <v>480</v>
      </c>
    </row>
    <row r="4332" spans="1:3" x14ac:dyDescent="0.25">
      <c r="A4332" t="s">
        <v>4434</v>
      </c>
      <c r="B4332" t="s">
        <v>3722</v>
      </c>
      <c r="C4332">
        <v>480</v>
      </c>
    </row>
    <row r="4333" spans="1:3" x14ac:dyDescent="0.25">
      <c r="A4333" t="s">
        <v>4435</v>
      </c>
      <c r="B4333" t="s">
        <v>3730</v>
      </c>
      <c r="C4333">
        <v>480</v>
      </c>
    </row>
    <row r="4334" spans="1:3" x14ac:dyDescent="0.25">
      <c r="A4334" t="s">
        <v>4436</v>
      </c>
      <c r="B4334" t="s">
        <v>3738</v>
      </c>
      <c r="C4334">
        <v>480</v>
      </c>
    </row>
    <row r="4335" spans="1:3" x14ac:dyDescent="0.25">
      <c r="A4335" t="s">
        <v>4437</v>
      </c>
      <c r="B4335" t="s">
        <v>3746</v>
      </c>
      <c r="C4335">
        <v>480</v>
      </c>
    </row>
    <row r="4336" spans="1:3" x14ac:dyDescent="0.25">
      <c r="A4336" t="s">
        <v>4438</v>
      </c>
      <c r="B4336" t="s">
        <v>3754</v>
      </c>
      <c r="C4336">
        <v>480</v>
      </c>
    </row>
    <row r="4337" spans="1:3" x14ac:dyDescent="0.25">
      <c r="A4337" t="s">
        <v>4439</v>
      </c>
      <c r="B4337" t="s">
        <v>3770</v>
      </c>
      <c r="C4337">
        <v>480</v>
      </c>
    </row>
    <row r="4338" spans="1:3" x14ac:dyDescent="0.25">
      <c r="A4338" t="s">
        <v>4440</v>
      </c>
      <c r="B4338" t="s">
        <v>3782</v>
      </c>
      <c r="C4338">
        <v>480</v>
      </c>
    </row>
    <row r="4339" spans="1:3" x14ac:dyDescent="0.25">
      <c r="A4339" t="s">
        <v>4441</v>
      </c>
      <c r="B4339">
        <v>17025</v>
      </c>
      <c r="C4339">
        <v>144</v>
      </c>
    </row>
    <row r="4340" spans="1:3" x14ac:dyDescent="0.25">
      <c r="A4340" t="s">
        <v>4442</v>
      </c>
      <c r="B4340">
        <v>621</v>
      </c>
      <c r="C4340">
        <v>48</v>
      </c>
    </row>
    <row r="4341" spans="1:3" x14ac:dyDescent="0.25">
      <c r="A4341" t="s">
        <v>4443</v>
      </c>
      <c r="B4341">
        <v>17023</v>
      </c>
      <c r="C4341">
        <v>144</v>
      </c>
    </row>
    <row r="4342" spans="1:3" x14ac:dyDescent="0.25">
      <c r="A4342" t="s">
        <v>4444</v>
      </c>
      <c r="B4342" t="s">
        <v>3714</v>
      </c>
      <c r="C4342">
        <v>480</v>
      </c>
    </row>
    <row r="4343" spans="1:3" x14ac:dyDescent="0.25">
      <c r="A4343" t="s">
        <v>4445</v>
      </c>
      <c r="B4343">
        <v>17024</v>
      </c>
      <c r="C4343">
        <v>144</v>
      </c>
    </row>
    <row r="4344" spans="1:3" x14ac:dyDescent="0.25">
      <c r="A4344" t="s">
        <v>4446</v>
      </c>
      <c r="B4344">
        <v>6016</v>
      </c>
      <c r="C4344">
        <v>72</v>
      </c>
    </row>
    <row r="4345" spans="1:3" x14ac:dyDescent="0.25">
      <c r="A4345" t="s">
        <v>4447</v>
      </c>
      <c r="B4345">
        <v>1280</v>
      </c>
      <c r="C4345">
        <v>144</v>
      </c>
    </row>
    <row r="4346" spans="1:3" x14ac:dyDescent="0.25">
      <c r="A4346" t="s">
        <v>4448</v>
      </c>
      <c r="B4346">
        <v>5113</v>
      </c>
      <c r="C4346">
        <v>144</v>
      </c>
    </row>
    <row r="4347" spans="1:3" x14ac:dyDescent="0.25">
      <c r="A4347" t="s">
        <v>4449</v>
      </c>
      <c r="B4347">
        <v>3117</v>
      </c>
      <c r="C4347">
        <v>144</v>
      </c>
    </row>
    <row r="4348" spans="1:3" x14ac:dyDescent="0.25">
      <c r="A4348" t="s">
        <v>4450</v>
      </c>
      <c r="B4348">
        <v>274</v>
      </c>
      <c r="C4348">
        <v>144</v>
      </c>
    </row>
    <row r="4349" spans="1:3" x14ac:dyDescent="0.25">
      <c r="A4349" t="s">
        <v>4451</v>
      </c>
      <c r="B4349">
        <v>214</v>
      </c>
      <c r="C4349">
        <v>144</v>
      </c>
    </row>
    <row r="4350" spans="1:3" x14ac:dyDescent="0.25">
      <c r="A4350" t="s">
        <v>4452</v>
      </c>
      <c r="B4350">
        <v>1925</v>
      </c>
      <c r="C4350">
        <v>144</v>
      </c>
    </row>
    <row r="4351" spans="1:3" x14ac:dyDescent="0.25">
      <c r="A4351" t="s">
        <v>4453</v>
      </c>
      <c r="B4351">
        <v>139</v>
      </c>
      <c r="C4351">
        <v>144</v>
      </c>
    </row>
    <row r="4352" spans="1:3" x14ac:dyDescent="0.25">
      <c r="A4352" t="s">
        <v>4454</v>
      </c>
      <c r="B4352">
        <v>3444</v>
      </c>
      <c r="C4352">
        <v>288</v>
      </c>
    </row>
    <row r="4353" spans="1:3" x14ac:dyDescent="0.25">
      <c r="A4353" t="s">
        <v>4455</v>
      </c>
      <c r="B4353">
        <v>322</v>
      </c>
      <c r="C4353">
        <v>288</v>
      </c>
    </row>
    <row r="4354" spans="1:3" x14ac:dyDescent="0.25">
      <c r="A4354" t="s">
        <v>4456</v>
      </c>
      <c r="B4354">
        <v>622</v>
      </c>
      <c r="C4354">
        <v>144</v>
      </c>
    </row>
    <row r="4355" spans="1:3" x14ac:dyDescent="0.25">
      <c r="A4355" t="s">
        <v>4457</v>
      </c>
      <c r="B4355" t="s">
        <v>3774</v>
      </c>
      <c r="C4355">
        <v>480</v>
      </c>
    </row>
    <row r="4356" spans="1:3" x14ac:dyDescent="0.25">
      <c r="A4356" t="s">
        <v>4458</v>
      </c>
      <c r="B4356">
        <v>325</v>
      </c>
      <c r="C4356">
        <v>288</v>
      </c>
    </row>
    <row r="4357" spans="1:3" x14ac:dyDescent="0.25">
      <c r="A4357" t="s">
        <v>4459</v>
      </c>
      <c r="B4357" t="s">
        <v>3734</v>
      </c>
      <c r="C4357">
        <v>480</v>
      </c>
    </row>
    <row r="4358" spans="1:3" x14ac:dyDescent="0.25">
      <c r="A4358" t="s">
        <v>4460</v>
      </c>
      <c r="B4358" t="s">
        <v>3758</v>
      </c>
      <c r="C4358">
        <v>480</v>
      </c>
    </row>
    <row r="4359" spans="1:3" x14ac:dyDescent="0.25">
      <c r="A4359" t="s">
        <v>4461</v>
      </c>
      <c r="B4359" t="s">
        <v>3762</v>
      </c>
      <c r="C4359">
        <v>480</v>
      </c>
    </row>
    <row r="4360" spans="1:3" x14ac:dyDescent="0.25">
      <c r="A4360" t="s">
        <v>4462</v>
      </c>
      <c r="B4360">
        <v>780</v>
      </c>
      <c r="C4360">
        <v>288</v>
      </c>
    </row>
    <row r="4361" spans="1:3" x14ac:dyDescent="0.25">
      <c r="A4361" t="s">
        <v>4463</v>
      </c>
      <c r="B4361">
        <v>2346</v>
      </c>
      <c r="C4361">
        <v>144</v>
      </c>
    </row>
    <row r="4362" spans="1:3" x14ac:dyDescent="0.25">
      <c r="A4362" t="s">
        <v>4464</v>
      </c>
      <c r="B4362">
        <v>2506</v>
      </c>
      <c r="C4362">
        <v>144</v>
      </c>
    </row>
    <row r="4363" spans="1:3" x14ac:dyDescent="0.25">
      <c r="A4363" t="s">
        <v>4465</v>
      </c>
      <c r="B4363">
        <v>452</v>
      </c>
      <c r="C4363">
        <v>144</v>
      </c>
    </row>
    <row r="4364" spans="1:3" x14ac:dyDescent="0.25">
      <c r="A4364" t="s">
        <v>4466</v>
      </c>
      <c r="B4364">
        <v>451</v>
      </c>
      <c r="C4364">
        <v>144</v>
      </c>
    </row>
    <row r="4365" spans="1:3" x14ac:dyDescent="0.25">
      <c r="A4365" t="s">
        <v>4467</v>
      </c>
      <c r="B4365">
        <v>211</v>
      </c>
      <c r="C4365">
        <v>144</v>
      </c>
    </row>
    <row r="4366" spans="1:3" x14ac:dyDescent="0.25">
      <c r="A4366" t="s">
        <v>4468</v>
      </c>
      <c r="B4366">
        <v>927</v>
      </c>
      <c r="C4366">
        <v>144</v>
      </c>
    </row>
    <row r="4367" spans="1:3" x14ac:dyDescent="0.25">
      <c r="A4367" t="s">
        <v>4469</v>
      </c>
      <c r="B4367">
        <v>901</v>
      </c>
      <c r="C4367">
        <v>144</v>
      </c>
    </row>
    <row r="4368" spans="1:3" x14ac:dyDescent="0.25">
      <c r="A4368" t="s">
        <v>4470</v>
      </c>
      <c r="B4368">
        <v>3104</v>
      </c>
      <c r="C4368">
        <v>72</v>
      </c>
    </row>
    <row r="4369" spans="1:3" x14ac:dyDescent="0.25">
      <c r="A4369" t="s">
        <v>4471</v>
      </c>
      <c r="B4369">
        <v>738</v>
      </c>
      <c r="C4369">
        <v>144</v>
      </c>
    </row>
    <row r="4370" spans="1:3" x14ac:dyDescent="0.25">
      <c r="A4370" t="s">
        <v>4472</v>
      </c>
      <c r="B4370">
        <v>3200</v>
      </c>
      <c r="C4370">
        <v>144</v>
      </c>
    </row>
    <row r="4371" spans="1:3" x14ac:dyDescent="0.25">
      <c r="A4371" t="s">
        <v>4473</v>
      </c>
      <c r="B4371">
        <v>17081</v>
      </c>
      <c r="C4371">
        <v>144</v>
      </c>
    </row>
    <row r="4372" spans="1:3" x14ac:dyDescent="0.25">
      <c r="A4372" t="s">
        <v>4474</v>
      </c>
      <c r="B4372">
        <v>17082</v>
      </c>
      <c r="C4372">
        <v>144</v>
      </c>
    </row>
    <row r="4373" spans="1:3" x14ac:dyDescent="0.25">
      <c r="A4373" t="s">
        <v>4475</v>
      </c>
      <c r="B4373">
        <v>17083</v>
      </c>
      <c r="C4373">
        <v>144</v>
      </c>
    </row>
    <row r="4374" spans="1:3" x14ac:dyDescent="0.25">
      <c r="A4374" t="s">
        <v>4476</v>
      </c>
      <c r="B4374">
        <v>2331</v>
      </c>
      <c r="C4374">
        <v>72</v>
      </c>
    </row>
    <row r="4375" spans="1:3" x14ac:dyDescent="0.25">
      <c r="A4375" t="s">
        <v>4477</v>
      </c>
      <c r="B4375">
        <v>2332</v>
      </c>
      <c r="C4375">
        <v>72</v>
      </c>
    </row>
    <row r="4376" spans="1:3" x14ac:dyDescent="0.25">
      <c r="A4376" t="s">
        <v>4478</v>
      </c>
      <c r="B4376">
        <v>5114</v>
      </c>
      <c r="C4376">
        <v>144</v>
      </c>
    </row>
    <row r="4377" spans="1:3" x14ac:dyDescent="0.25">
      <c r="A4377" t="s">
        <v>4479</v>
      </c>
      <c r="B4377">
        <v>912</v>
      </c>
      <c r="C4377">
        <v>144</v>
      </c>
    </row>
    <row r="4378" spans="1:3" x14ac:dyDescent="0.25">
      <c r="A4378" t="s">
        <v>4480</v>
      </c>
      <c r="B4378">
        <v>718</v>
      </c>
      <c r="C4378">
        <v>144</v>
      </c>
    </row>
    <row r="4379" spans="1:3" x14ac:dyDescent="0.25">
      <c r="A4379" t="s">
        <v>4481</v>
      </c>
      <c r="B4379">
        <v>336</v>
      </c>
      <c r="C4379">
        <v>144</v>
      </c>
    </row>
    <row r="4380" spans="1:3" x14ac:dyDescent="0.25">
      <c r="A4380" t="s">
        <v>4482</v>
      </c>
      <c r="B4380">
        <v>697</v>
      </c>
      <c r="C4380">
        <v>72</v>
      </c>
    </row>
    <row r="4381" spans="1:3" x14ac:dyDescent="0.25">
      <c r="A4381" t="s">
        <v>4483</v>
      </c>
      <c r="B4381">
        <v>1917</v>
      </c>
      <c r="C4381">
        <v>144</v>
      </c>
    </row>
    <row r="4382" spans="1:3" x14ac:dyDescent="0.25">
      <c r="A4382" t="s">
        <v>4484</v>
      </c>
      <c r="B4382">
        <v>453</v>
      </c>
      <c r="C4382">
        <v>144</v>
      </c>
    </row>
    <row r="4383" spans="1:3" x14ac:dyDescent="0.25">
      <c r="A4383" t="s">
        <v>4485</v>
      </c>
      <c r="B4383">
        <v>1234</v>
      </c>
      <c r="C4383">
        <v>144</v>
      </c>
    </row>
    <row r="4384" spans="1:3" x14ac:dyDescent="0.25">
      <c r="A4384" t="s">
        <v>4486</v>
      </c>
      <c r="B4384">
        <v>263</v>
      </c>
      <c r="C4384">
        <v>144</v>
      </c>
    </row>
    <row r="4385" spans="1:3" x14ac:dyDescent="0.25">
      <c r="A4385" t="s">
        <v>4487</v>
      </c>
      <c r="B4385">
        <v>624</v>
      </c>
      <c r="C4385">
        <v>144</v>
      </c>
    </row>
    <row r="4386" spans="1:3" x14ac:dyDescent="0.25">
      <c r="A4386" t="s">
        <v>4488</v>
      </c>
      <c r="B4386">
        <v>1257</v>
      </c>
      <c r="C4386">
        <v>144</v>
      </c>
    </row>
    <row r="4387" spans="1:3" x14ac:dyDescent="0.25">
      <c r="A4387" t="s">
        <v>4489</v>
      </c>
      <c r="B4387">
        <v>1290</v>
      </c>
      <c r="C4387">
        <v>144</v>
      </c>
    </row>
    <row r="4388" spans="1:3" x14ac:dyDescent="0.25">
      <c r="A4388" t="s">
        <v>4490</v>
      </c>
      <c r="B4388">
        <v>1291</v>
      </c>
      <c r="C4388">
        <v>144</v>
      </c>
    </row>
    <row r="4389" spans="1:3" x14ac:dyDescent="0.25">
      <c r="A4389" t="s">
        <v>4491</v>
      </c>
      <c r="B4389">
        <v>1295</v>
      </c>
      <c r="C4389">
        <v>144</v>
      </c>
    </row>
    <row r="4390" spans="1:3" x14ac:dyDescent="0.25">
      <c r="A4390" t="s">
        <v>4492</v>
      </c>
      <c r="B4390">
        <v>1286</v>
      </c>
      <c r="C4390">
        <v>144</v>
      </c>
    </row>
    <row r="4391" spans="1:3" x14ac:dyDescent="0.25">
      <c r="A4391" t="s">
        <v>4493</v>
      </c>
      <c r="B4391">
        <v>1830</v>
      </c>
      <c r="C4391">
        <v>48</v>
      </c>
    </row>
    <row r="4392" spans="1:3" x14ac:dyDescent="0.25">
      <c r="A4392" t="s">
        <v>4494</v>
      </c>
      <c r="B4392">
        <v>265</v>
      </c>
      <c r="C4392">
        <v>240</v>
      </c>
    </row>
    <row r="4393" spans="1:3" x14ac:dyDescent="0.25">
      <c r="A4393" t="s">
        <v>4495</v>
      </c>
      <c r="B4393">
        <v>3802</v>
      </c>
      <c r="C4393">
        <v>144</v>
      </c>
    </row>
    <row r="4394" spans="1:3" x14ac:dyDescent="0.25">
      <c r="A4394" t="s">
        <v>4496</v>
      </c>
      <c r="B4394">
        <v>1208</v>
      </c>
      <c r="C4394">
        <v>72</v>
      </c>
    </row>
    <row r="4395" spans="1:3" x14ac:dyDescent="0.25">
      <c r="A4395" t="s">
        <v>4497</v>
      </c>
      <c r="B4395">
        <v>1264</v>
      </c>
      <c r="C4395">
        <v>144</v>
      </c>
    </row>
    <row r="4396" spans="1:3" x14ac:dyDescent="0.25">
      <c r="A4396" t="s">
        <v>4498</v>
      </c>
      <c r="B4396">
        <v>5132</v>
      </c>
      <c r="C4396">
        <v>144</v>
      </c>
    </row>
    <row r="4397" spans="1:3" x14ac:dyDescent="0.25">
      <c r="A4397" t="s">
        <v>4499</v>
      </c>
      <c r="B4397">
        <v>1922</v>
      </c>
      <c r="C4397">
        <v>144</v>
      </c>
    </row>
    <row r="4398" spans="1:3" x14ac:dyDescent="0.25">
      <c r="A4398" t="s">
        <v>4500</v>
      </c>
      <c r="B4398">
        <v>623</v>
      </c>
      <c r="C4398">
        <v>144</v>
      </c>
    </row>
    <row r="4399" spans="1:3" x14ac:dyDescent="0.25">
      <c r="A4399" t="s">
        <v>4501</v>
      </c>
      <c r="B4399">
        <v>209</v>
      </c>
      <c r="C4399">
        <v>144</v>
      </c>
    </row>
    <row r="4400" spans="1:3" x14ac:dyDescent="0.25">
      <c r="A4400" t="s">
        <v>4502</v>
      </c>
      <c r="B4400">
        <v>1706</v>
      </c>
      <c r="C4400">
        <v>144</v>
      </c>
    </row>
    <row r="4401" spans="1:3" x14ac:dyDescent="0.25">
      <c r="A4401" t="s">
        <v>4503</v>
      </c>
      <c r="B4401">
        <v>1903</v>
      </c>
      <c r="C4401">
        <v>144</v>
      </c>
    </row>
    <row r="4402" spans="1:3" x14ac:dyDescent="0.25">
      <c r="A4402" t="s">
        <v>4504</v>
      </c>
      <c r="B4402">
        <v>2343</v>
      </c>
      <c r="C4402">
        <v>144</v>
      </c>
    </row>
    <row r="4403" spans="1:3" x14ac:dyDescent="0.25">
      <c r="A4403" t="s">
        <v>4505</v>
      </c>
      <c r="B4403">
        <v>2345</v>
      </c>
      <c r="C4403">
        <v>144</v>
      </c>
    </row>
    <row r="4404" spans="1:3" x14ac:dyDescent="0.25">
      <c r="A4404" t="s">
        <v>4506</v>
      </c>
      <c r="B4404">
        <v>149</v>
      </c>
      <c r="C4404">
        <v>144</v>
      </c>
    </row>
    <row r="4405" spans="1:3" x14ac:dyDescent="0.25">
      <c r="A4405" t="s">
        <v>4507</v>
      </c>
      <c r="B4405">
        <v>747</v>
      </c>
      <c r="C4405">
        <v>144</v>
      </c>
    </row>
    <row r="4406" spans="1:3" x14ac:dyDescent="0.25">
      <c r="A4406" t="s">
        <v>4508</v>
      </c>
      <c r="B4406">
        <v>801</v>
      </c>
      <c r="C4406">
        <v>144</v>
      </c>
    </row>
    <row r="4407" spans="1:3" x14ac:dyDescent="0.25">
      <c r="A4407" t="s">
        <v>4509</v>
      </c>
      <c r="B4407">
        <v>1266</v>
      </c>
      <c r="C4407">
        <v>12</v>
      </c>
    </row>
    <row r="4408" spans="1:3" x14ac:dyDescent="0.25">
      <c r="A4408" t="s">
        <v>4510</v>
      </c>
      <c r="B4408">
        <v>2561</v>
      </c>
      <c r="C4408">
        <v>72</v>
      </c>
    </row>
    <row r="4409" spans="1:3" x14ac:dyDescent="0.25">
      <c r="A4409" t="s">
        <v>4511</v>
      </c>
      <c r="B4409">
        <v>2707</v>
      </c>
      <c r="C4409">
        <v>144</v>
      </c>
    </row>
    <row r="4410" spans="1:3" x14ac:dyDescent="0.25">
      <c r="A4410" t="s">
        <v>4512</v>
      </c>
      <c r="B4410">
        <v>2560</v>
      </c>
      <c r="C4410">
        <v>144</v>
      </c>
    </row>
    <row r="4411" spans="1:3" x14ac:dyDescent="0.25">
      <c r="A4411" t="s">
        <v>4513</v>
      </c>
      <c r="B4411">
        <v>208</v>
      </c>
      <c r="C4411">
        <v>144</v>
      </c>
    </row>
    <row r="4412" spans="1:3" x14ac:dyDescent="0.25">
      <c r="A4412" t="s">
        <v>4514</v>
      </c>
      <c r="B4412">
        <v>1621</v>
      </c>
      <c r="C4412">
        <v>144</v>
      </c>
    </row>
    <row r="4413" spans="1:3" x14ac:dyDescent="0.25">
      <c r="A4413" t="s">
        <v>4515</v>
      </c>
      <c r="B4413">
        <v>206</v>
      </c>
      <c r="C4413">
        <v>144</v>
      </c>
    </row>
    <row r="4414" spans="1:3" x14ac:dyDescent="0.25">
      <c r="A4414" t="s">
        <v>4516</v>
      </c>
      <c r="B4414">
        <v>3440</v>
      </c>
      <c r="C4414">
        <v>144</v>
      </c>
    </row>
    <row r="4415" spans="1:3" x14ac:dyDescent="0.25">
      <c r="A4415" t="s">
        <v>4517</v>
      </c>
      <c r="B4415">
        <v>3900</v>
      </c>
      <c r="C4415">
        <v>144</v>
      </c>
    </row>
    <row r="4416" spans="1:3" x14ac:dyDescent="0.25">
      <c r="A4416" t="s">
        <v>4518</v>
      </c>
      <c r="B4416">
        <v>2507</v>
      </c>
      <c r="C4416">
        <v>144</v>
      </c>
    </row>
    <row r="4417" spans="1:3" x14ac:dyDescent="0.25">
      <c r="A4417" t="s">
        <v>4519</v>
      </c>
      <c r="B4417">
        <v>111</v>
      </c>
      <c r="C4417">
        <v>144</v>
      </c>
    </row>
    <row r="4418" spans="1:3" x14ac:dyDescent="0.25">
      <c r="A4418" t="s">
        <v>4520</v>
      </c>
      <c r="B4418">
        <v>5108</v>
      </c>
      <c r="C4418">
        <v>288</v>
      </c>
    </row>
    <row r="4419" spans="1:3" x14ac:dyDescent="0.25">
      <c r="A4419" t="s">
        <v>4521</v>
      </c>
      <c r="B4419">
        <v>4436</v>
      </c>
      <c r="C4419">
        <v>144</v>
      </c>
    </row>
    <row r="4420" spans="1:3" x14ac:dyDescent="0.25">
      <c r="A4420" t="s">
        <v>4522</v>
      </c>
      <c r="B4420">
        <v>768</v>
      </c>
      <c r="C4420">
        <v>72</v>
      </c>
    </row>
    <row r="4421" spans="1:3" x14ac:dyDescent="0.25">
      <c r="A4421" t="s">
        <v>4523</v>
      </c>
      <c r="B4421">
        <v>1911</v>
      </c>
      <c r="C4421">
        <v>144</v>
      </c>
    </row>
    <row r="4422" spans="1:3" x14ac:dyDescent="0.25">
      <c r="A4422" t="s">
        <v>4524</v>
      </c>
      <c r="B4422">
        <v>620</v>
      </c>
      <c r="C4422">
        <v>72</v>
      </c>
    </row>
    <row r="4423" spans="1:3" x14ac:dyDescent="0.25">
      <c r="A4423" t="s">
        <v>4525</v>
      </c>
      <c r="B4423">
        <v>4434</v>
      </c>
      <c r="C4423">
        <v>144</v>
      </c>
    </row>
    <row r="4424" spans="1:3" x14ac:dyDescent="0.25">
      <c r="A4424" t="s">
        <v>4526</v>
      </c>
      <c r="B4424">
        <v>1246</v>
      </c>
      <c r="C4424">
        <v>144</v>
      </c>
    </row>
    <row r="4425" spans="1:3" x14ac:dyDescent="0.25">
      <c r="A4425" t="s">
        <v>4527</v>
      </c>
      <c r="B4425">
        <v>17006</v>
      </c>
      <c r="C4425">
        <v>144</v>
      </c>
    </row>
    <row r="4426" spans="1:3" x14ac:dyDescent="0.25">
      <c r="A4426" t="s">
        <v>4528</v>
      </c>
      <c r="B4426">
        <v>2325</v>
      </c>
      <c r="C4426">
        <v>144</v>
      </c>
    </row>
    <row r="4427" spans="1:3" x14ac:dyDescent="0.25">
      <c r="A4427" t="s">
        <v>4529</v>
      </c>
      <c r="B4427">
        <v>1756</v>
      </c>
      <c r="C4427">
        <v>144</v>
      </c>
    </row>
    <row r="4428" spans="1:3" x14ac:dyDescent="0.25">
      <c r="A4428" t="s">
        <v>4530</v>
      </c>
      <c r="B4428">
        <v>2326</v>
      </c>
      <c r="C4428">
        <v>144</v>
      </c>
    </row>
    <row r="4429" spans="1:3" x14ac:dyDescent="0.25">
      <c r="A4429" t="s">
        <v>4531</v>
      </c>
      <c r="B4429">
        <v>1752</v>
      </c>
      <c r="C4429">
        <v>144</v>
      </c>
    </row>
    <row r="4430" spans="1:3" x14ac:dyDescent="0.25">
      <c r="A4430" t="s">
        <v>4532</v>
      </c>
      <c r="B4430">
        <v>1754</v>
      </c>
      <c r="C4430">
        <v>144</v>
      </c>
    </row>
    <row r="4431" spans="1:3" x14ac:dyDescent="0.25">
      <c r="A4431" t="s">
        <v>4533</v>
      </c>
      <c r="B4431">
        <v>17004</v>
      </c>
      <c r="C4431">
        <v>144</v>
      </c>
    </row>
    <row r="4432" spans="1:3" x14ac:dyDescent="0.25">
      <c r="A4432" t="s">
        <v>4534</v>
      </c>
      <c r="B4432">
        <v>1755</v>
      </c>
      <c r="C4432">
        <v>144</v>
      </c>
    </row>
    <row r="4433" spans="1:3" x14ac:dyDescent="0.25">
      <c r="A4433" t="s">
        <v>4535</v>
      </c>
      <c r="B4433">
        <v>776</v>
      </c>
      <c r="C4433">
        <v>144</v>
      </c>
    </row>
    <row r="4434" spans="1:3" x14ac:dyDescent="0.25">
      <c r="A4434" t="s">
        <v>4536</v>
      </c>
      <c r="B4434">
        <v>2323</v>
      </c>
      <c r="C4434">
        <v>144</v>
      </c>
    </row>
    <row r="4435" spans="1:3" x14ac:dyDescent="0.25">
      <c r="A4435" t="s">
        <v>4537</v>
      </c>
      <c r="B4435">
        <v>2314</v>
      </c>
      <c r="C4435">
        <v>144</v>
      </c>
    </row>
    <row r="4436" spans="1:3" x14ac:dyDescent="0.25">
      <c r="A4436" t="s">
        <v>4538</v>
      </c>
      <c r="B4436">
        <v>3443</v>
      </c>
      <c r="C4436">
        <v>288</v>
      </c>
    </row>
    <row r="4437" spans="1:3" x14ac:dyDescent="0.25">
      <c r="A4437" t="s">
        <v>4539</v>
      </c>
      <c r="B4437">
        <v>5143</v>
      </c>
      <c r="C4437">
        <v>144</v>
      </c>
    </row>
    <row r="4438" spans="1:3" x14ac:dyDescent="0.25">
      <c r="A4438" t="s">
        <v>4540</v>
      </c>
      <c r="B4438">
        <v>207</v>
      </c>
      <c r="C4438">
        <v>144</v>
      </c>
    </row>
    <row r="4439" spans="1:3" x14ac:dyDescent="0.25">
      <c r="A4439" t="s">
        <v>4541</v>
      </c>
      <c r="B4439">
        <v>4400</v>
      </c>
      <c r="C4439">
        <v>144</v>
      </c>
    </row>
    <row r="4440" spans="1:3" x14ac:dyDescent="0.25">
      <c r="A4440" t="s">
        <v>4542</v>
      </c>
      <c r="B4440">
        <v>3473</v>
      </c>
      <c r="C4440">
        <v>288</v>
      </c>
    </row>
    <row r="4441" spans="1:3" x14ac:dyDescent="0.25">
      <c r="A4441" t="s">
        <v>4543</v>
      </c>
      <c r="B4441">
        <v>3478</v>
      </c>
      <c r="C4441">
        <v>288</v>
      </c>
    </row>
    <row r="4442" spans="1:3" x14ac:dyDescent="0.25">
      <c r="A4442" t="s">
        <v>4544</v>
      </c>
      <c r="B4442">
        <v>3479</v>
      </c>
      <c r="C4442">
        <v>288</v>
      </c>
    </row>
    <row r="4443" spans="1:3" x14ac:dyDescent="0.25">
      <c r="A4443" t="s">
        <v>4545</v>
      </c>
      <c r="B4443">
        <v>3477</v>
      </c>
      <c r="C4443">
        <v>288</v>
      </c>
    </row>
    <row r="4444" spans="1:3" x14ac:dyDescent="0.25">
      <c r="A4444" t="s">
        <v>4546</v>
      </c>
      <c r="B4444">
        <v>2713</v>
      </c>
      <c r="C4444">
        <v>72</v>
      </c>
    </row>
    <row r="4445" spans="1:3" x14ac:dyDescent="0.25">
      <c r="A4445" t="s">
        <v>4547</v>
      </c>
      <c r="B4445">
        <v>3480</v>
      </c>
      <c r="C4445">
        <v>288</v>
      </c>
    </row>
    <row r="4446" spans="1:3" x14ac:dyDescent="0.25">
      <c r="A4446" t="s">
        <v>4548</v>
      </c>
      <c r="B4446">
        <v>3474</v>
      </c>
      <c r="C4446">
        <v>288</v>
      </c>
    </row>
    <row r="4447" spans="1:3" x14ac:dyDescent="0.25">
      <c r="A4447" t="s">
        <v>4549</v>
      </c>
      <c r="B4447">
        <v>3475</v>
      </c>
      <c r="C4447">
        <v>288</v>
      </c>
    </row>
    <row r="4448" spans="1:3" x14ac:dyDescent="0.25">
      <c r="A4448" t="s">
        <v>4550</v>
      </c>
      <c r="B4448">
        <v>320</v>
      </c>
      <c r="C4448">
        <v>288</v>
      </c>
    </row>
    <row r="4449" spans="1:3" x14ac:dyDescent="0.25">
      <c r="A4449" t="s">
        <v>4551</v>
      </c>
      <c r="B4449">
        <v>4439</v>
      </c>
      <c r="C4449">
        <v>144</v>
      </c>
    </row>
    <row r="4450" spans="1:3" x14ac:dyDescent="0.25">
      <c r="A4450" t="s">
        <v>4552</v>
      </c>
      <c r="B4450">
        <v>3116</v>
      </c>
      <c r="C4450">
        <v>144</v>
      </c>
    </row>
    <row r="4451" spans="1:3" x14ac:dyDescent="0.25">
      <c r="A4451" t="s">
        <v>4553</v>
      </c>
      <c r="B4451">
        <v>4442</v>
      </c>
      <c r="C4451">
        <v>144</v>
      </c>
    </row>
    <row r="4452" spans="1:3" x14ac:dyDescent="0.25">
      <c r="A4452" t="s">
        <v>4554</v>
      </c>
      <c r="B4452">
        <v>1912</v>
      </c>
      <c r="C4452">
        <v>144</v>
      </c>
    </row>
    <row r="4453" spans="1:3" x14ac:dyDescent="0.25">
      <c r="A4453" t="s">
        <v>4555</v>
      </c>
      <c r="B4453">
        <v>1921</v>
      </c>
      <c r="C4453">
        <v>144</v>
      </c>
    </row>
    <row r="4454" spans="1:3" x14ac:dyDescent="0.25">
      <c r="A4454" t="s">
        <v>4556</v>
      </c>
      <c r="B4454">
        <v>1941</v>
      </c>
      <c r="C4454">
        <v>144</v>
      </c>
    </row>
    <row r="4455" spans="1:3" x14ac:dyDescent="0.25">
      <c r="A4455" t="s">
        <v>4557</v>
      </c>
      <c r="B4455">
        <v>1245</v>
      </c>
      <c r="C4455">
        <v>144</v>
      </c>
    </row>
    <row r="4456" spans="1:3" x14ac:dyDescent="0.25">
      <c r="A4456" t="s">
        <v>4558</v>
      </c>
      <c r="B4456">
        <v>17005</v>
      </c>
      <c r="C4456">
        <v>144</v>
      </c>
    </row>
    <row r="4457" spans="1:3" x14ac:dyDescent="0.25">
      <c r="A4457" t="s">
        <v>4559</v>
      </c>
      <c r="B4457">
        <v>2711</v>
      </c>
      <c r="C4457">
        <v>144</v>
      </c>
    </row>
    <row r="4458" spans="1:3" x14ac:dyDescent="0.25">
      <c r="A4458" t="s">
        <v>4560</v>
      </c>
      <c r="B4458">
        <v>2569</v>
      </c>
      <c r="C4458">
        <v>72</v>
      </c>
    </row>
    <row r="4459" spans="1:3" x14ac:dyDescent="0.25">
      <c r="A4459" t="s">
        <v>4561</v>
      </c>
      <c r="B4459">
        <v>4431</v>
      </c>
      <c r="C4459">
        <v>144</v>
      </c>
    </row>
    <row r="4460" spans="1:3" x14ac:dyDescent="0.25">
      <c r="A4460" t="s">
        <v>4562</v>
      </c>
      <c r="B4460">
        <v>4430</v>
      </c>
      <c r="C4460">
        <v>144</v>
      </c>
    </row>
    <row r="4461" spans="1:3" x14ac:dyDescent="0.25">
      <c r="A4461" t="s">
        <v>4563</v>
      </c>
      <c r="B4461">
        <v>1247</v>
      </c>
      <c r="C4461">
        <v>144</v>
      </c>
    </row>
    <row r="4462" spans="1:3" x14ac:dyDescent="0.25">
      <c r="A4462" t="s">
        <v>4564</v>
      </c>
      <c r="B4462">
        <v>1206</v>
      </c>
      <c r="C4462">
        <v>144</v>
      </c>
    </row>
    <row r="4463" spans="1:3" x14ac:dyDescent="0.25">
      <c r="A4463" t="s">
        <v>4565</v>
      </c>
      <c r="B4463">
        <v>1210</v>
      </c>
      <c r="C4463">
        <v>144</v>
      </c>
    </row>
    <row r="4464" spans="1:3" x14ac:dyDescent="0.25">
      <c r="A4464" t="s">
        <v>4566</v>
      </c>
      <c r="B4464">
        <v>1248</v>
      </c>
      <c r="C4464">
        <v>144</v>
      </c>
    </row>
    <row r="4465" spans="1:3" x14ac:dyDescent="0.25">
      <c r="A4465" t="s">
        <v>4567</v>
      </c>
      <c r="B4465">
        <v>3189</v>
      </c>
      <c r="C4465">
        <v>144</v>
      </c>
    </row>
    <row r="4466" spans="1:3" x14ac:dyDescent="0.25">
      <c r="A4466" t="s">
        <v>4568</v>
      </c>
      <c r="B4466">
        <v>4432</v>
      </c>
      <c r="C4466">
        <v>144</v>
      </c>
    </row>
    <row r="4467" spans="1:3" x14ac:dyDescent="0.25">
      <c r="A4467" t="s">
        <v>4569</v>
      </c>
      <c r="B4467">
        <v>716</v>
      </c>
      <c r="C4467">
        <v>144</v>
      </c>
    </row>
    <row r="4468" spans="1:3" x14ac:dyDescent="0.25">
      <c r="A4468" t="s">
        <v>4570</v>
      </c>
      <c r="B4468">
        <v>275</v>
      </c>
      <c r="C4468">
        <v>144</v>
      </c>
    </row>
    <row r="4469" spans="1:3" x14ac:dyDescent="0.25">
      <c r="A4469" t="s">
        <v>4571</v>
      </c>
      <c r="B4469">
        <v>210</v>
      </c>
      <c r="C4469">
        <v>144</v>
      </c>
    </row>
    <row r="4470" spans="1:3" x14ac:dyDescent="0.25">
      <c r="A4470" t="s">
        <v>4572</v>
      </c>
      <c r="B4470">
        <v>712</v>
      </c>
      <c r="C4470">
        <v>144</v>
      </c>
    </row>
    <row r="4471" spans="1:3" x14ac:dyDescent="0.25">
      <c r="A4471" t="s">
        <v>4573</v>
      </c>
      <c r="B4471">
        <v>4414</v>
      </c>
      <c r="C4471">
        <v>144</v>
      </c>
    </row>
    <row r="4472" spans="1:3" x14ac:dyDescent="0.25">
      <c r="A4472" t="s">
        <v>4574</v>
      </c>
      <c r="B4472">
        <v>3824</v>
      </c>
      <c r="C4472">
        <v>144</v>
      </c>
    </row>
    <row r="4473" spans="1:3" x14ac:dyDescent="0.25">
      <c r="A4473" t="s">
        <v>4575</v>
      </c>
      <c r="B4473">
        <v>212</v>
      </c>
      <c r="C4473">
        <v>144</v>
      </c>
    </row>
    <row r="4474" spans="1:3" x14ac:dyDescent="0.25">
      <c r="A4474" t="s">
        <v>4576</v>
      </c>
      <c r="B4474">
        <v>3825</v>
      </c>
      <c r="C4474">
        <v>144</v>
      </c>
    </row>
    <row r="4475" spans="1:3" x14ac:dyDescent="0.25">
      <c r="A4475" t="s">
        <v>4577</v>
      </c>
      <c r="B4475">
        <v>3476</v>
      </c>
      <c r="C4475">
        <v>288</v>
      </c>
    </row>
    <row r="4476" spans="1:3" x14ac:dyDescent="0.25">
      <c r="A4476" t="s">
        <v>4578</v>
      </c>
      <c r="B4476">
        <v>6811</v>
      </c>
      <c r="C4476">
        <v>144</v>
      </c>
    </row>
    <row r="4477" spans="1:3" x14ac:dyDescent="0.25">
      <c r="A4477" t="s">
        <v>4579</v>
      </c>
      <c r="B4477">
        <v>3801</v>
      </c>
      <c r="C4477">
        <v>144</v>
      </c>
    </row>
    <row r="4478" spans="1:3" x14ac:dyDescent="0.25">
      <c r="A4478" t="s">
        <v>4580</v>
      </c>
      <c r="B4478">
        <v>3808</v>
      </c>
      <c r="C4478">
        <v>144</v>
      </c>
    </row>
    <row r="4479" spans="1:3" x14ac:dyDescent="0.25">
      <c r="A4479" t="s">
        <v>4581</v>
      </c>
      <c r="B4479">
        <v>17020</v>
      </c>
      <c r="C4479">
        <v>144</v>
      </c>
    </row>
    <row r="4480" spans="1:3" x14ac:dyDescent="0.25">
      <c r="A4480" t="s">
        <v>4582</v>
      </c>
      <c r="B4480">
        <v>17022</v>
      </c>
      <c r="C4480">
        <v>144</v>
      </c>
    </row>
    <row r="4481" spans="1:3" x14ac:dyDescent="0.25">
      <c r="A4481" t="s">
        <v>4583</v>
      </c>
      <c r="B4481">
        <v>17019</v>
      </c>
      <c r="C4481">
        <v>144</v>
      </c>
    </row>
    <row r="4482" spans="1:3" x14ac:dyDescent="0.25">
      <c r="A4482" t="s">
        <v>4584</v>
      </c>
      <c r="B4482">
        <v>17021</v>
      </c>
      <c r="C4482">
        <v>144</v>
      </c>
    </row>
    <row r="4483" spans="1:3" x14ac:dyDescent="0.25">
      <c r="A4483" t="s">
        <v>4585</v>
      </c>
      <c r="B4483">
        <v>1939</v>
      </c>
      <c r="C4483">
        <v>144</v>
      </c>
    </row>
    <row r="4484" spans="1:3" x14ac:dyDescent="0.25">
      <c r="A4484" t="s">
        <v>4586</v>
      </c>
      <c r="B4484">
        <v>338</v>
      </c>
      <c r="C4484">
        <v>288</v>
      </c>
    </row>
    <row r="4485" spans="1:3" x14ac:dyDescent="0.25">
      <c r="A4485" t="s">
        <v>4587</v>
      </c>
      <c r="B4485">
        <v>1251</v>
      </c>
      <c r="C4485">
        <v>144</v>
      </c>
    </row>
    <row r="4486" spans="1:3" x14ac:dyDescent="0.25">
      <c r="A4486" t="s">
        <v>4588</v>
      </c>
      <c r="B4486">
        <v>1249</v>
      </c>
      <c r="C4486">
        <v>144</v>
      </c>
    </row>
    <row r="4487" spans="1:3" x14ac:dyDescent="0.25">
      <c r="A4487" t="s">
        <v>4589</v>
      </c>
      <c r="B4487">
        <v>760</v>
      </c>
      <c r="C4487">
        <v>144</v>
      </c>
    </row>
    <row r="4488" spans="1:3" x14ac:dyDescent="0.25">
      <c r="A4488" t="s">
        <v>4590</v>
      </c>
      <c r="B4488">
        <v>1250</v>
      </c>
      <c r="C4488">
        <v>144</v>
      </c>
    </row>
    <row r="4489" spans="1:3" x14ac:dyDescent="0.25">
      <c r="A4489" t="s">
        <v>4591</v>
      </c>
      <c r="B4489">
        <v>771</v>
      </c>
      <c r="C4489">
        <v>144</v>
      </c>
    </row>
    <row r="4490" spans="1:3" x14ac:dyDescent="0.25">
      <c r="A4490" t="s">
        <v>4592</v>
      </c>
      <c r="B4490">
        <v>1725</v>
      </c>
      <c r="C4490">
        <v>144</v>
      </c>
    </row>
    <row r="4491" spans="1:3" x14ac:dyDescent="0.25">
      <c r="A4491" t="s">
        <v>4593</v>
      </c>
      <c r="B4491">
        <v>2303</v>
      </c>
      <c r="C4491">
        <v>72</v>
      </c>
    </row>
    <row r="4492" spans="1:3" x14ac:dyDescent="0.25">
      <c r="A4492" t="s">
        <v>4594</v>
      </c>
      <c r="B4492">
        <v>3867</v>
      </c>
      <c r="C4492">
        <v>24</v>
      </c>
    </row>
    <row r="4493" spans="1:3" x14ac:dyDescent="0.25">
      <c r="A4493" t="s">
        <v>4595</v>
      </c>
      <c r="B4493">
        <v>3866</v>
      </c>
      <c r="C4493">
        <v>24</v>
      </c>
    </row>
    <row r="4494" spans="1:3" x14ac:dyDescent="0.25">
      <c r="A4494" t="s">
        <v>4596</v>
      </c>
      <c r="B4494">
        <v>3868</v>
      </c>
      <c r="C4494">
        <v>24</v>
      </c>
    </row>
    <row r="4495" spans="1:3" x14ac:dyDescent="0.25">
      <c r="A4495" t="s">
        <v>4597</v>
      </c>
      <c r="B4495">
        <v>755</v>
      </c>
      <c r="C4495">
        <v>144</v>
      </c>
    </row>
    <row r="4496" spans="1:3" x14ac:dyDescent="0.25">
      <c r="A4496" t="s">
        <v>4598</v>
      </c>
      <c r="B4496">
        <v>315</v>
      </c>
      <c r="C4496">
        <v>288</v>
      </c>
    </row>
    <row r="4497" spans="1:3" x14ac:dyDescent="0.25">
      <c r="A4497" t="s">
        <v>4599</v>
      </c>
      <c r="B4497">
        <v>4410</v>
      </c>
      <c r="C4497">
        <v>144</v>
      </c>
    </row>
    <row r="4498" spans="1:3" x14ac:dyDescent="0.25">
      <c r="A4498" t="s">
        <v>4600</v>
      </c>
      <c r="B4498">
        <v>3823</v>
      </c>
      <c r="C4498">
        <v>144</v>
      </c>
    </row>
    <row r="4499" spans="1:3" x14ac:dyDescent="0.25">
      <c r="A4499" t="s">
        <v>4601</v>
      </c>
      <c r="B4499">
        <v>4413</v>
      </c>
      <c r="C4499">
        <v>144</v>
      </c>
    </row>
    <row r="4500" spans="1:3" x14ac:dyDescent="0.25">
      <c r="A4500" t="s">
        <v>4602</v>
      </c>
      <c r="B4500">
        <v>3821</v>
      </c>
      <c r="C4500">
        <v>144</v>
      </c>
    </row>
    <row r="4501" spans="1:3" x14ac:dyDescent="0.25">
      <c r="A4501" t="s">
        <v>4603</v>
      </c>
      <c r="B4501">
        <v>1616</v>
      </c>
      <c r="C4501">
        <v>144</v>
      </c>
    </row>
    <row r="4502" spans="1:3" x14ac:dyDescent="0.25">
      <c r="A4502" t="s">
        <v>4604</v>
      </c>
      <c r="B4502">
        <v>1272</v>
      </c>
      <c r="C4502">
        <v>72</v>
      </c>
    </row>
    <row r="4503" spans="1:3" x14ac:dyDescent="0.25">
      <c r="A4503" t="s">
        <v>4605</v>
      </c>
      <c r="B4503">
        <v>1270</v>
      </c>
      <c r="C4503">
        <v>72</v>
      </c>
    </row>
    <row r="4504" spans="1:3" x14ac:dyDescent="0.25">
      <c r="A4504" t="s">
        <v>4606</v>
      </c>
      <c r="B4504">
        <v>3201</v>
      </c>
      <c r="C4504">
        <v>144</v>
      </c>
    </row>
    <row r="4505" spans="1:3" x14ac:dyDescent="0.25">
      <c r="A4505" t="s">
        <v>4607</v>
      </c>
      <c r="B4505">
        <v>1271</v>
      </c>
      <c r="C4505">
        <v>72</v>
      </c>
    </row>
    <row r="4506" spans="1:3" x14ac:dyDescent="0.25">
      <c r="A4506" t="s">
        <v>4608</v>
      </c>
      <c r="B4506">
        <v>17047</v>
      </c>
      <c r="C4506">
        <v>144</v>
      </c>
    </row>
    <row r="4507" spans="1:3" x14ac:dyDescent="0.25">
      <c r="A4507" t="s">
        <v>4609</v>
      </c>
      <c r="B4507">
        <v>717</v>
      </c>
      <c r="C4507">
        <v>144</v>
      </c>
    </row>
    <row r="4508" spans="1:3" x14ac:dyDescent="0.25">
      <c r="A4508" t="s">
        <v>4610</v>
      </c>
      <c r="B4508">
        <v>1788</v>
      </c>
      <c r="C4508">
        <v>144</v>
      </c>
    </row>
    <row r="4509" spans="1:3" x14ac:dyDescent="0.25">
      <c r="A4509" t="s">
        <v>4611</v>
      </c>
      <c r="B4509">
        <v>17049</v>
      </c>
      <c r="C4509">
        <v>144</v>
      </c>
    </row>
    <row r="4510" spans="1:3" x14ac:dyDescent="0.25">
      <c r="A4510" t="s">
        <v>4612</v>
      </c>
      <c r="B4510">
        <v>17028</v>
      </c>
      <c r="C4510">
        <v>144</v>
      </c>
    </row>
    <row r="4511" spans="1:3" x14ac:dyDescent="0.25">
      <c r="A4511" t="s">
        <v>4613</v>
      </c>
      <c r="B4511">
        <v>17030</v>
      </c>
      <c r="C4511">
        <v>144</v>
      </c>
    </row>
    <row r="4512" spans="1:3" x14ac:dyDescent="0.25">
      <c r="A4512" t="s">
        <v>4614</v>
      </c>
      <c r="B4512">
        <v>17026</v>
      </c>
      <c r="C4512">
        <v>144</v>
      </c>
    </row>
    <row r="4513" spans="1:3" x14ac:dyDescent="0.25">
      <c r="A4513" t="s">
        <v>4615</v>
      </c>
      <c r="B4513">
        <v>17027</v>
      </c>
      <c r="C4513">
        <v>144</v>
      </c>
    </row>
    <row r="4514" spans="1:3" x14ac:dyDescent="0.25">
      <c r="A4514" t="s">
        <v>4616</v>
      </c>
      <c r="B4514">
        <v>1769</v>
      </c>
      <c r="C4514">
        <v>144</v>
      </c>
    </row>
    <row r="4515" spans="1:3" x14ac:dyDescent="0.25">
      <c r="A4515" t="s">
        <v>4617</v>
      </c>
      <c r="B4515">
        <v>1770</v>
      </c>
      <c r="C4515">
        <v>144</v>
      </c>
    </row>
    <row r="4516" spans="1:3" x14ac:dyDescent="0.25">
      <c r="A4516" t="s">
        <v>4618</v>
      </c>
      <c r="B4516">
        <v>17048</v>
      </c>
      <c r="C4516">
        <v>144</v>
      </c>
    </row>
    <row r="4517" spans="1:3" x14ac:dyDescent="0.25">
      <c r="A4517" t="s">
        <v>4619</v>
      </c>
      <c r="B4517">
        <v>3470</v>
      </c>
      <c r="C4517">
        <v>72</v>
      </c>
    </row>
    <row r="4518" spans="1:3" x14ac:dyDescent="0.25">
      <c r="A4518" t="s">
        <v>4620</v>
      </c>
      <c r="B4518">
        <v>1742</v>
      </c>
      <c r="C4518">
        <v>144</v>
      </c>
    </row>
    <row r="4519" spans="1:3" x14ac:dyDescent="0.25">
      <c r="A4519" t="s">
        <v>4621</v>
      </c>
      <c r="B4519">
        <v>1796</v>
      </c>
      <c r="C4519">
        <v>144</v>
      </c>
    </row>
    <row r="4520" spans="1:3" x14ac:dyDescent="0.25">
      <c r="A4520" t="s">
        <v>4622</v>
      </c>
      <c r="B4520">
        <v>1732</v>
      </c>
      <c r="C4520">
        <v>144</v>
      </c>
    </row>
    <row r="4521" spans="1:3" x14ac:dyDescent="0.25">
      <c r="A4521" t="s">
        <v>4623</v>
      </c>
      <c r="B4521">
        <v>1734</v>
      </c>
      <c r="C4521">
        <v>144</v>
      </c>
    </row>
    <row r="4522" spans="1:3" x14ac:dyDescent="0.25">
      <c r="A4522" t="s">
        <v>4624</v>
      </c>
      <c r="B4522">
        <v>17080</v>
      </c>
      <c r="C4522">
        <v>144</v>
      </c>
    </row>
    <row r="4523" spans="1:3" x14ac:dyDescent="0.25">
      <c r="A4523" t="s">
        <v>4625</v>
      </c>
      <c r="B4523">
        <v>17052</v>
      </c>
      <c r="C4523">
        <v>144</v>
      </c>
    </row>
    <row r="4524" spans="1:3" x14ac:dyDescent="0.25">
      <c r="A4524" t="s">
        <v>4626</v>
      </c>
      <c r="B4524">
        <v>4435</v>
      </c>
      <c r="C4524">
        <v>144</v>
      </c>
    </row>
    <row r="4525" spans="1:3" x14ac:dyDescent="0.25">
      <c r="A4525" t="s">
        <v>4627</v>
      </c>
      <c r="B4525">
        <v>2301</v>
      </c>
      <c r="C4525">
        <v>144</v>
      </c>
    </row>
    <row r="4526" spans="1:3" x14ac:dyDescent="0.25">
      <c r="A4526" t="s">
        <v>4628</v>
      </c>
      <c r="B4526">
        <v>1209</v>
      </c>
      <c r="C4526">
        <v>144</v>
      </c>
    </row>
    <row r="4527" spans="1:3" x14ac:dyDescent="0.25">
      <c r="A4527" t="s">
        <v>4629</v>
      </c>
      <c r="B4527">
        <v>2300</v>
      </c>
      <c r="C4527">
        <v>144</v>
      </c>
    </row>
    <row r="4528" spans="1:3" x14ac:dyDescent="0.25">
      <c r="A4528" t="s">
        <v>4630</v>
      </c>
      <c r="B4528">
        <v>2319</v>
      </c>
      <c r="C4528">
        <v>144</v>
      </c>
    </row>
    <row r="4529" spans="1:3" x14ac:dyDescent="0.25">
      <c r="A4529" t="s">
        <v>4631</v>
      </c>
      <c r="B4529">
        <v>2320</v>
      </c>
      <c r="C4529">
        <v>144</v>
      </c>
    </row>
    <row r="4530" spans="1:3" x14ac:dyDescent="0.25">
      <c r="A4530" t="s">
        <v>4632</v>
      </c>
      <c r="B4530">
        <v>3822</v>
      </c>
      <c r="C4530">
        <v>144</v>
      </c>
    </row>
    <row r="4531" spans="1:3" x14ac:dyDescent="0.25">
      <c r="A4531" t="s">
        <v>4633</v>
      </c>
      <c r="B4531">
        <v>3827</v>
      </c>
      <c r="C4531">
        <v>144</v>
      </c>
    </row>
    <row r="4532" spans="1:3" x14ac:dyDescent="0.25">
      <c r="A4532" t="s">
        <v>4634</v>
      </c>
      <c r="B4532">
        <v>3828</v>
      </c>
      <c r="C4532">
        <v>144</v>
      </c>
    </row>
    <row r="4533" spans="1:3" x14ac:dyDescent="0.25">
      <c r="A4533" t="s">
        <v>4635</v>
      </c>
      <c r="B4533">
        <v>772</v>
      </c>
      <c r="C4533">
        <v>144</v>
      </c>
    </row>
    <row r="4534" spans="1:3" x14ac:dyDescent="0.25">
      <c r="A4534" t="s">
        <v>4636</v>
      </c>
      <c r="B4534">
        <v>4004</v>
      </c>
      <c r="C4534">
        <v>144</v>
      </c>
    </row>
    <row r="4535" spans="1:3" x14ac:dyDescent="0.25">
      <c r="A4535" t="s">
        <v>4637</v>
      </c>
      <c r="B4535">
        <v>2007</v>
      </c>
      <c r="C4535">
        <v>144</v>
      </c>
    </row>
    <row r="4536" spans="1:3" x14ac:dyDescent="0.25">
      <c r="A4536" t="s">
        <v>4638</v>
      </c>
      <c r="B4536">
        <v>2807</v>
      </c>
      <c r="C4536">
        <v>144</v>
      </c>
    </row>
    <row r="4537" spans="1:3" x14ac:dyDescent="0.25">
      <c r="A4537" t="s">
        <v>4639</v>
      </c>
      <c r="B4537">
        <v>2317</v>
      </c>
      <c r="C4537">
        <v>144</v>
      </c>
    </row>
    <row r="4538" spans="1:3" x14ac:dyDescent="0.25">
      <c r="A4538" t="s">
        <v>4640</v>
      </c>
      <c r="B4538">
        <v>3988</v>
      </c>
      <c r="C4538">
        <v>144</v>
      </c>
    </row>
    <row r="4539" spans="1:3" x14ac:dyDescent="0.25">
      <c r="A4539" t="s">
        <v>4641</v>
      </c>
      <c r="B4539">
        <v>2569</v>
      </c>
      <c r="C4539">
        <v>12</v>
      </c>
    </row>
    <row r="4540" spans="1:3" x14ac:dyDescent="0.25">
      <c r="A4540" t="s">
        <v>4642</v>
      </c>
      <c r="B4540">
        <v>3481</v>
      </c>
      <c r="C4540">
        <v>144</v>
      </c>
    </row>
    <row r="4541" spans="1:3" x14ac:dyDescent="0.25">
      <c r="A4541" t="s">
        <v>4643</v>
      </c>
      <c r="B4541">
        <v>708</v>
      </c>
      <c r="C4541">
        <v>144</v>
      </c>
    </row>
    <row r="4542" spans="1:3" x14ac:dyDescent="0.25">
      <c r="A4542" t="s">
        <v>4644</v>
      </c>
      <c r="B4542">
        <v>770</v>
      </c>
      <c r="C4542">
        <v>144</v>
      </c>
    </row>
    <row r="4543" spans="1:3" x14ac:dyDescent="0.25">
      <c r="A4543" t="s">
        <v>4645</v>
      </c>
      <c r="B4543">
        <v>714</v>
      </c>
      <c r="C4543">
        <v>144</v>
      </c>
    </row>
    <row r="4544" spans="1:3" x14ac:dyDescent="0.25">
      <c r="A4544" t="s">
        <v>4646</v>
      </c>
      <c r="B4544">
        <v>4401</v>
      </c>
      <c r="C4544">
        <v>144</v>
      </c>
    </row>
    <row r="4545" spans="1:3" x14ac:dyDescent="0.25">
      <c r="A4545" t="s">
        <v>4647</v>
      </c>
      <c r="B4545">
        <v>2304</v>
      </c>
      <c r="C4545">
        <v>72</v>
      </c>
    </row>
    <row r="4546" spans="1:3" x14ac:dyDescent="0.25">
      <c r="A4546" t="s">
        <v>4648</v>
      </c>
      <c r="B4546">
        <v>741</v>
      </c>
      <c r="C4546">
        <v>144</v>
      </c>
    </row>
    <row r="4547" spans="1:3" x14ac:dyDescent="0.25">
      <c r="A4547" t="s">
        <v>4649</v>
      </c>
      <c r="B4547">
        <v>1743</v>
      </c>
      <c r="C4547">
        <v>144</v>
      </c>
    </row>
    <row r="4548" spans="1:3" x14ac:dyDescent="0.25">
      <c r="A4548" t="s">
        <v>4650</v>
      </c>
      <c r="B4548">
        <v>1741</v>
      </c>
      <c r="C4548">
        <v>144</v>
      </c>
    </row>
    <row r="4549" spans="1:3" x14ac:dyDescent="0.25">
      <c r="A4549" t="s">
        <v>4651</v>
      </c>
      <c r="B4549">
        <v>2805</v>
      </c>
      <c r="C4549">
        <v>144</v>
      </c>
    </row>
    <row r="4550" spans="1:3" x14ac:dyDescent="0.25">
      <c r="A4550" t="s">
        <v>4652</v>
      </c>
      <c r="B4550">
        <v>3826</v>
      </c>
      <c r="C4550">
        <v>144</v>
      </c>
    </row>
    <row r="4551" spans="1:3" x14ac:dyDescent="0.25">
      <c r="A4551" t="s">
        <v>4653</v>
      </c>
      <c r="B4551">
        <v>4398</v>
      </c>
      <c r="C4551">
        <v>144</v>
      </c>
    </row>
    <row r="4552" spans="1:3" x14ac:dyDescent="0.25">
      <c r="A4552" t="s">
        <v>4654</v>
      </c>
      <c r="B4552">
        <v>4399</v>
      </c>
      <c r="C4552">
        <v>144</v>
      </c>
    </row>
    <row r="4553" spans="1:3" x14ac:dyDescent="0.25">
      <c r="A4553" t="s">
        <v>4655</v>
      </c>
      <c r="B4553">
        <v>1203</v>
      </c>
      <c r="C4553">
        <v>72</v>
      </c>
    </row>
    <row r="4554" spans="1:3" x14ac:dyDescent="0.25">
      <c r="A4554" t="s">
        <v>4656</v>
      </c>
      <c r="B4554">
        <v>1202</v>
      </c>
      <c r="C4554">
        <v>72</v>
      </c>
    </row>
    <row r="4555" spans="1:3" x14ac:dyDescent="0.25">
      <c r="A4555" t="s">
        <v>4657</v>
      </c>
      <c r="B4555">
        <v>803</v>
      </c>
      <c r="C4555">
        <v>144</v>
      </c>
    </row>
    <row r="4556" spans="1:3" x14ac:dyDescent="0.25">
      <c r="A4556" t="s">
        <v>4658</v>
      </c>
      <c r="B4556">
        <v>769</v>
      </c>
      <c r="C4556">
        <v>144</v>
      </c>
    </row>
    <row r="4557" spans="1:3" x14ac:dyDescent="0.25">
      <c r="A4557" t="s">
        <v>4659</v>
      </c>
      <c r="B4557">
        <v>1259</v>
      </c>
      <c r="C4557">
        <v>72</v>
      </c>
    </row>
    <row r="4558" spans="1:3" x14ac:dyDescent="0.25">
      <c r="A4558" t="s">
        <v>4660</v>
      </c>
      <c r="B4558">
        <v>6005</v>
      </c>
      <c r="C4558">
        <v>144</v>
      </c>
    </row>
    <row r="4559" spans="1:3" x14ac:dyDescent="0.25">
      <c r="A4559" t="s">
        <v>4661</v>
      </c>
      <c r="B4559">
        <v>1736</v>
      </c>
      <c r="C4559">
        <v>144</v>
      </c>
    </row>
    <row r="4560" spans="1:3" x14ac:dyDescent="0.25">
      <c r="A4560" t="s">
        <v>4662</v>
      </c>
      <c r="B4560">
        <v>1738</v>
      </c>
      <c r="C4560">
        <v>144</v>
      </c>
    </row>
    <row r="4561" spans="1:3" x14ac:dyDescent="0.25">
      <c r="A4561" t="s">
        <v>4663</v>
      </c>
      <c r="B4561">
        <v>1739</v>
      </c>
      <c r="C4561">
        <v>144</v>
      </c>
    </row>
    <row r="4562" spans="1:3" x14ac:dyDescent="0.25">
      <c r="A4562" t="s">
        <v>4664</v>
      </c>
      <c r="B4562">
        <v>1737</v>
      </c>
      <c r="C4562">
        <v>144</v>
      </c>
    </row>
    <row r="4563" spans="1:3" x14ac:dyDescent="0.25">
      <c r="A4563" t="s">
        <v>4665</v>
      </c>
      <c r="B4563">
        <v>1735</v>
      </c>
      <c r="C4563">
        <v>144</v>
      </c>
    </row>
    <row r="4564" spans="1:3" x14ac:dyDescent="0.25">
      <c r="A4564" t="s">
        <v>4666</v>
      </c>
      <c r="B4564">
        <v>2339</v>
      </c>
      <c r="C4564">
        <v>144</v>
      </c>
    </row>
    <row r="4565" spans="1:3" x14ac:dyDescent="0.25">
      <c r="A4565" t="s">
        <v>4667</v>
      </c>
      <c r="B4565">
        <v>6301</v>
      </c>
      <c r="C4565">
        <v>144</v>
      </c>
    </row>
    <row r="4566" spans="1:3" x14ac:dyDescent="0.25">
      <c r="A4566" t="s">
        <v>4668</v>
      </c>
      <c r="B4566">
        <v>17016</v>
      </c>
      <c r="C4566">
        <v>144</v>
      </c>
    </row>
    <row r="4567" spans="1:3" x14ac:dyDescent="0.25">
      <c r="A4567" t="s">
        <v>4669</v>
      </c>
      <c r="B4567">
        <v>4411</v>
      </c>
      <c r="C4567">
        <v>144</v>
      </c>
    </row>
    <row r="4568" spans="1:3" x14ac:dyDescent="0.25">
      <c r="A4568" t="s">
        <v>4670</v>
      </c>
      <c r="B4568">
        <v>713</v>
      </c>
      <c r="C4568">
        <v>144</v>
      </c>
    </row>
    <row r="4569" spans="1:3" x14ac:dyDescent="0.25">
      <c r="A4569" t="s">
        <v>4671</v>
      </c>
      <c r="B4569">
        <v>1263</v>
      </c>
      <c r="C4569">
        <v>144</v>
      </c>
    </row>
    <row r="4570" spans="1:3" x14ac:dyDescent="0.25">
      <c r="A4570" t="s">
        <v>4672</v>
      </c>
      <c r="B4570">
        <v>4433</v>
      </c>
      <c r="C4570">
        <v>144</v>
      </c>
    </row>
    <row r="4571" spans="1:3" x14ac:dyDescent="0.25">
      <c r="A4571" t="s">
        <v>4673</v>
      </c>
      <c r="B4571">
        <v>720</v>
      </c>
      <c r="C4571">
        <v>144</v>
      </c>
    </row>
    <row r="4572" spans="1:3" x14ac:dyDescent="0.25">
      <c r="A4572" t="s">
        <v>4674</v>
      </c>
      <c r="B4572">
        <v>2321</v>
      </c>
      <c r="C4572">
        <v>144</v>
      </c>
    </row>
    <row r="4573" spans="1:3" x14ac:dyDescent="0.25">
      <c r="A4573" t="s">
        <v>4675</v>
      </c>
      <c r="B4573">
        <v>2560</v>
      </c>
      <c r="C4573">
        <v>24</v>
      </c>
    </row>
    <row r="4574" spans="1:3" x14ac:dyDescent="0.25">
      <c r="A4574" t="s">
        <v>4676</v>
      </c>
      <c r="B4574">
        <v>316</v>
      </c>
      <c r="C4574">
        <v>288</v>
      </c>
    </row>
    <row r="4575" spans="1:3" x14ac:dyDescent="0.25">
      <c r="A4575" t="s">
        <v>4677</v>
      </c>
      <c r="B4575">
        <v>2307</v>
      </c>
      <c r="C4575">
        <v>144</v>
      </c>
    </row>
    <row r="4576" spans="1:3" x14ac:dyDescent="0.25">
      <c r="A4576" t="s">
        <v>4678</v>
      </c>
      <c r="B4576">
        <v>740</v>
      </c>
      <c r="C4576">
        <v>144</v>
      </c>
    </row>
    <row r="4577" spans="1:3" x14ac:dyDescent="0.25">
      <c r="A4577" t="s">
        <v>4679</v>
      </c>
      <c r="B4577">
        <v>702</v>
      </c>
      <c r="C4577">
        <v>144</v>
      </c>
    </row>
    <row r="4578" spans="1:3" x14ac:dyDescent="0.25">
      <c r="A4578" t="s">
        <v>4680</v>
      </c>
      <c r="B4578">
        <v>2006</v>
      </c>
      <c r="C4578">
        <v>144</v>
      </c>
    </row>
    <row r="4579" spans="1:3" x14ac:dyDescent="0.25">
      <c r="A4579" t="s">
        <v>4681</v>
      </c>
      <c r="B4579">
        <v>724</v>
      </c>
      <c r="C4579">
        <v>144</v>
      </c>
    </row>
    <row r="4580" spans="1:3" x14ac:dyDescent="0.25">
      <c r="A4580" t="s">
        <v>4682</v>
      </c>
      <c r="B4580">
        <v>1204</v>
      </c>
      <c r="C4580">
        <v>144</v>
      </c>
    </row>
    <row r="4581" spans="1:3" x14ac:dyDescent="0.25">
      <c r="A4581" t="s">
        <v>4683</v>
      </c>
      <c r="B4581">
        <v>1200</v>
      </c>
      <c r="C4581">
        <v>144</v>
      </c>
    </row>
    <row r="4582" spans="1:3" x14ac:dyDescent="0.25">
      <c r="A4582" t="s">
        <v>4684</v>
      </c>
      <c r="B4582">
        <v>727</v>
      </c>
      <c r="C4582">
        <v>144</v>
      </c>
    </row>
    <row r="4583" spans="1:3" x14ac:dyDescent="0.25">
      <c r="A4583" t="s">
        <v>4685</v>
      </c>
      <c r="B4583">
        <v>1201</v>
      </c>
      <c r="C4583">
        <v>144</v>
      </c>
    </row>
    <row r="4584" spans="1:3" x14ac:dyDescent="0.25">
      <c r="A4584" t="s">
        <v>4686</v>
      </c>
      <c r="B4584">
        <v>745</v>
      </c>
      <c r="C4584">
        <v>144</v>
      </c>
    </row>
    <row r="4585" spans="1:3" x14ac:dyDescent="0.25">
      <c r="A4585" t="s">
        <v>4687</v>
      </c>
      <c r="B4585">
        <v>781</v>
      </c>
      <c r="C4585">
        <v>288</v>
      </c>
    </row>
    <row r="4586" spans="1:3" x14ac:dyDescent="0.25">
      <c r="A4586" t="s">
        <v>4688</v>
      </c>
      <c r="B4586">
        <v>3202</v>
      </c>
      <c r="C4586">
        <v>72</v>
      </c>
    </row>
    <row r="4587" spans="1:3" x14ac:dyDescent="0.25">
      <c r="A4587" t="s">
        <v>4689</v>
      </c>
      <c r="B4587">
        <v>1080</v>
      </c>
      <c r="C4587">
        <v>24</v>
      </c>
    </row>
    <row r="4588" spans="1:3" x14ac:dyDescent="0.25">
      <c r="A4588" t="s">
        <v>4690</v>
      </c>
      <c r="B4588">
        <v>2010</v>
      </c>
      <c r="C4588">
        <v>144</v>
      </c>
    </row>
    <row r="4589" spans="1:3" x14ac:dyDescent="0.25">
      <c r="A4589" t="s">
        <v>4691</v>
      </c>
      <c r="B4589">
        <v>737</v>
      </c>
      <c r="C4589">
        <v>144</v>
      </c>
    </row>
    <row r="4590" spans="1:3" x14ac:dyDescent="0.25">
      <c r="A4590" t="s">
        <v>4692</v>
      </c>
      <c r="B4590">
        <v>1615</v>
      </c>
      <c r="C4590">
        <v>144</v>
      </c>
    </row>
    <row r="4591" spans="1:3" x14ac:dyDescent="0.25">
      <c r="A4591" t="s">
        <v>4693</v>
      </c>
      <c r="B4591">
        <v>17085</v>
      </c>
      <c r="C4591">
        <v>144</v>
      </c>
    </row>
    <row r="4592" spans="1:3" x14ac:dyDescent="0.25">
      <c r="A4592" t="s">
        <v>4694</v>
      </c>
      <c r="B4592">
        <v>725</v>
      </c>
      <c r="C4592">
        <v>144</v>
      </c>
    </row>
    <row r="4593" spans="1:3" x14ac:dyDescent="0.25">
      <c r="A4593" t="s">
        <v>4695</v>
      </c>
      <c r="B4593">
        <v>17059</v>
      </c>
      <c r="C4593">
        <v>144</v>
      </c>
    </row>
    <row r="4594" spans="1:3" x14ac:dyDescent="0.25">
      <c r="A4594" t="s">
        <v>4696</v>
      </c>
      <c r="B4594">
        <v>2808</v>
      </c>
      <c r="C4594">
        <v>144</v>
      </c>
    </row>
    <row r="4595" spans="1:3" x14ac:dyDescent="0.25">
      <c r="A4595" t="s">
        <v>4697</v>
      </c>
      <c r="B4595">
        <v>17053</v>
      </c>
      <c r="C4595">
        <v>144</v>
      </c>
    </row>
    <row r="4596" spans="1:3" x14ac:dyDescent="0.25">
      <c r="A4596" t="s">
        <v>4698</v>
      </c>
      <c r="B4596">
        <v>17017</v>
      </c>
      <c r="C4596">
        <v>144</v>
      </c>
    </row>
    <row r="4597" spans="1:3" x14ac:dyDescent="0.25">
      <c r="A4597" t="s">
        <v>4699</v>
      </c>
      <c r="B4597" t="s">
        <v>450</v>
      </c>
      <c r="C4597">
        <v>144</v>
      </c>
    </row>
    <row r="4598" spans="1:3" x14ac:dyDescent="0.25">
      <c r="A4598" t="s">
        <v>4700</v>
      </c>
      <c r="B4598">
        <v>930</v>
      </c>
      <c r="C4598">
        <v>144</v>
      </c>
    </row>
    <row r="4599" spans="1:3" x14ac:dyDescent="0.25">
      <c r="A4599" t="s">
        <v>4701</v>
      </c>
      <c r="B4599">
        <v>2315</v>
      </c>
      <c r="C4599">
        <v>144</v>
      </c>
    </row>
    <row r="4600" spans="1:3" x14ac:dyDescent="0.25">
      <c r="A4600" t="s">
        <v>4702</v>
      </c>
      <c r="B4600">
        <v>1722</v>
      </c>
      <c r="C4600">
        <v>144</v>
      </c>
    </row>
    <row r="4601" spans="1:3" x14ac:dyDescent="0.25">
      <c r="A4601" t="s">
        <v>4703</v>
      </c>
      <c r="B4601">
        <v>1723</v>
      </c>
      <c r="C4601">
        <v>144</v>
      </c>
    </row>
    <row r="4602" spans="1:3" x14ac:dyDescent="0.25">
      <c r="A4602" t="s">
        <v>4704</v>
      </c>
      <c r="B4602">
        <v>613</v>
      </c>
      <c r="C4602">
        <v>144</v>
      </c>
    </row>
    <row r="4603" spans="1:3" x14ac:dyDescent="0.25">
      <c r="A4603" t="s">
        <v>4705</v>
      </c>
      <c r="B4603">
        <v>1721</v>
      </c>
      <c r="C4603">
        <v>144</v>
      </c>
    </row>
    <row r="4604" spans="1:3" x14ac:dyDescent="0.25">
      <c r="A4604" t="s">
        <v>4706</v>
      </c>
      <c r="B4604">
        <v>1080</v>
      </c>
      <c r="C4604">
        <v>6</v>
      </c>
    </row>
    <row r="4605" spans="1:3" x14ac:dyDescent="0.25">
      <c r="A4605" t="s">
        <v>4707</v>
      </c>
      <c r="B4605">
        <v>782</v>
      </c>
      <c r="C4605">
        <v>288</v>
      </c>
    </row>
    <row r="4606" spans="1:3" x14ac:dyDescent="0.25">
      <c r="A4606" t="s">
        <v>4708</v>
      </c>
      <c r="B4606">
        <v>2505</v>
      </c>
      <c r="C4606">
        <v>144</v>
      </c>
    </row>
    <row r="4607" spans="1:3" x14ac:dyDescent="0.25">
      <c r="A4607" t="s">
        <v>4709</v>
      </c>
      <c r="B4607">
        <v>791</v>
      </c>
      <c r="C4607">
        <v>288</v>
      </c>
    </row>
    <row r="4608" spans="1:3" x14ac:dyDescent="0.25">
      <c r="A4608" t="s">
        <v>4710</v>
      </c>
      <c r="B4608">
        <v>3811</v>
      </c>
      <c r="C4608">
        <v>144</v>
      </c>
    </row>
    <row r="4609" spans="1:3" x14ac:dyDescent="0.25">
      <c r="A4609" t="s">
        <v>4711</v>
      </c>
      <c r="B4609">
        <v>3805</v>
      </c>
      <c r="C4609">
        <v>144</v>
      </c>
    </row>
    <row r="4610" spans="1:3" x14ac:dyDescent="0.25">
      <c r="A4610" t="s">
        <v>4712</v>
      </c>
      <c r="B4610">
        <v>3812</v>
      </c>
      <c r="C4610">
        <v>144</v>
      </c>
    </row>
    <row r="4611" spans="1:3" x14ac:dyDescent="0.25">
      <c r="A4611" t="s">
        <v>4713</v>
      </c>
      <c r="B4611">
        <v>1502</v>
      </c>
      <c r="C4611">
        <v>144</v>
      </c>
    </row>
    <row r="4612" spans="1:3" x14ac:dyDescent="0.25">
      <c r="A4612" t="s">
        <v>4714</v>
      </c>
      <c r="B4612">
        <v>721</v>
      </c>
      <c r="C4612">
        <v>144</v>
      </c>
    </row>
    <row r="4613" spans="1:3" x14ac:dyDescent="0.25">
      <c r="A4613" t="s">
        <v>4715</v>
      </c>
      <c r="B4613">
        <v>701</v>
      </c>
      <c r="C4613">
        <v>144</v>
      </c>
    </row>
    <row r="4614" spans="1:3" x14ac:dyDescent="0.25">
      <c r="A4614" t="s">
        <v>4716</v>
      </c>
      <c r="B4614">
        <v>130</v>
      </c>
      <c r="C4614">
        <v>144</v>
      </c>
    </row>
    <row r="4615" spans="1:3" x14ac:dyDescent="0.25">
      <c r="A4615" t="s">
        <v>4717</v>
      </c>
      <c r="B4615">
        <v>306</v>
      </c>
      <c r="C4615">
        <v>144</v>
      </c>
    </row>
    <row r="4616" spans="1:3" x14ac:dyDescent="0.25">
      <c r="A4616" t="s">
        <v>4718</v>
      </c>
      <c r="B4616">
        <v>707</v>
      </c>
      <c r="C4616">
        <v>144</v>
      </c>
    </row>
    <row r="4617" spans="1:3" x14ac:dyDescent="0.25">
      <c r="A4617" t="s">
        <v>4719</v>
      </c>
      <c r="B4617">
        <v>1702</v>
      </c>
      <c r="C4617">
        <v>144</v>
      </c>
    </row>
    <row r="4618" spans="1:3" x14ac:dyDescent="0.25">
      <c r="A4618" t="s">
        <v>4720</v>
      </c>
      <c r="B4618">
        <v>1707</v>
      </c>
      <c r="C4618">
        <v>144</v>
      </c>
    </row>
    <row r="4619" spans="1:3" x14ac:dyDescent="0.25">
      <c r="A4619" t="s">
        <v>4721</v>
      </c>
      <c r="B4619">
        <v>1708</v>
      </c>
      <c r="C4619">
        <v>144</v>
      </c>
    </row>
    <row r="4620" spans="1:3" x14ac:dyDescent="0.25">
      <c r="A4620" t="s">
        <v>4722</v>
      </c>
      <c r="B4620">
        <v>2306</v>
      </c>
      <c r="C4620">
        <v>144</v>
      </c>
    </row>
    <row r="4621" spans="1:3" x14ac:dyDescent="0.25">
      <c r="A4621" t="s">
        <v>4723</v>
      </c>
      <c r="B4621">
        <v>3989</v>
      </c>
      <c r="C4621">
        <v>144</v>
      </c>
    </row>
    <row r="4622" spans="1:3" x14ac:dyDescent="0.25">
      <c r="A4622" t="s">
        <v>4724</v>
      </c>
      <c r="B4622">
        <v>793</v>
      </c>
      <c r="C4622">
        <v>288</v>
      </c>
    </row>
    <row r="4623" spans="1:3" x14ac:dyDescent="0.25">
      <c r="A4623" t="s">
        <v>4725</v>
      </c>
      <c r="B4623">
        <v>792</v>
      </c>
      <c r="C4623">
        <v>288</v>
      </c>
    </row>
    <row r="4624" spans="1:3" x14ac:dyDescent="0.25">
      <c r="A4624" t="s">
        <v>4726</v>
      </c>
      <c r="B4624">
        <v>619</v>
      </c>
      <c r="C4624">
        <v>144</v>
      </c>
    </row>
    <row r="4625" spans="1:3" x14ac:dyDescent="0.25">
      <c r="A4625" t="s">
        <v>4727</v>
      </c>
      <c r="B4625">
        <v>17084</v>
      </c>
      <c r="C4625">
        <v>144</v>
      </c>
    </row>
    <row r="4626" spans="1:3" x14ac:dyDescent="0.25">
      <c r="A4626" t="s">
        <v>4728</v>
      </c>
      <c r="B4626">
        <v>321</v>
      </c>
      <c r="C4626">
        <v>288</v>
      </c>
    </row>
    <row r="4627" spans="1:3" x14ac:dyDescent="0.25">
      <c r="A4627" t="s">
        <v>4729</v>
      </c>
      <c r="B4627">
        <v>736</v>
      </c>
      <c r="C4627">
        <v>144</v>
      </c>
    </row>
    <row r="4628" spans="1:3" x14ac:dyDescent="0.25">
      <c r="A4628" t="s">
        <v>4730</v>
      </c>
      <c r="B4628">
        <v>114</v>
      </c>
      <c r="C4628">
        <v>144</v>
      </c>
    </row>
    <row r="4629" spans="1:3" x14ac:dyDescent="0.25">
      <c r="A4629" t="s">
        <v>4731</v>
      </c>
      <c r="B4629">
        <v>1704</v>
      </c>
      <c r="C4629">
        <v>144</v>
      </c>
    </row>
    <row r="4630" spans="1:3" x14ac:dyDescent="0.25">
      <c r="A4630" t="s">
        <v>4732</v>
      </c>
      <c r="B4630">
        <v>3002</v>
      </c>
      <c r="C4630">
        <v>144</v>
      </c>
    </row>
    <row r="4631" spans="1:3" x14ac:dyDescent="0.25">
      <c r="A4631" t="s">
        <v>4733</v>
      </c>
      <c r="B4631">
        <v>1254</v>
      </c>
      <c r="C4631">
        <v>144</v>
      </c>
    </row>
    <row r="4632" spans="1:3" x14ac:dyDescent="0.25">
      <c r="A4632" t="s">
        <v>4734</v>
      </c>
      <c r="B4632">
        <v>1255</v>
      </c>
      <c r="C4632">
        <v>144</v>
      </c>
    </row>
    <row r="4633" spans="1:3" x14ac:dyDescent="0.25">
      <c r="A4633" t="s">
        <v>4735</v>
      </c>
      <c r="B4633">
        <v>17061</v>
      </c>
      <c r="C4633">
        <v>144</v>
      </c>
    </row>
    <row r="4634" spans="1:3" x14ac:dyDescent="0.25">
      <c r="A4634" t="s">
        <v>4736</v>
      </c>
      <c r="B4634">
        <v>1781</v>
      </c>
      <c r="C4634">
        <v>144</v>
      </c>
    </row>
    <row r="4635" spans="1:3" x14ac:dyDescent="0.25">
      <c r="A4635" t="s">
        <v>4737</v>
      </c>
      <c r="B4635">
        <v>1778</v>
      </c>
      <c r="C4635">
        <v>144</v>
      </c>
    </row>
    <row r="4636" spans="1:3" x14ac:dyDescent="0.25">
      <c r="A4636" t="s">
        <v>4738</v>
      </c>
      <c r="B4636">
        <v>1711</v>
      </c>
      <c r="C4636">
        <v>144</v>
      </c>
    </row>
    <row r="4637" spans="1:3" x14ac:dyDescent="0.25">
      <c r="A4637" t="s">
        <v>4739</v>
      </c>
      <c r="B4637" t="s">
        <v>3786</v>
      </c>
      <c r="C4637">
        <v>480</v>
      </c>
    </row>
    <row r="4638" spans="1:3" x14ac:dyDescent="0.25">
      <c r="A4638" t="s">
        <v>4740</v>
      </c>
      <c r="B4638">
        <v>3874</v>
      </c>
      <c r="C4638">
        <v>288</v>
      </c>
    </row>
    <row r="4639" spans="1:3" x14ac:dyDescent="0.25">
      <c r="A4639" t="s">
        <v>4741</v>
      </c>
      <c r="B4639">
        <v>3873</v>
      </c>
      <c r="C4639">
        <v>288</v>
      </c>
    </row>
    <row r="4640" spans="1:3" x14ac:dyDescent="0.25">
      <c r="A4640" t="s">
        <v>4742</v>
      </c>
      <c r="B4640">
        <v>729</v>
      </c>
      <c r="C4640">
        <v>144</v>
      </c>
    </row>
    <row r="4641" spans="1:3" x14ac:dyDescent="0.25">
      <c r="A4641" t="s">
        <v>4743</v>
      </c>
      <c r="B4641">
        <v>728</v>
      </c>
      <c r="C4641">
        <v>144</v>
      </c>
    </row>
    <row r="4642" spans="1:3" x14ac:dyDescent="0.25">
      <c r="A4642" t="s">
        <v>4744</v>
      </c>
      <c r="B4642">
        <v>1919</v>
      </c>
      <c r="C4642">
        <v>144</v>
      </c>
    </row>
    <row r="4643" spans="1:3" x14ac:dyDescent="0.25">
      <c r="A4643" t="s">
        <v>4745</v>
      </c>
      <c r="B4643">
        <v>1916</v>
      </c>
      <c r="C4643">
        <v>144</v>
      </c>
    </row>
    <row r="4644" spans="1:3" x14ac:dyDescent="0.25">
      <c r="A4644" t="s">
        <v>4746</v>
      </c>
      <c r="B4644">
        <v>2330</v>
      </c>
      <c r="C4644">
        <v>144</v>
      </c>
    </row>
    <row r="4645" spans="1:3" x14ac:dyDescent="0.25">
      <c r="A4645" t="s">
        <v>4747</v>
      </c>
      <c r="B4645">
        <v>6303</v>
      </c>
      <c r="C4645">
        <v>144</v>
      </c>
    </row>
    <row r="4646" spans="1:3" x14ac:dyDescent="0.25">
      <c r="A4646" t="s">
        <v>4748</v>
      </c>
      <c r="B4646">
        <v>6302</v>
      </c>
      <c r="C4646">
        <v>144</v>
      </c>
    </row>
    <row r="4647" spans="1:3" x14ac:dyDescent="0.25">
      <c r="A4647" t="s">
        <v>4749</v>
      </c>
      <c r="B4647">
        <v>1703</v>
      </c>
      <c r="C4647">
        <v>144</v>
      </c>
    </row>
    <row r="4648" spans="1:3" x14ac:dyDescent="0.25">
      <c r="A4648" t="s">
        <v>4750</v>
      </c>
      <c r="B4648">
        <v>3980</v>
      </c>
      <c r="C4648">
        <v>144</v>
      </c>
    </row>
    <row r="4649" spans="1:3" x14ac:dyDescent="0.25">
      <c r="A4649" t="s">
        <v>4751</v>
      </c>
      <c r="B4649">
        <v>17070</v>
      </c>
      <c r="C4649">
        <v>72</v>
      </c>
    </row>
    <row r="4650" spans="1:3" x14ac:dyDescent="0.25">
      <c r="A4650" t="s">
        <v>4752</v>
      </c>
      <c r="B4650">
        <v>3008</v>
      </c>
      <c r="C4650">
        <v>72</v>
      </c>
    </row>
    <row r="4651" spans="1:3" x14ac:dyDescent="0.25">
      <c r="A4651" t="s">
        <v>4753</v>
      </c>
      <c r="B4651">
        <v>17092</v>
      </c>
      <c r="C4651">
        <v>144</v>
      </c>
    </row>
    <row r="4652" spans="1:3" x14ac:dyDescent="0.25">
      <c r="A4652" t="s">
        <v>4754</v>
      </c>
      <c r="B4652">
        <v>17091</v>
      </c>
      <c r="C4652">
        <v>144</v>
      </c>
    </row>
    <row r="4653" spans="1:3" x14ac:dyDescent="0.25">
      <c r="A4653" t="s">
        <v>4755</v>
      </c>
      <c r="B4653" t="s">
        <v>594</v>
      </c>
      <c r="C4653">
        <v>144</v>
      </c>
    </row>
    <row r="4654" spans="1:3" x14ac:dyDescent="0.25">
      <c r="A4654" t="s">
        <v>4756</v>
      </c>
      <c r="B4654">
        <v>3987</v>
      </c>
      <c r="C4654">
        <v>144</v>
      </c>
    </row>
    <row r="4655" spans="1:3" x14ac:dyDescent="0.25">
      <c r="A4655" t="s">
        <v>4757</v>
      </c>
      <c r="B4655">
        <v>1237</v>
      </c>
      <c r="C4655">
        <v>144</v>
      </c>
    </row>
    <row r="4656" spans="1:3" x14ac:dyDescent="0.25">
      <c r="A4656" t="s">
        <v>4758</v>
      </c>
      <c r="B4656">
        <v>3003</v>
      </c>
      <c r="C4656">
        <v>72</v>
      </c>
    </row>
    <row r="4657" spans="1:3" x14ac:dyDescent="0.25">
      <c r="A4657" t="s">
        <v>4759</v>
      </c>
      <c r="B4657">
        <v>719</v>
      </c>
      <c r="C4657">
        <v>144</v>
      </c>
    </row>
    <row r="4658" spans="1:3" x14ac:dyDescent="0.25">
      <c r="A4658" t="s">
        <v>4760</v>
      </c>
      <c r="B4658">
        <v>806</v>
      </c>
      <c r="C4658">
        <v>144</v>
      </c>
    </row>
    <row r="4659" spans="1:3" x14ac:dyDescent="0.25">
      <c r="A4659" t="s">
        <v>4761</v>
      </c>
      <c r="B4659">
        <v>2341</v>
      </c>
      <c r="C4659">
        <v>144</v>
      </c>
    </row>
    <row r="4660" spans="1:3" x14ac:dyDescent="0.25">
      <c r="A4660" t="s">
        <v>4762</v>
      </c>
      <c r="B4660">
        <v>601</v>
      </c>
      <c r="C4660">
        <v>144</v>
      </c>
    </row>
    <row r="4661" spans="1:3" x14ac:dyDescent="0.25">
      <c r="A4661" t="s">
        <v>4763</v>
      </c>
      <c r="B4661">
        <v>1776</v>
      </c>
      <c r="C4661">
        <v>144</v>
      </c>
    </row>
    <row r="4662" spans="1:3" x14ac:dyDescent="0.25">
      <c r="A4662" t="s">
        <v>4764</v>
      </c>
      <c r="B4662">
        <v>1775</v>
      </c>
      <c r="C4662">
        <v>144</v>
      </c>
    </row>
    <row r="4663" spans="1:3" x14ac:dyDescent="0.25">
      <c r="A4663" t="s">
        <v>4765</v>
      </c>
      <c r="B4663">
        <v>1705</v>
      </c>
      <c r="C4663">
        <v>144</v>
      </c>
    </row>
    <row r="4664" spans="1:3" x14ac:dyDescent="0.25">
      <c r="A4664" t="s">
        <v>4766</v>
      </c>
      <c r="B4664">
        <v>1258</v>
      </c>
      <c r="C4664">
        <v>72</v>
      </c>
    </row>
    <row r="4665" spans="1:3" x14ac:dyDescent="0.25">
      <c r="A4665" t="s">
        <v>4767</v>
      </c>
      <c r="B4665">
        <v>1256</v>
      </c>
      <c r="C4665">
        <v>72</v>
      </c>
    </row>
    <row r="4666" spans="1:3" x14ac:dyDescent="0.25">
      <c r="A4666" t="s">
        <v>4768</v>
      </c>
      <c r="B4666">
        <v>1795</v>
      </c>
      <c r="C4666">
        <v>144</v>
      </c>
    </row>
    <row r="4667" spans="1:3" x14ac:dyDescent="0.25">
      <c r="A4667" t="s">
        <v>4769</v>
      </c>
      <c r="B4667">
        <v>1794</v>
      </c>
      <c r="C4667">
        <v>144</v>
      </c>
    </row>
    <row r="4668" spans="1:3" x14ac:dyDescent="0.25">
      <c r="A4668" t="s">
        <v>4770</v>
      </c>
      <c r="B4668">
        <v>1793</v>
      </c>
      <c r="C4668">
        <v>144</v>
      </c>
    </row>
    <row r="4669" spans="1:3" x14ac:dyDescent="0.25">
      <c r="A4669" t="s">
        <v>4771</v>
      </c>
      <c r="B4669">
        <v>1797</v>
      </c>
      <c r="C4669">
        <v>144</v>
      </c>
    </row>
    <row r="4670" spans="1:3" x14ac:dyDescent="0.25">
      <c r="A4670" t="s">
        <v>4772</v>
      </c>
      <c r="B4670">
        <v>1753</v>
      </c>
      <c r="C4670">
        <v>144</v>
      </c>
    </row>
    <row r="4671" spans="1:3" x14ac:dyDescent="0.25">
      <c r="A4671" t="s">
        <v>4773</v>
      </c>
      <c r="B4671">
        <v>744</v>
      </c>
      <c r="C4671">
        <v>144</v>
      </c>
    </row>
    <row r="4672" spans="1:3" x14ac:dyDescent="0.25">
      <c r="A4672" t="s">
        <v>4774</v>
      </c>
      <c r="B4672">
        <v>3985</v>
      </c>
      <c r="C4672">
        <v>144</v>
      </c>
    </row>
    <row r="4673" spans="1:3" x14ac:dyDescent="0.25">
      <c r="A4673" t="s">
        <v>4775</v>
      </c>
      <c r="B4673">
        <v>600</v>
      </c>
      <c r="C4673">
        <v>144</v>
      </c>
    </row>
    <row r="4674" spans="1:3" x14ac:dyDescent="0.25">
      <c r="A4674" t="s">
        <v>4776</v>
      </c>
      <c r="B4674">
        <v>117</v>
      </c>
      <c r="C4674">
        <v>360</v>
      </c>
    </row>
    <row r="4675" spans="1:3" x14ac:dyDescent="0.25">
      <c r="A4675" t="s">
        <v>4777</v>
      </c>
      <c r="B4675">
        <v>739</v>
      </c>
      <c r="C4675">
        <v>144</v>
      </c>
    </row>
    <row r="4676" spans="1:3" x14ac:dyDescent="0.25">
      <c r="A4676" t="s">
        <v>4778</v>
      </c>
      <c r="B4676">
        <v>705</v>
      </c>
      <c r="C4676">
        <v>144</v>
      </c>
    </row>
    <row r="4677" spans="1:3" x14ac:dyDescent="0.25">
      <c r="A4677" t="s">
        <v>4779</v>
      </c>
      <c r="B4677">
        <v>703</v>
      </c>
      <c r="C4677">
        <v>144</v>
      </c>
    </row>
    <row r="4678" spans="1:3" x14ac:dyDescent="0.25">
      <c r="A4678" t="s">
        <v>4780</v>
      </c>
      <c r="B4678">
        <v>3438</v>
      </c>
      <c r="C4678">
        <v>288</v>
      </c>
    </row>
    <row r="4679" spans="1:3" x14ac:dyDescent="0.25">
      <c r="A4679" t="s">
        <v>4781</v>
      </c>
      <c r="B4679">
        <v>2333</v>
      </c>
      <c r="C4679">
        <v>144</v>
      </c>
    </row>
    <row r="4680" spans="1:3" x14ac:dyDescent="0.25">
      <c r="A4680" t="s">
        <v>4782</v>
      </c>
      <c r="B4680">
        <v>1718</v>
      </c>
      <c r="C4680">
        <v>144</v>
      </c>
    </row>
    <row r="4681" spans="1:3" x14ac:dyDescent="0.25">
      <c r="A4681" t="s">
        <v>4783</v>
      </c>
      <c r="B4681">
        <v>17054</v>
      </c>
      <c r="C4681">
        <v>72</v>
      </c>
    </row>
    <row r="4682" spans="1:3" x14ac:dyDescent="0.25">
      <c r="A4682" t="s">
        <v>4784</v>
      </c>
      <c r="B4682">
        <v>3020</v>
      </c>
      <c r="C4682">
        <v>72</v>
      </c>
    </row>
    <row r="4683" spans="1:3" x14ac:dyDescent="0.25">
      <c r="A4683" t="s">
        <v>4785</v>
      </c>
      <c r="B4683">
        <v>1631</v>
      </c>
      <c r="C4683">
        <v>144</v>
      </c>
    </row>
    <row r="4684" spans="1:3" x14ac:dyDescent="0.25">
      <c r="A4684" t="s">
        <v>4786</v>
      </c>
      <c r="B4684">
        <v>115</v>
      </c>
      <c r="C4684">
        <v>360</v>
      </c>
    </row>
    <row r="4685" spans="1:3" x14ac:dyDescent="0.25">
      <c r="A4685" t="s">
        <v>4787</v>
      </c>
      <c r="B4685">
        <v>3004</v>
      </c>
      <c r="C4685">
        <v>144</v>
      </c>
    </row>
    <row r="4686" spans="1:3" x14ac:dyDescent="0.25">
      <c r="A4686" t="s">
        <v>4788</v>
      </c>
      <c r="B4686">
        <v>3990</v>
      </c>
      <c r="C4686">
        <v>144</v>
      </c>
    </row>
    <row r="4687" spans="1:3" x14ac:dyDescent="0.25">
      <c r="A4687" t="s">
        <v>4789</v>
      </c>
      <c r="B4687">
        <v>2005</v>
      </c>
      <c r="C4687">
        <v>144</v>
      </c>
    </row>
    <row r="4688" spans="1:3" x14ac:dyDescent="0.25">
      <c r="A4688" t="s">
        <v>4790</v>
      </c>
      <c r="B4688">
        <v>3981</v>
      </c>
      <c r="C4688">
        <v>144</v>
      </c>
    </row>
    <row r="4689" spans="1:3" x14ac:dyDescent="0.25">
      <c r="A4689" t="s">
        <v>4791</v>
      </c>
      <c r="B4689">
        <v>1724</v>
      </c>
      <c r="C4689">
        <v>144</v>
      </c>
    </row>
    <row r="4690" spans="1:3" x14ac:dyDescent="0.25">
      <c r="A4690" t="s">
        <v>4792</v>
      </c>
      <c r="B4690">
        <v>3982</v>
      </c>
      <c r="C4690">
        <v>144</v>
      </c>
    </row>
    <row r="4691" spans="1:3" x14ac:dyDescent="0.25">
      <c r="A4691" t="s">
        <v>4793</v>
      </c>
      <c r="B4691">
        <v>1634</v>
      </c>
      <c r="C4691">
        <v>144</v>
      </c>
    </row>
    <row r="4692" spans="1:3" x14ac:dyDescent="0.25">
      <c r="A4692" t="s">
        <v>4794</v>
      </c>
      <c r="B4692">
        <v>3439</v>
      </c>
      <c r="C4692">
        <v>288</v>
      </c>
    </row>
    <row r="4693" spans="1:3" x14ac:dyDescent="0.25">
      <c r="A4693" t="s">
        <v>4795</v>
      </c>
      <c r="B4693">
        <v>1236</v>
      </c>
      <c r="C4693">
        <v>72</v>
      </c>
    </row>
    <row r="4694" spans="1:3" x14ac:dyDescent="0.25">
      <c r="A4694" t="s">
        <v>4796</v>
      </c>
      <c r="B4694">
        <v>805</v>
      </c>
      <c r="C4694">
        <v>144</v>
      </c>
    </row>
    <row r="4695" spans="1:3" x14ac:dyDescent="0.25">
      <c r="A4695" t="s">
        <v>4797</v>
      </c>
      <c r="B4695">
        <v>3813</v>
      </c>
      <c r="C4695">
        <v>144</v>
      </c>
    </row>
    <row r="4696" spans="1:3" x14ac:dyDescent="0.25">
      <c r="A4696" t="s">
        <v>4798</v>
      </c>
      <c r="B4696">
        <v>3814</v>
      </c>
      <c r="C4696">
        <v>144</v>
      </c>
    </row>
    <row r="4697" spans="1:3" x14ac:dyDescent="0.25">
      <c r="A4697" t="s">
        <v>4799</v>
      </c>
      <c r="B4697">
        <v>3807</v>
      </c>
      <c r="C4697">
        <v>144</v>
      </c>
    </row>
    <row r="4698" spans="1:3" x14ac:dyDescent="0.25">
      <c r="A4698" t="s">
        <v>4800</v>
      </c>
      <c r="B4698">
        <v>3009</v>
      </c>
      <c r="C4698">
        <v>144</v>
      </c>
    </row>
    <row r="4699" spans="1:3" x14ac:dyDescent="0.25">
      <c r="A4699" t="s">
        <v>4801</v>
      </c>
      <c r="B4699">
        <v>2080</v>
      </c>
      <c r="C4699">
        <v>144</v>
      </c>
    </row>
    <row r="4700" spans="1:3" x14ac:dyDescent="0.25">
      <c r="A4700" t="s">
        <v>4802</v>
      </c>
      <c r="B4700">
        <v>147</v>
      </c>
      <c r="C4700">
        <v>144</v>
      </c>
    </row>
    <row r="4701" spans="1:3" x14ac:dyDescent="0.25">
      <c r="A4701" t="s">
        <v>4803</v>
      </c>
      <c r="B4701">
        <v>742</v>
      </c>
      <c r="C4701">
        <v>144</v>
      </c>
    </row>
    <row r="4702" spans="1:3" x14ac:dyDescent="0.25">
      <c r="A4702" t="s">
        <v>4804</v>
      </c>
      <c r="B4702">
        <v>751</v>
      </c>
      <c r="C4702">
        <v>144</v>
      </c>
    </row>
    <row r="4703" spans="1:3" x14ac:dyDescent="0.25">
      <c r="A4703" t="s">
        <v>4805</v>
      </c>
      <c r="B4703">
        <v>3012</v>
      </c>
      <c r="C4703">
        <v>72</v>
      </c>
    </row>
    <row r="4704" spans="1:3" x14ac:dyDescent="0.25">
      <c r="A4704" t="s">
        <v>4806</v>
      </c>
      <c r="B4704">
        <v>3984</v>
      </c>
      <c r="C4704">
        <v>144</v>
      </c>
    </row>
    <row r="4705" spans="1:3" x14ac:dyDescent="0.25">
      <c r="A4705" t="s">
        <v>4807</v>
      </c>
      <c r="B4705">
        <v>1713</v>
      </c>
      <c r="C4705">
        <v>144</v>
      </c>
    </row>
    <row r="4706" spans="1:3" x14ac:dyDescent="0.25">
      <c r="A4706" t="s">
        <v>4808</v>
      </c>
      <c r="B4706">
        <v>1748</v>
      </c>
      <c r="C4706">
        <v>144</v>
      </c>
    </row>
    <row r="4707" spans="1:3" x14ac:dyDescent="0.25">
      <c r="A4707" t="s">
        <v>4809</v>
      </c>
      <c r="B4707">
        <v>17041</v>
      </c>
      <c r="C4707">
        <v>144</v>
      </c>
    </row>
    <row r="4708" spans="1:3" x14ac:dyDescent="0.25">
      <c r="A4708" t="s">
        <v>4810</v>
      </c>
      <c r="B4708">
        <v>6808</v>
      </c>
      <c r="C4708">
        <v>288</v>
      </c>
    </row>
    <row r="4709" spans="1:3" x14ac:dyDescent="0.25">
      <c r="A4709" t="s">
        <v>4811</v>
      </c>
      <c r="B4709">
        <v>3804</v>
      </c>
      <c r="C4709">
        <v>144</v>
      </c>
    </row>
    <row r="4710" spans="1:3" x14ac:dyDescent="0.25">
      <c r="A4710" t="s">
        <v>4812</v>
      </c>
      <c r="B4710">
        <v>3810</v>
      </c>
      <c r="C4710">
        <v>144</v>
      </c>
    </row>
    <row r="4711" spans="1:3" x14ac:dyDescent="0.25">
      <c r="A4711" t="s">
        <v>4813</v>
      </c>
      <c r="B4711">
        <v>3806</v>
      </c>
      <c r="C4711">
        <v>144</v>
      </c>
    </row>
    <row r="4712" spans="1:3" x14ac:dyDescent="0.25">
      <c r="A4712" t="s">
        <v>4814</v>
      </c>
      <c r="B4712">
        <v>3006</v>
      </c>
      <c r="C4712">
        <v>144</v>
      </c>
    </row>
    <row r="4713" spans="1:3" x14ac:dyDescent="0.25">
      <c r="A4713" t="s">
        <v>4815</v>
      </c>
      <c r="B4713">
        <v>3864</v>
      </c>
      <c r="C4713">
        <v>288</v>
      </c>
    </row>
    <row r="4714" spans="1:3" x14ac:dyDescent="0.25">
      <c r="A4714" t="s">
        <v>4816</v>
      </c>
      <c r="B4714">
        <v>5157</v>
      </c>
      <c r="C4714">
        <v>288</v>
      </c>
    </row>
    <row r="4715" spans="1:3" x14ac:dyDescent="0.25">
      <c r="A4715" t="s">
        <v>4817</v>
      </c>
      <c r="B4715">
        <v>6809</v>
      </c>
      <c r="C4715">
        <v>288</v>
      </c>
    </row>
    <row r="4716" spans="1:3" x14ac:dyDescent="0.25">
      <c r="A4716" t="s">
        <v>4818</v>
      </c>
      <c r="B4716">
        <v>1633</v>
      </c>
      <c r="C4716">
        <v>144</v>
      </c>
    </row>
    <row r="4717" spans="1:3" x14ac:dyDescent="0.25">
      <c r="A4717" t="s">
        <v>4819</v>
      </c>
      <c r="B4717">
        <v>3983</v>
      </c>
      <c r="C4717">
        <v>144</v>
      </c>
    </row>
    <row r="4718" spans="1:3" x14ac:dyDescent="0.25">
      <c r="A4718" t="s">
        <v>4820</v>
      </c>
      <c r="B4718">
        <v>1632</v>
      </c>
      <c r="C4718">
        <v>144</v>
      </c>
    </row>
    <row r="4719" spans="1:3" x14ac:dyDescent="0.25">
      <c r="A4719" t="s">
        <v>4821</v>
      </c>
      <c r="B4719">
        <v>5153</v>
      </c>
      <c r="C4719">
        <v>288</v>
      </c>
    </row>
    <row r="4720" spans="1:3" x14ac:dyDescent="0.25">
      <c r="A4720" t="s">
        <v>4822</v>
      </c>
      <c r="B4720">
        <v>3809</v>
      </c>
      <c r="C4720">
        <v>144</v>
      </c>
    </row>
    <row r="4721" spans="1:3" x14ac:dyDescent="0.25">
      <c r="A4721" t="s">
        <v>4823</v>
      </c>
      <c r="B4721">
        <v>3803</v>
      </c>
      <c r="C4721">
        <v>144</v>
      </c>
    </row>
    <row r="4722" spans="1:3" x14ac:dyDescent="0.25">
      <c r="A4722" t="s">
        <v>4824</v>
      </c>
      <c r="B4722">
        <v>3021</v>
      </c>
      <c r="C4722">
        <v>72</v>
      </c>
    </row>
    <row r="4723" spans="1:3" x14ac:dyDescent="0.25">
      <c r="A4723" t="s">
        <v>4825</v>
      </c>
      <c r="B4723">
        <v>3865</v>
      </c>
      <c r="C4723">
        <v>288</v>
      </c>
    </row>
    <row r="4724" spans="1:3" x14ac:dyDescent="0.25">
      <c r="A4724" t="s">
        <v>4826</v>
      </c>
      <c r="B4724">
        <v>5154</v>
      </c>
      <c r="C4724">
        <v>288</v>
      </c>
    </row>
    <row r="4725" spans="1:3" x14ac:dyDescent="0.25">
      <c r="A4725" t="s">
        <v>4827</v>
      </c>
      <c r="B4725">
        <v>5155</v>
      </c>
      <c r="C4725">
        <v>288</v>
      </c>
    </row>
    <row r="4726" spans="1:3" x14ac:dyDescent="0.25">
      <c r="A4726" t="s">
        <v>4828</v>
      </c>
      <c r="B4726">
        <v>17065</v>
      </c>
      <c r="C4726">
        <v>144</v>
      </c>
    </row>
    <row r="4727" spans="1:3" x14ac:dyDescent="0.25">
      <c r="A4727" t="s">
        <v>4829</v>
      </c>
      <c r="B4727">
        <v>2000</v>
      </c>
      <c r="C4727">
        <v>144</v>
      </c>
    </row>
    <row r="4728" spans="1:3" x14ac:dyDescent="0.25">
      <c r="A4728" t="s">
        <v>4830</v>
      </c>
      <c r="B4728">
        <v>17067</v>
      </c>
      <c r="C4728">
        <v>144</v>
      </c>
    </row>
    <row r="4729" spans="1:3" x14ac:dyDescent="0.25">
      <c r="A4729" t="s">
        <v>4831</v>
      </c>
      <c r="B4729">
        <v>5171</v>
      </c>
      <c r="C4729">
        <v>288</v>
      </c>
    </row>
    <row r="4730" spans="1:3" x14ac:dyDescent="0.25">
      <c r="A4730" t="s">
        <v>4832</v>
      </c>
      <c r="B4730">
        <v>5172</v>
      </c>
      <c r="C4730">
        <v>288</v>
      </c>
    </row>
    <row r="4731" spans="1:3" x14ac:dyDescent="0.25">
      <c r="A4731" t="s">
        <v>4833</v>
      </c>
      <c r="B4731">
        <v>5170</v>
      </c>
      <c r="C4731">
        <v>288</v>
      </c>
    </row>
    <row r="4732" spans="1:3" x14ac:dyDescent="0.25">
      <c r="A4732" t="s">
        <v>4834</v>
      </c>
      <c r="B4732">
        <v>5174</v>
      </c>
      <c r="C4732">
        <v>288</v>
      </c>
    </row>
    <row r="4733" spans="1:3" x14ac:dyDescent="0.25">
      <c r="A4733" t="s">
        <v>4835</v>
      </c>
      <c r="B4733">
        <v>5173</v>
      </c>
      <c r="C4733">
        <v>288</v>
      </c>
    </row>
    <row r="4734" spans="1:3" x14ac:dyDescent="0.25">
      <c r="A4734" t="s">
        <v>4836</v>
      </c>
      <c r="B4734">
        <v>5156</v>
      </c>
      <c r="C4734">
        <v>288</v>
      </c>
    </row>
    <row r="4735" spans="1:3" x14ac:dyDescent="0.25">
      <c r="A4735" t="s">
        <v>4837</v>
      </c>
      <c r="B4735">
        <v>6803</v>
      </c>
      <c r="C4735">
        <v>24</v>
      </c>
    </row>
    <row r="4736" spans="1:3" x14ac:dyDescent="0.25">
      <c r="A4736" t="s">
        <v>4004</v>
      </c>
      <c r="B4736">
        <v>6809</v>
      </c>
      <c r="C4736">
        <v>1</v>
      </c>
    </row>
    <row r="4737" spans="1:3" x14ac:dyDescent="0.25">
      <c r="A4737" t="s">
        <v>4838</v>
      </c>
      <c r="B4737">
        <v>6808</v>
      </c>
      <c r="C4737">
        <v>2</v>
      </c>
    </row>
    <row r="4738" spans="1:3" x14ac:dyDescent="0.25">
      <c r="A4738" t="s">
        <v>4839</v>
      </c>
      <c r="B4738">
        <v>6809</v>
      </c>
      <c r="C4738">
        <v>2</v>
      </c>
    </row>
    <row r="4739" spans="1:3" x14ac:dyDescent="0.25">
      <c r="A4739" t="s">
        <v>4840</v>
      </c>
      <c r="B4739">
        <v>719</v>
      </c>
      <c r="C4739">
        <v>2</v>
      </c>
    </row>
    <row r="4740" spans="1:3" x14ac:dyDescent="0.25">
      <c r="A4740" t="s">
        <v>4841</v>
      </c>
      <c r="B4740">
        <v>3866</v>
      </c>
      <c r="C4740">
        <v>1</v>
      </c>
    </row>
    <row r="4741" spans="1:3" x14ac:dyDescent="0.25">
      <c r="A4741" t="s">
        <v>4842</v>
      </c>
      <c r="B4741">
        <v>3868</v>
      </c>
      <c r="C4741">
        <v>1</v>
      </c>
    </row>
    <row r="4742" spans="1:3" x14ac:dyDescent="0.25">
      <c r="A4742" t="s">
        <v>4843</v>
      </c>
      <c r="B4742">
        <v>2560</v>
      </c>
      <c r="C4742">
        <v>2</v>
      </c>
    </row>
    <row r="4743" spans="1:3" x14ac:dyDescent="0.25">
      <c r="A4743" t="s">
        <v>4844</v>
      </c>
      <c r="B4743">
        <v>3866</v>
      </c>
      <c r="C4743">
        <v>2</v>
      </c>
    </row>
    <row r="4744" spans="1:3" x14ac:dyDescent="0.25">
      <c r="A4744" t="s">
        <v>4845</v>
      </c>
      <c r="B4744">
        <v>3867</v>
      </c>
      <c r="C4744">
        <v>2</v>
      </c>
    </row>
    <row r="4745" spans="1:3" x14ac:dyDescent="0.25">
      <c r="A4745" t="s">
        <v>4846</v>
      </c>
      <c r="B4745">
        <v>3868</v>
      </c>
      <c r="C4745">
        <v>2</v>
      </c>
    </row>
    <row r="4746" spans="1:3" x14ac:dyDescent="0.25">
      <c r="A4746" t="s">
        <v>4847</v>
      </c>
      <c r="B4746">
        <v>1266</v>
      </c>
      <c r="C4746">
        <v>2</v>
      </c>
    </row>
    <row r="4747" spans="1:3" x14ac:dyDescent="0.25">
      <c r="A4747" t="s">
        <v>4848</v>
      </c>
      <c r="B4747">
        <v>2561</v>
      </c>
      <c r="C4747">
        <v>2</v>
      </c>
    </row>
    <row r="4748" spans="1:3" x14ac:dyDescent="0.25">
      <c r="A4748" t="s">
        <v>4849</v>
      </c>
      <c r="B4748">
        <v>1080</v>
      </c>
      <c r="C4748">
        <v>1</v>
      </c>
    </row>
    <row r="4749" spans="1:3" x14ac:dyDescent="0.25">
      <c r="A4749" t="s">
        <v>4850</v>
      </c>
      <c r="B4749">
        <v>2569</v>
      </c>
      <c r="C4749">
        <v>2</v>
      </c>
    </row>
    <row r="4750" spans="1:3" x14ac:dyDescent="0.25">
      <c r="A4750" t="s">
        <v>4851</v>
      </c>
      <c r="B4750">
        <v>2562</v>
      </c>
      <c r="C4750">
        <v>2</v>
      </c>
    </row>
    <row r="4751" spans="1:3" x14ac:dyDescent="0.25">
      <c r="A4751" t="s">
        <v>4852</v>
      </c>
      <c r="B4751">
        <v>6808</v>
      </c>
      <c r="C4751">
        <v>24</v>
      </c>
    </row>
    <row r="4752" spans="1:3" x14ac:dyDescent="0.25">
      <c r="A4752" t="s">
        <v>4853</v>
      </c>
      <c r="B4752">
        <v>6809</v>
      </c>
      <c r="C4752">
        <v>24</v>
      </c>
    </row>
    <row r="4753" spans="1:3" x14ac:dyDescent="0.25">
      <c r="A4753" t="s">
        <v>4854</v>
      </c>
      <c r="B4753">
        <v>519</v>
      </c>
      <c r="C4753">
        <v>6</v>
      </c>
    </row>
    <row r="4754" spans="1:3" x14ac:dyDescent="0.25">
      <c r="A4754" t="s">
        <v>4855</v>
      </c>
      <c r="B4754" t="s">
        <v>4856</v>
      </c>
      <c r="C4754">
        <v>1</v>
      </c>
    </row>
    <row r="4755" spans="1:3" x14ac:dyDescent="0.25">
      <c r="A4755" t="s">
        <v>4857</v>
      </c>
      <c r="B4755">
        <v>2211</v>
      </c>
      <c r="C4755">
        <v>2</v>
      </c>
    </row>
    <row r="4756" spans="1:3" x14ac:dyDescent="0.25">
      <c r="A4756" t="s">
        <v>4858</v>
      </c>
      <c r="B4756" t="s">
        <v>4086</v>
      </c>
      <c r="C4756">
        <v>4</v>
      </c>
    </row>
    <row r="4757" spans="1:3" x14ac:dyDescent="0.25">
      <c r="A4757" t="s">
        <v>4859</v>
      </c>
      <c r="B4757">
        <v>4735836</v>
      </c>
      <c r="C4757">
        <v>2</v>
      </c>
    </row>
    <row r="4758" spans="1:3" x14ac:dyDescent="0.25">
      <c r="A4758" t="s">
        <v>4860</v>
      </c>
      <c r="B4758">
        <v>168030</v>
      </c>
      <c r="C4758">
        <v>1</v>
      </c>
    </row>
    <row r="4759" spans="1:3" x14ac:dyDescent="0.25">
      <c r="A4759" t="s">
        <v>4861</v>
      </c>
      <c r="B4759" t="s">
        <v>4862</v>
      </c>
      <c r="C4759">
        <v>1</v>
      </c>
    </row>
    <row r="4760" spans="1:3" x14ac:dyDescent="0.25">
      <c r="A4760" t="s">
        <v>4863</v>
      </c>
      <c r="B4760" t="s">
        <v>4017</v>
      </c>
      <c r="C4760">
        <v>1</v>
      </c>
    </row>
    <row r="4761" spans="1:3" x14ac:dyDescent="0.25">
      <c r="A4761" t="s">
        <v>4864</v>
      </c>
      <c r="B4761">
        <v>504</v>
      </c>
      <c r="C4761">
        <v>6</v>
      </c>
    </row>
    <row r="4762" spans="1:3" x14ac:dyDescent="0.25">
      <c r="A4762" t="s">
        <v>4865</v>
      </c>
      <c r="B4762">
        <v>8010</v>
      </c>
      <c r="C4762">
        <v>1</v>
      </c>
    </row>
    <row r="4763" spans="1:3" x14ac:dyDescent="0.25">
      <c r="A4763" t="s">
        <v>4866</v>
      </c>
      <c r="B4763" t="s">
        <v>4867</v>
      </c>
      <c r="C4763">
        <v>40</v>
      </c>
    </row>
    <row r="4764" spans="1:3" x14ac:dyDescent="0.25">
      <c r="A4764" t="s">
        <v>4868</v>
      </c>
      <c r="B4764">
        <v>504</v>
      </c>
      <c r="C4764">
        <v>24</v>
      </c>
    </row>
    <row r="4765" spans="1:3" x14ac:dyDescent="0.25">
      <c r="A4765" t="s">
        <v>4869</v>
      </c>
      <c r="B4765">
        <v>764</v>
      </c>
      <c r="C4765">
        <v>1</v>
      </c>
    </row>
    <row r="4766" spans="1:3" x14ac:dyDescent="0.25">
      <c r="A4766" t="s">
        <v>4870</v>
      </c>
      <c r="B4766">
        <v>764</v>
      </c>
      <c r="C4766">
        <v>2</v>
      </c>
    </row>
    <row r="4767" spans="1:3" x14ac:dyDescent="0.25">
      <c r="A4767" t="s">
        <v>4871</v>
      </c>
      <c r="B4767">
        <v>764</v>
      </c>
      <c r="C4767">
        <v>24</v>
      </c>
    </row>
    <row r="4768" spans="1:3" x14ac:dyDescent="0.25">
      <c r="A4768" t="s">
        <v>4872</v>
      </c>
      <c r="B4768">
        <v>1832</v>
      </c>
      <c r="C4768">
        <v>6</v>
      </c>
    </row>
    <row r="4769" spans="1:3" x14ac:dyDescent="0.25">
      <c r="A4769" t="s">
        <v>4873</v>
      </c>
      <c r="B4769">
        <v>1832</v>
      </c>
      <c r="C4769">
        <v>48</v>
      </c>
    </row>
    <row r="4770" spans="1:3" x14ac:dyDescent="0.25">
      <c r="A4770" t="s">
        <v>4874</v>
      </c>
      <c r="B4770">
        <v>1241</v>
      </c>
      <c r="C4770">
        <v>1</v>
      </c>
    </row>
    <row r="4771" spans="1:3" x14ac:dyDescent="0.25">
      <c r="A4771" t="s">
        <v>4875</v>
      </c>
      <c r="B4771">
        <v>1241</v>
      </c>
      <c r="C4771">
        <v>2</v>
      </c>
    </row>
    <row r="4772" spans="1:3" x14ac:dyDescent="0.25">
      <c r="A4772" t="s">
        <v>4876</v>
      </c>
      <c r="B4772">
        <v>1241</v>
      </c>
      <c r="C4772">
        <v>24</v>
      </c>
    </row>
    <row r="4773" spans="1:3" x14ac:dyDescent="0.25">
      <c r="A4773" t="s">
        <v>4877</v>
      </c>
      <c r="B4773">
        <v>918</v>
      </c>
      <c r="C4773">
        <v>1</v>
      </c>
    </row>
    <row r="4774" spans="1:3" x14ac:dyDescent="0.25">
      <c r="A4774" t="s">
        <v>4878</v>
      </c>
      <c r="B4774">
        <v>919</v>
      </c>
      <c r="C4774">
        <v>1</v>
      </c>
    </row>
    <row r="4775" spans="1:3" x14ac:dyDescent="0.25">
      <c r="A4775" t="s">
        <v>4879</v>
      </c>
      <c r="B4775">
        <v>809</v>
      </c>
      <c r="C4775">
        <v>144</v>
      </c>
    </row>
    <row r="4776" spans="1:3" x14ac:dyDescent="0.25">
      <c r="A4776" t="s">
        <v>4880</v>
      </c>
      <c r="B4776">
        <v>804</v>
      </c>
      <c r="C4776">
        <v>24</v>
      </c>
    </row>
    <row r="4777" spans="1:3" x14ac:dyDescent="0.25">
      <c r="A4777" t="s">
        <v>4881</v>
      </c>
      <c r="B4777">
        <v>6021</v>
      </c>
      <c r="C4777">
        <v>1</v>
      </c>
    </row>
    <row r="4778" spans="1:3" x14ac:dyDescent="0.25">
      <c r="A4778" t="s">
        <v>4882</v>
      </c>
      <c r="B4778">
        <v>6021</v>
      </c>
      <c r="C4778">
        <v>2</v>
      </c>
    </row>
    <row r="4779" spans="1:3" x14ac:dyDescent="0.25">
      <c r="A4779" t="s">
        <v>4883</v>
      </c>
      <c r="B4779">
        <v>6021</v>
      </c>
      <c r="C4779">
        <v>12</v>
      </c>
    </row>
    <row r="4780" spans="1:3" x14ac:dyDescent="0.25">
      <c r="A4780" t="s">
        <v>4884</v>
      </c>
      <c r="B4780">
        <v>6043</v>
      </c>
      <c r="C4780">
        <v>1</v>
      </c>
    </row>
    <row r="4781" spans="1:3" x14ac:dyDescent="0.25">
      <c r="A4781" t="s">
        <v>4885</v>
      </c>
      <c r="B4781">
        <v>6043</v>
      </c>
      <c r="C4781">
        <v>2</v>
      </c>
    </row>
    <row r="4782" spans="1:3" x14ac:dyDescent="0.25">
      <c r="A4782" t="s">
        <v>4886</v>
      </c>
      <c r="B4782">
        <v>6043</v>
      </c>
      <c r="C4782">
        <v>12</v>
      </c>
    </row>
    <row r="4783" spans="1:3" x14ac:dyDescent="0.25">
      <c r="A4783" t="s">
        <v>4887</v>
      </c>
      <c r="B4783">
        <v>2410</v>
      </c>
      <c r="C4783">
        <v>1</v>
      </c>
    </row>
    <row r="4784" spans="1:3" x14ac:dyDescent="0.25">
      <c r="A4784" t="s">
        <v>4888</v>
      </c>
      <c r="B4784">
        <v>2410</v>
      </c>
      <c r="C4784">
        <v>2</v>
      </c>
    </row>
    <row r="4785" spans="1:3" x14ac:dyDescent="0.25">
      <c r="A4785" t="s">
        <v>4889</v>
      </c>
      <c r="B4785">
        <v>2410</v>
      </c>
      <c r="C4785">
        <v>24</v>
      </c>
    </row>
    <row r="4786" spans="1:3" x14ac:dyDescent="0.25">
      <c r="A4786" t="s">
        <v>4890</v>
      </c>
      <c r="B4786">
        <v>602</v>
      </c>
      <c r="C4786">
        <v>4</v>
      </c>
    </row>
    <row r="4787" spans="1:3" x14ac:dyDescent="0.25">
      <c r="A4787" t="s">
        <v>4891</v>
      </c>
      <c r="B4787">
        <v>602</v>
      </c>
      <c r="C4787">
        <v>24</v>
      </c>
    </row>
    <row r="4788" spans="1:3" x14ac:dyDescent="0.25">
      <c r="A4788" t="s">
        <v>4892</v>
      </c>
      <c r="B4788">
        <v>41166</v>
      </c>
      <c r="C4788">
        <v>1</v>
      </c>
    </row>
    <row r="4789" spans="1:3" x14ac:dyDescent="0.25">
      <c r="A4789" t="s">
        <v>4893</v>
      </c>
      <c r="B4789">
        <v>30353</v>
      </c>
      <c r="C4789">
        <v>1</v>
      </c>
    </row>
    <row r="4790" spans="1:3" x14ac:dyDescent="0.25">
      <c r="A4790" t="s">
        <v>4894</v>
      </c>
      <c r="B4790">
        <v>2227</v>
      </c>
      <c r="C4790">
        <v>1</v>
      </c>
    </row>
    <row r="4791" spans="1:3" x14ac:dyDescent="0.25">
      <c r="A4791" t="s">
        <v>4895</v>
      </c>
      <c r="B4791">
        <v>314</v>
      </c>
      <c r="C4791">
        <v>3</v>
      </c>
    </row>
    <row r="4792" spans="1:3" x14ac:dyDescent="0.25">
      <c r="A4792" t="s">
        <v>6515</v>
      </c>
      <c r="B4792">
        <v>1502</v>
      </c>
      <c r="C4792">
        <v>1</v>
      </c>
    </row>
    <row r="4793" spans="1:3" x14ac:dyDescent="0.25">
      <c r="A4793" t="s">
        <v>3835</v>
      </c>
      <c r="B4793">
        <v>5472</v>
      </c>
      <c r="C4793">
        <v>8</v>
      </c>
    </row>
    <row r="4794" spans="1:3" x14ac:dyDescent="0.25">
      <c r="A4794" t="s">
        <v>6516</v>
      </c>
      <c r="B4794">
        <v>5476</v>
      </c>
      <c r="C4794">
        <v>6</v>
      </c>
    </row>
    <row r="4795" spans="1:3" x14ac:dyDescent="0.25">
      <c r="A4795" t="s">
        <v>6517</v>
      </c>
      <c r="B4795">
        <v>6022</v>
      </c>
      <c r="C4795">
        <v>1</v>
      </c>
    </row>
    <row r="4796" spans="1:3" x14ac:dyDescent="0.25">
      <c r="A4796" t="s">
        <v>6518</v>
      </c>
      <c r="B4796">
        <v>5191</v>
      </c>
      <c r="C4796">
        <v>1</v>
      </c>
    </row>
    <row r="4797" spans="1:3" x14ac:dyDescent="0.25">
      <c r="A4797" t="s">
        <v>3835</v>
      </c>
      <c r="B4797">
        <v>5472</v>
      </c>
      <c r="C4797">
        <v>8</v>
      </c>
    </row>
    <row r="4798" spans="1:3" x14ac:dyDescent="0.25">
      <c r="A4798" t="s">
        <v>6522</v>
      </c>
      <c r="B4798">
        <v>810</v>
      </c>
      <c r="C4798">
        <v>2</v>
      </c>
    </row>
    <row r="4799" spans="1:3" x14ac:dyDescent="0.25">
      <c r="A4799" t="s">
        <v>6523</v>
      </c>
      <c r="B4799">
        <v>810</v>
      </c>
      <c r="C4799">
        <v>2</v>
      </c>
    </row>
    <row r="4800" spans="1:3" x14ac:dyDescent="0.25">
      <c r="A4800" t="s">
        <v>6524</v>
      </c>
      <c r="B4800">
        <v>810</v>
      </c>
      <c r="C4800">
        <v>2</v>
      </c>
    </row>
    <row r="4801" spans="1:3" x14ac:dyDescent="0.25">
      <c r="A4801" t="s">
        <v>6525</v>
      </c>
      <c r="B4801">
        <v>810</v>
      </c>
      <c r="C4801">
        <v>2</v>
      </c>
    </row>
    <row r="4802" spans="1:3" x14ac:dyDescent="0.25">
      <c r="A4802" t="s">
        <v>6526</v>
      </c>
      <c r="B4802">
        <v>810</v>
      </c>
      <c r="C4802">
        <v>2</v>
      </c>
    </row>
    <row r="4803" spans="1:3" x14ac:dyDescent="0.25">
      <c r="A4803" t="s">
        <v>6527</v>
      </c>
      <c r="B4803">
        <v>810</v>
      </c>
      <c r="C4803">
        <v>2</v>
      </c>
    </row>
    <row r="4804" spans="1:3" x14ac:dyDescent="0.25">
      <c r="A4804" t="s">
        <v>6521</v>
      </c>
      <c r="B4804">
        <v>5190</v>
      </c>
      <c r="C4804">
        <v>1</v>
      </c>
    </row>
    <row r="4805" spans="1:3" x14ac:dyDescent="0.25">
      <c r="A4805" t="s">
        <v>6529</v>
      </c>
      <c r="B4805">
        <v>5009</v>
      </c>
      <c r="C4805">
        <v>4</v>
      </c>
    </row>
    <row r="4806" spans="1:3" x14ac:dyDescent="0.25">
      <c r="A4806" t="s">
        <v>6531</v>
      </c>
      <c r="B4806">
        <v>5190</v>
      </c>
      <c r="C4806">
        <v>2</v>
      </c>
    </row>
    <row r="4807" spans="1:3" x14ac:dyDescent="0.25">
      <c r="A4807" t="s">
        <v>6561</v>
      </c>
      <c r="B4807">
        <v>5033</v>
      </c>
      <c r="C4807">
        <v>4</v>
      </c>
    </row>
    <row r="4808" spans="1:3" x14ac:dyDescent="0.25">
      <c r="A4808" t="s">
        <v>6562</v>
      </c>
      <c r="B4808">
        <v>5086</v>
      </c>
      <c r="C4808">
        <v>4</v>
      </c>
    </row>
    <row r="4809" spans="1:3" x14ac:dyDescent="0.25">
      <c r="A4809" t="s">
        <v>6725</v>
      </c>
      <c r="B4809">
        <v>804</v>
      </c>
      <c r="C4809">
        <v>2</v>
      </c>
    </row>
    <row r="4810" spans="1:3" x14ac:dyDescent="0.25">
      <c r="A4810" t="s">
        <v>6727</v>
      </c>
      <c r="B4810">
        <v>804</v>
      </c>
      <c r="C4810">
        <v>2</v>
      </c>
    </row>
    <row r="4811" spans="1:3" x14ac:dyDescent="0.25">
      <c r="A4811" t="s">
        <v>6726</v>
      </c>
      <c r="B4811">
        <v>804</v>
      </c>
      <c r="C4811">
        <v>2</v>
      </c>
    </row>
    <row r="4812" spans="1:3" x14ac:dyDescent="0.25">
      <c r="A4812" t="s">
        <v>6729</v>
      </c>
      <c r="B4812">
        <v>804</v>
      </c>
      <c r="C4812">
        <v>2</v>
      </c>
    </row>
    <row r="4813" spans="1:3" x14ac:dyDescent="0.25">
      <c r="A4813" t="s">
        <v>6564</v>
      </c>
      <c r="B4813">
        <v>5096</v>
      </c>
      <c r="C4813">
        <v>24</v>
      </c>
    </row>
    <row r="4814" spans="1:3" x14ac:dyDescent="0.25">
      <c r="A4814" t="s">
        <v>6730</v>
      </c>
      <c r="B4814">
        <v>804</v>
      </c>
      <c r="C4814">
        <v>2</v>
      </c>
    </row>
    <row r="4815" spans="1:3" x14ac:dyDescent="0.25">
      <c r="A4815" t="s">
        <v>6728</v>
      </c>
      <c r="B4815">
        <v>804</v>
      </c>
      <c r="C4815">
        <v>2</v>
      </c>
    </row>
    <row r="4816" spans="1:3" x14ac:dyDescent="0.25">
      <c r="A4816" t="s">
        <v>7061</v>
      </c>
      <c r="B4816">
        <v>465</v>
      </c>
      <c r="C4816">
        <v>1</v>
      </c>
    </row>
    <row r="4817" spans="1:3" x14ac:dyDescent="0.25">
      <c r="A4817" t="s">
        <v>6566</v>
      </c>
      <c r="B4817">
        <v>5045</v>
      </c>
      <c r="C4817">
        <v>1</v>
      </c>
    </row>
    <row r="4818" spans="1:3" x14ac:dyDescent="0.25">
      <c r="A4818" t="s">
        <v>6731</v>
      </c>
      <c r="B4818">
        <v>809</v>
      </c>
      <c r="C4818">
        <v>6</v>
      </c>
    </row>
    <row r="4819" spans="1:3" x14ac:dyDescent="0.25">
      <c r="A4819" t="s">
        <v>7065</v>
      </c>
      <c r="B4819">
        <v>465</v>
      </c>
      <c r="C4819">
        <v>1</v>
      </c>
    </row>
    <row r="4820" spans="1:3" x14ac:dyDescent="0.25">
      <c r="A4820" t="s">
        <v>6568</v>
      </c>
      <c r="B4820">
        <v>540</v>
      </c>
      <c r="C4820">
        <v>1</v>
      </c>
    </row>
    <row r="4821" spans="1:3" x14ac:dyDescent="0.25">
      <c r="A4821" t="s">
        <v>6563</v>
      </c>
      <c r="B4821">
        <v>5050</v>
      </c>
      <c r="C4821">
        <v>48</v>
      </c>
    </row>
    <row r="4822" spans="1:3" x14ac:dyDescent="0.25">
      <c r="A4822" t="s">
        <v>6567</v>
      </c>
      <c r="B4822">
        <v>5053</v>
      </c>
      <c r="C4822">
        <v>48</v>
      </c>
    </row>
    <row r="4823" spans="1:3" x14ac:dyDescent="0.25">
      <c r="A4823" t="s">
        <v>6724</v>
      </c>
      <c r="B4823">
        <v>508</v>
      </c>
      <c r="C4823">
        <v>6</v>
      </c>
    </row>
    <row r="4824" spans="1:3" x14ac:dyDescent="0.25">
      <c r="A4824" t="s">
        <v>7076</v>
      </c>
      <c r="B4824">
        <v>560</v>
      </c>
      <c r="C4824">
        <v>3</v>
      </c>
    </row>
    <row r="4825" spans="1:3" x14ac:dyDescent="0.25">
      <c r="A4825" t="s">
        <v>7077</v>
      </c>
      <c r="B4825">
        <v>608</v>
      </c>
      <c r="C4825">
        <v>1</v>
      </c>
    </row>
    <row r="4826" spans="1:3" x14ac:dyDescent="0.25">
      <c r="A4826" t="s">
        <v>6852</v>
      </c>
      <c r="B4826">
        <v>3467</v>
      </c>
      <c r="C4826">
        <v>1</v>
      </c>
    </row>
    <row r="4827" spans="1:3" x14ac:dyDescent="0.25">
      <c r="A4827" t="s">
        <v>7105</v>
      </c>
      <c r="B4827" t="s">
        <v>7106</v>
      </c>
      <c r="C4827">
        <v>1</v>
      </c>
    </row>
    <row r="4828" spans="1:3" x14ac:dyDescent="0.25">
      <c r="A4828" t="s">
        <v>7114</v>
      </c>
      <c r="B4828">
        <v>560</v>
      </c>
      <c r="C4828">
        <v>1</v>
      </c>
    </row>
    <row r="4829" spans="1:3" x14ac:dyDescent="0.25">
      <c r="A4829" t="s">
        <v>7115</v>
      </c>
      <c r="B4829">
        <v>2309</v>
      </c>
      <c r="C4829">
        <v>2</v>
      </c>
    </row>
    <row r="4830" spans="1:3" x14ac:dyDescent="0.25">
      <c r="A4830" t="s">
        <v>6565</v>
      </c>
      <c r="B4830">
        <v>2204</v>
      </c>
      <c r="C4830">
        <v>1</v>
      </c>
    </row>
    <row r="4831" spans="1:3" x14ac:dyDescent="0.25">
      <c r="A4831" t="s">
        <v>7116</v>
      </c>
      <c r="B4831">
        <v>510</v>
      </c>
      <c r="C4831">
        <v>1</v>
      </c>
    </row>
    <row r="4832" spans="1:3" x14ac:dyDescent="0.25">
      <c r="A4832" t="s">
        <v>7117</v>
      </c>
      <c r="B4832">
        <v>2309</v>
      </c>
      <c r="C4832">
        <v>4</v>
      </c>
    </row>
    <row r="4833" spans="1:3" x14ac:dyDescent="0.25">
      <c r="A4833" t="s">
        <v>7100</v>
      </c>
      <c r="B4833">
        <v>5053</v>
      </c>
      <c r="C4833">
        <v>6</v>
      </c>
    </row>
    <row r="4834" spans="1:3" x14ac:dyDescent="0.25">
      <c r="A4834" t="s">
        <v>7150</v>
      </c>
      <c r="B4834">
        <v>5191</v>
      </c>
      <c r="C4834">
        <v>2</v>
      </c>
    </row>
    <row r="4835" spans="1:3" x14ac:dyDescent="0.25">
      <c r="A4835" t="s">
        <v>7101</v>
      </c>
      <c r="B4835">
        <v>1747</v>
      </c>
      <c r="C4835">
        <v>4</v>
      </c>
    </row>
    <row r="4836" spans="1:3" x14ac:dyDescent="0.25">
      <c r="A4836" t="s">
        <v>7151</v>
      </c>
      <c r="B4836">
        <v>804</v>
      </c>
      <c r="C4836">
        <v>24</v>
      </c>
    </row>
    <row r="4837" spans="1:3" x14ac:dyDescent="0.25">
      <c r="A4837" t="s">
        <v>7148</v>
      </c>
      <c r="B4837">
        <v>3167</v>
      </c>
      <c r="C4837">
        <v>1</v>
      </c>
    </row>
    <row r="4838" spans="1:3" x14ac:dyDescent="0.25">
      <c r="A4838" t="s">
        <v>7147</v>
      </c>
      <c r="B4838">
        <v>3167</v>
      </c>
      <c r="C4838">
        <v>1</v>
      </c>
    </row>
    <row r="4839" spans="1:3" x14ac:dyDescent="0.25">
      <c r="A4839" t="s">
        <v>7102</v>
      </c>
      <c r="B4839">
        <v>2309</v>
      </c>
      <c r="C4839">
        <v>1</v>
      </c>
    </row>
    <row r="4840" spans="1:3" x14ac:dyDescent="0.25">
      <c r="A4840" t="s">
        <v>7146</v>
      </c>
      <c r="B4840">
        <v>3167</v>
      </c>
      <c r="C4840">
        <v>1</v>
      </c>
    </row>
    <row r="4841" spans="1:3" x14ac:dyDescent="0.25">
      <c r="A4841" t="s">
        <v>7149</v>
      </c>
      <c r="B4841">
        <v>3167</v>
      </c>
      <c r="C4841">
        <v>1</v>
      </c>
    </row>
    <row r="4842" spans="1:3" x14ac:dyDescent="0.25">
      <c r="A4842" t="s">
        <v>7152</v>
      </c>
      <c r="B4842">
        <v>2306</v>
      </c>
      <c r="C4842">
        <v>1</v>
      </c>
    </row>
    <row r="4843" spans="1:3" x14ac:dyDescent="0.25">
      <c r="A4843" t="s">
        <v>7219</v>
      </c>
      <c r="B4843">
        <v>5502</v>
      </c>
      <c r="C4843">
        <v>1</v>
      </c>
    </row>
    <row r="4844" spans="1:3" x14ac:dyDescent="0.25">
      <c r="A4844" t="s">
        <v>7220</v>
      </c>
      <c r="B4844">
        <v>713</v>
      </c>
      <c r="C4844">
        <v>1</v>
      </c>
    </row>
    <row r="4845" spans="1:3" x14ac:dyDescent="0.25">
      <c r="A4845" t="s">
        <v>7221</v>
      </c>
      <c r="B4845">
        <v>302</v>
      </c>
      <c r="C4845">
        <v>1</v>
      </c>
    </row>
    <row r="4846" spans="1:3" x14ac:dyDescent="0.25">
      <c r="A4846" t="s">
        <v>7222</v>
      </c>
      <c r="B4846">
        <v>5500</v>
      </c>
      <c r="C4846">
        <v>1</v>
      </c>
    </row>
    <row r="4847" spans="1:3" x14ac:dyDescent="0.25">
      <c r="A4847" t="s">
        <v>7118</v>
      </c>
      <c r="B4847">
        <v>3145</v>
      </c>
      <c r="C4847">
        <v>10</v>
      </c>
    </row>
    <row r="4848" spans="1:3" x14ac:dyDescent="0.25">
      <c r="A4848" t="s">
        <v>7251</v>
      </c>
      <c r="B4848">
        <v>5012</v>
      </c>
      <c r="C4848">
        <v>4</v>
      </c>
    </row>
    <row r="4849" spans="1:3" x14ac:dyDescent="0.25">
      <c r="A4849" t="s">
        <v>7252</v>
      </c>
      <c r="B4849">
        <v>3144</v>
      </c>
      <c r="C4849">
        <v>10</v>
      </c>
    </row>
    <row r="4850" spans="1:3" x14ac:dyDescent="0.25">
      <c r="A4850" t="s">
        <v>7261</v>
      </c>
      <c r="B4850">
        <v>211</v>
      </c>
      <c r="C4850">
        <v>1</v>
      </c>
    </row>
    <row r="4851" spans="1:3" x14ac:dyDescent="0.25">
      <c r="A4851" t="s">
        <v>7132</v>
      </c>
      <c r="B4851">
        <v>41166</v>
      </c>
      <c r="C4851">
        <v>1</v>
      </c>
    </row>
    <row r="4852" spans="1:3" x14ac:dyDescent="0.25">
      <c r="A4852" t="s">
        <v>7279</v>
      </c>
      <c r="B4852">
        <v>3171</v>
      </c>
      <c r="C4852">
        <v>1</v>
      </c>
    </row>
    <row r="4853" spans="1:3" x14ac:dyDescent="0.25">
      <c r="A4853" t="s">
        <v>7292</v>
      </c>
      <c r="B4853">
        <v>2403</v>
      </c>
      <c r="C4853">
        <v>1</v>
      </c>
    </row>
    <row r="4854" spans="1:3" x14ac:dyDescent="0.25">
      <c r="A4854" t="s">
        <v>7278</v>
      </c>
      <c r="B4854">
        <v>2309</v>
      </c>
      <c r="C4854">
        <v>1</v>
      </c>
    </row>
    <row r="4855" spans="1:3" x14ac:dyDescent="0.25">
      <c r="A4855" t="s">
        <v>7294</v>
      </c>
      <c r="B4855">
        <v>6053</v>
      </c>
      <c r="C4855">
        <v>1</v>
      </c>
    </row>
    <row r="4856" spans="1:3" x14ac:dyDescent="0.25">
      <c r="A4856" t="s">
        <v>7302</v>
      </c>
      <c r="B4856">
        <v>6023</v>
      </c>
      <c r="C4856">
        <v>4</v>
      </c>
    </row>
    <row r="4857" spans="1:3" x14ac:dyDescent="0.25">
      <c r="A4857" t="s">
        <v>7303</v>
      </c>
      <c r="B4857">
        <v>4003</v>
      </c>
      <c r="C4857">
        <v>1</v>
      </c>
    </row>
    <row r="4858" spans="1:3" x14ac:dyDescent="0.25">
      <c r="A4858" t="s">
        <v>7131</v>
      </c>
      <c r="B4858">
        <v>5009</v>
      </c>
      <c r="C4858">
        <v>1</v>
      </c>
    </row>
    <row r="4859" spans="1:3" x14ac:dyDescent="0.25">
      <c r="A4859" t="s">
        <v>7323</v>
      </c>
      <c r="B4859">
        <v>6081</v>
      </c>
      <c r="C4859">
        <v>1</v>
      </c>
    </row>
    <row r="4860" spans="1:3" x14ac:dyDescent="0.25">
      <c r="A4860" t="s">
        <v>7226</v>
      </c>
      <c r="B4860">
        <v>8026</v>
      </c>
      <c r="C4860">
        <v>1</v>
      </c>
    </row>
    <row r="4861" spans="1:3" x14ac:dyDescent="0.25">
      <c r="A4861" t="s">
        <v>7254</v>
      </c>
      <c r="B4861">
        <v>2155</v>
      </c>
      <c r="C4861">
        <v>25</v>
      </c>
    </row>
    <row r="4862" spans="1:3" x14ac:dyDescent="0.25">
      <c r="A4862" t="s">
        <v>7227</v>
      </c>
      <c r="B4862">
        <v>8027</v>
      </c>
      <c r="C4862">
        <v>1</v>
      </c>
    </row>
    <row r="4863" spans="1:3" x14ac:dyDescent="0.25">
      <c r="A4863" t="s">
        <v>7315</v>
      </c>
      <c r="B4863">
        <v>2347</v>
      </c>
      <c r="C4863">
        <v>1</v>
      </c>
    </row>
    <row r="4864" spans="1:3" x14ac:dyDescent="0.25">
      <c r="A4864" t="s">
        <v>7225</v>
      </c>
      <c r="B4864">
        <v>8025</v>
      </c>
      <c r="C4864">
        <v>1</v>
      </c>
    </row>
    <row r="4865" spans="1:3" x14ac:dyDescent="0.25">
      <c r="A4865" t="s">
        <v>6569</v>
      </c>
      <c r="B4865">
        <v>803</v>
      </c>
      <c r="C4865">
        <v>24</v>
      </c>
    </row>
    <row r="4866" spans="1:3" x14ac:dyDescent="0.25">
      <c r="A4866" t="s">
        <v>7255</v>
      </c>
      <c r="B4866" t="s">
        <v>7330</v>
      </c>
      <c r="C4866">
        <v>10</v>
      </c>
    </row>
    <row r="4867" spans="1:3" x14ac:dyDescent="0.25">
      <c r="A4867" t="s">
        <v>7154</v>
      </c>
      <c r="B4867">
        <v>5051</v>
      </c>
      <c r="C4867">
        <v>6</v>
      </c>
    </row>
    <row r="4868" spans="1:3" x14ac:dyDescent="0.25">
      <c r="A4868" t="s">
        <v>7155</v>
      </c>
      <c r="B4868">
        <v>5087</v>
      </c>
      <c r="C4868">
        <v>6</v>
      </c>
    </row>
    <row r="4869" spans="1:3" x14ac:dyDescent="0.25">
      <c r="A4869" t="s">
        <v>7313</v>
      </c>
      <c r="B4869">
        <v>60756</v>
      </c>
      <c r="C4869">
        <v>2</v>
      </c>
    </row>
    <row r="4870" spans="1:3" x14ac:dyDescent="0.25">
      <c r="A4870" t="s">
        <v>7314</v>
      </c>
      <c r="B4870">
        <v>641</v>
      </c>
      <c r="C4870">
        <v>2</v>
      </c>
    </row>
    <row r="4871" spans="1:3" x14ac:dyDescent="0.25">
      <c r="A4871" t="s">
        <v>7349</v>
      </c>
      <c r="B4871">
        <v>6049</v>
      </c>
      <c r="C4871">
        <v>1</v>
      </c>
    </row>
    <row r="4872" spans="1:3" x14ac:dyDescent="0.25">
      <c r="A4872" t="s">
        <v>7342</v>
      </c>
      <c r="B4872">
        <v>3171</v>
      </c>
      <c r="C4872">
        <v>4</v>
      </c>
    </row>
    <row r="4873" spans="1:3" x14ac:dyDescent="0.25">
      <c r="A4873" t="s">
        <v>7402</v>
      </c>
      <c r="B4873">
        <v>804</v>
      </c>
      <c r="C4873">
        <v>24</v>
      </c>
    </row>
    <row r="4874" spans="1:3" x14ac:dyDescent="0.25">
      <c r="A4874" t="s">
        <v>7403</v>
      </c>
      <c r="B4874">
        <v>230</v>
      </c>
      <c r="C4874">
        <v>1</v>
      </c>
    </row>
    <row r="4875" spans="1:3" x14ac:dyDescent="0.25">
      <c r="A4875" t="s">
        <v>7404</v>
      </c>
      <c r="B4875">
        <v>5014</v>
      </c>
      <c r="C4875">
        <v>4</v>
      </c>
    </row>
    <row r="4876" spans="1:3" x14ac:dyDescent="0.25">
      <c r="A4876" t="s">
        <v>7405</v>
      </c>
      <c r="B4876">
        <v>1717</v>
      </c>
      <c r="C4876">
        <v>3</v>
      </c>
    </row>
    <row r="4877" spans="1:3" x14ac:dyDescent="0.25">
      <c r="A4877">
        <v>2030</v>
      </c>
      <c r="B4877">
        <v>2030</v>
      </c>
      <c r="C4877">
        <v>1</v>
      </c>
    </row>
    <row r="4878" spans="1:3" x14ac:dyDescent="0.25">
      <c r="A4878" t="s">
        <v>7406</v>
      </c>
      <c r="B4878">
        <v>760</v>
      </c>
      <c r="C4878">
        <v>1</v>
      </c>
    </row>
    <row r="4879" spans="1:3" x14ac:dyDescent="0.25">
      <c r="A4879" t="s">
        <v>7407</v>
      </c>
      <c r="B4879">
        <v>735</v>
      </c>
      <c r="C4879">
        <v>1</v>
      </c>
    </row>
    <row r="4880" spans="1:3" x14ac:dyDescent="0.25">
      <c r="A4880" t="s">
        <v>7473</v>
      </c>
      <c r="B4880">
        <v>3128</v>
      </c>
      <c r="C4880">
        <v>6</v>
      </c>
    </row>
    <row r="4881" spans="1:3" x14ac:dyDescent="0.25">
      <c r="A4881" t="s">
        <v>7474</v>
      </c>
      <c r="B4881">
        <v>835</v>
      </c>
      <c r="C4881">
        <v>4</v>
      </c>
    </row>
    <row r="4882" spans="1:3" x14ac:dyDescent="0.25">
      <c r="A4882" t="s">
        <v>8886</v>
      </c>
      <c r="B4882">
        <v>835</v>
      </c>
      <c r="C4882">
        <v>4</v>
      </c>
    </row>
    <row r="4883" spans="1:3" x14ac:dyDescent="0.25">
      <c r="A4883" t="s">
        <v>7475</v>
      </c>
      <c r="B4883">
        <v>3014</v>
      </c>
      <c r="C4883">
        <v>6</v>
      </c>
    </row>
    <row r="4884" spans="1:3" x14ac:dyDescent="0.25">
      <c r="A4884" t="s">
        <v>7476</v>
      </c>
      <c r="B4884">
        <v>1931</v>
      </c>
      <c r="C4884">
        <v>4</v>
      </c>
    </row>
    <row r="4885" spans="1:3" x14ac:dyDescent="0.25">
      <c r="A4885" t="s">
        <v>7477</v>
      </c>
      <c r="B4885">
        <v>17036</v>
      </c>
      <c r="C4885">
        <v>1</v>
      </c>
    </row>
    <row r="4886" spans="1:3" x14ac:dyDescent="0.25">
      <c r="A4886" t="s">
        <v>7478</v>
      </c>
      <c r="B4886">
        <v>4403</v>
      </c>
      <c r="C4886">
        <v>6</v>
      </c>
    </row>
    <row r="4887" spans="1:3" x14ac:dyDescent="0.25">
      <c r="A4887" t="s">
        <v>7479</v>
      </c>
      <c r="B4887">
        <v>709</v>
      </c>
      <c r="C4887">
        <v>1</v>
      </c>
    </row>
    <row r="4888" spans="1:3" x14ac:dyDescent="0.25">
      <c r="A4888" t="s">
        <v>7480</v>
      </c>
      <c r="B4888">
        <v>1277</v>
      </c>
      <c r="C4888">
        <v>1</v>
      </c>
    </row>
    <row r="4889" spans="1:3" x14ac:dyDescent="0.25">
      <c r="A4889" t="s">
        <v>7481</v>
      </c>
      <c r="B4889">
        <v>17035</v>
      </c>
      <c r="C4889">
        <v>1</v>
      </c>
    </row>
    <row r="4890" spans="1:3" x14ac:dyDescent="0.25">
      <c r="A4890" t="s">
        <v>7482</v>
      </c>
      <c r="B4890">
        <v>1215</v>
      </c>
      <c r="C4890">
        <v>1</v>
      </c>
    </row>
    <row r="4891" spans="1:3" x14ac:dyDescent="0.25">
      <c r="A4891" t="s">
        <v>7483</v>
      </c>
      <c r="B4891">
        <v>3301</v>
      </c>
      <c r="C4891">
        <v>1</v>
      </c>
    </row>
    <row r="4892" spans="1:3" x14ac:dyDescent="0.25">
      <c r="A4892" t="s">
        <v>7484</v>
      </c>
      <c r="B4892">
        <v>3300</v>
      </c>
      <c r="C4892">
        <v>1</v>
      </c>
    </row>
    <row r="4893" spans="1:3" x14ac:dyDescent="0.25">
      <c r="A4893" t="s">
        <v>7506</v>
      </c>
      <c r="B4893">
        <v>1748</v>
      </c>
      <c r="C4893">
        <v>4</v>
      </c>
    </row>
    <row r="4894" spans="1:3" x14ac:dyDescent="0.25">
      <c r="A4894" t="s">
        <v>8187</v>
      </c>
      <c r="B4894">
        <v>2080</v>
      </c>
      <c r="C4894">
        <v>1</v>
      </c>
    </row>
    <row r="4895" spans="1:3" x14ac:dyDescent="0.25">
      <c r="A4895" t="s">
        <v>7976</v>
      </c>
      <c r="B4895">
        <v>5191</v>
      </c>
      <c r="C4895">
        <v>12</v>
      </c>
    </row>
    <row r="4896" spans="1:3" x14ac:dyDescent="0.25">
      <c r="A4896" t="s">
        <v>7977</v>
      </c>
      <c r="B4896">
        <v>6023</v>
      </c>
      <c r="C4896">
        <v>24</v>
      </c>
    </row>
    <row r="4897" spans="1:3" x14ac:dyDescent="0.25">
      <c r="A4897" t="s">
        <v>7975</v>
      </c>
      <c r="B4897">
        <v>5190</v>
      </c>
      <c r="C4897">
        <v>24</v>
      </c>
    </row>
    <row r="4898" spans="1:3" x14ac:dyDescent="0.25">
      <c r="A4898" t="s">
        <v>7897</v>
      </c>
      <c r="B4898">
        <v>8005</v>
      </c>
      <c r="C4898">
        <v>1</v>
      </c>
    </row>
    <row r="4899" spans="1:3" x14ac:dyDescent="0.25">
      <c r="A4899" t="s">
        <v>8226</v>
      </c>
      <c r="B4899">
        <v>53169</v>
      </c>
      <c r="C4899">
        <v>1</v>
      </c>
    </row>
    <row r="4900" spans="1:3" x14ac:dyDescent="0.25">
      <c r="A4900" t="s">
        <v>8227</v>
      </c>
      <c r="B4900" t="s">
        <v>3479</v>
      </c>
      <c r="C4900">
        <v>1</v>
      </c>
    </row>
    <row r="4901" spans="1:3" x14ac:dyDescent="0.25">
      <c r="A4901" t="s">
        <v>8228</v>
      </c>
      <c r="B4901" t="s">
        <v>3479</v>
      </c>
      <c r="C4901">
        <v>1</v>
      </c>
    </row>
    <row r="4902" spans="1:3" x14ac:dyDescent="0.25">
      <c r="A4902" t="s">
        <v>8229</v>
      </c>
      <c r="B4902" t="s">
        <v>3479</v>
      </c>
      <c r="C4902">
        <v>1</v>
      </c>
    </row>
    <row r="4903" spans="1:3" x14ac:dyDescent="0.25">
      <c r="A4903" t="s">
        <v>8230</v>
      </c>
      <c r="B4903" t="s">
        <v>3479</v>
      </c>
      <c r="C4903">
        <v>1</v>
      </c>
    </row>
    <row r="4904" spans="1:3" x14ac:dyDescent="0.25">
      <c r="A4904" t="s">
        <v>8262</v>
      </c>
      <c r="B4904">
        <v>547</v>
      </c>
      <c r="C4904">
        <v>1</v>
      </c>
    </row>
    <row r="4905" spans="1:3" x14ac:dyDescent="0.25">
      <c r="A4905" t="s">
        <v>8263</v>
      </c>
      <c r="B4905">
        <v>2028</v>
      </c>
      <c r="C4905">
        <v>1</v>
      </c>
    </row>
    <row r="4906" spans="1:3" x14ac:dyDescent="0.25">
      <c r="A4906" t="s">
        <v>7971</v>
      </c>
      <c r="B4906">
        <v>2178</v>
      </c>
      <c r="C4906">
        <v>6</v>
      </c>
    </row>
    <row r="4907" spans="1:3" x14ac:dyDescent="0.25">
      <c r="A4907" t="s">
        <v>7972</v>
      </c>
      <c r="B4907">
        <v>2309</v>
      </c>
      <c r="C4907">
        <v>24</v>
      </c>
    </row>
    <row r="4908" spans="1:3" x14ac:dyDescent="0.25">
      <c r="A4908" t="s">
        <v>7978</v>
      </c>
      <c r="B4908">
        <v>808</v>
      </c>
      <c r="C4908">
        <v>24</v>
      </c>
    </row>
    <row r="4909" spans="1:3" x14ac:dyDescent="0.25">
      <c r="A4909" t="s">
        <v>7969</v>
      </c>
      <c r="B4909">
        <v>1293</v>
      </c>
      <c r="C4909">
        <v>1</v>
      </c>
    </row>
    <row r="4910" spans="1:3" x14ac:dyDescent="0.25">
      <c r="A4910" t="s">
        <v>8278</v>
      </c>
      <c r="B4910">
        <v>1225</v>
      </c>
      <c r="C4910">
        <v>1</v>
      </c>
    </row>
    <row r="4911" spans="1:3" x14ac:dyDescent="0.25">
      <c r="A4911" t="s">
        <v>8279</v>
      </c>
      <c r="B4911">
        <v>5053</v>
      </c>
      <c r="C4911">
        <v>1</v>
      </c>
    </row>
    <row r="4912" spans="1:3" x14ac:dyDescent="0.25">
      <c r="A4912" t="s">
        <v>7973</v>
      </c>
      <c r="B4912">
        <v>3132</v>
      </c>
      <c r="C4912">
        <v>48</v>
      </c>
    </row>
    <row r="4913" spans="1:3" x14ac:dyDescent="0.25">
      <c r="A4913" t="s">
        <v>7974</v>
      </c>
      <c r="B4913">
        <v>5096</v>
      </c>
      <c r="C4913">
        <v>288</v>
      </c>
    </row>
    <row r="4914" spans="1:3" x14ac:dyDescent="0.25">
      <c r="A4914" t="s">
        <v>8281</v>
      </c>
      <c r="B4914">
        <v>5066</v>
      </c>
      <c r="C4914">
        <v>1</v>
      </c>
    </row>
    <row r="4915" spans="1:3" x14ac:dyDescent="0.25">
      <c r="A4915" t="s">
        <v>7968</v>
      </c>
      <c r="B4915">
        <v>1292</v>
      </c>
      <c r="C4915">
        <v>1</v>
      </c>
    </row>
    <row r="4916" spans="1:3" x14ac:dyDescent="0.25">
      <c r="A4916" t="s">
        <v>8586</v>
      </c>
      <c r="B4916">
        <v>2043</v>
      </c>
      <c r="C4916">
        <v>1</v>
      </c>
    </row>
    <row r="4917" spans="1:3" x14ac:dyDescent="0.25">
      <c r="A4917" t="s">
        <v>7970</v>
      </c>
      <c r="B4917">
        <v>1753</v>
      </c>
      <c r="C4917">
        <v>3</v>
      </c>
    </row>
    <row r="4918" spans="1:3" x14ac:dyDescent="0.25">
      <c r="A4918" t="s">
        <v>8589</v>
      </c>
      <c r="B4918">
        <v>5087</v>
      </c>
      <c r="C4918">
        <v>1</v>
      </c>
    </row>
    <row r="4919" spans="1:3" x14ac:dyDescent="0.25">
      <c r="A4919" t="s">
        <v>8591</v>
      </c>
      <c r="B4919">
        <v>2028</v>
      </c>
      <c r="C4919">
        <v>1</v>
      </c>
    </row>
    <row r="4920" spans="1:3" x14ac:dyDescent="0.25">
      <c r="A4920" t="s">
        <v>8600</v>
      </c>
      <c r="B4920">
        <v>2227</v>
      </c>
      <c r="C4920">
        <v>1</v>
      </c>
    </row>
    <row r="4921" spans="1:3" x14ac:dyDescent="0.25">
      <c r="A4921" t="s">
        <v>8716</v>
      </c>
      <c r="B4921">
        <v>5027</v>
      </c>
      <c r="C4921">
        <v>1</v>
      </c>
    </row>
    <row r="4922" spans="1:3" x14ac:dyDescent="0.25">
      <c r="A4922" t="s">
        <v>8754</v>
      </c>
      <c r="B4922">
        <v>62133</v>
      </c>
      <c r="C4922">
        <v>2</v>
      </c>
    </row>
    <row r="4923" spans="1:3" x14ac:dyDescent="0.25">
      <c r="A4923" t="s">
        <v>8755</v>
      </c>
      <c r="B4923">
        <v>2056</v>
      </c>
      <c r="C4923">
        <v>1</v>
      </c>
    </row>
    <row r="4924" spans="1:3" x14ac:dyDescent="0.25">
      <c r="A4924" t="s">
        <v>8756</v>
      </c>
      <c r="B4924">
        <v>737</v>
      </c>
      <c r="C4924">
        <v>1</v>
      </c>
    </row>
    <row r="4925" spans="1:3" x14ac:dyDescent="0.25">
      <c r="A4925" t="s">
        <v>8757</v>
      </c>
      <c r="B4925">
        <v>1716</v>
      </c>
      <c r="C4925">
        <v>4</v>
      </c>
    </row>
    <row r="4926" spans="1:3" x14ac:dyDescent="0.25">
      <c r="A4926" t="s">
        <v>8767</v>
      </c>
      <c r="B4926">
        <v>2222</v>
      </c>
      <c r="C4926">
        <v>2</v>
      </c>
    </row>
    <row r="4927" spans="1:3" x14ac:dyDescent="0.25">
      <c r="A4927" t="s">
        <v>8768</v>
      </c>
      <c r="B4927">
        <v>834</v>
      </c>
      <c r="C4927">
        <v>1</v>
      </c>
    </row>
    <row r="4928" spans="1:3" x14ac:dyDescent="0.25">
      <c r="A4928" t="s">
        <v>8604</v>
      </c>
      <c r="B4928">
        <v>560</v>
      </c>
      <c r="C4928">
        <v>1</v>
      </c>
    </row>
    <row r="4929" spans="1:3" x14ac:dyDescent="0.25">
      <c r="A4929" t="s">
        <v>8770</v>
      </c>
      <c r="B4929" t="s">
        <v>8770</v>
      </c>
      <c r="C4929">
        <v>1</v>
      </c>
    </row>
    <row r="4930" spans="1:3" x14ac:dyDescent="0.25">
      <c r="A4930" t="s">
        <v>8771</v>
      </c>
      <c r="B4930" t="s">
        <v>8771</v>
      </c>
      <c r="C4930">
        <v>1</v>
      </c>
    </row>
    <row r="4931" spans="1:3" x14ac:dyDescent="0.25">
      <c r="A4931" t="s">
        <v>8772</v>
      </c>
      <c r="B4931" t="s">
        <v>8772</v>
      </c>
      <c r="C4931">
        <v>1</v>
      </c>
    </row>
    <row r="4932" spans="1:3" x14ac:dyDescent="0.25">
      <c r="A4932" t="s">
        <v>8773</v>
      </c>
      <c r="B4932" t="s">
        <v>8773</v>
      </c>
      <c r="C4932">
        <v>1</v>
      </c>
    </row>
    <row r="4933" spans="1:3" x14ac:dyDescent="0.25">
      <c r="A4933" t="s">
        <v>8774</v>
      </c>
      <c r="B4933" t="s">
        <v>8774</v>
      </c>
      <c r="C4933">
        <v>1</v>
      </c>
    </row>
    <row r="4934" spans="1:3" x14ac:dyDescent="0.25">
      <c r="A4934" t="s">
        <v>8775</v>
      </c>
      <c r="B4934" t="s">
        <v>8775</v>
      </c>
      <c r="C4934">
        <v>1</v>
      </c>
    </row>
    <row r="4935" spans="1:3" x14ac:dyDescent="0.25">
      <c r="A4935" t="s">
        <v>8776</v>
      </c>
      <c r="B4935" t="s">
        <v>8776</v>
      </c>
      <c r="C4935">
        <v>1</v>
      </c>
    </row>
    <row r="4936" spans="1:3" x14ac:dyDescent="0.25">
      <c r="A4936" t="s">
        <v>8777</v>
      </c>
      <c r="B4936" t="s">
        <v>8777</v>
      </c>
      <c r="C4936">
        <v>1</v>
      </c>
    </row>
    <row r="4937" spans="1:3" x14ac:dyDescent="0.25">
      <c r="A4937" t="s">
        <v>8778</v>
      </c>
      <c r="B4937" t="s">
        <v>8778</v>
      </c>
      <c r="C4937">
        <v>1</v>
      </c>
    </row>
    <row r="4938" spans="1:3" x14ac:dyDescent="0.25">
      <c r="A4938" t="s">
        <v>8779</v>
      </c>
      <c r="B4938" t="s">
        <v>8779</v>
      </c>
      <c r="C4938">
        <v>1</v>
      </c>
    </row>
    <row r="4939" spans="1:3" x14ac:dyDescent="0.25">
      <c r="A4939" t="s">
        <v>8780</v>
      </c>
      <c r="B4939" t="s">
        <v>8780</v>
      </c>
      <c r="C4939">
        <v>1</v>
      </c>
    </row>
    <row r="4940" spans="1:3" x14ac:dyDescent="0.25">
      <c r="A4940" t="s">
        <v>8781</v>
      </c>
      <c r="B4940" t="s">
        <v>8781</v>
      </c>
      <c r="C4940">
        <v>1</v>
      </c>
    </row>
    <row r="4941" spans="1:3" x14ac:dyDescent="0.25">
      <c r="A4941" t="s">
        <v>8782</v>
      </c>
      <c r="B4941" t="s">
        <v>8782</v>
      </c>
      <c r="C4941">
        <v>1</v>
      </c>
    </row>
    <row r="4942" spans="1:3" x14ac:dyDescent="0.25">
      <c r="A4942" t="s">
        <v>8783</v>
      </c>
      <c r="B4942" t="s">
        <v>8783</v>
      </c>
      <c r="C4942">
        <v>1</v>
      </c>
    </row>
    <row r="4943" spans="1:3" x14ac:dyDescent="0.25">
      <c r="A4943" t="s">
        <v>8887</v>
      </c>
      <c r="B4943">
        <v>1731</v>
      </c>
      <c r="C4943">
        <v>1</v>
      </c>
    </row>
    <row r="4944" spans="1:3" x14ac:dyDescent="0.25">
      <c r="A4944" t="s">
        <v>8888</v>
      </c>
      <c r="B4944">
        <v>3388</v>
      </c>
      <c r="C4944">
        <v>2</v>
      </c>
    </row>
    <row r="4945" spans="1:3" x14ac:dyDescent="0.25">
      <c r="A4945" t="s">
        <v>8792</v>
      </c>
      <c r="B4945">
        <v>61500</v>
      </c>
      <c r="C4945">
        <v>2</v>
      </c>
    </row>
    <row r="4946" spans="1:3" x14ac:dyDescent="0.25">
      <c r="A4946" t="s">
        <v>9028</v>
      </c>
      <c r="B4946">
        <v>2520</v>
      </c>
      <c r="C4946">
        <v>2</v>
      </c>
    </row>
    <row r="4947" spans="1:3" x14ac:dyDescent="0.25">
      <c r="A4947" t="s">
        <v>9029</v>
      </c>
      <c r="B4947">
        <v>3001</v>
      </c>
      <c r="C4947">
        <v>1</v>
      </c>
    </row>
    <row r="4948" spans="1:3" x14ac:dyDescent="0.25">
      <c r="A4948" t="s">
        <v>9030</v>
      </c>
      <c r="B4948">
        <v>9029</v>
      </c>
      <c r="C4948">
        <v>1</v>
      </c>
    </row>
    <row r="4949" spans="1:3" x14ac:dyDescent="0.25">
      <c r="A4949" t="s">
        <v>9059</v>
      </c>
      <c r="B4949">
        <v>8256</v>
      </c>
      <c r="C4949">
        <v>25</v>
      </c>
    </row>
    <row r="4950" spans="1:3" x14ac:dyDescent="0.25">
      <c r="A4950" t="s">
        <v>9061</v>
      </c>
      <c r="B4950">
        <v>8258</v>
      </c>
      <c r="C4950">
        <v>25</v>
      </c>
    </row>
    <row r="4951" spans="1:3" x14ac:dyDescent="0.25">
      <c r="A4951" t="s">
        <v>8805</v>
      </c>
      <c r="B4951">
        <v>6100</v>
      </c>
      <c r="C4951">
        <v>1</v>
      </c>
    </row>
    <row r="4952" spans="1:3" x14ac:dyDescent="0.25">
      <c r="A4952" t="s">
        <v>8802</v>
      </c>
      <c r="B4952">
        <v>3171</v>
      </c>
      <c r="C4952">
        <v>12</v>
      </c>
    </row>
    <row r="4953" spans="1:3" x14ac:dyDescent="0.25">
      <c r="A4953" t="s">
        <v>8786</v>
      </c>
      <c r="B4953">
        <v>2222</v>
      </c>
      <c r="C4953">
        <v>1</v>
      </c>
    </row>
    <row r="4954" spans="1:3" x14ac:dyDescent="0.25">
      <c r="A4954" t="s">
        <v>9083</v>
      </c>
      <c r="B4954">
        <v>2023</v>
      </c>
      <c r="C4954">
        <v>1</v>
      </c>
    </row>
    <row r="4955" spans="1:3" x14ac:dyDescent="0.25">
      <c r="A4955" t="s">
        <v>9084</v>
      </c>
      <c r="B4955">
        <v>1943</v>
      </c>
      <c r="C4955">
        <v>4</v>
      </c>
    </row>
    <row r="4956" spans="1:3" x14ac:dyDescent="0.25">
      <c r="A4956" t="s">
        <v>9077</v>
      </c>
      <c r="B4956">
        <v>861</v>
      </c>
      <c r="C4956">
        <v>3</v>
      </c>
    </row>
  </sheetData>
  <autoFilter ref="A1:C4922" xr:uid="{00000000-0009-0000-0000-000007000000}"/>
  <conditionalFormatting sqref="A4923:A1048576 A1:A4921">
    <cfRule type="duplicateValues" dxfId="24" priority="2"/>
  </conditionalFormatting>
  <conditionalFormatting sqref="B4929:B4942">
    <cfRule type="duplicateValues" dxfId="23" priority="1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59"/>
  <sheetViews>
    <sheetView zoomScale="115" zoomScaleNormal="115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3.28515625" customWidth="1"/>
    <col min="2" max="2" width="27.28515625" customWidth="1"/>
    <col min="3" max="4" width="13.28515625" customWidth="1"/>
    <col min="5" max="5" width="12.7109375" customWidth="1"/>
    <col min="6" max="6" width="51.28515625" customWidth="1"/>
  </cols>
  <sheetData>
    <row r="1" spans="1:6" s="5" customFormat="1" ht="37.5" x14ac:dyDescent="0.3">
      <c r="A1" s="4" t="s">
        <v>4896</v>
      </c>
      <c r="B1" s="4" t="s">
        <v>5010</v>
      </c>
      <c r="C1" s="4" t="s">
        <v>6510</v>
      </c>
      <c r="D1" s="4" t="s">
        <v>6511</v>
      </c>
      <c r="E1" s="72" t="s">
        <v>9043</v>
      </c>
      <c r="F1" s="4" t="s">
        <v>8743</v>
      </c>
    </row>
    <row r="2" spans="1:6" x14ac:dyDescent="0.25">
      <c r="A2" s="21">
        <v>3125</v>
      </c>
      <c r="B2" s="21" t="s">
        <v>5537</v>
      </c>
      <c r="C2" s="21">
        <f>VLOOKUP(A2,[5]Sheet1!$B:$Q,16,0)</f>
        <v>36</v>
      </c>
      <c r="D2" s="21"/>
      <c r="E2" s="21">
        <v>72</v>
      </c>
      <c r="F2" s="21" t="s">
        <v>9035</v>
      </c>
    </row>
    <row r="3" spans="1:6" x14ac:dyDescent="0.25">
      <c r="A3" s="21">
        <v>839</v>
      </c>
      <c r="B3" s="21" t="s">
        <v>6319</v>
      </c>
      <c r="C3" s="21">
        <f>VLOOKUP(A3,[5]Sheet1!$B:$Q,16,0)</f>
        <v>24</v>
      </c>
      <c r="D3" s="21"/>
      <c r="E3" s="21">
        <v>48</v>
      </c>
      <c r="F3" s="21" t="s">
        <v>9036</v>
      </c>
    </row>
    <row r="4" spans="1:6" x14ac:dyDescent="0.25">
      <c r="A4" s="21">
        <v>840</v>
      </c>
      <c r="B4" s="21" t="s">
        <v>6320</v>
      </c>
      <c r="C4" s="21">
        <f>VLOOKUP(A4,[5]Sheet1!$B:$Q,16,0)</f>
        <v>24</v>
      </c>
      <c r="D4" s="21"/>
      <c r="E4" s="21">
        <v>48</v>
      </c>
      <c r="F4" s="21" t="s">
        <v>9036</v>
      </c>
    </row>
    <row r="5" spans="1:6" x14ac:dyDescent="0.25">
      <c r="A5" s="21">
        <v>841</v>
      </c>
      <c r="B5" s="21" t="s">
        <v>6321</v>
      </c>
      <c r="C5" s="21">
        <f>VLOOKUP(A5,[5]Sheet1!$B:$Q,16,0)</f>
        <v>24</v>
      </c>
      <c r="D5" s="21"/>
      <c r="E5" s="21">
        <v>48</v>
      </c>
      <c r="F5" s="21" t="s">
        <v>9037</v>
      </c>
    </row>
    <row r="6" spans="1:6" x14ac:dyDescent="0.25">
      <c r="A6" s="21">
        <v>842</v>
      </c>
      <c r="B6" s="21" t="s">
        <v>6322</v>
      </c>
      <c r="C6" s="21">
        <f>VLOOKUP(A6,[5]Sheet1!$B:$Q,16,0)</f>
        <v>24</v>
      </c>
      <c r="D6" s="21"/>
      <c r="E6" s="21">
        <v>48</v>
      </c>
      <c r="F6" s="21" t="s">
        <v>9036</v>
      </c>
    </row>
    <row r="7" spans="1:6" x14ac:dyDescent="0.25">
      <c r="A7" s="21">
        <v>850</v>
      </c>
      <c r="B7" s="21" t="s">
        <v>6329</v>
      </c>
      <c r="C7" s="21">
        <f>VLOOKUP(A7,[5]Sheet1!$B:$Q,16,0)</f>
        <v>12</v>
      </c>
      <c r="D7" s="21"/>
      <c r="E7" s="21">
        <v>24</v>
      </c>
      <c r="F7" s="21" t="s">
        <v>9038</v>
      </c>
    </row>
    <row r="8" spans="1:6" x14ac:dyDescent="0.25">
      <c r="A8" s="21">
        <v>851</v>
      </c>
      <c r="B8" s="21" t="s">
        <v>6330</v>
      </c>
      <c r="C8" s="21">
        <f>VLOOKUP(A8,[5]Sheet1!$B:$Q,16,0)</f>
        <v>12</v>
      </c>
      <c r="D8" s="21"/>
      <c r="E8" s="21">
        <v>24</v>
      </c>
      <c r="F8" s="21" t="s">
        <v>9039</v>
      </c>
    </row>
    <row r="9" spans="1:6" x14ac:dyDescent="0.25">
      <c r="A9" s="21">
        <v>3161</v>
      </c>
      <c r="B9" s="21" t="s">
        <v>5568</v>
      </c>
      <c r="C9" s="21">
        <f>VLOOKUP(A9,[5]Sheet1!$B:$Q,16,0)</f>
        <v>12</v>
      </c>
      <c r="D9" s="21"/>
      <c r="E9" s="21">
        <v>30</v>
      </c>
      <c r="F9" s="21" t="s">
        <v>9040</v>
      </c>
    </row>
    <row r="10" spans="1:6" x14ac:dyDescent="0.25">
      <c r="A10" s="21">
        <v>3450</v>
      </c>
      <c r="B10" s="21" t="s">
        <v>5656</v>
      </c>
      <c r="C10" s="21">
        <f>VLOOKUP(A10,[5]Sheet1!$B:$Q,16,0)</f>
        <v>36</v>
      </c>
      <c r="D10" s="21"/>
      <c r="E10" s="21">
        <v>84</v>
      </c>
      <c r="F10" s="21" t="s">
        <v>9040</v>
      </c>
    </row>
    <row r="11" spans="1:6" x14ac:dyDescent="0.25">
      <c r="A11" s="21">
        <v>3451</v>
      </c>
      <c r="B11" s="21" t="s">
        <v>5657</v>
      </c>
      <c r="C11" s="21">
        <f>VLOOKUP(A11,[5]Sheet1!$B:$Q,16,0)</f>
        <v>24</v>
      </c>
      <c r="D11" s="21"/>
      <c r="E11" s="21">
        <v>60</v>
      </c>
      <c r="F11" s="21" t="s">
        <v>9041</v>
      </c>
    </row>
    <row r="12" spans="1:6" x14ac:dyDescent="0.25">
      <c r="A12" s="21">
        <v>4102</v>
      </c>
      <c r="B12" s="21" t="s">
        <v>5776</v>
      </c>
      <c r="C12" s="21">
        <f>VLOOKUP(A12,[5]Sheet1!$B:$Q,16,0)</f>
        <v>12</v>
      </c>
      <c r="D12" s="21"/>
      <c r="E12" s="21">
        <v>24</v>
      </c>
      <c r="F12" s="21" t="s">
        <v>9040</v>
      </c>
    </row>
    <row r="13" spans="1:6" x14ac:dyDescent="0.25">
      <c r="A13" s="21">
        <v>5472</v>
      </c>
      <c r="B13" s="21" t="s">
        <v>6030</v>
      </c>
      <c r="C13" s="21">
        <f>VLOOKUP(A13,[5]Sheet1!$B:$Q,16,0)</f>
        <v>48</v>
      </c>
      <c r="D13" s="21"/>
      <c r="E13" s="21">
        <v>96</v>
      </c>
      <c r="F13" s="21" t="s">
        <v>9040</v>
      </c>
    </row>
    <row r="14" spans="1:6" x14ac:dyDescent="0.25">
      <c r="A14" s="21">
        <v>5476</v>
      </c>
      <c r="B14" s="21" t="s">
        <v>6031</v>
      </c>
      <c r="C14" s="21">
        <f>VLOOKUP(A14,[5]Sheet1!$B:$Q,16,0)</f>
        <v>36</v>
      </c>
      <c r="D14" s="21"/>
      <c r="E14" s="21">
        <v>72</v>
      </c>
      <c r="F14" s="21" t="s">
        <v>9040</v>
      </c>
    </row>
    <row r="15" spans="1:6" x14ac:dyDescent="0.25">
      <c r="A15" s="21">
        <v>581</v>
      </c>
      <c r="B15" s="21" t="s">
        <v>6073</v>
      </c>
      <c r="C15" s="21">
        <f>VLOOKUP(A15,[5]Sheet1!$B:$Q,16,0)</f>
        <v>24</v>
      </c>
      <c r="D15" s="21"/>
      <c r="E15" s="21">
        <v>48</v>
      </c>
      <c r="F15" s="21" t="s">
        <v>9040</v>
      </c>
    </row>
    <row r="16" spans="1:6" x14ac:dyDescent="0.25">
      <c r="A16" s="21">
        <v>582</v>
      </c>
      <c r="B16" s="21" t="s">
        <v>6074</v>
      </c>
      <c r="C16" s="21">
        <f>VLOOKUP(A16,[5]Sheet1!$B:$Q,16,0)</f>
        <v>24</v>
      </c>
      <c r="D16" s="21"/>
      <c r="E16" s="21">
        <v>48</v>
      </c>
      <c r="F16" s="21" t="s">
        <v>9040</v>
      </c>
    </row>
    <row r="17" spans="1:7" x14ac:dyDescent="0.25">
      <c r="A17" s="21">
        <v>847</v>
      </c>
      <c r="B17" s="21" t="s">
        <v>6328</v>
      </c>
      <c r="C17" s="21">
        <f>VLOOKUP(A17,[5]Sheet1!$B:$Q,16,0)</f>
        <v>24</v>
      </c>
      <c r="D17" s="21"/>
      <c r="E17" s="21">
        <v>40</v>
      </c>
      <c r="F17" s="21" t="s">
        <v>9042</v>
      </c>
      <c r="G17" t="s">
        <v>9085</v>
      </c>
    </row>
    <row r="18" spans="1:7" x14ac:dyDescent="0.25">
      <c r="A18" s="21">
        <v>3121</v>
      </c>
      <c r="B18" s="21" t="s">
        <v>5533</v>
      </c>
      <c r="C18" s="21">
        <f>VLOOKUP(A18,[5]Sheet1!$B:$Q,16,0)</f>
        <v>48</v>
      </c>
      <c r="D18" s="21"/>
      <c r="E18" s="21">
        <v>60</v>
      </c>
      <c r="F18" s="21" t="s">
        <v>4933</v>
      </c>
      <c r="G18">
        <v>48</v>
      </c>
    </row>
    <row r="19" spans="1:7" x14ac:dyDescent="0.25">
      <c r="A19" s="21">
        <v>3126</v>
      </c>
      <c r="B19" s="21" t="s">
        <v>5538</v>
      </c>
      <c r="C19" s="21">
        <f>VLOOKUP(A19,[5]Sheet1!$B:$Q,16,0)</f>
        <v>48</v>
      </c>
      <c r="D19" s="21"/>
      <c r="E19" s="21">
        <v>60</v>
      </c>
      <c r="F19" s="21" t="s">
        <v>4933</v>
      </c>
      <c r="G19">
        <v>48</v>
      </c>
    </row>
    <row r="20" spans="1:7" x14ac:dyDescent="0.25">
      <c r="A20" s="21">
        <v>3132</v>
      </c>
      <c r="B20" s="21" t="s">
        <v>5542</v>
      </c>
      <c r="C20" s="21">
        <f>VLOOKUP(A20,[5]Sheet1!$B:$Q,16,0)</f>
        <v>48</v>
      </c>
      <c r="D20" s="21"/>
      <c r="E20" s="21">
        <v>60</v>
      </c>
      <c r="F20" s="21" t="s">
        <v>4933</v>
      </c>
      <c r="G20">
        <v>48</v>
      </c>
    </row>
    <row r="21" spans="1:7" x14ac:dyDescent="0.25">
      <c r="A21" s="21">
        <v>3167</v>
      </c>
      <c r="B21" s="21" t="s">
        <v>5573</v>
      </c>
      <c r="C21" s="21">
        <f>VLOOKUP(A21,[5]Sheet1!$B:$Q,16,0)</f>
        <v>24</v>
      </c>
      <c r="D21" s="21"/>
      <c r="E21" s="21">
        <v>40</v>
      </c>
      <c r="F21" s="21" t="s">
        <v>4933</v>
      </c>
      <c r="G21">
        <v>24</v>
      </c>
    </row>
    <row r="22" spans="1:7" x14ac:dyDescent="0.25">
      <c r="A22">
        <v>3128</v>
      </c>
      <c r="B22" t="s">
        <v>5539</v>
      </c>
      <c r="C22">
        <v>48</v>
      </c>
      <c r="F22" t="s">
        <v>8744</v>
      </c>
    </row>
    <row r="23" spans="1:7" x14ac:dyDescent="0.25">
      <c r="A23">
        <v>3130</v>
      </c>
      <c r="B23" t="s">
        <v>5541</v>
      </c>
      <c r="C23">
        <v>48</v>
      </c>
      <c r="F23" t="s">
        <v>8744</v>
      </c>
    </row>
    <row r="24" spans="1:7" x14ac:dyDescent="0.25">
      <c r="A24">
        <v>44</v>
      </c>
      <c r="B24" t="s">
        <v>5011</v>
      </c>
      <c r="C24">
        <v>5</v>
      </c>
    </row>
    <row r="25" spans="1:7" x14ac:dyDescent="0.25">
      <c r="A25">
        <v>402</v>
      </c>
      <c r="B25" t="s">
        <v>5012</v>
      </c>
      <c r="C25">
        <v>10</v>
      </c>
    </row>
    <row r="26" spans="1:7" x14ac:dyDescent="0.25">
      <c r="A26">
        <v>2242</v>
      </c>
      <c r="B26" t="s">
        <v>5013</v>
      </c>
      <c r="C26">
        <v>48</v>
      </c>
    </row>
    <row r="27" spans="1:7" x14ac:dyDescent="0.25">
      <c r="A27">
        <v>10111</v>
      </c>
      <c r="B27" t="s">
        <v>5014</v>
      </c>
      <c r="C27">
        <v>10</v>
      </c>
    </row>
    <row r="28" spans="1:7" x14ac:dyDescent="0.25">
      <c r="A28">
        <v>10112</v>
      </c>
      <c r="B28" t="s">
        <v>5015</v>
      </c>
      <c r="C28">
        <v>10</v>
      </c>
    </row>
    <row r="29" spans="1:7" x14ac:dyDescent="0.25">
      <c r="A29">
        <v>10113</v>
      </c>
      <c r="B29" t="s">
        <v>5016</v>
      </c>
      <c r="C29">
        <v>10</v>
      </c>
    </row>
    <row r="30" spans="1:7" x14ac:dyDescent="0.25">
      <c r="A30">
        <v>10114</v>
      </c>
      <c r="B30" t="s">
        <v>5017</v>
      </c>
      <c r="C30">
        <v>10</v>
      </c>
    </row>
    <row r="31" spans="1:7" x14ac:dyDescent="0.25">
      <c r="A31">
        <v>1030</v>
      </c>
      <c r="B31" t="s">
        <v>5018</v>
      </c>
      <c r="C31">
        <v>12</v>
      </c>
    </row>
    <row r="32" spans="1:7" x14ac:dyDescent="0.25">
      <c r="A32">
        <v>1031</v>
      </c>
      <c r="B32" t="s">
        <v>5019</v>
      </c>
      <c r="C32">
        <v>12</v>
      </c>
    </row>
    <row r="33" spans="1:3" x14ac:dyDescent="0.25">
      <c r="A33">
        <v>1032</v>
      </c>
      <c r="B33" t="s">
        <v>5020</v>
      </c>
      <c r="C33">
        <v>12</v>
      </c>
    </row>
    <row r="34" spans="1:3" x14ac:dyDescent="0.25">
      <c r="A34">
        <v>1033</v>
      </c>
      <c r="B34" t="s">
        <v>5021</v>
      </c>
      <c r="C34">
        <v>12</v>
      </c>
    </row>
    <row r="35" spans="1:3" x14ac:dyDescent="0.25">
      <c r="A35">
        <v>1034</v>
      </c>
      <c r="B35" t="s">
        <v>5022</v>
      </c>
      <c r="C35">
        <v>12</v>
      </c>
    </row>
    <row r="36" spans="1:3" x14ac:dyDescent="0.25">
      <c r="A36">
        <v>1036</v>
      </c>
      <c r="B36" t="s">
        <v>5023</v>
      </c>
      <c r="C36">
        <v>12</v>
      </c>
    </row>
    <row r="37" spans="1:3" x14ac:dyDescent="0.25">
      <c r="A37">
        <v>1037</v>
      </c>
      <c r="B37" t="s">
        <v>5024</v>
      </c>
      <c r="C37">
        <v>12</v>
      </c>
    </row>
    <row r="38" spans="1:3" x14ac:dyDescent="0.25">
      <c r="A38">
        <v>103820</v>
      </c>
      <c r="B38" t="s">
        <v>5025</v>
      </c>
      <c r="C38">
        <v>10</v>
      </c>
    </row>
    <row r="39" spans="1:3" x14ac:dyDescent="0.25">
      <c r="A39">
        <v>1039</v>
      </c>
      <c r="B39" t="s">
        <v>5026</v>
      </c>
      <c r="C39">
        <v>12</v>
      </c>
    </row>
    <row r="40" spans="1:3" x14ac:dyDescent="0.25">
      <c r="A40">
        <v>1040</v>
      </c>
      <c r="B40" t="s">
        <v>5027</v>
      </c>
      <c r="C40">
        <v>12</v>
      </c>
    </row>
    <row r="41" spans="1:3" x14ac:dyDescent="0.25">
      <c r="A41">
        <v>1041</v>
      </c>
      <c r="B41" t="s">
        <v>5028</v>
      </c>
      <c r="C41">
        <v>12</v>
      </c>
    </row>
    <row r="42" spans="1:3" x14ac:dyDescent="0.25">
      <c r="A42">
        <v>1042</v>
      </c>
      <c r="B42" t="s">
        <v>5029</v>
      </c>
      <c r="C42">
        <v>12</v>
      </c>
    </row>
    <row r="43" spans="1:3" x14ac:dyDescent="0.25">
      <c r="A43">
        <v>1050</v>
      </c>
      <c r="B43" t="s">
        <v>5030</v>
      </c>
      <c r="C43">
        <v>12</v>
      </c>
    </row>
    <row r="44" spans="1:3" x14ac:dyDescent="0.25">
      <c r="A44">
        <v>1051</v>
      </c>
      <c r="B44" t="s">
        <v>5031</v>
      </c>
      <c r="C44">
        <v>12</v>
      </c>
    </row>
    <row r="45" spans="1:3" x14ac:dyDescent="0.25">
      <c r="A45">
        <v>1052</v>
      </c>
      <c r="B45" t="s">
        <v>5032</v>
      </c>
      <c r="C45">
        <v>12</v>
      </c>
    </row>
    <row r="46" spans="1:3" x14ac:dyDescent="0.25">
      <c r="A46">
        <v>1053</v>
      </c>
      <c r="B46" t="s">
        <v>5033</v>
      </c>
      <c r="C46">
        <v>12</v>
      </c>
    </row>
    <row r="47" spans="1:3" x14ac:dyDescent="0.25">
      <c r="A47">
        <v>1054</v>
      </c>
      <c r="B47" t="s">
        <v>5034</v>
      </c>
      <c r="C47">
        <v>12</v>
      </c>
    </row>
    <row r="48" spans="1:3" x14ac:dyDescent="0.25">
      <c r="A48">
        <v>1055</v>
      </c>
      <c r="B48" t="s">
        <v>5035</v>
      </c>
      <c r="C48">
        <v>12</v>
      </c>
    </row>
    <row r="49" spans="1:4" x14ac:dyDescent="0.25">
      <c r="A49">
        <v>1056</v>
      </c>
      <c r="B49" t="s">
        <v>5036</v>
      </c>
      <c r="C49">
        <v>12</v>
      </c>
    </row>
    <row r="50" spans="1:4" x14ac:dyDescent="0.25">
      <c r="A50">
        <v>1057</v>
      </c>
      <c r="B50" t="s">
        <v>5037</v>
      </c>
      <c r="C50">
        <v>12</v>
      </c>
    </row>
    <row r="51" spans="1:4" x14ac:dyDescent="0.25">
      <c r="A51">
        <v>1058</v>
      </c>
      <c r="B51" t="s">
        <v>5038</v>
      </c>
      <c r="C51">
        <v>12</v>
      </c>
    </row>
    <row r="52" spans="1:4" x14ac:dyDescent="0.25">
      <c r="A52">
        <v>1059</v>
      </c>
      <c r="B52" t="s">
        <v>5039</v>
      </c>
      <c r="C52">
        <v>12</v>
      </c>
    </row>
    <row r="53" spans="1:4" x14ac:dyDescent="0.25">
      <c r="A53">
        <v>1060</v>
      </c>
      <c r="B53" t="s">
        <v>5040</v>
      </c>
      <c r="C53">
        <v>12</v>
      </c>
    </row>
    <row r="54" spans="1:4" x14ac:dyDescent="0.25">
      <c r="A54">
        <v>1061</v>
      </c>
      <c r="B54" t="s">
        <v>5041</v>
      </c>
      <c r="C54">
        <v>12</v>
      </c>
    </row>
    <row r="55" spans="1:4" x14ac:dyDescent="0.25">
      <c r="A55">
        <v>1062</v>
      </c>
      <c r="B55" t="s">
        <v>5042</v>
      </c>
      <c r="C55">
        <v>12</v>
      </c>
    </row>
    <row r="56" spans="1:4" x14ac:dyDescent="0.25">
      <c r="A56">
        <v>1080</v>
      </c>
      <c r="B56" t="s">
        <v>5043</v>
      </c>
      <c r="C56">
        <v>24</v>
      </c>
    </row>
    <row r="57" spans="1:4" x14ac:dyDescent="0.25">
      <c r="A57">
        <v>11002</v>
      </c>
      <c r="C57">
        <v>60</v>
      </c>
      <c r="D57">
        <v>5</v>
      </c>
    </row>
    <row r="58" spans="1:4" x14ac:dyDescent="0.25">
      <c r="A58">
        <v>114</v>
      </c>
      <c r="B58" t="s">
        <v>5044</v>
      </c>
      <c r="C58">
        <v>144</v>
      </c>
      <c r="D58">
        <v>24</v>
      </c>
    </row>
    <row r="59" spans="1:4" x14ac:dyDescent="0.25">
      <c r="A59">
        <v>115</v>
      </c>
      <c r="B59" t="s">
        <v>5045</v>
      </c>
      <c r="C59">
        <v>360</v>
      </c>
      <c r="D59">
        <v>24</v>
      </c>
    </row>
    <row r="60" spans="1:4" x14ac:dyDescent="0.25">
      <c r="A60">
        <v>117</v>
      </c>
      <c r="B60" t="s">
        <v>5046</v>
      </c>
      <c r="C60">
        <v>360</v>
      </c>
      <c r="D60">
        <v>24</v>
      </c>
    </row>
    <row r="61" spans="1:4" x14ac:dyDescent="0.25">
      <c r="A61">
        <v>120</v>
      </c>
      <c r="B61" t="s">
        <v>5047</v>
      </c>
      <c r="C61">
        <v>144</v>
      </c>
      <c r="D61">
        <v>24</v>
      </c>
    </row>
    <row r="62" spans="1:4" x14ac:dyDescent="0.25">
      <c r="A62">
        <v>1200</v>
      </c>
      <c r="B62" t="s">
        <v>5048</v>
      </c>
      <c r="C62">
        <v>144</v>
      </c>
      <c r="D62">
        <v>24</v>
      </c>
    </row>
    <row r="63" spans="1:4" x14ac:dyDescent="0.25">
      <c r="A63">
        <v>12009</v>
      </c>
      <c r="B63" t="s">
        <v>5049</v>
      </c>
      <c r="C63">
        <v>48</v>
      </c>
    </row>
    <row r="64" spans="1:4" x14ac:dyDescent="0.25">
      <c r="A64">
        <v>1201</v>
      </c>
      <c r="B64" t="s">
        <v>5050</v>
      </c>
      <c r="C64">
        <v>144</v>
      </c>
      <c r="D64">
        <v>24</v>
      </c>
    </row>
    <row r="65" spans="1:4" x14ac:dyDescent="0.25">
      <c r="A65">
        <v>1202</v>
      </c>
      <c r="B65" t="s">
        <v>5051</v>
      </c>
      <c r="C65">
        <v>72</v>
      </c>
      <c r="D65">
        <v>12</v>
      </c>
    </row>
    <row r="66" spans="1:4" x14ac:dyDescent="0.25">
      <c r="A66">
        <v>1203</v>
      </c>
      <c r="B66" t="s">
        <v>5052</v>
      </c>
      <c r="C66">
        <v>72</v>
      </c>
      <c r="D66">
        <v>12</v>
      </c>
    </row>
    <row r="67" spans="1:4" x14ac:dyDescent="0.25">
      <c r="A67">
        <v>1204</v>
      </c>
      <c r="B67" t="s">
        <v>5053</v>
      </c>
      <c r="C67">
        <v>144</v>
      </c>
      <c r="D67">
        <v>24</v>
      </c>
    </row>
    <row r="68" spans="1:4" x14ac:dyDescent="0.25">
      <c r="A68">
        <v>1206</v>
      </c>
      <c r="B68" t="s">
        <v>5054</v>
      </c>
      <c r="C68">
        <v>144</v>
      </c>
      <c r="D68">
        <v>24</v>
      </c>
    </row>
    <row r="69" spans="1:4" x14ac:dyDescent="0.25">
      <c r="A69">
        <v>1207</v>
      </c>
      <c r="B69" t="s">
        <v>5055</v>
      </c>
      <c r="C69">
        <v>12</v>
      </c>
    </row>
    <row r="70" spans="1:4" x14ac:dyDescent="0.25">
      <c r="A70">
        <v>1208</v>
      </c>
      <c r="B70" t="s">
        <v>5056</v>
      </c>
      <c r="C70">
        <v>72</v>
      </c>
      <c r="D70">
        <v>24</v>
      </c>
    </row>
    <row r="71" spans="1:4" x14ac:dyDescent="0.25">
      <c r="A71">
        <v>1209</v>
      </c>
      <c r="B71" t="s">
        <v>5057</v>
      </c>
      <c r="C71">
        <v>144</v>
      </c>
      <c r="D71">
        <v>24</v>
      </c>
    </row>
    <row r="72" spans="1:4" x14ac:dyDescent="0.25">
      <c r="A72">
        <v>1210</v>
      </c>
      <c r="B72" t="s">
        <v>5058</v>
      </c>
      <c r="C72">
        <v>144</v>
      </c>
      <c r="D72">
        <v>24</v>
      </c>
    </row>
    <row r="73" spans="1:4" x14ac:dyDescent="0.25">
      <c r="A73">
        <v>12108</v>
      </c>
      <c r="B73" t="s">
        <v>5059</v>
      </c>
      <c r="C73">
        <v>48</v>
      </c>
    </row>
    <row r="74" spans="1:4" x14ac:dyDescent="0.25">
      <c r="A74">
        <v>12122</v>
      </c>
      <c r="B74" t="s">
        <v>5060</v>
      </c>
      <c r="C74">
        <v>48</v>
      </c>
    </row>
    <row r="75" spans="1:4" x14ac:dyDescent="0.25">
      <c r="A75">
        <v>1213</v>
      </c>
      <c r="B75" t="s">
        <v>5061</v>
      </c>
      <c r="C75">
        <v>144</v>
      </c>
      <c r="D75">
        <v>24</v>
      </c>
    </row>
    <row r="76" spans="1:4" x14ac:dyDescent="0.25">
      <c r="A76">
        <v>12146</v>
      </c>
      <c r="B76" t="s">
        <v>5062</v>
      </c>
      <c r="C76">
        <v>48</v>
      </c>
    </row>
    <row r="77" spans="1:4" x14ac:dyDescent="0.25">
      <c r="A77">
        <v>12153</v>
      </c>
      <c r="B77" t="s">
        <v>5063</v>
      </c>
      <c r="C77">
        <v>48</v>
      </c>
    </row>
    <row r="78" spans="1:4" x14ac:dyDescent="0.25">
      <c r="A78">
        <v>1216</v>
      </c>
      <c r="B78" t="s">
        <v>5064</v>
      </c>
      <c r="C78">
        <v>144</v>
      </c>
      <c r="D78">
        <v>24</v>
      </c>
    </row>
    <row r="79" spans="1:4" x14ac:dyDescent="0.25">
      <c r="A79">
        <v>1217</v>
      </c>
      <c r="B79" t="s">
        <v>5065</v>
      </c>
      <c r="C79">
        <v>144</v>
      </c>
      <c r="D79">
        <v>24</v>
      </c>
    </row>
    <row r="80" spans="1:4" x14ac:dyDescent="0.25">
      <c r="A80">
        <v>1220</v>
      </c>
      <c r="B80" t="s">
        <v>5066</v>
      </c>
      <c r="C80">
        <v>144</v>
      </c>
      <c r="D80">
        <v>24</v>
      </c>
    </row>
    <row r="81" spans="1:4" x14ac:dyDescent="0.25">
      <c r="A81">
        <v>1223</v>
      </c>
      <c r="B81" t="s">
        <v>5067</v>
      </c>
      <c r="C81">
        <v>144</v>
      </c>
      <c r="D81">
        <v>24</v>
      </c>
    </row>
    <row r="82" spans="1:4" x14ac:dyDescent="0.25">
      <c r="A82">
        <v>1224</v>
      </c>
      <c r="B82" t="s">
        <v>5068</v>
      </c>
      <c r="C82">
        <v>144</v>
      </c>
      <c r="D82">
        <v>24</v>
      </c>
    </row>
    <row r="83" spans="1:4" x14ac:dyDescent="0.25">
      <c r="A83">
        <v>1225</v>
      </c>
      <c r="B83" t="s">
        <v>5069</v>
      </c>
      <c r="C83">
        <v>144</v>
      </c>
      <c r="D83">
        <v>24</v>
      </c>
    </row>
    <row r="84" spans="1:4" x14ac:dyDescent="0.25">
      <c r="A84">
        <v>1226</v>
      </c>
      <c r="B84" t="s">
        <v>5070</v>
      </c>
      <c r="C84">
        <v>144</v>
      </c>
      <c r="D84">
        <v>24</v>
      </c>
    </row>
    <row r="85" spans="1:4" x14ac:dyDescent="0.25">
      <c r="A85">
        <v>1227</v>
      </c>
      <c r="B85" t="s">
        <v>5071</v>
      </c>
      <c r="C85">
        <v>12</v>
      </c>
    </row>
    <row r="86" spans="1:4" x14ac:dyDescent="0.25">
      <c r="A86">
        <v>1228</v>
      </c>
      <c r="B86" t="s">
        <v>5072</v>
      </c>
      <c r="C86">
        <v>144</v>
      </c>
      <c r="D86">
        <v>24</v>
      </c>
    </row>
    <row r="87" spans="1:4" x14ac:dyDescent="0.25">
      <c r="A87">
        <v>12290</v>
      </c>
      <c r="B87" t="s">
        <v>5073</v>
      </c>
      <c r="C87">
        <v>48</v>
      </c>
    </row>
    <row r="88" spans="1:4" x14ac:dyDescent="0.25">
      <c r="A88">
        <v>12313</v>
      </c>
      <c r="B88" t="s">
        <v>5074</v>
      </c>
      <c r="C88">
        <v>48</v>
      </c>
    </row>
    <row r="89" spans="1:4" x14ac:dyDescent="0.25">
      <c r="A89">
        <v>1234</v>
      </c>
      <c r="B89" t="s">
        <v>5075</v>
      </c>
      <c r="C89">
        <v>144</v>
      </c>
      <c r="D89">
        <v>24</v>
      </c>
    </row>
    <row r="90" spans="1:4" x14ac:dyDescent="0.25">
      <c r="A90">
        <v>1235</v>
      </c>
      <c r="B90" t="s">
        <v>5076</v>
      </c>
      <c r="C90">
        <v>6</v>
      </c>
    </row>
    <row r="91" spans="1:4" x14ac:dyDescent="0.25">
      <c r="A91">
        <v>1236</v>
      </c>
      <c r="B91" t="s">
        <v>5077</v>
      </c>
      <c r="C91">
        <v>72</v>
      </c>
      <c r="D91">
        <v>12</v>
      </c>
    </row>
    <row r="92" spans="1:4" x14ac:dyDescent="0.25">
      <c r="A92">
        <v>1237</v>
      </c>
      <c r="B92" t="s">
        <v>5078</v>
      </c>
      <c r="C92">
        <v>144</v>
      </c>
      <c r="D92">
        <v>24</v>
      </c>
    </row>
    <row r="93" spans="1:4" x14ac:dyDescent="0.25">
      <c r="A93">
        <v>12399</v>
      </c>
      <c r="B93" t="s">
        <v>5079</v>
      </c>
      <c r="C93">
        <v>48</v>
      </c>
    </row>
    <row r="94" spans="1:4" x14ac:dyDescent="0.25">
      <c r="A94">
        <v>1240</v>
      </c>
      <c r="B94" t="s">
        <v>5080</v>
      </c>
      <c r="C94">
        <v>144</v>
      </c>
      <c r="D94">
        <v>24</v>
      </c>
    </row>
    <row r="95" spans="1:4" x14ac:dyDescent="0.25">
      <c r="A95">
        <v>1241</v>
      </c>
      <c r="B95" t="s">
        <v>5081</v>
      </c>
      <c r="C95">
        <v>144</v>
      </c>
      <c r="D95">
        <v>24</v>
      </c>
    </row>
    <row r="96" spans="1:4" x14ac:dyDescent="0.25">
      <c r="A96">
        <v>1242</v>
      </c>
      <c r="B96" t="s">
        <v>5082</v>
      </c>
      <c r="C96">
        <v>144</v>
      </c>
      <c r="D96">
        <v>24</v>
      </c>
    </row>
    <row r="97" spans="1:4" x14ac:dyDescent="0.25">
      <c r="A97">
        <v>1245</v>
      </c>
      <c r="B97" t="s">
        <v>5083</v>
      </c>
      <c r="C97">
        <v>144</v>
      </c>
      <c r="D97">
        <v>24</v>
      </c>
    </row>
    <row r="98" spans="1:4" x14ac:dyDescent="0.25">
      <c r="A98">
        <v>1246</v>
      </c>
      <c r="B98" t="s">
        <v>5084</v>
      </c>
      <c r="C98">
        <v>144</v>
      </c>
      <c r="D98">
        <v>24</v>
      </c>
    </row>
    <row r="99" spans="1:4" x14ac:dyDescent="0.25">
      <c r="A99">
        <v>1247</v>
      </c>
      <c r="B99" t="s">
        <v>5085</v>
      </c>
      <c r="C99">
        <v>144</v>
      </c>
      <c r="D99">
        <v>24</v>
      </c>
    </row>
    <row r="100" spans="1:4" x14ac:dyDescent="0.25">
      <c r="A100">
        <v>1248</v>
      </c>
      <c r="B100" t="s">
        <v>5086</v>
      </c>
      <c r="C100">
        <v>144</v>
      </c>
      <c r="D100">
        <v>24</v>
      </c>
    </row>
    <row r="101" spans="1:4" x14ac:dyDescent="0.25">
      <c r="A101">
        <v>1249</v>
      </c>
      <c r="B101" t="s">
        <v>5087</v>
      </c>
      <c r="C101">
        <v>144</v>
      </c>
      <c r="D101">
        <v>24</v>
      </c>
    </row>
    <row r="102" spans="1:4" x14ac:dyDescent="0.25">
      <c r="A102">
        <v>1250</v>
      </c>
      <c r="B102" t="s">
        <v>5088</v>
      </c>
      <c r="C102">
        <v>144</v>
      </c>
      <c r="D102">
        <v>24</v>
      </c>
    </row>
    <row r="103" spans="1:4" x14ac:dyDescent="0.25">
      <c r="A103">
        <v>12504</v>
      </c>
      <c r="B103" t="s">
        <v>5089</v>
      </c>
      <c r="C103">
        <v>48</v>
      </c>
    </row>
    <row r="104" spans="1:4" x14ac:dyDescent="0.25">
      <c r="A104">
        <v>1251</v>
      </c>
      <c r="B104" t="s">
        <v>5090</v>
      </c>
      <c r="C104">
        <v>144</v>
      </c>
      <c r="D104">
        <v>24</v>
      </c>
    </row>
    <row r="105" spans="1:4" x14ac:dyDescent="0.25">
      <c r="A105">
        <v>1254</v>
      </c>
      <c r="B105" t="s">
        <v>5091</v>
      </c>
      <c r="C105">
        <v>144</v>
      </c>
      <c r="D105">
        <v>24</v>
      </c>
    </row>
    <row r="106" spans="1:4" x14ac:dyDescent="0.25">
      <c r="A106">
        <v>1255</v>
      </c>
      <c r="B106" t="s">
        <v>5092</v>
      </c>
      <c r="C106">
        <v>144</v>
      </c>
      <c r="D106">
        <v>24</v>
      </c>
    </row>
    <row r="107" spans="1:4" x14ac:dyDescent="0.25">
      <c r="A107">
        <v>1256</v>
      </c>
      <c r="B107" t="s">
        <v>5093</v>
      </c>
      <c r="C107">
        <v>72</v>
      </c>
      <c r="D107">
        <v>12</v>
      </c>
    </row>
    <row r="108" spans="1:4" x14ac:dyDescent="0.25">
      <c r="A108">
        <v>1257</v>
      </c>
      <c r="B108" t="s">
        <v>5094</v>
      </c>
      <c r="C108">
        <v>144</v>
      </c>
      <c r="D108">
        <v>24</v>
      </c>
    </row>
    <row r="109" spans="1:4" x14ac:dyDescent="0.25">
      <c r="A109">
        <v>1258</v>
      </c>
      <c r="B109" t="s">
        <v>5095</v>
      </c>
      <c r="C109">
        <v>72</v>
      </c>
      <c r="D109">
        <v>12</v>
      </c>
    </row>
    <row r="110" spans="1:4" x14ac:dyDescent="0.25">
      <c r="A110">
        <v>1259</v>
      </c>
      <c r="B110" t="s">
        <v>5096</v>
      </c>
      <c r="C110">
        <v>72</v>
      </c>
      <c r="D110">
        <v>12</v>
      </c>
    </row>
    <row r="111" spans="1:4" x14ac:dyDescent="0.25">
      <c r="A111">
        <v>12627</v>
      </c>
      <c r="B111" t="s">
        <v>5097</v>
      </c>
      <c r="C111">
        <v>48</v>
      </c>
    </row>
    <row r="112" spans="1:4" x14ac:dyDescent="0.25">
      <c r="A112">
        <v>1263</v>
      </c>
      <c r="B112" t="s">
        <v>5098</v>
      </c>
      <c r="C112">
        <v>144</v>
      </c>
      <c r="D112">
        <v>24</v>
      </c>
    </row>
    <row r="113" spans="1:4" x14ac:dyDescent="0.25">
      <c r="A113">
        <v>1264</v>
      </c>
      <c r="B113" t="s">
        <v>5099</v>
      </c>
      <c r="C113">
        <v>144</v>
      </c>
      <c r="D113">
        <v>24</v>
      </c>
    </row>
    <row r="114" spans="1:4" x14ac:dyDescent="0.25">
      <c r="A114">
        <v>1265</v>
      </c>
      <c r="B114" t="s">
        <v>5100</v>
      </c>
      <c r="C114">
        <v>72</v>
      </c>
      <c r="D114">
        <v>24</v>
      </c>
    </row>
    <row r="115" spans="1:4" x14ac:dyDescent="0.25">
      <c r="A115">
        <v>1266</v>
      </c>
      <c r="B115" t="s">
        <v>5101</v>
      </c>
      <c r="C115">
        <v>72</v>
      </c>
      <c r="D115">
        <v>12</v>
      </c>
    </row>
    <row r="116" spans="1:4" x14ac:dyDescent="0.25">
      <c r="A116">
        <v>1267</v>
      </c>
      <c r="B116" t="s">
        <v>5102</v>
      </c>
      <c r="C116">
        <v>288</v>
      </c>
      <c r="D116">
        <v>24</v>
      </c>
    </row>
    <row r="117" spans="1:4" x14ac:dyDescent="0.25">
      <c r="A117">
        <v>1268</v>
      </c>
      <c r="B117" t="s">
        <v>5103</v>
      </c>
      <c r="C117">
        <v>288</v>
      </c>
      <c r="D117">
        <v>24</v>
      </c>
    </row>
    <row r="118" spans="1:4" x14ac:dyDescent="0.25">
      <c r="A118">
        <v>127</v>
      </c>
      <c r="B118" t="s">
        <v>5104</v>
      </c>
      <c r="C118">
        <v>144</v>
      </c>
      <c r="D118">
        <v>12</v>
      </c>
    </row>
    <row r="119" spans="1:4" x14ac:dyDescent="0.25">
      <c r="A119">
        <v>1270</v>
      </c>
      <c r="B119" t="s">
        <v>5105</v>
      </c>
      <c r="C119">
        <v>72</v>
      </c>
      <c r="D119">
        <v>12</v>
      </c>
    </row>
    <row r="120" spans="1:4" x14ac:dyDescent="0.25">
      <c r="A120">
        <v>1271</v>
      </c>
      <c r="B120" t="s">
        <v>5106</v>
      </c>
      <c r="C120">
        <v>72</v>
      </c>
      <c r="D120">
        <v>12</v>
      </c>
    </row>
    <row r="121" spans="1:4" x14ac:dyDescent="0.25">
      <c r="A121">
        <v>1272</v>
      </c>
      <c r="B121" t="s">
        <v>5107</v>
      </c>
      <c r="C121">
        <v>72</v>
      </c>
      <c r="D121">
        <v>12</v>
      </c>
    </row>
    <row r="122" spans="1:4" x14ac:dyDescent="0.25">
      <c r="A122">
        <v>1273</v>
      </c>
      <c r="B122" t="s">
        <v>5108</v>
      </c>
      <c r="C122">
        <v>72</v>
      </c>
      <c r="D122">
        <v>12</v>
      </c>
    </row>
    <row r="123" spans="1:4" x14ac:dyDescent="0.25">
      <c r="A123">
        <v>1274</v>
      </c>
      <c r="B123" t="s">
        <v>5109</v>
      </c>
      <c r="C123">
        <v>72</v>
      </c>
      <c r="D123">
        <v>12</v>
      </c>
    </row>
    <row r="124" spans="1:4" x14ac:dyDescent="0.25">
      <c r="A124">
        <v>1280</v>
      </c>
      <c r="B124" t="s">
        <v>5110</v>
      </c>
      <c r="C124">
        <v>144</v>
      </c>
      <c r="D124">
        <v>24</v>
      </c>
    </row>
    <row r="125" spans="1:4" x14ac:dyDescent="0.25">
      <c r="A125">
        <v>1282</v>
      </c>
      <c r="B125" t="s">
        <v>5111</v>
      </c>
      <c r="C125">
        <v>72</v>
      </c>
      <c r="D125">
        <v>24</v>
      </c>
    </row>
    <row r="126" spans="1:4" x14ac:dyDescent="0.25">
      <c r="A126">
        <v>1285</v>
      </c>
      <c r="B126" t="s">
        <v>5112</v>
      </c>
      <c r="C126">
        <v>144</v>
      </c>
      <c r="D126">
        <v>24</v>
      </c>
    </row>
    <row r="127" spans="1:4" x14ac:dyDescent="0.25">
      <c r="A127">
        <v>1286</v>
      </c>
      <c r="B127" t="s">
        <v>5113</v>
      </c>
      <c r="C127">
        <v>144</v>
      </c>
      <c r="D127">
        <v>24</v>
      </c>
    </row>
    <row r="128" spans="1:4" x14ac:dyDescent="0.25">
      <c r="A128">
        <v>1290</v>
      </c>
      <c r="B128" t="s">
        <v>5114</v>
      </c>
      <c r="C128">
        <v>144</v>
      </c>
      <c r="D128">
        <v>24</v>
      </c>
    </row>
    <row r="129" spans="1:4" x14ac:dyDescent="0.25">
      <c r="A129">
        <v>1291</v>
      </c>
      <c r="B129" t="s">
        <v>5115</v>
      </c>
      <c r="C129">
        <v>144</v>
      </c>
      <c r="D129">
        <v>24</v>
      </c>
    </row>
    <row r="130" spans="1:4" x14ac:dyDescent="0.25">
      <c r="A130">
        <v>1295</v>
      </c>
      <c r="B130" t="s">
        <v>5116</v>
      </c>
      <c r="C130">
        <v>144</v>
      </c>
      <c r="D130">
        <v>24</v>
      </c>
    </row>
    <row r="131" spans="1:4" x14ac:dyDescent="0.25">
      <c r="A131">
        <v>130</v>
      </c>
      <c r="B131" t="s">
        <v>5117</v>
      </c>
      <c r="C131">
        <v>144</v>
      </c>
      <c r="D131">
        <v>24</v>
      </c>
    </row>
    <row r="132" spans="1:4" x14ac:dyDescent="0.25">
      <c r="A132">
        <v>1301</v>
      </c>
      <c r="B132" t="s">
        <v>5118</v>
      </c>
      <c r="C132">
        <v>72</v>
      </c>
      <c r="D132">
        <v>24</v>
      </c>
    </row>
    <row r="133" spans="1:4" x14ac:dyDescent="0.25">
      <c r="A133">
        <v>13068</v>
      </c>
      <c r="B133" t="s">
        <v>5119</v>
      </c>
      <c r="C133">
        <v>48</v>
      </c>
    </row>
    <row r="134" spans="1:4" x14ac:dyDescent="0.25">
      <c r="A134">
        <v>13075</v>
      </c>
      <c r="B134" t="s">
        <v>5120</v>
      </c>
      <c r="C134">
        <v>48</v>
      </c>
    </row>
    <row r="135" spans="1:4" x14ac:dyDescent="0.25">
      <c r="A135">
        <v>1320</v>
      </c>
      <c r="B135" t="s">
        <v>5121</v>
      </c>
      <c r="C135">
        <v>12</v>
      </c>
    </row>
    <row r="136" spans="1:4" x14ac:dyDescent="0.25">
      <c r="A136">
        <v>13334</v>
      </c>
      <c r="B136" t="s">
        <v>5122</v>
      </c>
      <c r="C136">
        <v>48</v>
      </c>
    </row>
    <row r="137" spans="1:4" x14ac:dyDescent="0.25">
      <c r="A137">
        <v>13389</v>
      </c>
      <c r="B137" t="s">
        <v>5123</v>
      </c>
      <c r="C137">
        <v>48</v>
      </c>
    </row>
    <row r="138" spans="1:4" x14ac:dyDescent="0.25">
      <c r="A138">
        <v>13501</v>
      </c>
      <c r="B138" t="s">
        <v>5124</v>
      </c>
      <c r="C138">
        <v>48</v>
      </c>
    </row>
    <row r="139" spans="1:4" x14ac:dyDescent="0.25">
      <c r="A139">
        <v>13518</v>
      </c>
      <c r="B139" t="s">
        <v>5125</v>
      </c>
      <c r="C139">
        <v>48</v>
      </c>
    </row>
    <row r="140" spans="1:4" x14ac:dyDescent="0.25">
      <c r="A140">
        <v>13556</v>
      </c>
      <c r="B140" t="s">
        <v>5126</v>
      </c>
      <c r="C140">
        <v>48</v>
      </c>
    </row>
    <row r="141" spans="1:4" x14ac:dyDescent="0.25">
      <c r="A141">
        <v>13617</v>
      </c>
      <c r="B141" t="s">
        <v>5127</v>
      </c>
      <c r="C141">
        <v>48</v>
      </c>
    </row>
    <row r="142" spans="1:4" x14ac:dyDescent="0.25">
      <c r="A142">
        <v>13624</v>
      </c>
      <c r="B142" t="s">
        <v>5128</v>
      </c>
      <c r="C142">
        <v>48</v>
      </c>
    </row>
    <row r="143" spans="1:4" x14ac:dyDescent="0.25">
      <c r="A143">
        <v>13662</v>
      </c>
      <c r="B143" t="s">
        <v>5129</v>
      </c>
      <c r="C143">
        <v>48</v>
      </c>
    </row>
    <row r="144" spans="1:4" x14ac:dyDescent="0.25">
      <c r="A144">
        <v>137068</v>
      </c>
      <c r="B144" t="s">
        <v>5130</v>
      </c>
      <c r="C144">
        <v>24</v>
      </c>
    </row>
    <row r="145" spans="1:4" x14ac:dyDescent="0.25">
      <c r="A145">
        <v>13800</v>
      </c>
      <c r="B145" t="s">
        <v>5131</v>
      </c>
      <c r="C145">
        <v>48</v>
      </c>
    </row>
    <row r="146" spans="1:4" x14ac:dyDescent="0.25">
      <c r="A146">
        <v>139</v>
      </c>
      <c r="B146" t="s">
        <v>5132</v>
      </c>
      <c r="C146">
        <v>144</v>
      </c>
      <c r="D146">
        <v>24</v>
      </c>
    </row>
    <row r="147" spans="1:4" x14ac:dyDescent="0.25">
      <c r="A147">
        <v>1402</v>
      </c>
      <c r="B147" t="s">
        <v>5133</v>
      </c>
      <c r="C147">
        <v>48</v>
      </c>
    </row>
    <row r="148" spans="1:4" x14ac:dyDescent="0.25">
      <c r="A148">
        <v>1403</v>
      </c>
      <c r="B148" t="s">
        <v>5134</v>
      </c>
      <c r="C148">
        <v>24</v>
      </c>
    </row>
    <row r="149" spans="1:4" x14ac:dyDescent="0.25">
      <c r="A149">
        <v>1404</v>
      </c>
      <c r="B149" t="s">
        <v>5135</v>
      </c>
      <c r="C149">
        <v>24</v>
      </c>
    </row>
    <row r="150" spans="1:4" x14ac:dyDescent="0.25">
      <c r="A150">
        <v>1405</v>
      </c>
      <c r="B150" t="s">
        <v>5136</v>
      </c>
      <c r="C150">
        <v>24</v>
      </c>
    </row>
    <row r="151" spans="1:4" x14ac:dyDescent="0.25">
      <c r="A151">
        <v>142</v>
      </c>
      <c r="B151" t="s">
        <v>5137</v>
      </c>
      <c r="C151">
        <v>288</v>
      </c>
      <c r="D151">
        <v>24</v>
      </c>
    </row>
    <row r="152" spans="1:4" x14ac:dyDescent="0.25">
      <c r="A152">
        <v>145</v>
      </c>
      <c r="B152" t="s">
        <v>5138</v>
      </c>
      <c r="C152">
        <v>144</v>
      </c>
      <c r="D152">
        <v>24</v>
      </c>
    </row>
    <row r="153" spans="1:4" x14ac:dyDescent="0.25">
      <c r="A153">
        <v>146019</v>
      </c>
      <c r="B153" t="s">
        <v>5139</v>
      </c>
      <c r="C153">
        <v>60</v>
      </c>
    </row>
    <row r="154" spans="1:4" x14ac:dyDescent="0.25">
      <c r="A154">
        <v>147</v>
      </c>
      <c r="B154" t="s">
        <v>5140</v>
      </c>
      <c r="C154">
        <v>144</v>
      </c>
      <c r="D154">
        <v>24</v>
      </c>
    </row>
    <row r="155" spans="1:4" x14ac:dyDescent="0.25">
      <c r="A155">
        <v>149</v>
      </c>
      <c r="B155" t="s">
        <v>5141</v>
      </c>
      <c r="C155">
        <v>144</v>
      </c>
      <c r="D155">
        <v>24</v>
      </c>
    </row>
    <row r="156" spans="1:4" x14ac:dyDescent="0.25">
      <c r="A156">
        <v>1501</v>
      </c>
      <c r="B156" t="s">
        <v>5142</v>
      </c>
      <c r="C156">
        <v>144</v>
      </c>
      <c r="D156">
        <v>24</v>
      </c>
    </row>
    <row r="157" spans="1:4" x14ac:dyDescent="0.25">
      <c r="A157">
        <v>1502</v>
      </c>
      <c r="B157" t="s">
        <v>5143</v>
      </c>
      <c r="C157">
        <v>144</v>
      </c>
      <c r="D157">
        <v>24</v>
      </c>
    </row>
    <row r="158" spans="1:4" x14ac:dyDescent="0.25">
      <c r="A158">
        <v>1611</v>
      </c>
      <c r="B158" t="s">
        <v>5144</v>
      </c>
      <c r="C158">
        <v>144</v>
      </c>
      <c r="D158">
        <v>24</v>
      </c>
    </row>
    <row r="159" spans="1:4" x14ac:dyDescent="0.25">
      <c r="A159">
        <v>1612</v>
      </c>
      <c r="B159" t="s">
        <v>5145</v>
      </c>
      <c r="C159">
        <v>144</v>
      </c>
      <c r="D159">
        <v>24</v>
      </c>
    </row>
    <row r="160" spans="1:4" x14ac:dyDescent="0.25">
      <c r="A160">
        <v>1613</v>
      </c>
      <c r="B160" t="s">
        <v>5146</v>
      </c>
      <c r="C160">
        <v>144</v>
      </c>
      <c r="D160">
        <v>24</v>
      </c>
    </row>
    <row r="161" spans="1:4" x14ac:dyDescent="0.25">
      <c r="A161">
        <v>1614</v>
      </c>
      <c r="B161" t="s">
        <v>5147</v>
      </c>
      <c r="C161">
        <v>144</v>
      </c>
      <c r="D161">
        <v>24</v>
      </c>
    </row>
    <row r="162" spans="1:4" x14ac:dyDescent="0.25">
      <c r="A162">
        <v>1615</v>
      </c>
      <c r="B162" t="s">
        <v>5148</v>
      </c>
      <c r="C162">
        <v>144</v>
      </c>
      <c r="D162">
        <v>24</v>
      </c>
    </row>
    <row r="163" spans="1:4" x14ac:dyDescent="0.25">
      <c r="A163">
        <v>1616</v>
      </c>
      <c r="B163" t="s">
        <v>5149</v>
      </c>
      <c r="C163">
        <v>144</v>
      </c>
      <c r="D163">
        <v>24</v>
      </c>
    </row>
    <row r="164" spans="1:4" x14ac:dyDescent="0.25">
      <c r="A164" t="s">
        <v>404</v>
      </c>
      <c r="B164" t="s">
        <v>5150</v>
      </c>
      <c r="C164">
        <v>576</v>
      </c>
      <c r="D164">
        <v>12</v>
      </c>
    </row>
    <row r="165" spans="1:4" x14ac:dyDescent="0.25">
      <c r="A165">
        <v>1621</v>
      </c>
      <c r="B165" t="s">
        <v>5151</v>
      </c>
      <c r="C165">
        <v>144</v>
      </c>
      <c r="D165">
        <v>24</v>
      </c>
    </row>
    <row r="166" spans="1:4" x14ac:dyDescent="0.25">
      <c r="A166">
        <v>1630</v>
      </c>
      <c r="B166" t="s">
        <v>5152</v>
      </c>
      <c r="C166">
        <v>144</v>
      </c>
      <c r="D166">
        <v>24</v>
      </c>
    </row>
    <row r="167" spans="1:4" x14ac:dyDescent="0.25">
      <c r="A167">
        <v>1631</v>
      </c>
      <c r="B167" t="s">
        <v>5153</v>
      </c>
      <c r="C167">
        <v>144</v>
      </c>
      <c r="D167">
        <v>24</v>
      </c>
    </row>
    <row r="168" spans="1:4" x14ac:dyDescent="0.25">
      <c r="A168">
        <v>1632</v>
      </c>
      <c r="B168" t="s">
        <v>5154</v>
      </c>
      <c r="C168">
        <v>144</v>
      </c>
      <c r="D168">
        <v>24</v>
      </c>
    </row>
    <row r="169" spans="1:4" x14ac:dyDescent="0.25">
      <c r="A169">
        <v>1633</v>
      </c>
      <c r="B169" t="s">
        <v>5155</v>
      </c>
      <c r="C169">
        <v>144</v>
      </c>
      <c r="D169">
        <v>24</v>
      </c>
    </row>
    <row r="170" spans="1:4" x14ac:dyDescent="0.25">
      <c r="A170">
        <v>1634</v>
      </c>
      <c r="B170" t="s">
        <v>5156</v>
      </c>
      <c r="C170">
        <v>144</v>
      </c>
      <c r="D170">
        <v>24</v>
      </c>
    </row>
    <row r="171" spans="1:4" x14ac:dyDescent="0.25">
      <c r="A171">
        <v>1635</v>
      </c>
      <c r="B171" t="s">
        <v>5153</v>
      </c>
      <c r="C171">
        <v>144</v>
      </c>
      <c r="D171">
        <v>24</v>
      </c>
    </row>
    <row r="172" spans="1:4" x14ac:dyDescent="0.25">
      <c r="A172">
        <v>1636</v>
      </c>
      <c r="B172" t="s">
        <v>5157</v>
      </c>
      <c r="C172">
        <v>144</v>
      </c>
      <c r="D172">
        <v>24</v>
      </c>
    </row>
    <row r="173" spans="1:4" x14ac:dyDescent="0.25">
      <c r="A173">
        <v>1637</v>
      </c>
      <c r="B173" t="s">
        <v>5158</v>
      </c>
      <c r="C173">
        <v>12</v>
      </c>
    </row>
    <row r="174" spans="1:4" x14ac:dyDescent="0.25">
      <c r="A174">
        <v>1638</v>
      </c>
      <c r="B174" t="s">
        <v>5159</v>
      </c>
      <c r="C174">
        <v>144</v>
      </c>
      <c r="D174">
        <v>24</v>
      </c>
    </row>
    <row r="175" spans="1:4" x14ac:dyDescent="0.25">
      <c r="A175">
        <v>16500</v>
      </c>
      <c r="B175" t="s">
        <v>5160</v>
      </c>
      <c r="C175">
        <v>48</v>
      </c>
    </row>
    <row r="176" spans="1:4" x14ac:dyDescent="0.25">
      <c r="A176">
        <v>168030</v>
      </c>
      <c r="B176" t="s">
        <v>5161</v>
      </c>
      <c r="C176">
        <v>10</v>
      </c>
    </row>
    <row r="177" spans="1:4" x14ac:dyDescent="0.25">
      <c r="A177">
        <v>17004</v>
      </c>
      <c r="B177" t="s">
        <v>5162</v>
      </c>
      <c r="C177">
        <v>144</v>
      </c>
      <c r="D177">
        <v>12</v>
      </c>
    </row>
    <row r="178" spans="1:4" x14ac:dyDescent="0.25">
      <c r="A178">
        <v>17005</v>
      </c>
      <c r="B178" t="s">
        <v>5163</v>
      </c>
      <c r="C178">
        <v>144</v>
      </c>
      <c r="D178">
        <v>12</v>
      </c>
    </row>
    <row r="179" spans="1:4" x14ac:dyDescent="0.25">
      <c r="A179">
        <v>17006</v>
      </c>
      <c r="B179" t="s">
        <v>5164</v>
      </c>
      <c r="C179">
        <v>144</v>
      </c>
      <c r="D179">
        <v>12</v>
      </c>
    </row>
    <row r="180" spans="1:4" x14ac:dyDescent="0.25">
      <c r="A180">
        <v>17016</v>
      </c>
      <c r="B180" t="s">
        <v>5165</v>
      </c>
      <c r="C180">
        <v>144</v>
      </c>
      <c r="D180">
        <v>24</v>
      </c>
    </row>
    <row r="181" spans="1:4" x14ac:dyDescent="0.25">
      <c r="A181">
        <v>17017</v>
      </c>
      <c r="B181" t="s">
        <v>5166</v>
      </c>
      <c r="C181">
        <v>144</v>
      </c>
      <c r="D181">
        <v>24</v>
      </c>
    </row>
    <row r="182" spans="1:4" x14ac:dyDescent="0.25">
      <c r="A182" t="s">
        <v>450</v>
      </c>
      <c r="B182" t="s">
        <v>5167</v>
      </c>
      <c r="C182">
        <v>144</v>
      </c>
      <c r="D182">
        <v>24</v>
      </c>
    </row>
    <row r="183" spans="1:4" x14ac:dyDescent="0.25">
      <c r="A183">
        <v>17019</v>
      </c>
      <c r="B183" t="s">
        <v>5168</v>
      </c>
      <c r="C183">
        <v>144</v>
      </c>
      <c r="D183">
        <v>24</v>
      </c>
    </row>
    <row r="184" spans="1:4" x14ac:dyDescent="0.25">
      <c r="A184">
        <v>1702</v>
      </c>
      <c r="B184" t="s">
        <v>5169</v>
      </c>
      <c r="C184">
        <v>144</v>
      </c>
      <c r="D184">
        <v>24</v>
      </c>
    </row>
    <row r="185" spans="1:4" x14ac:dyDescent="0.25">
      <c r="A185">
        <v>17020</v>
      </c>
      <c r="B185" t="s">
        <v>5170</v>
      </c>
      <c r="C185">
        <v>144</v>
      </c>
      <c r="D185">
        <v>24</v>
      </c>
    </row>
    <row r="186" spans="1:4" x14ac:dyDescent="0.25">
      <c r="A186">
        <v>17021</v>
      </c>
      <c r="B186" t="s">
        <v>5171</v>
      </c>
      <c r="C186">
        <v>144</v>
      </c>
      <c r="D186">
        <v>24</v>
      </c>
    </row>
    <row r="187" spans="1:4" x14ac:dyDescent="0.25">
      <c r="A187">
        <v>17022</v>
      </c>
      <c r="B187" t="s">
        <v>5172</v>
      </c>
      <c r="C187">
        <v>144</v>
      </c>
      <c r="D187">
        <v>24</v>
      </c>
    </row>
    <row r="188" spans="1:4" x14ac:dyDescent="0.25">
      <c r="A188">
        <v>17023</v>
      </c>
      <c r="B188" t="s">
        <v>5173</v>
      </c>
      <c r="C188">
        <v>144</v>
      </c>
      <c r="D188">
        <v>12</v>
      </c>
    </row>
    <row r="189" spans="1:4" x14ac:dyDescent="0.25">
      <c r="A189">
        <v>17024</v>
      </c>
      <c r="B189" t="s">
        <v>5174</v>
      </c>
      <c r="C189">
        <v>144</v>
      </c>
      <c r="D189">
        <v>12</v>
      </c>
    </row>
    <row r="190" spans="1:4" x14ac:dyDescent="0.25">
      <c r="A190">
        <v>17025</v>
      </c>
      <c r="B190" t="s">
        <v>5175</v>
      </c>
      <c r="C190">
        <v>144</v>
      </c>
      <c r="D190">
        <v>12</v>
      </c>
    </row>
    <row r="191" spans="1:4" x14ac:dyDescent="0.25">
      <c r="A191">
        <v>17026</v>
      </c>
      <c r="B191" t="s">
        <v>5176</v>
      </c>
      <c r="C191">
        <v>144</v>
      </c>
      <c r="D191">
        <v>24</v>
      </c>
    </row>
    <row r="192" spans="1:4" x14ac:dyDescent="0.25">
      <c r="A192">
        <v>17027</v>
      </c>
      <c r="B192" t="s">
        <v>5177</v>
      </c>
      <c r="C192">
        <v>144</v>
      </c>
      <c r="D192">
        <v>24</v>
      </c>
    </row>
    <row r="193" spans="1:4" x14ac:dyDescent="0.25">
      <c r="A193">
        <v>17028</v>
      </c>
      <c r="B193" t="s">
        <v>5178</v>
      </c>
      <c r="C193">
        <v>144</v>
      </c>
      <c r="D193">
        <v>24</v>
      </c>
    </row>
    <row r="194" spans="1:4" x14ac:dyDescent="0.25">
      <c r="A194">
        <v>1703</v>
      </c>
      <c r="B194" t="s">
        <v>5179</v>
      </c>
      <c r="C194">
        <v>144</v>
      </c>
      <c r="D194">
        <v>24</v>
      </c>
    </row>
    <row r="195" spans="1:4" x14ac:dyDescent="0.25">
      <c r="A195">
        <v>17030</v>
      </c>
      <c r="B195" t="s">
        <v>5180</v>
      </c>
      <c r="C195">
        <v>144</v>
      </c>
      <c r="D195">
        <v>24</v>
      </c>
    </row>
    <row r="196" spans="1:4" x14ac:dyDescent="0.25">
      <c r="A196">
        <v>17037</v>
      </c>
      <c r="B196" t="s">
        <v>5181</v>
      </c>
      <c r="C196">
        <v>144</v>
      </c>
      <c r="D196">
        <v>24</v>
      </c>
    </row>
    <row r="197" spans="1:4" x14ac:dyDescent="0.25">
      <c r="A197">
        <v>17039</v>
      </c>
      <c r="B197" t="s">
        <v>5182</v>
      </c>
      <c r="C197">
        <v>72</v>
      </c>
      <c r="D197">
        <v>12</v>
      </c>
    </row>
    <row r="198" spans="1:4" x14ac:dyDescent="0.25">
      <c r="A198">
        <v>1704</v>
      </c>
      <c r="B198" t="s">
        <v>5183</v>
      </c>
      <c r="C198">
        <v>144</v>
      </c>
      <c r="D198">
        <v>24</v>
      </c>
    </row>
    <row r="199" spans="1:4" x14ac:dyDescent="0.25">
      <c r="A199">
        <v>17041</v>
      </c>
      <c r="B199" t="s">
        <v>5184</v>
      </c>
      <c r="C199">
        <v>144</v>
      </c>
      <c r="D199">
        <v>12</v>
      </c>
    </row>
    <row r="200" spans="1:4" x14ac:dyDescent="0.25">
      <c r="A200">
        <v>17047</v>
      </c>
      <c r="B200" t="s">
        <v>5185</v>
      </c>
      <c r="C200">
        <v>144</v>
      </c>
      <c r="D200">
        <v>24</v>
      </c>
    </row>
    <row r="201" spans="1:4" x14ac:dyDescent="0.25">
      <c r="A201">
        <v>17048</v>
      </c>
      <c r="B201" t="s">
        <v>5186</v>
      </c>
      <c r="C201">
        <v>144</v>
      </c>
      <c r="D201">
        <v>24</v>
      </c>
    </row>
    <row r="202" spans="1:4" x14ac:dyDescent="0.25">
      <c r="A202">
        <v>17049</v>
      </c>
      <c r="B202" t="s">
        <v>5187</v>
      </c>
      <c r="C202">
        <v>144</v>
      </c>
      <c r="D202">
        <v>24</v>
      </c>
    </row>
    <row r="203" spans="1:4" x14ac:dyDescent="0.25">
      <c r="A203">
        <v>1705</v>
      </c>
      <c r="B203" t="s">
        <v>5188</v>
      </c>
      <c r="C203">
        <v>144</v>
      </c>
      <c r="D203">
        <v>24</v>
      </c>
    </row>
    <row r="204" spans="1:4" x14ac:dyDescent="0.25">
      <c r="A204">
        <v>17052</v>
      </c>
      <c r="B204" t="s">
        <v>5189</v>
      </c>
      <c r="C204">
        <v>144</v>
      </c>
      <c r="D204">
        <v>24</v>
      </c>
    </row>
    <row r="205" spans="1:4" x14ac:dyDescent="0.25">
      <c r="A205">
        <v>17053</v>
      </c>
      <c r="B205" t="s">
        <v>5190</v>
      </c>
      <c r="C205">
        <v>144</v>
      </c>
      <c r="D205">
        <v>24</v>
      </c>
    </row>
    <row r="206" spans="1:4" x14ac:dyDescent="0.25">
      <c r="A206">
        <v>17054</v>
      </c>
      <c r="B206" t="s">
        <v>5191</v>
      </c>
      <c r="C206">
        <v>72</v>
      </c>
      <c r="D206">
        <v>12</v>
      </c>
    </row>
    <row r="207" spans="1:4" x14ac:dyDescent="0.25">
      <c r="A207">
        <v>17059</v>
      </c>
      <c r="B207" t="s">
        <v>5192</v>
      </c>
      <c r="C207">
        <v>144</v>
      </c>
      <c r="D207">
        <v>24</v>
      </c>
    </row>
    <row r="208" spans="1:4" x14ac:dyDescent="0.25">
      <c r="A208">
        <v>1706</v>
      </c>
      <c r="B208" t="s">
        <v>5193</v>
      </c>
      <c r="C208">
        <v>144</v>
      </c>
      <c r="D208">
        <v>24</v>
      </c>
    </row>
    <row r="209" spans="1:4" x14ac:dyDescent="0.25">
      <c r="A209">
        <v>17061</v>
      </c>
      <c r="B209" t="s">
        <v>5194</v>
      </c>
      <c r="C209">
        <v>144</v>
      </c>
      <c r="D209">
        <v>24</v>
      </c>
    </row>
    <row r="210" spans="1:4" x14ac:dyDescent="0.25">
      <c r="A210">
        <v>17062</v>
      </c>
      <c r="B210" t="s">
        <v>5195</v>
      </c>
      <c r="C210">
        <v>144</v>
      </c>
      <c r="D210">
        <v>24</v>
      </c>
    </row>
    <row r="211" spans="1:4" x14ac:dyDescent="0.25">
      <c r="A211">
        <v>17063</v>
      </c>
      <c r="B211" t="s">
        <v>5196</v>
      </c>
      <c r="C211">
        <v>144</v>
      </c>
      <c r="D211">
        <v>24</v>
      </c>
    </row>
    <row r="212" spans="1:4" x14ac:dyDescent="0.25">
      <c r="A212">
        <v>17064</v>
      </c>
      <c r="B212" t="s">
        <v>5197</v>
      </c>
      <c r="C212">
        <v>144</v>
      </c>
      <c r="D212">
        <v>24</v>
      </c>
    </row>
    <row r="213" spans="1:4" x14ac:dyDescent="0.25">
      <c r="A213">
        <v>17065</v>
      </c>
      <c r="B213" t="s">
        <v>5198</v>
      </c>
      <c r="C213">
        <v>144</v>
      </c>
      <c r="D213">
        <v>24</v>
      </c>
    </row>
    <row r="214" spans="1:4" x14ac:dyDescent="0.25">
      <c r="A214">
        <v>17066</v>
      </c>
      <c r="B214" t="s">
        <v>5199</v>
      </c>
      <c r="C214">
        <v>144</v>
      </c>
      <c r="D214">
        <v>24</v>
      </c>
    </row>
    <row r="215" spans="1:4" x14ac:dyDescent="0.25">
      <c r="A215">
        <v>17067</v>
      </c>
      <c r="B215" t="s">
        <v>5200</v>
      </c>
      <c r="C215">
        <v>144</v>
      </c>
      <c r="D215">
        <v>24</v>
      </c>
    </row>
    <row r="216" spans="1:4" x14ac:dyDescent="0.25">
      <c r="A216">
        <v>1707</v>
      </c>
      <c r="B216" t="s">
        <v>5201</v>
      </c>
      <c r="C216">
        <v>144</v>
      </c>
      <c r="D216">
        <v>24</v>
      </c>
    </row>
    <row r="217" spans="1:4" x14ac:dyDescent="0.25">
      <c r="A217">
        <v>17070</v>
      </c>
      <c r="B217" t="s">
        <v>5202</v>
      </c>
      <c r="C217">
        <v>72</v>
      </c>
      <c r="D217">
        <v>12</v>
      </c>
    </row>
    <row r="218" spans="1:4" x14ac:dyDescent="0.25">
      <c r="A218">
        <v>17071</v>
      </c>
      <c r="B218" t="s">
        <v>5203</v>
      </c>
      <c r="C218">
        <v>144</v>
      </c>
      <c r="D218">
        <v>24</v>
      </c>
    </row>
    <row r="219" spans="1:4" x14ac:dyDescent="0.25">
      <c r="A219">
        <v>17075</v>
      </c>
      <c r="B219" t="s">
        <v>5204</v>
      </c>
      <c r="C219">
        <v>144</v>
      </c>
      <c r="D219">
        <v>24</v>
      </c>
    </row>
    <row r="220" spans="1:4" x14ac:dyDescent="0.25">
      <c r="A220">
        <v>1708</v>
      </c>
      <c r="B220" t="s">
        <v>5205</v>
      </c>
      <c r="C220">
        <v>144</v>
      </c>
      <c r="D220">
        <v>24</v>
      </c>
    </row>
    <row r="221" spans="1:4" x14ac:dyDescent="0.25">
      <c r="A221">
        <v>17080</v>
      </c>
      <c r="B221" t="s">
        <v>5206</v>
      </c>
      <c r="C221">
        <v>144</v>
      </c>
      <c r="D221">
        <v>24</v>
      </c>
    </row>
    <row r="222" spans="1:4" x14ac:dyDescent="0.25">
      <c r="A222">
        <v>17081</v>
      </c>
      <c r="B222" t="s">
        <v>5207</v>
      </c>
      <c r="C222">
        <v>144</v>
      </c>
      <c r="D222">
        <v>24</v>
      </c>
    </row>
    <row r="223" spans="1:4" x14ac:dyDescent="0.25">
      <c r="A223">
        <v>17082</v>
      </c>
      <c r="B223" t="s">
        <v>5208</v>
      </c>
      <c r="C223">
        <v>144</v>
      </c>
      <c r="D223">
        <v>24</v>
      </c>
    </row>
    <row r="224" spans="1:4" x14ac:dyDescent="0.25">
      <c r="A224">
        <v>17083</v>
      </c>
      <c r="B224" t="s">
        <v>5209</v>
      </c>
      <c r="C224">
        <v>144</v>
      </c>
      <c r="D224">
        <v>24</v>
      </c>
    </row>
    <row r="225" spans="1:4" x14ac:dyDescent="0.25">
      <c r="A225">
        <v>17084</v>
      </c>
      <c r="B225" t="s">
        <v>5210</v>
      </c>
      <c r="C225">
        <v>144</v>
      </c>
      <c r="D225">
        <v>24</v>
      </c>
    </row>
    <row r="226" spans="1:4" x14ac:dyDescent="0.25">
      <c r="A226">
        <v>17085</v>
      </c>
      <c r="B226" t="s">
        <v>5211</v>
      </c>
      <c r="C226">
        <v>144</v>
      </c>
      <c r="D226">
        <v>24</v>
      </c>
    </row>
    <row r="227" spans="1:4" x14ac:dyDescent="0.25">
      <c r="A227">
        <v>17086</v>
      </c>
      <c r="B227" t="s">
        <v>5212</v>
      </c>
      <c r="C227">
        <v>12</v>
      </c>
    </row>
    <row r="228" spans="1:4" x14ac:dyDescent="0.25">
      <c r="A228" t="s">
        <v>594</v>
      </c>
      <c r="B228" t="s">
        <v>5213</v>
      </c>
      <c r="C228">
        <v>144</v>
      </c>
      <c r="D228">
        <v>24</v>
      </c>
    </row>
    <row r="229" spans="1:4" x14ac:dyDescent="0.25">
      <c r="A229">
        <v>17091</v>
      </c>
      <c r="B229" t="s">
        <v>5214</v>
      </c>
      <c r="C229">
        <v>144</v>
      </c>
      <c r="D229">
        <v>24</v>
      </c>
    </row>
    <row r="230" spans="1:4" x14ac:dyDescent="0.25">
      <c r="A230">
        <v>17092</v>
      </c>
      <c r="B230" t="s">
        <v>5215</v>
      </c>
      <c r="C230">
        <v>144</v>
      </c>
      <c r="D230">
        <v>24</v>
      </c>
    </row>
    <row r="231" spans="1:4" x14ac:dyDescent="0.25">
      <c r="A231">
        <v>1713</v>
      </c>
      <c r="B231" t="s">
        <v>5216</v>
      </c>
      <c r="C231">
        <v>144</v>
      </c>
      <c r="D231">
        <v>24</v>
      </c>
    </row>
    <row r="232" spans="1:4" x14ac:dyDescent="0.25">
      <c r="A232">
        <v>1718</v>
      </c>
      <c r="B232" t="s">
        <v>5217</v>
      </c>
      <c r="C232">
        <v>144</v>
      </c>
      <c r="D232">
        <v>24</v>
      </c>
    </row>
    <row r="233" spans="1:4" x14ac:dyDescent="0.25">
      <c r="A233">
        <v>1720</v>
      </c>
      <c r="B233" t="s">
        <v>5218</v>
      </c>
      <c r="C233">
        <v>144</v>
      </c>
      <c r="D233">
        <v>24</v>
      </c>
    </row>
    <row r="234" spans="1:4" x14ac:dyDescent="0.25">
      <c r="A234">
        <v>1721</v>
      </c>
      <c r="B234" t="s">
        <v>5219</v>
      </c>
      <c r="C234">
        <v>144</v>
      </c>
      <c r="D234">
        <v>24</v>
      </c>
    </row>
    <row r="235" spans="1:4" x14ac:dyDescent="0.25">
      <c r="A235">
        <v>1722</v>
      </c>
      <c r="B235" t="s">
        <v>5220</v>
      </c>
      <c r="C235">
        <v>144</v>
      </c>
      <c r="D235">
        <v>24</v>
      </c>
    </row>
    <row r="236" spans="1:4" x14ac:dyDescent="0.25">
      <c r="A236">
        <v>1723</v>
      </c>
      <c r="B236" t="s">
        <v>5221</v>
      </c>
      <c r="C236">
        <v>144</v>
      </c>
      <c r="D236">
        <v>24</v>
      </c>
    </row>
    <row r="237" spans="1:4" x14ac:dyDescent="0.25">
      <c r="A237">
        <v>1724</v>
      </c>
      <c r="B237" t="s">
        <v>5222</v>
      </c>
      <c r="C237">
        <v>144</v>
      </c>
      <c r="D237">
        <v>24</v>
      </c>
    </row>
    <row r="238" spans="1:4" x14ac:dyDescent="0.25">
      <c r="A238">
        <v>1725</v>
      </c>
      <c r="B238" t="s">
        <v>5223</v>
      </c>
      <c r="C238">
        <v>144</v>
      </c>
      <c r="D238">
        <v>24</v>
      </c>
    </row>
    <row r="239" spans="1:4" x14ac:dyDescent="0.25">
      <c r="A239">
        <v>1732</v>
      </c>
      <c r="B239" t="s">
        <v>5224</v>
      </c>
      <c r="C239">
        <v>144</v>
      </c>
      <c r="D239">
        <v>24</v>
      </c>
    </row>
    <row r="240" spans="1:4" x14ac:dyDescent="0.25">
      <c r="A240">
        <v>1733</v>
      </c>
      <c r="B240" t="s">
        <v>5225</v>
      </c>
      <c r="C240">
        <v>144</v>
      </c>
      <c r="D240">
        <v>24</v>
      </c>
    </row>
    <row r="241" spans="1:4" x14ac:dyDescent="0.25">
      <c r="A241">
        <v>1734</v>
      </c>
      <c r="B241" t="s">
        <v>5226</v>
      </c>
      <c r="C241">
        <v>144</v>
      </c>
      <c r="D241">
        <v>24</v>
      </c>
    </row>
    <row r="242" spans="1:4" x14ac:dyDescent="0.25">
      <c r="A242">
        <v>1735</v>
      </c>
      <c r="B242" t="s">
        <v>5227</v>
      </c>
      <c r="C242">
        <v>144</v>
      </c>
      <c r="D242">
        <v>24</v>
      </c>
    </row>
    <row r="243" spans="1:4" x14ac:dyDescent="0.25">
      <c r="A243">
        <v>1736</v>
      </c>
      <c r="B243" t="s">
        <v>5228</v>
      </c>
      <c r="C243">
        <v>144</v>
      </c>
      <c r="D243">
        <v>24</v>
      </c>
    </row>
    <row r="244" spans="1:4" x14ac:dyDescent="0.25">
      <c r="A244">
        <v>1737</v>
      </c>
      <c r="B244" t="s">
        <v>5229</v>
      </c>
      <c r="C244">
        <v>144</v>
      </c>
      <c r="D244">
        <v>24</v>
      </c>
    </row>
    <row r="245" spans="1:4" x14ac:dyDescent="0.25">
      <c r="A245">
        <v>1738</v>
      </c>
      <c r="B245" t="s">
        <v>5230</v>
      </c>
      <c r="C245">
        <v>144</v>
      </c>
      <c r="D245">
        <v>24</v>
      </c>
    </row>
    <row r="246" spans="1:4" x14ac:dyDescent="0.25">
      <c r="A246">
        <v>1739</v>
      </c>
      <c r="B246" t="s">
        <v>5231</v>
      </c>
      <c r="C246">
        <v>144</v>
      </c>
      <c r="D246">
        <v>24</v>
      </c>
    </row>
    <row r="247" spans="1:4" x14ac:dyDescent="0.25">
      <c r="A247">
        <v>1741</v>
      </c>
      <c r="B247" t="s">
        <v>5232</v>
      </c>
      <c r="C247">
        <v>144</v>
      </c>
      <c r="D247">
        <v>24</v>
      </c>
    </row>
    <row r="248" spans="1:4" x14ac:dyDescent="0.25">
      <c r="A248">
        <v>1742</v>
      </c>
      <c r="B248" t="s">
        <v>5233</v>
      </c>
      <c r="C248">
        <v>144</v>
      </c>
      <c r="D248">
        <v>24</v>
      </c>
    </row>
    <row r="249" spans="1:4" x14ac:dyDescent="0.25">
      <c r="A249">
        <v>1743</v>
      </c>
      <c r="B249" t="s">
        <v>5234</v>
      </c>
      <c r="C249">
        <v>144</v>
      </c>
      <c r="D249">
        <v>24</v>
      </c>
    </row>
    <row r="250" spans="1:4" x14ac:dyDescent="0.25">
      <c r="A250">
        <v>1748</v>
      </c>
      <c r="B250" t="s">
        <v>5235</v>
      </c>
      <c r="C250">
        <v>144</v>
      </c>
      <c r="D250">
        <v>24</v>
      </c>
    </row>
    <row r="251" spans="1:4" x14ac:dyDescent="0.25">
      <c r="A251">
        <v>1752</v>
      </c>
      <c r="B251" t="s">
        <v>5236</v>
      </c>
      <c r="C251">
        <v>144</v>
      </c>
      <c r="D251">
        <v>24</v>
      </c>
    </row>
    <row r="252" spans="1:4" x14ac:dyDescent="0.25">
      <c r="A252">
        <v>1753</v>
      </c>
      <c r="B252" t="s">
        <v>5237</v>
      </c>
      <c r="C252">
        <v>144</v>
      </c>
      <c r="D252">
        <v>24</v>
      </c>
    </row>
    <row r="253" spans="1:4" x14ac:dyDescent="0.25">
      <c r="A253">
        <v>1754</v>
      </c>
      <c r="B253" t="s">
        <v>5238</v>
      </c>
      <c r="C253">
        <v>144</v>
      </c>
      <c r="D253">
        <v>24</v>
      </c>
    </row>
    <row r="254" spans="1:4" x14ac:dyDescent="0.25">
      <c r="A254">
        <v>1755</v>
      </c>
      <c r="B254" t="s">
        <v>5239</v>
      </c>
      <c r="C254">
        <v>144</v>
      </c>
      <c r="D254">
        <v>24</v>
      </c>
    </row>
    <row r="255" spans="1:4" x14ac:dyDescent="0.25">
      <c r="A255">
        <v>1756</v>
      </c>
      <c r="B255" t="s">
        <v>5240</v>
      </c>
      <c r="C255">
        <v>144</v>
      </c>
      <c r="D255">
        <v>24</v>
      </c>
    </row>
    <row r="256" spans="1:4" x14ac:dyDescent="0.25">
      <c r="A256">
        <v>176</v>
      </c>
      <c r="B256" t="s">
        <v>5241</v>
      </c>
      <c r="C256">
        <v>48</v>
      </c>
    </row>
    <row r="257" spans="1:4" x14ac:dyDescent="0.25">
      <c r="A257">
        <v>1763</v>
      </c>
      <c r="B257" t="s">
        <v>5242</v>
      </c>
      <c r="C257">
        <v>144</v>
      </c>
      <c r="D257">
        <v>24</v>
      </c>
    </row>
    <row r="258" spans="1:4" x14ac:dyDescent="0.25">
      <c r="A258">
        <v>1769</v>
      </c>
      <c r="B258" t="s">
        <v>5243</v>
      </c>
      <c r="C258">
        <v>144</v>
      </c>
      <c r="D258">
        <v>24</v>
      </c>
    </row>
    <row r="259" spans="1:4" x14ac:dyDescent="0.25">
      <c r="A259">
        <v>1770</v>
      </c>
      <c r="B259" t="s">
        <v>5244</v>
      </c>
      <c r="C259">
        <v>144</v>
      </c>
      <c r="D259">
        <v>24</v>
      </c>
    </row>
    <row r="260" spans="1:4" x14ac:dyDescent="0.25">
      <c r="A260">
        <v>1775</v>
      </c>
      <c r="B260" t="s">
        <v>5245</v>
      </c>
      <c r="C260">
        <v>144</v>
      </c>
      <c r="D260">
        <v>24</v>
      </c>
    </row>
    <row r="261" spans="1:4" x14ac:dyDescent="0.25">
      <c r="A261">
        <v>1776</v>
      </c>
      <c r="B261" t="s">
        <v>5246</v>
      </c>
      <c r="C261">
        <v>144</v>
      </c>
      <c r="D261">
        <v>24</v>
      </c>
    </row>
    <row r="262" spans="1:4" x14ac:dyDescent="0.25">
      <c r="A262">
        <v>1778</v>
      </c>
      <c r="B262" t="s">
        <v>5247</v>
      </c>
      <c r="C262">
        <v>144</v>
      </c>
      <c r="D262">
        <v>24</v>
      </c>
    </row>
    <row r="263" spans="1:4" x14ac:dyDescent="0.25">
      <c r="A263">
        <v>1781</v>
      </c>
      <c r="B263" t="s">
        <v>5248</v>
      </c>
      <c r="C263">
        <v>144</v>
      </c>
      <c r="D263">
        <v>24</v>
      </c>
    </row>
    <row r="264" spans="1:4" x14ac:dyDescent="0.25">
      <c r="A264">
        <v>1788</v>
      </c>
      <c r="B264" t="s">
        <v>5249</v>
      </c>
      <c r="C264">
        <v>144</v>
      </c>
      <c r="D264">
        <v>24</v>
      </c>
    </row>
    <row r="265" spans="1:4" x14ac:dyDescent="0.25">
      <c r="A265">
        <v>1793</v>
      </c>
      <c r="B265" t="s">
        <v>5250</v>
      </c>
      <c r="C265">
        <v>144</v>
      </c>
      <c r="D265">
        <v>24</v>
      </c>
    </row>
    <row r="266" spans="1:4" x14ac:dyDescent="0.25">
      <c r="A266">
        <v>1794</v>
      </c>
      <c r="B266" t="s">
        <v>5251</v>
      </c>
      <c r="C266">
        <v>144</v>
      </c>
      <c r="D266">
        <v>24</v>
      </c>
    </row>
    <row r="267" spans="1:4" x14ac:dyDescent="0.25">
      <c r="A267">
        <v>1795</v>
      </c>
      <c r="B267" t="s">
        <v>5252</v>
      </c>
      <c r="C267">
        <v>144</v>
      </c>
      <c r="D267">
        <v>24</v>
      </c>
    </row>
    <row r="268" spans="1:4" x14ac:dyDescent="0.25">
      <c r="A268">
        <v>1796</v>
      </c>
      <c r="B268" t="s">
        <v>5253</v>
      </c>
      <c r="C268">
        <v>144</v>
      </c>
      <c r="D268">
        <v>24</v>
      </c>
    </row>
    <row r="269" spans="1:4" x14ac:dyDescent="0.25">
      <c r="A269">
        <v>1797</v>
      </c>
      <c r="B269" t="s">
        <v>5254</v>
      </c>
      <c r="C269">
        <v>144</v>
      </c>
      <c r="D269">
        <v>24</v>
      </c>
    </row>
    <row r="270" spans="1:4" x14ac:dyDescent="0.25">
      <c r="A270">
        <v>1801</v>
      </c>
      <c r="B270" t="s">
        <v>5255</v>
      </c>
      <c r="C270">
        <v>72</v>
      </c>
      <c r="D270">
        <v>24</v>
      </c>
    </row>
    <row r="271" spans="1:4" x14ac:dyDescent="0.25">
      <c r="A271">
        <v>1802</v>
      </c>
      <c r="B271" t="s">
        <v>5256</v>
      </c>
      <c r="C271">
        <v>72</v>
      </c>
      <c r="D271">
        <v>24</v>
      </c>
    </row>
    <row r="272" spans="1:4" x14ac:dyDescent="0.25">
      <c r="A272">
        <v>1803</v>
      </c>
      <c r="B272" t="s">
        <v>5257</v>
      </c>
      <c r="C272">
        <v>24</v>
      </c>
    </row>
    <row r="273" spans="1:4" x14ac:dyDescent="0.25">
      <c r="A273">
        <v>1804</v>
      </c>
      <c r="B273" t="s">
        <v>5258</v>
      </c>
      <c r="C273">
        <v>24</v>
      </c>
    </row>
    <row r="274" spans="1:4" x14ac:dyDescent="0.25">
      <c r="A274">
        <v>1805</v>
      </c>
      <c r="B274" t="s">
        <v>5259</v>
      </c>
      <c r="C274">
        <v>24</v>
      </c>
    </row>
    <row r="275" spans="1:4" x14ac:dyDescent="0.25">
      <c r="A275">
        <v>1806</v>
      </c>
      <c r="B275" t="s">
        <v>5260</v>
      </c>
      <c r="C275">
        <v>48</v>
      </c>
    </row>
    <row r="276" spans="1:4" x14ac:dyDescent="0.25">
      <c r="A276">
        <v>1810</v>
      </c>
      <c r="B276" t="s">
        <v>5261</v>
      </c>
      <c r="C276">
        <v>12</v>
      </c>
    </row>
    <row r="277" spans="1:4" x14ac:dyDescent="0.25">
      <c r="A277">
        <v>1812</v>
      </c>
      <c r="B277" t="s">
        <v>5262</v>
      </c>
      <c r="C277">
        <v>48</v>
      </c>
    </row>
    <row r="278" spans="1:4" x14ac:dyDescent="0.25">
      <c r="A278">
        <v>1814</v>
      </c>
      <c r="B278" t="s">
        <v>5263</v>
      </c>
      <c r="C278">
        <v>12</v>
      </c>
    </row>
    <row r="279" spans="1:4" x14ac:dyDescent="0.25">
      <c r="A279">
        <v>1815</v>
      </c>
      <c r="B279" t="s">
        <v>5264</v>
      </c>
      <c r="C279">
        <v>24</v>
      </c>
    </row>
    <row r="280" spans="1:4" x14ac:dyDescent="0.25">
      <c r="A280">
        <v>1816</v>
      </c>
      <c r="B280" t="s">
        <v>5265</v>
      </c>
      <c r="C280">
        <v>24</v>
      </c>
    </row>
    <row r="281" spans="1:4" x14ac:dyDescent="0.25">
      <c r="A281">
        <v>1828</v>
      </c>
      <c r="B281" t="s">
        <v>5266</v>
      </c>
      <c r="C281">
        <v>24</v>
      </c>
    </row>
    <row r="282" spans="1:4" x14ac:dyDescent="0.25">
      <c r="A282">
        <v>1829</v>
      </c>
      <c r="B282" t="s">
        <v>5267</v>
      </c>
      <c r="C282">
        <v>48</v>
      </c>
    </row>
    <row r="283" spans="1:4" x14ac:dyDescent="0.25">
      <c r="A283">
        <v>1830</v>
      </c>
      <c r="B283" t="s">
        <v>5268</v>
      </c>
      <c r="C283">
        <v>48</v>
      </c>
    </row>
    <row r="284" spans="1:4" x14ac:dyDescent="0.25">
      <c r="A284">
        <v>1832</v>
      </c>
      <c r="B284" t="s">
        <v>5269</v>
      </c>
      <c r="C284">
        <v>48</v>
      </c>
    </row>
    <row r="285" spans="1:4" x14ac:dyDescent="0.25">
      <c r="A285">
        <v>1833</v>
      </c>
      <c r="B285" t="s">
        <v>5270</v>
      </c>
      <c r="C285">
        <v>48</v>
      </c>
    </row>
    <row r="286" spans="1:4" x14ac:dyDescent="0.25">
      <c r="A286">
        <v>18834</v>
      </c>
      <c r="B286" t="s">
        <v>5271</v>
      </c>
      <c r="C286">
        <v>48</v>
      </c>
    </row>
    <row r="287" spans="1:4" x14ac:dyDescent="0.25">
      <c r="A287">
        <v>1903</v>
      </c>
      <c r="B287" t="s">
        <v>5272</v>
      </c>
      <c r="C287">
        <v>144</v>
      </c>
      <c r="D287">
        <v>24</v>
      </c>
    </row>
    <row r="288" spans="1:4" x14ac:dyDescent="0.25">
      <c r="A288">
        <v>1904</v>
      </c>
      <c r="B288" t="s">
        <v>5273</v>
      </c>
      <c r="C288">
        <v>144</v>
      </c>
      <c r="D288">
        <v>24</v>
      </c>
    </row>
    <row r="289" spans="1:4" x14ac:dyDescent="0.25">
      <c r="A289">
        <v>1906</v>
      </c>
      <c r="B289" t="s">
        <v>5274</v>
      </c>
      <c r="C289">
        <v>144</v>
      </c>
      <c r="D289">
        <v>24</v>
      </c>
    </row>
    <row r="290" spans="1:4" x14ac:dyDescent="0.25">
      <c r="A290">
        <v>1907</v>
      </c>
      <c r="B290" t="s">
        <v>5275</v>
      </c>
      <c r="C290">
        <v>144</v>
      </c>
      <c r="D290">
        <v>24</v>
      </c>
    </row>
    <row r="291" spans="1:4" x14ac:dyDescent="0.25">
      <c r="A291">
        <v>1908</v>
      </c>
      <c r="B291" t="s">
        <v>5276</v>
      </c>
      <c r="C291">
        <v>144</v>
      </c>
      <c r="D291">
        <v>24</v>
      </c>
    </row>
    <row r="292" spans="1:4" x14ac:dyDescent="0.25">
      <c r="A292">
        <v>1909</v>
      </c>
      <c r="B292" t="s">
        <v>5277</v>
      </c>
      <c r="C292">
        <v>144</v>
      </c>
      <c r="D292">
        <v>24</v>
      </c>
    </row>
    <row r="293" spans="1:4" x14ac:dyDescent="0.25">
      <c r="A293">
        <v>1910</v>
      </c>
      <c r="B293" t="s">
        <v>5278</v>
      </c>
      <c r="C293">
        <v>144</v>
      </c>
      <c r="D293">
        <v>24</v>
      </c>
    </row>
    <row r="294" spans="1:4" x14ac:dyDescent="0.25">
      <c r="A294">
        <v>1911</v>
      </c>
      <c r="B294" t="s">
        <v>5279</v>
      </c>
      <c r="C294">
        <v>144</v>
      </c>
      <c r="D294">
        <v>24</v>
      </c>
    </row>
    <row r="295" spans="1:4" x14ac:dyDescent="0.25">
      <c r="A295">
        <v>1912</v>
      </c>
      <c r="B295" t="s">
        <v>5280</v>
      </c>
      <c r="C295">
        <v>144</v>
      </c>
      <c r="D295">
        <v>24</v>
      </c>
    </row>
    <row r="296" spans="1:4" x14ac:dyDescent="0.25">
      <c r="A296">
        <v>1913</v>
      </c>
      <c r="B296" t="s">
        <v>5281</v>
      </c>
      <c r="C296">
        <v>144</v>
      </c>
      <c r="D296">
        <v>24</v>
      </c>
    </row>
    <row r="297" spans="1:4" x14ac:dyDescent="0.25">
      <c r="A297">
        <v>1914</v>
      </c>
      <c r="B297" t="s">
        <v>5282</v>
      </c>
      <c r="C297">
        <v>144</v>
      </c>
      <c r="D297">
        <v>24</v>
      </c>
    </row>
    <row r="298" spans="1:4" x14ac:dyDescent="0.25">
      <c r="A298">
        <v>1915</v>
      </c>
      <c r="B298" t="s">
        <v>5283</v>
      </c>
      <c r="C298">
        <v>144</v>
      </c>
      <c r="D298">
        <v>24</v>
      </c>
    </row>
    <row r="299" spans="1:4" x14ac:dyDescent="0.25">
      <c r="A299">
        <v>1916</v>
      </c>
      <c r="B299" t="s">
        <v>5284</v>
      </c>
      <c r="C299">
        <v>144</v>
      </c>
      <c r="D299">
        <v>24</v>
      </c>
    </row>
    <row r="300" spans="1:4" x14ac:dyDescent="0.25">
      <c r="A300">
        <v>1917</v>
      </c>
      <c r="B300" t="s">
        <v>5285</v>
      </c>
      <c r="C300">
        <v>144</v>
      </c>
      <c r="D300">
        <v>24</v>
      </c>
    </row>
    <row r="301" spans="1:4" x14ac:dyDescent="0.25">
      <c r="A301">
        <v>1919</v>
      </c>
      <c r="B301" t="s">
        <v>5286</v>
      </c>
      <c r="C301">
        <v>144</v>
      </c>
      <c r="D301">
        <v>24</v>
      </c>
    </row>
    <row r="302" spans="1:4" x14ac:dyDescent="0.25">
      <c r="A302">
        <v>1920</v>
      </c>
      <c r="B302" t="s">
        <v>5287</v>
      </c>
      <c r="C302">
        <v>144</v>
      </c>
      <c r="D302">
        <v>24</v>
      </c>
    </row>
    <row r="303" spans="1:4" x14ac:dyDescent="0.25">
      <c r="A303">
        <v>1921</v>
      </c>
      <c r="B303" t="s">
        <v>5288</v>
      </c>
      <c r="C303">
        <v>144</v>
      </c>
      <c r="D303">
        <v>24</v>
      </c>
    </row>
    <row r="304" spans="1:4" x14ac:dyDescent="0.25">
      <c r="A304">
        <v>1922</v>
      </c>
      <c r="B304" t="s">
        <v>5289</v>
      </c>
      <c r="C304">
        <v>144</v>
      </c>
      <c r="D304">
        <v>24</v>
      </c>
    </row>
    <row r="305" spans="1:4" x14ac:dyDescent="0.25">
      <c r="A305">
        <v>1925</v>
      </c>
      <c r="B305" t="s">
        <v>5290</v>
      </c>
      <c r="C305">
        <v>144</v>
      </c>
      <c r="D305">
        <v>24</v>
      </c>
    </row>
    <row r="306" spans="1:4" x14ac:dyDescent="0.25">
      <c r="A306">
        <v>1926</v>
      </c>
      <c r="B306" t="s">
        <v>5291</v>
      </c>
      <c r="C306">
        <v>144</v>
      </c>
      <c r="D306">
        <v>24</v>
      </c>
    </row>
    <row r="307" spans="1:4" x14ac:dyDescent="0.25">
      <c r="A307">
        <v>1927</v>
      </c>
      <c r="B307" t="s">
        <v>5292</v>
      </c>
      <c r="C307">
        <v>144</v>
      </c>
      <c r="D307">
        <v>24</v>
      </c>
    </row>
    <row r="308" spans="1:4" x14ac:dyDescent="0.25">
      <c r="A308">
        <v>1928</v>
      </c>
      <c r="B308" t="s">
        <v>5293</v>
      </c>
      <c r="C308">
        <v>144</v>
      </c>
      <c r="D308">
        <v>24</v>
      </c>
    </row>
    <row r="309" spans="1:4" x14ac:dyDescent="0.25">
      <c r="A309">
        <v>1929</v>
      </c>
      <c r="B309" t="s">
        <v>5294</v>
      </c>
      <c r="C309">
        <v>144</v>
      </c>
      <c r="D309">
        <v>24</v>
      </c>
    </row>
    <row r="310" spans="1:4" x14ac:dyDescent="0.25">
      <c r="A310">
        <v>1933</v>
      </c>
      <c r="B310" t="s">
        <v>5295</v>
      </c>
      <c r="C310">
        <v>144</v>
      </c>
      <c r="D310">
        <v>24</v>
      </c>
    </row>
    <row r="311" spans="1:4" x14ac:dyDescent="0.25">
      <c r="A311">
        <v>1934</v>
      </c>
      <c r="B311" t="s">
        <v>5296</v>
      </c>
      <c r="C311">
        <v>144</v>
      </c>
      <c r="D311">
        <v>24</v>
      </c>
    </row>
    <row r="312" spans="1:4" x14ac:dyDescent="0.25">
      <c r="A312">
        <v>1939</v>
      </c>
      <c r="B312" t="s">
        <v>5297</v>
      </c>
      <c r="C312">
        <v>144</v>
      </c>
      <c r="D312">
        <v>24</v>
      </c>
    </row>
    <row r="313" spans="1:4" x14ac:dyDescent="0.25">
      <c r="A313">
        <v>1940</v>
      </c>
      <c r="B313" t="s">
        <v>5279</v>
      </c>
      <c r="C313">
        <v>288</v>
      </c>
      <c r="D313">
        <v>24</v>
      </c>
    </row>
    <row r="314" spans="1:4" x14ac:dyDescent="0.25">
      <c r="A314">
        <v>1941</v>
      </c>
      <c r="B314" t="s">
        <v>5298</v>
      </c>
      <c r="C314">
        <v>144</v>
      </c>
      <c r="D314">
        <v>24</v>
      </c>
    </row>
    <row r="315" spans="1:4" x14ac:dyDescent="0.25">
      <c r="A315">
        <v>196917</v>
      </c>
      <c r="B315" t="s">
        <v>5299</v>
      </c>
      <c r="C315">
        <v>60</v>
      </c>
    </row>
    <row r="316" spans="1:4" x14ac:dyDescent="0.25">
      <c r="A316">
        <v>2000</v>
      </c>
      <c r="B316" t="s">
        <v>5300</v>
      </c>
      <c r="C316">
        <v>144</v>
      </c>
      <c r="D316">
        <v>24</v>
      </c>
    </row>
    <row r="317" spans="1:4" x14ac:dyDescent="0.25">
      <c r="A317">
        <v>2001</v>
      </c>
      <c r="B317" t="s">
        <v>5301</v>
      </c>
      <c r="C317">
        <v>144</v>
      </c>
      <c r="D317">
        <v>24</v>
      </c>
    </row>
    <row r="318" spans="1:4" x14ac:dyDescent="0.25">
      <c r="A318" t="s">
        <v>4897</v>
      </c>
      <c r="B318" t="s">
        <v>5302</v>
      </c>
      <c r="C318">
        <v>1</v>
      </c>
    </row>
    <row r="319" spans="1:4" x14ac:dyDescent="0.25">
      <c r="A319" t="s">
        <v>4898</v>
      </c>
      <c r="B319" t="s">
        <v>5303</v>
      </c>
      <c r="C319">
        <v>1</v>
      </c>
    </row>
    <row r="320" spans="1:4" x14ac:dyDescent="0.25">
      <c r="A320" t="s">
        <v>4899</v>
      </c>
      <c r="B320" t="s">
        <v>5304</v>
      </c>
      <c r="C320">
        <v>1</v>
      </c>
    </row>
    <row r="321" spans="1:4" x14ac:dyDescent="0.25">
      <c r="A321" t="s">
        <v>4900</v>
      </c>
      <c r="B321" t="s">
        <v>5305</v>
      </c>
      <c r="C321">
        <v>1</v>
      </c>
    </row>
    <row r="322" spans="1:4" x14ac:dyDescent="0.25">
      <c r="A322" t="s">
        <v>4901</v>
      </c>
      <c r="B322" t="s">
        <v>5306</v>
      </c>
      <c r="C322">
        <v>1</v>
      </c>
    </row>
    <row r="323" spans="1:4" x14ac:dyDescent="0.25">
      <c r="A323">
        <v>2005</v>
      </c>
      <c r="B323" t="s">
        <v>5307</v>
      </c>
      <c r="C323">
        <v>144</v>
      </c>
      <c r="D323">
        <v>24</v>
      </c>
    </row>
    <row r="324" spans="1:4" x14ac:dyDescent="0.25">
      <c r="A324">
        <v>20050</v>
      </c>
      <c r="B324" t="s">
        <v>5308</v>
      </c>
      <c r="C324">
        <v>1</v>
      </c>
    </row>
    <row r="325" spans="1:4" x14ac:dyDescent="0.25">
      <c r="A325">
        <v>2006</v>
      </c>
      <c r="B325" t="s">
        <v>5309</v>
      </c>
      <c r="C325">
        <v>144</v>
      </c>
      <c r="D325">
        <v>24</v>
      </c>
    </row>
    <row r="326" spans="1:4" x14ac:dyDescent="0.25">
      <c r="A326">
        <v>2007</v>
      </c>
      <c r="B326" t="s">
        <v>5310</v>
      </c>
      <c r="C326">
        <v>144</v>
      </c>
      <c r="D326">
        <v>24</v>
      </c>
    </row>
    <row r="327" spans="1:4" x14ac:dyDescent="0.25">
      <c r="A327">
        <v>20070</v>
      </c>
      <c r="B327" t="s">
        <v>5311</v>
      </c>
      <c r="C327">
        <v>1</v>
      </c>
    </row>
    <row r="328" spans="1:4" x14ac:dyDescent="0.25">
      <c r="A328">
        <v>2008</v>
      </c>
      <c r="B328" t="s">
        <v>5312</v>
      </c>
      <c r="C328">
        <v>144</v>
      </c>
      <c r="D328">
        <v>24</v>
      </c>
    </row>
    <row r="329" spans="1:4" x14ac:dyDescent="0.25">
      <c r="A329">
        <v>20080</v>
      </c>
      <c r="B329" t="s">
        <v>5313</v>
      </c>
      <c r="C329">
        <v>1</v>
      </c>
    </row>
    <row r="330" spans="1:4" x14ac:dyDescent="0.25">
      <c r="A330">
        <v>2010</v>
      </c>
      <c r="B330" t="s">
        <v>5314</v>
      </c>
      <c r="C330">
        <v>144</v>
      </c>
      <c r="D330">
        <v>24</v>
      </c>
    </row>
    <row r="331" spans="1:4" x14ac:dyDescent="0.25">
      <c r="A331">
        <v>2011</v>
      </c>
      <c r="B331" t="s">
        <v>5315</v>
      </c>
      <c r="C331">
        <v>144</v>
      </c>
      <c r="D331">
        <v>24</v>
      </c>
    </row>
    <row r="332" spans="1:4" x14ac:dyDescent="0.25">
      <c r="A332">
        <v>2012</v>
      </c>
      <c r="B332" t="s">
        <v>5316</v>
      </c>
      <c r="C332">
        <v>72</v>
      </c>
      <c r="D332">
        <v>24</v>
      </c>
    </row>
    <row r="333" spans="1:4" x14ac:dyDescent="0.25">
      <c r="A333">
        <v>2013</v>
      </c>
      <c r="B333" t="s">
        <v>5317</v>
      </c>
      <c r="C333">
        <v>24</v>
      </c>
    </row>
    <row r="334" spans="1:4" x14ac:dyDescent="0.25">
      <c r="A334">
        <v>2014</v>
      </c>
      <c r="B334" t="s">
        <v>5318</v>
      </c>
      <c r="C334">
        <v>48</v>
      </c>
    </row>
    <row r="335" spans="1:4" x14ac:dyDescent="0.25">
      <c r="A335">
        <v>2015</v>
      </c>
      <c r="B335" t="s">
        <v>5319</v>
      </c>
      <c r="C335">
        <v>72</v>
      </c>
      <c r="D335">
        <v>24</v>
      </c>
    </row>
    <row r="336" spans="1:4" x14ac:dyDescent="0.25">
      <c r="A336">
        <v>2019</v>
      </c>
      <c r="B336" t="s">
        <v>5320</v>
      </c>
      <c r="C336">
        <v>2</v>
      </c>
    </row>
    <row r="337" spans="1:4" x14ac:dyDescent="0.25">
      <c r="A337">
        <v>2022</v>
      </c>
      <c r="B337" t="s">
        <v>5321</v>
      </c>
      <c r="C337">
        <v>144</v>
      </c>
      <c r="D337">
        <v>24</v>
      </c>
    </row>
    <row r="338" spans="1:4" x14ac:dyDescent="0.25">
      <c r="A338">
        <v>2023</v>
      </c>
      <c r="B338" t="s">
        <v>5322</v>
      </c>
      <c r="C338">
        <v>144</v>
      </c>
      <c r="D338">
        <v>24</v>
      </c>
    </row>
    <row r="339" spans="1:4" x14ac:dyDescent="0.25">
      <c r="A339">
        <v>2024</v>
      </c>
      <c r="B339" t="s">
        <v>5323</v>
      </c>
      <c r="C339">
        <v>144</v>
      </c>
      <c r="D339">
        <v>24</v>
      </c>
    </row>
    <row r="340" spans="1:4" x14ac:dyDescent="0.25">
      <c r="A340">
        <v>2025</v>
      </c>
      <c r="B340" t="s">
        <v>5324</v>
      </c>
      <c r="C340">
        <v>144</v>
      </c>
      <c r="D340">
        <v>24</v>
      </c>
    </row>
    <row r="341" spans="1:4" x14ac:dyDescent="0.25">
      <c r="A341">
        <v>2027</v>
      </c>
      <c r="B341" t="s">
        <v>5325</v>
      </c>
      <c r="C341">
        <v>72</v>
      </c>
      <c r="D341">
        <v>24</v>
      </c>
    </row>
    <row r="342" spans="1:4" x14ac:dyDescent="0.25">
      <c r="A342">
        <v>2028</v>
      </c>
      <c r="B342" t="s">
        <v>5326</v>
      </c>
      <c r="C342">
        <v>72</v>
      </c>
      <c r="D342">
        <v>24</v>
      </c>
    </row>
    <row r="343" spans="1:4" x14ac:dyDescent="0.25">
      <c r="A343">
        <v>2029</v>
      </c>
      <c r="B343" t="s">
        <v>5327</v>
      </c>
      <c r="C343">
        <v>144</v>
      </c>
      <c r="D343">
        <v>24</v>
      </c>
    </row>
    <row r="344" spans="1:4" x14ac:dyDescent="0.25">
      <c r="A344">
        <v>203</v>
      </c>
      <c r="B344" t="s">
        <v>5328</v>
      </c>
      <c r="C344">
        <v>144</v>
      </c>
      <c r="D344">
        <v>24</v>
      </c>
    </row>
    <row r="345" spans="1:4" x14ac:dyDescent="0.25">
      <c r="A345">
        <v>2030</v>
      </c>
      <c r="B345" t="s">
        <v>5329</v>
      </c>
      <c r="C345">
        <v>72</v>
      </c>
      <c r="D345">
        <v>12</v>
      </c>
    </row>
    <row r="346" spans="1:4" x14ac:dyDescent="0.25">
      <c r="A346">
        <v>204</v>
      </c>
      <c r="B346" t="s">
        <v>5330</v>
      </c>
      <c r="C346">
        <v>72</v>
      </c>
      <c r="D346">
        <v>24</v>
      </c>
    </row>
    <row r="347" spans="1:4" x14ac:dyDescent="0.25">
      <c r="A347">
        <v>2041</v>
      </c>
      <c r="B347" t="s">
        <v>5331</v>
      </c>
      <c r="C347">
        <v>600</v>
      </c>
      <c r="D347">
        <v>30</v>
      </c>
    </row>
    <row r="348" spans="1:4" x14ac:dyDescent="0.25">
      <c r="A348">
        <v>2042</v>
      </c>
      <c r="B348" t="s">
        <v>5332</v>
      </c>
      <c r="C348">
        <v>144</v>
      </c>
      <c r="D348">
        <v>24</v>
      </c>
    </row>
    <row r="349" spans="1:4" x14ac:dyDescent="0.25">
      <c r="A349">
        <v>2043</v>
      </c>
      <c r="B349" t="s">
        <v>5333</v>
      </c>
      <c r="C349">
        <v>144</v>
      </c>
      <c r="D349">
        <v>24</v>
      </c>
    </row>
    <row r="350" spans="1:4" x14ac:dyDescent="0.25">
      <c r="A350">
        <v>2044</v>
      </c>
      <c r="B350" t="s">
        <v>5334</v>
      </c>
      <c r="C350">
        <v>48</v>
      </c>
    </row>
    <row r="351" spans="1:4" x14ac:dyDescent="0.25">
      <c r="A351">
        <v>2045</v>
      </c>
      <c r="B351" t="s">
        <v>5335</v>
      </c>
      <c r="C351">
        <v>2</v>
      </c>
    </row>
    <row r="352" spans="1:4" x14ac:dyDescent="0.25">
      <c r="A352">
        <v>2046</v>
      </c>
      <c r="B352" t="s">
        <v>5336</v>
      </c>
      <c r="C352">
        <v>24</v>
      </c>
    </row>
    <row r="353" spans="1:4" x14ac:dyDescent="0.25">
      <c r="A353">
        <v>2049</v>
      </c>
      <c r="B353" t="s">
        <v>5337</v>
      </c>
      <c r="C353">
        <v>48</v>
      </c>
    </row>
    <row r="354" spans="1:4" x14ac:dyDescent="0.25">
      <c r="A354">
        <v>205</v>
      </c>
      <c r="B354" t="s">
        <v>5338</v>
      </c>
      <c r="C354">
        <v>72</v>
      </c>
      <c r="D354">
        <v>24</v>
      </c>
    </row>
    <row r="355" spans="1:4" x14ac:dyDescent="0.25">
      <c r="A355">
        <v>2050</v>
      </c>
      <c r="B355" t="s">
        <v>5339</v>
      </c>
      <c r="C355">
        <v>144</v>
      </c>
      <c r="D355">
        <v>24</v>
      </c>
    </row>
    <row r="356" spans="1:4" x14ac:dyDescent="0.25">
      <c r="A356">
        <v>2051</v>
      </c>
      <c r="B356" t="s">
        <v>5340</v>
      </c>
      <c r="C356">
        <v>144</v>
      </c>
      <c r="D356">
        <v>24</v>
      </c>
    </row>
    <row r="357" spans="1:4" x14ac:dyDescent="0.25">
      <c r="A357">
        <v>2052</v>
      </c>
      <c r="B357" t="s">
        <v>5341</v>
      </c>
      <c r="C357">
        <v>144</v>
      </c>
      <c r="D357">
        <v>24</v>
      </c>
    </row>
    <row r="358" spans="1:4" x14ac:dyDescent="0.25">
      <c r="A358">
        <v>2053</v>
      </c>
      <c r="B358" t="s">
        <v>5342</v>
      </c>
      <c r="C358">
        <v>288</v>
      </c>
      <c r="D358">
        <v>12</v>
      </c>
    </row>
    <row r="359" spans="1:4" x14ac:dyDescent="0.25">
      <c r="A359">
        <v>2054</v>
      </c>
      <c r="B359" t="s">
        <v>5343</v>
      </c>
      <c r="C359">
        <v>288</v>
      </c>
      <c r="D359">
        <v>12</v>
      </c>
    </row>
    <row r="360" spans="1:4" x14ac:dyDescent="0.25">
      <c r="A360">
        <v>2055</v>
      </c>
      <c r="B360" t="s">
        <v>5344</v>
      </c>
      <c r="C360">
        <v>288</v>
      </c>
      <c r="D360">
        <v>12</v>
      </c>
    </row>
    <row r="361" spans="1:4" x14ac:dyDescent="0.25">
      <c r="A361">
        <v>206</v>
      </c>
      <c r="B361" t="s">
        <v>5345</v>
      </c>
      <c r="C361">
        <v>144</v>
      </c>
      <c r="D361">
        <v>24</v>
      </c>
    </row>
    <row r="362" spans="1:4" x14ac:dyDescent="0.25">
      <c r="A362">
        <v>20650</v>
      </c>
      <c r="B362" t="s">
        <v>5346</v>
      </c>
      <c r="C362">
        <v>24</v>
      </c>
    </row>
    <row r="363" spans="1:4" x14ac:dyDescent="0.25">
      <c r="A363">
        <v>207</v>
      </c>
      <c r="B363" t="s">
        <v>5347</v>
      </c>
      <c r="C363">
        <v>144</v>
      </c>
      <c r="D363">
        <v>24</v>
      </c>
    </row>
    <row r="364" spans="1:4" x14ac:dyDescent="0.25">
      <c r="A364">
        <v>2070</v>
      </c>
      <c r="B364" t="s">
        <v>5348</v>
      </c>
      <c r="C364">
        <v>48</v>
      </c>
      <c r="D364">
        <v>12</v>
      </c>
    </row>
    <row r="365" spans="1:4" x14ac:dyDescent="0.25">
      <c r="A365">
        <v>2071</v>
      </c>
      <c r="B365" t="s">
        <v>5349</v>
      </c>
      <c r="C365">
        <v>24</v>
      </c>
      <c r="D365">
        <v>6</v>
      </c>
    </row>
    <row r="366" spans="1:4" x14ac:dyDescent="0.25">
      <c r="A366">
        <v>208</v>
      </c>
      <c r="B366" t="s">
        <v>5350</v>
      </c>
      <c r="C366">
        <v>144</v>
      </c>
      <c r="D366">
        <v>24</v>
      </c>
    </row>
    <row r="367" spans="1:4" x14ac:dyDescent="0.25">
      <c r="A367">
        <v>2080</v>
      </c>
      <c r="B367" t="s">
        <v>5351</v>
      </c>
      <c r="C367">
        <v>144</v>
      </c>
      <c r="D367">
        <v>24</v>
      </c>
    </row>
    <row r="368" spans="1:4" x14ac:dyDescent="0.25">
      <c r="A368">
        <v>209</v>
      </c>
      <c r="B368" t="s">
        <v>5352</v>
      </c>
      <c r="C368">
        <v>144</v>
      </c>
      <c r="D368">
        <v>24</v>
      </c>
    </row>
    <row r="369" spans="1:4" x14ac:dyDescent="0.25">
      <c r="A369">
        <v>2090</v>
      </c>
      <c r="B369" t="s">
        <v>5353</v>
      </c>
      <c r="C369">
        <v>144</v>
      </c>
      <c r="D369">
        <v>24</v>
      </c>
    </row>
    <row r="370" spans="1:4" x14ac:dyDescent="0.25">
      <c r="A370">
        <v>2091</v>
      </c>
      <c r="B370" t="s">
        <v>5354</v>
      </c>
      <c r="C370">
        <v>12</v>
      </c>
    </row>
    <row r="371" spans="1:4" x14ac:dyDescent="0.25">
      <c r="A371">
        <v>2092</v>
      </c>
      <c r="B371" t="s">
        <v>5355</v>
      </c>
      <c r="C371">
        <v>144</v>
      </c>
      <c r="D371">
        <v>24</v>
      </c>
    </row>
    <row r="372" spans="1:4" x14ac:dyDescent="0.25">
      <c r="A372">
        <v>2093</v>
      </c>
      <c r="B372" t="s">
        <v>5356</v>
      </c>
      <c r="C372">
        <v>144</v>
      </c>
      <c r="D372">
        <v>24</v>
      </c>
    </row>
    <row r="373" spans="1:4" x14ac:dyDescent="0.25">
      <c r="A373">
        <v>2094</v>
      </c>
      <c r="B373" t="s">
        <v>5357</v>
      </c>
      <c r="C373">
        <v>144</v>
      </c>
      <c r="D373">
        <v>24</v>
      </c>
    </row>
    <row r="374" spans="1:4" x14ac:dyDescent="0.25">
      <c r="A374">
        <v>2099</v>
      </c>
      <c r="B374" t="s">
        <v>5358</v>
      </c>
      <c r="C374">
        <v>24</v>
      </c>
    </row>
    <row r="375" spans="1:4" x14ac:dyDescent="0.25">
      <c r="A375">
        <v>210</v>
      </c>
      <c r="B375" t="s">
        <v>5359</v>
      </c>
      <c r="C375">
        <v>144</v>
      </c>
      <c r="D375">
        <v>24</v>
      </c>
    </row>
    <row r="376" spans="1:4" x14ac:dyDescent="0.25">
      <c r="A376">
        <v>211</v>
      </c>
      <c r="B376" t="s">
        <v>5360</v>
      </c>
      <c r="C376">
        <v>144</v>
      </c>
      <c r="D376">
        <v>24</v>
      </c>
    </row>
    <row r="377" spans="1:4" x14ac:dyDescent="0.25">
      <c r="A377">
        <v>212</v>
      </c>
      <c r="B377" t="s">
        <v>5361</v>
      </c>
      <c r="C377">
        <v>144</v>
      </c>
      <c r="D377">
        <v>24</v>
      </c>
    </row>
    <row r="378" spans="1:4" x14ac:dyDescent="0.25">
      <c r="A378">
        <v>213</v>
      </c>
      <c r="B378" t="s">
        <v>5362</v>
      </c>
      <c r="C378">
        <v>144</v>
      </c>
      <c r="D378">
        <v>24</v>
      </c>
    </row>
    <row r="379" spans="1:4" x14ac:dyDescent="0.25">
      <c r="A379">
        <v>2130</v>
      </c>
      <c r="B379" t="s">
        <v>5363</v>
      </c>
      <c r="C379">
        <v>144</v>
      </c>
      <c r="D379">
        <v>24</v>
      </c>
    </row>
    <row r="380" spans="1:4" x14ac:dyDescent="0.25">
      <c r="A380">
        <v>2131</v>
      </c>
      <c r="B380" t="s">
        <v>5364</v>
      </c>
      <c r="C380">
        <v>10</v>
      </c>
    </row>
    <row r="381" spans="1:4" x14ac:dyDescent="0.25">
      <c r="A381">
        <v>2132</v>
      </c>
      <c r="B381" t="s">
        <v>5365</v>
      </c>
      <c r="C381">
        <v>144</v>
      </c>
      <c r="D381">
        <v>24</v>
      </c>
    </row>
    <row r="382" spans="1:4" x14ac:dyDescent="0.25">
      <c r="A382">
        <v>2133</v>
      </c>
      <c r="B382" t="s">
        <v>5366</v>
      </c>
      <c r="C382">
        <v>10</v>
      </c>
    </row>
    <row r="383" spans="1:4" x14ac:dyDescent="0.25">
      <c r="A383">
        <v>2138</v>
      </c>
      <c r="B383" t="s">
        <v>5367</v>
      </c>
      <c r="C383">
        <v>48</v>
      </c>
    </row>
    <row r="384" spans="1:4" x14ac:dyDescent="0.25">
      <c r="A384">
        <v>2139</v>
      </c>
      <c r="B384" t="s">
        <v>5368</v>
      </c>
      <c r="C384">
        <v>48</v>
      </c>
    </row>
    <row r="385" spans="1:4" x14ac:dyDescent="0.25">
      <c r="A385">
        <v>214</v>
      </c>
      <c r="B385" t="s">
        <v>5369</v>
      </c>
      <c r="C385">
        <v>144</v>
      </c>
      <c r="D385">
        <v>24</v>
      </c>
    </row>
    <row r="386" spans="1:4" x14ac:dyDescent="0.25">
      <c r="A386">
        <v>2140</v>
      </c>
      <c r="B386" t="s">
        <v>5370</v>
      </c>
      <c r="C386">
        <v>48</v>
      </c>
    </row>
    <row r="387" spans="1:4" x14ac:dyDescent="0.25">
      <c r="A387">
        <v>215</v>
      </c>
      <c r="B387" t="s">
        <v>5371</v>
      </c>
      <c r="C387">
        <v>144</v>
      </c>
      <c r="D387">
        <v>24</v>
      </c>
    </row>
    <row r="388" spans="1:4" x14ac:dyDescent="0.25">
      <c r="A388">
        <v>2150</v>
      </c>
      <c r="B388" t="s">
        <v>5372</v>
      </c>
      <c r="C388">
        <v>288</v>
      </c>
      <c r="D388">
        <v>24</v>
      </c>
    </row>
    <row r="389" spans="1:4" x14ac:dyDescent="0.25">
      <c r="A389">
        <v>2151</v>
      </c>
      <c r="B389" t="s">
        <v>5373</v>
      </c>
      <c r="C389">
        <v>144</v>
      </c>
      <c r="D389">
        <v>24</v>
      </c>
    </row>
    <row r="390" spans="1:4" x14ac:dyDescent="0.25">
      <c r="A390">
        <v>2163</v>
      </c>
      <c r="B390" t="s">
        <v>5374</v>
      </c>
      <c r="C390">
        <v>48</v>
      </c>
    </row>
    <row r="391" spans="1:4" x14ac:dyDescent="0.25">
      <c r="A391">
        <v>2170</v>
      </c>
      <c r="B391" t="s">
        <v>5375</v>
      </c>
      <c r="C391">
        <v>48</v>
      </c>
    </row>
    <row r="392" spans="1:4" x14ac:dyDescent="0.25">
      <c r="A392">
        <v>2172</v>
      </c>
      <c r="B392" t="s">
        <v>5376</v>
      </c>
      <c r="C392">
        <v>48</v>
      </c>
    </row>
    <row r="393" spans="1:4" x14ac:dyDescent="0.25">
      <c r="A393">
        <v>2174</v>
      </c>
      <c r="B393" t="s">
        <v>5377</v>
      </c>
      <c r="C393">
        <v>48</v>
      </c>
    </row>
    <row r="394" spans="1:4" x14ac:dyDescent="0.25">
      <c r="A394">
        <v>2176</v>
      </c>
      <c r="B394" t="s">
        <v>5378</v>
      </c>
      <c r="C394">
        <v>48</v>
      </c>
    </row>
    <row r="395" spans="1:4" x14ac:dyDescent="0.25">
      <c r="A395">
        <v>2180</v>
      </c>
      <c r="B395" t="s">
        <v>5379</v>
      </c>
      <c r="C395">
        <v>5</v>
      </c>
    </row>
    <row r="396" spans="1:4" x14ac:dyDescent="0.25">
      <c r="A396">
        <v>2181</v>
      </c>
      <c r="B396" t="s">
        <v>5380</v>
      </c>
      <c r="C396">
        <v>5</v>
      </c>
    </row>
    <row r="397" spans="1:4" x14ac:dyDescent="0.25">
      <c r="A397">
        <v>2182</v>
      </c>
      <c r="B397" t="s">
        <v>5381</v>
      </c>
      <c r="C397">
        <v>5</v>
      </c>
    </row>
    <row r="398" spans="1:4" x14ac:dyDescent="0.25">
      <c r="A398">
        <v>2183</v>
      </c>
      <c r="B398" t="s">
        <v>5382</v>
      </c>
      <c r="C398">
        <v>5</v>
      </c>
    </row>
    <row r="399" spans="1:4" x14ac:dyDescent="0.25">
      <c r="A399">
        <v>2184</v>
      </c>
      <c r="B399" t="s">
        <v>5383</v>
      </c>
      <c r="C399">
        <v>5</v>
      </c>
    </row>
    <row r="400" spans="1:4" x14ac:dyDescent="0.25">
      <c r="A400">
        <v>2185</v>
      </c>
      <c r="B400" t="s">
        <v>5384</v>
      </c>
      <c r="C400">
        <v>5</v>
      </c>
    </row>
    <row r="401" spans="1:4" x14ac:dyDescent="0.25">
      <c r="A401">
        <v>2196</v>
      </c>
      <c r="B401" t="s">
        <v>5385</v>
      </c>
      <c r="C401">
        <v>3</v>
      </c>
    </row>
    <row r="402" spans="1:4" x14ac:dyDescent="0.25">
      <c r="A402">
        <v>2197</v>
      </c>
      <c r="B402" t="s">
        <v>5386</v>
      </c>
      <c r="C402">
        <v>3</v>
      </c>
    </row>
    <row r="403" spans="1:4" x14ac:dyDescent="0.25">
      <c r="A403">
        <v>2198</v>
      </c>
      <c r="B403" t="s">
        <v>5387</v>
      </c>
      <c r="C403">
        <v>3</v>
      </c>
    </row>
    <row r="404" spans="1:4" x14ac:dyDescent="0.25">
      <c r="A404">
        <v>2199</v>
      </c>
      <c r="B404" t="s">
        <v>5388</v>
      </c>
      <c r="C404">
        <v>3</v>
      </c>
    </row>
    <row r="405" spans="1:4" x14ac:dyDescent="0.25">
      <c r="A405">
        <v>2201</v>
      </c>
      <c r="B405" t="s">
        <v>5389</v>
      </c>
      <c r="C405">
        <v>72</v>
      </c>
      <c r="D405">
        <v>24</v>
      </c>
    </row>
    <row r="406" spans="1:4" x14ac:dyDescent="0.25">
      <c r="A406">
        <v>2202</v>
      </c>
      <c r="B406" t="s">
        <v>5390</v>
      </c>
      <c r="C406">
        <v>144</v>
      </c>
      <c r="D406">
        <v>24</v>
      </c>
    </row>
    <row r="407" spans="1:4" x14ac:dyDescent="0.25">
      <c r="A407">
        <v>2204</v>
      </c>
      <c r="B407" t="s">
        <v>5391</v>
      </c>
      <c r="C407">
        <v>72</v>
      </c>
      <c r="D407">
        <v>24</v>
      </c>
    </row>
    <row r="408" spans="1:4" x14ac:dyDescent="0.25">
      <c r="A408">
        <v>2205</v>
      </c>
      <c r="B408" t="s">
        <v>5392</v>
      </c>
      <c r="C408">
        <v>72</v>
      </c>
      <c r="D408">
        <v>24</v>
      </c>
    </row>
    <row r="409" spans="1:4" x14ac:dyDescent="0.25">
      <c r="A409">
        <v>2206</v>
      </c>
      <c r="B409" t="s">
        <v>5393</v>
      </c>
      <c r="C409">
        <v>144</v>
      </c>
      <c r="D409">
        <v>24</v>
      </c>
    </row>
    <row r="410" spans="1:4" x14ac:dyDescent="0.25">
      <c r="A410">
        <v>2207</v>
      </c>
      <c r="B410" t="s">
        <v>5394</v>
      </c>
      <c r="C410">
        <v>72</v>
      </c>
      <c r="D410">
        <v>24</v>
      </c>
    </row>
    <row r="411" spans="1:4" x14ac:dyDescent="0.25">
      <c r="A411">
        <v>2209</v>
      </c>
      <c r="B411" t="s">
        <v>5395</v>
      </c>
      <c r="C411">
        <v>72</v>
      </c>
      <c r="D411">
        <v>24</v>
      </c>
    </row>
    <row r="412" spans="1:4" x14ac:dyDescent="0.25">
      <c r="A412">
        <v>2211</v>
      </c>
      <c r="B412" t="s">
        <v>5396</v>
      </c>
      <c r="C412">
        <v>144</v>
      </c>
      <c r="D412">
        <v>24</v>
      </c>
    </row>
    <row r="413" spans="1:4" x14ac:dyDescent="0.25">
      <c r="A413">
        <v>2216</v>
      </c>
      <c r="B413" t="s">
        <v>5397</v>
      </c>
      <c r="C413">
        <v>144</v>
      </c>
      <c r="D413">
        <v>24</v>
      </c>
    </row>
    <row r="414" spans="1:4" x14ac:dyDescent="0.25">
      <c r="A414">
        <v>222</v>
      </c>
      <c r="B414" t="s">
        <v>5398</v>
      </c>
      <c r="C414">
        <v>72</v>
      </c>
      <c r="D414">
        <v>24</v>
      </c>
    </row>
    <row r="415" spans="1:4" x14ac:dyDescent="0.25">
      <c r="A415">
        <v>2223</v>
      </c>
      <c r="B415" t="s">
        <v>5399</v>
      </c>
      <c r="C415">
        <v>72</v>
      </c>
      <c r="D415">
        <v>24</v>
      </c>
    </row>
    <row r="416" spans="1:4" x14ac:dyDescent="0.25">
      <c r="A416">
        <v>2225</v>
      </c>
      <c r="B416" t="s">
        <v>5400</v>
      </c>
      <c r="C416">
        <v>72</v>
      </c>
      <c r="D416">
        <v>24</v>
      </c>
    </row>
    <row r="417" spans="1:4" x14ac:dyDescent="0.25">
      <c r="A417">
        <v>2227</v>
      </c>
      <c r="B417" t="s">
        <v>5401</v>
      </c>
      <c r="C417">
        <v>72</v>
      </c>
      <c r="D417">
        <v>24</v>
      </c>
    </row>
    <row r="418" spans="1:4" x14ac:dyDescent="0.25">
      <c r="A418">
        <v>223</v>
      </c>
      <c r="B418" t="s">
        <v>5402</v>
      </c>
      <c r="C418">
        <v>72</v>
      </c>
      <c r="D418">
        <v>24</v>
      </c>
    </row>
    <row r="419" spans="1:4" x14ac:dyDescent="0.25">
      <c r="A419">
        <v>2230</v>
      </c>
      <c r="B419" t="s">
        <v>5403</v>
      </c>
      <c r="C419">
        <v>72</v>
      </c>
      <c r="D419">
        <v>24</v>
      </c>
    </row>
    <row r="420" spans="1:4" x14ac:dyDescent="0.25">
      <c r="A420">
        <v>2232</v>
      </c>
      <c r="B420" t="s">
        <v>5404</v>
      </c>
      <c r="C420">
        <v>72</v>
      </c>
      <c r="D420">
        <v>24</v>
      </c>
    </row>
    <row r="421" spans="1:4" x14ac:dyDescent="0.25">
      <c r="A421">
        <v>2233</v>
      </c>
      <c r="B421" t="s">
        <v>5405</v>
      </c>
      <c r="C421">
        <v>72</v>
      </c>
      <c r="D421">
        <v>24</v>
      </c>
    </row>
    <row r="422" spans="1:4" x14ac:dyDescent="0.25">
      <c r="A422">
        <v>2234</v>
      </c>
      <c r="B422" t="s">
        <v>5406</v>
      </c>
      <c r="C422">
        <v>72</v>
      </c>
      <c r="D422">
        <v>24</v>
      </c>
    </row>
    <row r="423" spans="1:4" x14ac:dyDescent="0.25">
      <c r="A423">
        <v>2235</v>
      </c>
      <c r="B423" t="s">
        <v>5407</v>
      </c>
      <c r="C423">
        <v>288</v>
      </c>
      <c r="D423">
        <v>24</v>
      </c>
    </row>
    <row r="424" spans="1:4" x14ac:dyDescent="0.25">
      <c r="A424">
        <v>2236</v>
      </c>
      <c r="B424" t="s">
        <v>5408</v>
      </c>
      <c r="C424">
        <v>24</v>
      </c>
    </row>
    <row r="425" spans="1:4" x14ac:dyDescent="0.25">
      <c r="A425">
        <v>229</v>
      </c>
      <c r="B425" t="s">
        <v>5409</v>
      </c>
      <c r="C425">
        <v>144</v>
      </c>
      <c r="D425">
        <v>24</v>
      </c>
    </row>
    <row r="426" spans="1:4" x14ac:dyDescent="0.25">
      <c r="A426">
        <v>230</v>
      </c>
      <c r="B426" t="s">
        <v>5410</v>
      </c>
      <c r="C426">
        <v>144</v>
      </c>
      <c r="D426">
        <v>24</v>
      </c>
    </row>
    <row r="427" spans="1:4" x14ac:dyDescent="0.25">
      <c r="A427">
        <v>2300</v>
      </c>
      <c r="B427" t="s">
        <v>5411</v>
      </c>
      <c r="C427">
        <v>144</v>
      </c>
      <c r="D427">
        <v>24</v>
      </c>
    </row>
    <row r="428" spans="1:4" x14ac:dyDescent="0.25">
      <c r="A428">
        <v>2301</v>
      </c>
      <c r="B428" t="s">
        <v>5412</v>
      </c>
      <c r="C428">
        <v>144</v>
      </c>
      <c r="D428">
        <v>24</v>
      </c>
    </row>
    <row r="429" spans="1:4" x14ac:dyDescent="0.25">
      <c r="A429">
        <v>2303</v>
      </c>
      <c r="B429" t="s">
        <v>5413</v>
      </c>
      <c r="C429">
        <v>72</v>
      </c>
      <c r="D429">
        <v>12</v>
      </c>
    </row>
    <row r="430" spans="1:4" x14ac:dyDescent="0.25">
      <c r="A430">
        <v>2304</v>
      </c>
      <c r="B430" t="s">
        <v>5414</v>
      </c>
      <c r="C430">
        <v>72</v>
      </c>
      <c r="D430">
        <v>12</v>
      </c>
    </row>
    <row r="431" spans="1:4" x14ac:dyDescent="0.25">
      <c r="A431">
        <v>2306</v>
      </c>
      <c r="B431" t="s">
        <v>5415</v>
      </c>
      <c r="C431">
        <v>144</v>
      </c>
      <c r="D431">
        <v>24</v>
      </c>
    </row>
    <row r="432" spans="1:4" x14ac:dyDescent="0.25">
      <c r="A432">
        <v>2307</v>
      </c>
      <c r="B432" t="s">
        <v>5416</v>
      </c>
      <c r="C432">
        <v>144</v>
      </c>
      <c r="D432">
        <v>24</v>
      </c>
    </row>
    <row r="433" spans="1:4" x14ac:dyDescent="0.25">
      <c r="A433">
        <v>231</v>
      </c>
      <c r="B433" t="s">
        <v>5417</v>
      </c>
      <c r="C433">
        <v>144</v>
      </c>
      <c r="D433">
        <v>24</v>
      </c>
    </row>
    <row r="434" spans="1:4" x14ac:dyDescent="0.25">
      <c r="A434">
        <v>2314</v>
      </c>
      <c r="B434" t="s">
        <v>5418</v>
      </c>
      <c r="C434">
        <v>144</v>
      </c>
      <c r="D434">
        <v>24</v>
      </c>
    </row>
    <row r="435" spans="1:4" x14ac:dyDescent="0.25">
      <c r="A435">
        <v>23149</v>
      </c>
      <c r="B435" t="s">
        <v>5419</v>
      </c>
      <c r="C435">
        <v>48</v>
      </c>
    </row>
    <row r="436" spans="1:4" x14ac:dyDescent="0.25">
      <c r="A436">
        <v>2315</v>
      </c>
      <c r="B436" t="s">
        <v>5420</v>
      </c>
      <c r="C436">
        <v>144</v>
      </c>
      <c r="D436">
        <v>24</v>
      </c>
    </row>
    <row r="437" spans="1:4" x14ac:dyDescent="0.25">
      <c r="A437">
        <v>23156</v>
      </c>
      <c r="B437" t="s">
        <v>5421</v>
      </c>
      <c r="C437">
        <v>48</v>
      </c>
    </row>
    <row r="438" spans="1:4" x14ac:dyDescent="0.25">
      <c r="A438">
        <v>2317</v>
      </c>
      <c r="B438" t="s">
        <v>5422</v>
      </c>
      <c r="C438">
        <v>144</v>
      </c>
      <c r="D438">
        <v>24</v>
      </c>
    </row>
    <row r="439" spans="1:4" x14ac:dyDescent="0.25">
      <c r="A439">
        <v>23170</v>
      </c>
      <c r="B439" t="s">
        <v>5423</v>
      </c>
      <c r="C439">
        <v>48</v>
      </c>
    </row>
    <row r="440" spans="1:4" x14ac:dyDescent="0.25">
      <c r="A440">
        <v>23187</v>
      </c>
      <c r="B440" t="s">
        <v>5424</v>
      </c>
      <c r="C440">
        <v>48</v>
      </c>
    </row>
    <row r="441" spans="1:4" x14ac:dyDescent="0.25">
      <c r="A441">
        <v>2319</v>
      </c>
      <c r="B441" t="s">
        <v>5425</v>
      </c>
      <c r="C441">
        <v>144</v>
      </c>
      <c r="D441">
        <v>24</v>
      </c>
    </row>
    <row r="442" spans="1:4" x14ac:dyDescent="0.25">
      <c r="A442">
        <v>2320</v>
      </c>
      <c r="B442" t="s">
        <v>5426</v>
      </c>
      <c r="C442">
        <v>144</v>
      </c>
      <c r="D442">
        <v>24</v>
      </c>
    </row>
    <row r="443" spans="1:4" x14ac:dyDescent="0.25">
      <c r="A443">
        <v>2321</v>
      </c>
      <c r="B443" t="s">
        <v>5427</v>
      </c>
      <c r="C443">
        <v>144</v>
      </c>
      <c r="D443">
        <v>24</v>
      </c>
    </row>
    <row r="444" spans="1:4" x14ac:dyDescent="0.25">
      <c r="A444">
        <v>2323</v>
      </c>
      <c r="B444" t="s">
        <v>5428</v>
      </c>
      <c r="C444">
        <v>144</v>
      </c>
      <c r="D444">
        <v>24</v>
      </c>
    </row>
    <row r="445" spans="1:4" x14ac:dyDescent="0.25">
      <c r="A445">
        <v>2325</v>
      </c>
      <c r="B445" t="s">
        <v>5429</v>
      </c>
      <c r="C445">
        <v>144</v>
      </c>
      <c r="D445">
        <v>24</v>
      </c>
    </row>
    <row r="446" spans="1:4" x14ac:dyDescent="0.25">
      <c r="A446">
        <v>2326</v>
      </c>
      <c r="B446" t="s">
        <v>5430</v>
      </c>
      <c r="C446">
        <v>144</v>
      </c>
      <c r="D446">
        <v>24</v>
      </c>
    </row>
    <row r="447" spans="1:4" x14ac:dyDescent="0.25">
      <c r="A447">
        <v>2330</v>
      </c>
      <c r="B447" t="s">
        <v>5431</v>
      </c>
      <c r="C447">
        <v>144</v>
      </c>
      <c r="D447">
        <v>24</v>
      </c>
    </row>
    <row r="448" spans="1:4" x14ac:dyDescent="0.25">
      <c r="A448">
        <v>2331</v>
      </c>
      <c r="B448" t="s">
        <v>5432</v>
      </c>
      <c r="C448">
        <v>72</v>
      </c>
      <c r="D448">
        <v>12</v>
      </c>
    </row>
    <row r="449" spans="1:4" x14ac:dyDescent="0.25">
      <c r="A449">
        <v>2332</v>
      </c>
      <c r="B449" t="s">
        <v>5433</v>
      </c>
      <c r="C449">
        <v>72</v>
      </c>
      <c r="D449">
        <v>12</v>
      </c>
    </row>
    <row r="450" spans="1:4" x14ac:dyDescent="0.25">
      <c r="A450">
        <v>2333</v>
      </c>
      <c r="B450" t="s">
        <v>5434</v>
      </c>
      <c r="C450">
        <v>144</v>
      </c>
      <c r="D450">
        <v>24</v>
      </c>
    </row>
    <row r="451" spans="1:4" x14ac:dyDescent="0.25">
      <c r="A451">
        <v>2341</v>
      </c>
      <c r="B451" t="s">
        <v>5435</v>
      </c>
      <c r="C451">
        <v>144</v>
      </c>
      <c r="D451">
        <v>12</v>
      </c>
    </row>
    <row r="452" spans="1:4" x14ac:dyDescent="0.25">
      <c r="A452">
        <v>2343</v>
      </c>
      <c r="B452" t="s">
        <v>5436</v>
      </c>
      <c r="C452">
        <v>144</v>
      </c>
      <c r="D452">
        <v>24</v>
      </c>
    </row>
    <row r="453" spans="1:4" x14ac:dyDescent="0.25">
      <c r="A453">
        <v>2344</v>
      </c>
      <c r="B453" t="s">
        <v>5437</v>
      </c>
      <c r="C453">
        <v>144</v>
      </c>
      <c r="D453">
        <v>24</v>
      </c>
    </row>
    <row r="454" spans="1:4" x14ac:dyDescent="0.25">
      <c r="A454">
        <v>2345</v>
      </c>
      <c r="B454" t="s">
        <v>5438</v>
      </c>
      <c r="C454">
        <v>144</v>
      </c>
      <c r="D454">
        <v>24</v>
      </c>
    </row>
    <row r="455" spans="1:4" x14ac:dyDescent="0.25">
      <c r="A455">
        <v>2346</v>
      </c>
      <c r="B455" t="s">
        <v>5439</v>
      </c>
      <c r="C455">
        <v>144</v>
      </c>
      <c r="D455">
        <v>24</v>
      </c>
    </row>
    <row r="456" spans="1:4" x14ac:dyDescent="0.25">
      <c r="A456">
        <v>240</v>
      </c>
      <c r="B456" t="s">
        <v>5440</v>
      </c>
      <c r="C456">
        <v>144</v>
      </c>
      <c r="D456">
        <v>24</v>
      </c>
    </row>
    <row r="457" spans="1:4" x14ac:dyDescent="0.25">
      <c r="A457">
        <v>2401</v>
      </c>
      <c r="B457" t="s">
        <v>5441</v>
      </c>
      <c r="C457">
        <v>24</v>
      </c>
    </row>
    <row r="458" spans="1:4" x14ac:dyDescent="0.25">
      <c r="A458">
        <v>2402</v>
      </c>
      <c r="B458" t="s">
        <v>5442</v>
      </c>
      <c r="C458">
        <v>72</v>
      </c>
      <c r="D458">
        <v>24</v>
      </c>
    </row>
    <row r="459" spans="1:4" x14ac:dyDescent="0.25">
      <c r="A459">
        <v>2405</v>
      </c>
      <c r="B459" t="s">
        <v>5443</v>
      </c>
      <c r="C459">
        <v>24</v>
      </c>
    </row>
    <row r="460" spans="1:4" x14ac:dyDescent="0.25">
      <c r="A460">
        <v>2406</v>
      </c>
      <c r="B460" t="s">
        <v>5444</v>
      </c>
      <c r="C460">
        <v>24</v>
      </c>
    </row>
    <row r="461" spans="1:4" x14ac:dyDescent="0.25">
      <c r="A461">
        <v>2409</v>
      </c>
      <c r="B461" t="s">
        <v>5445</v>
      </c>
      <c r="C461">
        <v>24</v>
      </c>
    </row>
    <row r="462" spans="1:4" x14ac:dyDescent="0.25">
      <c r="A462">
        <v>2410</v>
      </c>
      <c r="B462" t="s">
        <v>5446</v>
      </c>
      <c r="C462">
        <v>72</v>
      </c>
      <c r="D462">
        <v>24</v>
      </c>
    </row>
    <row r="463" spans="1:4" x14ac:dyDescent="0.25">
      <c r="A463">
        <v>2501</v>
      </c>
      <c r="B463" t="s">
        <v>5447</v>
      </c>
      <c r="C463">
        <v>72</v>
      </c>
      <c r="D463">
        <v>24</v>
      </c>
    </row>
    <row r="464" spans="1:4" x14ac:dyDescent="0.25">
      <c r="A464">
        <v>2505</v>
      </c>
      <c r="B464" t="s">
        <v>5448</v>
      </c>
      <c r="C464">
        <v>144</v>
      </c>
      <c r="D464">
        <v>24</v>
      </c>
    </row>
    <row r="465" spans="1:4" x14ac:dyDescent="0.25">
      <c r="A465">
        <v>2506</v>
      </c>
      <c r="B465" t="s">
        <v>5449</v>
      </c>
      <c r="C465">
        <v>144</v>
      </c>
      <c r="D465">
        <v>24</v>
      </c>
    </row>
    <row r="466" spans="1:4" x14ac:dyDescent="0.25">
      <c r="A466">
        <v>2507</v>
      </c>
      <c r="B466" t="s">
        <v>5450</v>
      </c>
      <c r="C466">
        <v>144</v>
      </c>
      <c r="D466">
        <v>12</v>
      </c>
    </row>
    <row r="467" spans="1:4" x14ac:dyDescent="0.25">
      <c r="A467">
        <v>2510</v>
      </c>
      <c r="B467" t="s">
        <v>5451</v>
      </c>
      <c r="C467">
        <v>24</v>
      </c>
    </row>
    <row r="468" spans="1:4" x14ac:dyDescent="0.25">
      <c r="A468">
        <v>2511</v>
      </c>
      <c r="B468" t="s">
        <v>5452</v>
      </c>
      <c r="C468">
        <v>72</v>
      </c>
      <c r="D468">
        <v>24</v>
      </c>
    </row>
    <row r="469" spans="1:4" x14ac:dyDescent="0.25">
      <c r="A469">
        <v>2512</v>
      </c>
      <c r="B469" t="s">
        <v>5453</v>
      </c>
      <c r="C469">
        <v>72</v>
      </c>
      <c r="D469">
        <v>24</v>
      </c>
    </row>
    <row r="470" spans="1:4" x14ac:dyDescent="0.25">
      <c r="A470">
        <v>2514</v>
      </c>
      <c r="B470" t="s">
        <v>5454</v>
      </c>
      <c r="C470">
        <v>72</v>
      </c>
      <c r="D470">
        <v>24</v>
      </c>
    </row>
    <row r="471" spans="1:4" x14ac:dyDescent="0.25">
      <c r="A471">
        <v>2515</v>
      </c>
      <c r="B471" t="s">
        <v>5455</v>
      </c>
      <c r="C471">
        <v>24</v>
      </c>
    </row>
    <row r="472" spans="1:4" x14ac:dyDescent="0.25">
      <c r="A472">
        <v>2516</v>
      </c>
      <c r="B472" t="s">
        <v>5456</v>
      </c>
      <c r="C472">
        <v>144</v>
      </c>
      <c r="D472">
        <v>24</v>
      </c>
    </row>
    <row r="473" spans="1:4" x14ac:dyDescent="0.25">
      <c r="A473">
        <v>2517</v>
      </c>
      <c r="B473" t="s">
        <v>5457</v>
      </c>
      <c r="C473">
        <v>144</v>
      </c>
      <c r="D473">
        <v>24</v>
      </c>
    </row>
    <row r="474" spans="1:4" x14ac:dyDescent="0.25">
      <c r="A474">
        <v>2518</v>
      </c>
      <c r="B474" t="s">
        <v>5458</v>
      </c>
      <c r="C474">
        <v>144</v>
      </c>
      <c r="D474">
        <v>24</v>
      </c>
    </row>
    <row r="475" spans="1:4" x14ac:dyDescent="0.25">
      <c r="A475">
        <v>2519</v>
      </c>
      <c r="B475" t="s">
        <v>5459</v>
      </c>
      <c r="C475">
        <v>72</v>
      </c>
      <c r="D475">
        <v>24</v>
      </c>
    </row>
    <row r="476" spans="1:4" x14ac:dyDescent="0.25">
      <c r="A476">
        <v>2530</v>
      </c>
      <c r="B476" t="s">
        <v>5460</v>
      </c>
      <c r="C476">
        <v>72</v>
      </c>
      <c r="D476">
        <v>24</v>
      </c>
    </row>
    <row r="477" spans="1:4" x14ac:dyDescent="0.25">
      <c r="A477">
        <v>2539</v>
      </c>
      <c r="B477" t="s">
        <v>5461</v>
      </c>
      <c r="C477">
        <v>144</v>
      </c>
      <c r="D477">
        <v>24</v>
      </c>
    </row>
    <row r="478" spans="1:4" x14ac:dyDescent="0.25">
      <c r="A478">
        <v>2550</v>
      </c>
      <c r="B478" t="s">
        <v>5462</v>
      </c>
      <c r="C478">
        <v>144</v>
      </c>
      <c r="D478">
        <v>24</v>
      </c>
    </row>
    <row r="479" spans="1:4" x14ac:dyDescent="0.25">
      <c r="A479">
        <v>2560</v>
      </c>
      <c r="B479" t="s">
        <v>5463</v>
      </c>
      <c r="C479">
        <v>144</v>
      </c>
      <c r="D479">
        <v>24</v>
      </c>
    </row>
    <row r="480" spans="1:4" x14ac:dyDescent="0.25">
      <c r="A480">
        <v>2561</v>
      </c>
      <c r="B480" t="s">
        <v>5464</v>
      </c>
      <c r="C480">
        <v>72</v>
      </c>
      <c r="D480">
        <v>12</v>
      </c>
    </row>
    <row r="481" spans="1:4" x14ac:dyDescent="0.25">
      <c r="A481">
        <v>2562</v>
      </c>
      <c r="B481" t="s">
        <v>5465</v>
      </c>
      <c r="C481">
        <v>12</v>
      </c>
    </row>
    <row r="482" spans="1:4" x14ac:dyDescent="0.25">
      <c r="A482">
        <v>2569</v>
      </c>
      <c r="B482" t="s">
        <v>5466</v>
      </c>
      <c r="C482">
        <v>72</v>
      </c>
      <c r="D482">
        <v>12</v>
      </c>
    </row>
    <row r="483" spans="1:4" x14ac:dyDescent="0.25">
      <c r="A483">
        <v>260</v>
      </c>
      <c r="B483" t="s">
        <v>5467</v>
      </c>
      <c r="C483">
        <v>144</v>
      </c>
      <c r="D483">
        <v>24</v>
      </c>
    </row>
    <row r="484" spans="1:4" x14ac:dyDescent="0.25">
      <c r="A484">
        <v>261</v>
      </c>
      <c r="B484" t="s">
        <v>5468</v>
      </c>
      <c r="C484">
        <v>144</v>
      </c>
      <c r="D484">
        <v>24</v>
      </c>
    </row>
    <row r="485" spans="1:4" x14ac:dyDescent="0.25">
      <c r="A485">
        <v>262</v>
      </c>
      <c r="B485" t="s">
        <v>5469</v>
      </c>
      <c r="C485">
        <v>144</v>
      </c>
      <c r="D485">
        <v>24</v>
      </c>
    </row>
    <row r="486" spans="1:4" x14ac:dyDescent="0.25">
      <c r="A486">
        <v>263</v>
      </c>
      <c r="B486" t="s">
        <v>5470</v>
      </c>
      <c r="C486">
        <v>144</v>
      </c>
      <c r="D486">
        <v>24</v>
      </c>
    </row>
    <row r="487" spans="1:4" x14ac:dyDescent="0.25">
      <c r="A487">
        <v>264</v>
      </c>
      <c r="B487" t="s">
        <v>5471</v>
      </c>
      <c r="C487">
        <v>144</v>
      </c>
      <c r="D487">
        <v>24</v>
      </c>
    </row>
    <row r="488" spans="1:4" x14ac:dyDescent="0.25">
      <c r="A488">
        <v>265</v>
      </c>
      <c r="B488" t="s">
        <v>5472</v>
      </c>
      <c r="C488">
        <v>240</v>
      </c>
      <c r="D488">
        <v>12</v>
      </c>
    </row>
    <row r="489" spans="1:4" x14ac:dyDescent="0.25">
      <c r="A489">
        <v>266</v>
      </c>
      <c r="B489" t="s">
        <v>5473</v>
      </c>
      <c r="C489">
        <v>120</v>
      </c>
      <c r="D489">
        <v>12</v>
      </c>
    </row>
    <row r="490" spans="1:4" x14ac:dyDescent="0.25">
      <c r="A490">
        <v>267</v>
      </c>
      <c r="B490" t="s">
        <v>5474</v>
      </c>
      <c r="C490">
        <v>12</v>
      </c>
    </row>
    <row r="491" spans="1:4" x14ac:dyDescent="0.25">
      <c r="A491">
        <v>2707</v>
      </c>
      <c r="B491" t="s">
        <v>5475</v>
      </c>
      <c r="C491">
        <v>144</v>
      </c>
      <c r="D491">
        <v>24</v>
      </c>
    </row>
    <row r="492" spans="1:4" x14ac:dyDescent="0.25">
      <c r="A492">
        <v>2711</v>
      </c>
      <c r="B492" t="s">
        <v>5476</v>
      </c>
      <c r="C492">
        <v>144</v>
      </c>
      <c r="D492">
        <v>24</v>
      </c>
    </row>
    <row r="493" spans="1:4" x14ac:dyDescent="0.25">
      <c r="A493">
        <v>2713</v>
      </c>
      <c r="B493" t="s">
        <v>5477</v>
      </c>
      <c r="C493">
        <v>72</v>
      </c>
      <c r="D493">
        <v>24</v>
      </c>
    </row>
    <row r="494" spans="1:4" x14ac:dyDescent="0.25">
      <c r="A494">
        <v>272</v>
      </c>
      <c r="B494" t="s">
        <v>5478</v>
      </c>
      <c r="C494">
        <v>144</v>
      </c>
      <c r="D494">
        <v>24</v>
      </c>
    </row>
    <row r="495" spans="1:4" x14ac:dyDescent="0.25">
      <c r="A495">
        <v>273</v>
      </c>
      <c r="B495" t="s">
        <v>5479</v>
      </c>
      <c r="C495">
        <v>144</v>
      </c>
      <c r="D495">
        <v>24</v>
      </c>
    </row>
    <row r="496" spans="1:4" x14ac:dyDescent="0.25">
      <c r="A496">
        <v>274</v>
      </c>
      <c r="B496" t="s">
        <v>5480</v>
      </c>
      <c r="C496">
        <v>144</v>
      </c>
      <c r="D496">
        <v>24</v>
      </c>
    </row>
    <row r="497" spans="1:4" x14ac:dyDescent="0.25">
      <c r="A497">
        <v>275</v>
      </c>
      <c r="B497" t="s">
        <v>5481</v>
      </c>
      <c r="C497">
        <v>144</v>
      </c>
      <c r="D497">
        <v>24</v>
      </c>
    </row>
    <row r="498" spans="1:4" x14ac:dyDescent="0.25">
      <c r="A498">
        <v>2805</v>
      </c>
      <c r="B498" t="s">
        <v>5482</v>
      </c>
      <c r="C498">
        <v>144</v>
      </c>
      <c r="D498">
        <v>24</v>
      </c>
    </row>
    <row r="499" spans="1:4" x14ac:dyDescent="0.25">
      <c r="A499">
        <v>2806</v>
      </c>
      <c r="B499" t="s">
        <v>5483</v>
      </c>
      <c r="C499">
        <v>144</v>
      </c>
      <c r="D499">
        <v>24</v>
      </c>
    </row>
    <row r="500" spans="1:4" x14ac:dyDescent="0.25">
      <c r="A500">
        <v>2807</v>
      </c>
      <c r="B500" t="s">
        <v>5484</v>
      </c>
      <c r="C500">
        <v>144</v>
      </c>
      <c r="D500">
        <v>24</v>
      </c>
    </row>
    <row r="501" spans="1:4" x14ac:dyDescent="0.25">
      <c r="A501">
        <v>2808</v>
      </c>
      <c r="B501" t="s">
        <v>5484</v>
      </c>
      <c r="C501">
        <v>144</v>
      </c>
      <c r="D501">
        <v>24</v>
      </c>
    </row>
    <row r="502" spans="1:4" x14ac:dyDescent="0.25">
      <c r="A502">
        <v>290</v>
      </c>
      <c r="B502" t="s">
        <v>5485</v>
      </c>
      <c r="C502">
        <v>12</v>
      </c>
    </row>
    <row r="503" spans="1:4" x14ac:dyDescent="0.25">
      <c r="A503">
        <v>2901</v>
      </c>
      <c r="B503" t="s">
        <v>5486</v>
      </c>
      <c r="C503">
        <v>48</v>
      </c>
    </row>
    <row r="504" spans="1:4" x14ac:dyDescent="0.25">
      <c r="A504">
        <v>3001</v>
      </c>
      <c r="B504" t="s">
        <v>5487</v>
      </c>
      <c r="C504">
        <v>72</v>
      </c>
      <c r="D504">
        <v>12</v>
      </c>
    </row>
    <row r="505" spans="1:4" x14ac:dyDescent="0.25">
      <c r="A505">
        <v>3002</v>
      </c>
      <c r="B505" t="s">
        <v>5488</v>
      </c>
      <c r="C505">
        <v>144</v>
      </c>
      <c r="D505">
        <v>12</v>
      </c>
    </row>
    <row r="506" spans="1:4" x14ac:dyDescent="0.25">
      <c r="A506">
        <v>3003</v>
      </c>
      <c r="B506" t="s">
        <v>5489</v>
      </c>
      <c r="C506">
        <v>72</v>
      </c>
      <c r="D506">
        <v>12</v>
      </c>
    </row>
    <row r="507" spans="1:4" x14ac:dyDescent="0.25">
      <c r="A507">
        <v>3004</v>
      </c>
      <c r="B507" t="s">
        <v>5490</v>
      </c>
      <c r="C507">
        <v>144</v>
      </c>
      <c r="D507">
        <v>24</v>
      </c>
    </row>
    <row r="508" spans="1:4" x14ac:dyDescent="0.25">
      <c r="A508">
        <v>3006</v>
      </c>
      <c r="B508" t="s">
        <v>5491</v>
      </c>
      <c r="C508">
        <v>144</v>
      </c>
      <c r="D508">
        <v>24</v>
      </c>
    </row>
    <row r="509" spans="1:4" x14ac:dyDescent="0.25">
      <c r="A509">
        <v>3008</v>
      </c>
      <c r="B509" t="s">
        <v>5492</v>
      </c>
      <c r="C509">
        <v>72</v>
      </c>
      <c r="D509">
        <v>12</v>
      </c>
    </row>
    <row r="510" spans="1:4" x14ac:dyDescent="0.25">
      <c r="A510">
        <v>3009</v>
      </c>
      <c r="B510" t="s">
        <v>5493</v>
      </c>
      <c r="C510">
        <v>144</v>
      </c>
      <c r="D510">
        <v>24</v>
      </c>
    </row>
    <row r="511" spans="1:4" x14ac:dyDescent="0.25">
      <c r="A511">
        <v>3011</v>
      </c>
      <c r="B511" t="s">
        <v>5494</v>
      </c>
      <c r="C511">
        <v>12</v>
      </c>
    </row>
    <row r="512" spans="1:4" x14ac:dyDescent="0.25">
      <c r="A512">
        <v>3012</v>
      </c>
      <c r="B512" t="s">
        <v>5495</v>
      </c>
      <c r="C512">
        <v>72</v>
      </c>
      <c r="D512">
        <v>12</v>
      </c>
    </row>
    <row r="513" spans="1:4" x14ac:dyDescent="0.25">
      <c r="A513">
        <v>3015</v>
      </c>
      <c r="B513" t="s">
        <v>5496</v>
      </c>
      <c r="C513">
        <v>48</v>
      </c>
    </row>
    <row r="514" spans="1:4" x14ac:dyDescent="0.25">
      <c r="A514">
        <v>302</v>
      </c>
      <c r="B514" t="s">
        <v>5497</v>
      </c>
      <c r="C514">
        <v>144</v>
      </c>
      <c r="D514">
        <v>24</v>
      </c>
    </row>
    <row r="515" spans="1:4" x14ac:dyDescent="0.25">
      <c r="A515">
        <v>3020</v>
      </c>
      <c r="B515" t="s">
        <v>5498</v>
      </c>
      <c r="C515">
        <v>72</v>
      </c>
      <c r="D515">
        <v>12</v>
      </c>
    </row>
    <row r="516" spans="1:4" x14ac:dyDescent="0.25">
      <c r="A516">
        <v>3021</v>
      </c>
      <c r="B516" t="s">
        <v>5499</v>
      </c>
      <c r="C516">
        <v>72</v>
      </c>
      <c r="D516">
        <v>12</v>
      </c>
    </row>
    <row r="517" spans="1:4" x14ac:dyDescent="0.25">
      <c r="A517">
        <v>303</v>
      </c>
      <c r="B517" t="s">
        <v>5500</v>
      </c>
      <c r="C517">
        <v>288</v>
      </c>
      <c r="D517">
        <v>24</v>
      </c>
    </row>
    <row r="518" spans="1:4" x14ac:dyDescent="0.25">
      <c r="A518">
        <v>30351</v>
      </c>
      <c r="B518" t="s">
        <v>5501</v>
      </c>
      <c r="C518">
        <v>10</v>
      </c>
    </row>
    <row r="519" spans="1:4" x14ac:dyDescent="0.25">
      <c r="A519">
        <v>30352</v>
      </c>
      <c r="B519" t="s">
        <v>5502</v>
      </c>
      <c r="C519">
        <v>10</v>
      </c>
    </row>
    <row r="520" spans="1:4" x14ac:dyDescent="0.25">
      <c r="A520">
        <v>30353</v>
      </c>
      <c r="B520" t="s">
        <v>5503</v>
      </c>
      <c r="C520">
        <v>10</v>
      </c>
    </row>
    <row r="521" spans="1:4" x14ac:dyDescent="0.25">
      <c r="A521">
        <v>30354</v>
      </c>
      <c r="B521" t="s">
        <v>5504</v>
      </c>
      <c r="C521">
        <v>10</v>
      </c>
    </row>
    <row r="522" spans="1:4" x14ac:dyDescent="0.25">
      <c r="A522">
        <v>304</v>
      </c>
      <c r="B522" t="s">
        <v>5505</v>
      </c>
      <c r="C522">
        <v>288</v>
      </c>
      <c r="D522">
        <v>24</v>
      </c>
    </row>
    <row r="523" spans="1:4" x14ac:dyDescent="0.25">
      <c r="A523">
        <v>30400</v>
      </c>
      <c r="B523" t="s">
        <v>5506</v>
      </c>
      <c r="C523">
        <v>48</v>
      </c>
    </row>
    <row r="524" spans="1:4" x14ac:dyDescent="0.25">
      <c r="A524">
        <v>304288</v>
      </c>
      <c r="B524" t="s">
        <v>5507</v>
      </c>
      <c r="C524">
        <v>12</v>
      </c>
    </row>
    <row r="525" spans="1:4" x14ac:dyDescent="0.25">
      <c r="A525">
        <v>305</v>
      </c>
      <c r="B525" t="s">
        <v>5508</v>
      </c>
      <c r="C525">
        <v>144</v>
      </c>
      <c r="D525">
        <v>24</v>
      </c>
    </row>
    <row r="526" spans="1:4" x14ac:dyDescent="0.25">
      <c r="A526">
        <v>306</v>
      </c>
      <c r="B526" t="s">
        <v>5509</v>
      </c>
      <c r="C526">
        <v>144</v>
      </c>
      <c r="D526">
        <v>24</v>
      </c>
    </row>
    <row r="527" spans="1:4" x14ac:dyDescent="0.25">
      <c r="A527">
        <v>307</v>
      </c>
      <c r="B527" t="s">
        <v>5510</v>
      </c>
      <c r="C527">
        <v>144</v>
      </c>
      <c r="D527">
        <v>24</v>
      </c>
    </row>
    <row r="528" spans="1:4" x14ac:dyDescent="0.25">
      <c r="A528">
        <v>310</v>
      </c>
      <c r="B528" t="s">
        <v>5511</v>
      </c>
      <c r="C528">
        <v>144</v>
      </c>
      <c r="D528">
        <v>24</v>
      </c>
    </row>
    <row r="529" spans="1:4" x14ac:dyDescent="0.25">
      <c r="A529">
        <v>3100</v>
      </c>
      <c r="B529" t="s">
        <v>5512</v>
      </c>
      <c r="C529">
        <v>48</v>
      </c>
    </row>
    <row r="530" spans="1:4" x14ac:dyDescent="0.25">
      <c r="A530">
        <v>3101</v>
      </c>
      <c r="B530" t="s">
        <v>5513</v>
      </c>
      <c r="C530">
        <v>12</v>
      </c>
    </row>
    <row r="531" spans="1:4" x14ac:dyDescent="0.25">
      <c r="A531">
        <v>3102</v>
      </c>
      <c r="B531" t="s">
        <v>5514</v>
      </c>
      <c r="C531">
        <v>144</v>
      </c>
      <c r="D531">
        <v>36</v>
      </c>
    </row>
    <row r="532" spans="1:4" x14ac:dyDescent="0.25">
      <c r="A532">
        <v>3103</v>
      </c>
      <c r="B532" t="s">
        <v>5515</v>
      </c>
      <c r="C532">
        <v>48</v>
      </c>
    </row>
    <row r="533" spans="1:4" x14ac:dyDescent="0.25">
      <c r="A533">
        <v>3104</v>
      </c>
      <c r="B533" t="s">
        <v>5516</v>
      </c>
      <c r="C533">
        <v>72</v>
      </c>
      <c r="D533">
        <v>24</v>
      </c>
    </row>
    <row r="534" spans="1:4" x14ac:dyDescent="0.25">
      <c r="A534">
        <v>3105</v>
      </c>
      <c r="B534" t="s">
        <v>5517</v>
      </c>
      <c r="C534">
        <v>72</v>
      </c>
      <c r="D534">
        <v>24</v>
      </c>
    </row>
    <row r="535" spans="1:4" x14ac:dyDescent="0.25">
      <c r="A535">
        <v>3107</v>
      </c>
      <c r="B535" t="s">
        <v>5518</v>
      </c>
      <c r="C535">
        <v>144</v>
      </c>
      <c r="D535">
        <v>24</v>
      </c>
    </row>
    <row r="536" spans="1:4" x14ac:dyDescent="0.25">
      <c r="A536">
        <v>3108</v>
      </c>
      <c r="B536" t="s">
        <v>5519</v>
      </c>
      <c r="C536">
        <v>144</v>
      </c>
      <c r="D536">
        <v>24</v>
      </c>
    </row>
    <row r="537" spans="1:4" x14ac:dyDescent="0.25">
      <c r="A537">
        <v>3109</v>
      </c>
      <c r="B537" t="s">
        <v>5520</v>
      </c>
      <c r="C537">
        <v>48</v>
      </c>
    </row>
    <row r="538" spans="1:4" x14ac:dyDescent="0.25">
      <c r="A538">
        <v>311</v>
      </c>
      <c r="B538" t="s">
        <v>5521</v>
      </c>
      <c r="C538">
        <v>48</v>
      </c>
    </row>
    <row r="539" spans="1:4" x14ac:dyDescent="0.25">
      <c r="A539">
        <v>3110</v>
      </c>
      <c r="B539" t="s">
        <v>5522</v>
      </c>
      <c r="C539">
        <v>48</v>
      </c>
    </row>
    <row r="540" spans="1:4" x14ac:dyDescent="0.25">
      <c r="A540">
        <v>3111</v>
      </c>
      <c r="B540" t="s">
        <v>5523</v>
      </c>
      <c r="C540">
        <v>24</v>
      </c>
    </row>
    <row r="541" spans="1:4" x14ac:dyDescent="0.25">
      <c r="A541">
        <v>3112</v>
      </c>
      <c r="B541" t="s">
        <v>5524</v>
      </c>
      <c r="C541">
        <v>72</v>
      </c>
      <c r="D541">
        <v>24</v>
      </c>
    </row>
    <row r="542" spans="1:4" x14ac:dyDescent="0.25">
      <c r="A542" t="s">
        <v>1433</v>
      </c>
      <c r="B542" t="s">
        <v>5525</v>
      </c>
      <c r="C542">
        <v>24</v>
      </c>
    </row>
    <row r="543" spans="1:4" x14ac:dyDescent="0.25">
      <c r="A543">
        <v>3114</v>
      </c>
      <c r="B543" t="s">
        <v>5526</v>
      </c>
      <c r="C543">
        <v>144</v>
      </c>
      <c r="D543">
        <v>24</v>
      </c>
    </row>
    <row r="544" spans="1:4" x14ac:dyDescent="0.25">
      <c r="A544">
        <v>3115</v>
      </c>
      <c r="B544" t="s">
        <v>5527</v>
      </c>
      <c r="C544">
        <v>48</v>
      </c>
    </row>
    <row r="545" spans="1:4" x14ac:dyDescent="0.25">
      <c r="A545">
        <v>3116</v>
      </c>
      <c r="B545" t="s">
        <v>5528</v>
      </c>
      <c r="C545">
        <v>144</v>
      </c>
      <c r="D545">
        <v>24</v>
      </c>
    </row>
    <row r="546" spans="1:4" x14ac:dyDescent="0.25">
      <c r="A546">
        <v>3117</v>
      </c>
      <c r="B546" t="s">
        <v>5529</v>
      </c>
      <c r="C546">
        <v>144</v>
      </c>
      <c r="D546">
        <v>24</v>
      </c>
    </row>
    <row r="547" spans="1:4" x14ac:dyDescent="0.25">
      <c r="A547">
        <v>3118</v>
      </c>
      <c r="B547" t="s">
        <v>5530</v>
      </c>
      <c r="C547">
        <v>144</v>
      </c>
      <c r="D547">
        <v>24</v>
      </c>
    </row>
    <row r="548" spans="1:4" x14ac:dyDescent="0.25">
      <c r="A548">
        <v>3119</v>
      </c>
      <c r="B548" t="s">
        <v>5531</v>
      </c>
      <c r="C548">
        <v>144</v>
      </c>
      <c r="D548">
        <v>24</v>
      </c>
    </row>
    <row r="549" spans="1:4" x14ac:dyDescent="0.25">
      <c r="A549">
        <v>3120</v>
      </c>
      <c r="B549" t="s">
        <v>5532</v>
      </c>
      <c r="C549">
        <v>288</v>
      </c>
      <c r="D549">
        <v>48</v>
      </c>
    </row>
    <row r="550" spans="1:4" x14ac:dyDescent="0.25">
      <c r="A550">
        <v>3122</v>
      </c>
      <c r="B550" t="s">
        <v>5534</v>
      </c>
      <c r="C550">
        <v>12</v>
      </c>
    </row>
    <row r="551" spans="1:4" x14ac:dyDescent="0.25">
      <c r="A551">
        <v>3123</v>
      </c>
      <c r="B551" t="s">
        <v>5535</v>
      </c>
      <c r="C551">
        <v>24</v>
      </c>
    </row>
    <row r="552" spans="1:4" x14ac:dyDescent="0.25">
      <c r="A552">
        <v>3124</v>
      </c>
      <c r="B552" t="s">
        <v>5536</v>
      </c>
      <c r="C552">
        <v>24</v>
      </c>
    </row>
    <row r="553" spans="1:4" x14ac:dyDescent="0.25">
      <c r="A553">
        <v>3129</v>
      </c>
      <c r="B553" t="s">
        <v>5540</v>
      </c>
      <c r="C553">
        <v>144</v>
      </c>
      <c r="D553">
        <v>24</v>
      </c>
    </row>
    <row r="554" spans="1:4" x14ac:dyDescent="0.25">
      <c r="A554" t="s">
        <v>1480</v>
      </c>
      <c r="B554" t="s">
        <v>5543</v>
      </c>
      <c r="C554">
        <v>24</v>
      </c>
    </row>
    <row r="555" spans="1:4" x14ac:dyDescent="0.25">
      <c r="A555" t="s">
        <v>1487</v>
      </c>
      <c r="B555" t="s">
        <v>5544</v>
      </c>
      <c r="C555">
        <v>24</v>
      </c>
    </row>
    <row r="556" spans="1:4" x14ac:dyDescent="0.25">
      <c r="A556">
        <v>3135</v>
      </c>
      <c r="B556" t="s">
        <v>5545</v>
      </c>
      <c r="C556">
        <v>24</v>
      </c>
    </row>
    <row r="557" spans="1:4" x14ac:dyDescent="0.25">
      <c r="A557">
        <v>3136</v>
      </c>
      <c r="B557" t="s">
        <v>5546</v>
      </c>
      <c r="C557">
        <v>24</v>
      </c>
    </row>
    <row r="558" spans="1:4" x14ac:dyDescent="0.25">
      <c r="A558">
        <v>3137</v>
      </c>
      <c r="B558" t="s">
        <v>5547</v>
      </c>
      <c r="C558">
        <v>12</v>
      </c>
    </row>
    <row r="559" spans="1:4" x14ac:dyDescent="0.25">
      <c r="A559" t="s">
        <v>1501</v>
      </c>
      <c r="B559" t="s">
        <v>5548</v>
      </c>
      <c r="C559">
        <v>24</v>
      </c>
    </row>
    <row r="560" spans="1:4" x14ac:dyDescent="0.25">
      <c r="A560">
        <v>314</v>
      </c>
      <c r="B560" t="s">
        <v>5549</v>
      </c>
      <c r="C560">
        <v>48</v>
      </c>
    </row>
    <row r="561" spans="1:4" x14ac:dyDescent="0.25">
      <c r="A561">
        <v>3141</v>
      </c>
      <c r="B561" t="s">
        <v>5550</v>
      </c>
      <c r="C561">
        <v>12</v>
      </c>
    </row>
    <row r="562" spans="1:4" x14ac:dyDescent="0.25">
      <c r="A562">
        <v>3142</v>
      </c>
      <c r="B562" t="s">
        <v>5551</v>
      </c>
      <c r="C562">
        <v>12</v>
      </c>
    </row>
    <row r="563" spans="1:4" x14ac:dyDescent="0.25">
      <c r="A563">
        <v>3143</v>
      </c>
      <c r="B563" t="s">
        <v>5552</v>
      </c>
      <c r="C563">
        <v>48</v>
      </c>
    </row>
    <row r="564" spans="1:4" x14ac:dyDescent="0.25">
      <c r="A564">
        <v>3144</v>
      </c>
      <c r="B564" t="s">
        <v>5553</v>
      </c>
      <c r="C564">
        <v>100</v>
      </c>
    </row>
    <row r="565" spans="1:4" x14ac:dyDescent="0.25">
      <c r="A565">
        <v>3145</v>
      </c>
      <c r="B565" t="s">
        <v>5554</v>
      </c>
      <c r="C565">
        <v>100</v>
      </c>
    </row>
    <row r="566" spans="1:4" x14ac:dyDescent="0.25">
      <c r="A566">
        <v>3146</v>
      </c>
      <c r="B566" t="s">
        <v>5555</v>
      </c>
      <c r="C566">
        <v>48</v>
      </c>
    </row>
    <row r="567" spans="1:4" x14ac:dyDescent="0.25">
      <c r="A567">
        <v>3147</v>
      </c>
      <c r="B567" t="s">
        <v>5556</v>
      </c>
      <c r="C567">
        <v>12</v>
      </c>
    </row>
    <row r="568" spans="1:4" x14ac:dyDescent="0.25">
      <c r="A568">
        <v>3148</v>
      </c>
      <c r="B568" t="s">
        <v>5557</v>
      </c>
      <c r="C568">
        <v>12</v>
      </c>
    </row>
    <row r="569" spans="1:4" x14ac:dyDescent="0.25">
      <c r="A569">
        <v>315</v>
      </c>
      <c r="B569" t="s">
        <v>5558</v>
      </c>
      <c r="C569">
        <v>288</v>
      </c>
      <c r="D569">
        <v>24</v>
      </c>
    </row>
    <row r="570" spans="1:4" x14ac:dyDescent="0.25">
      <c r="A570">
        <v>3150</v>
      </c>
      <c r="B570" t="s">
        <v>5559</v>
      </c>
      <c r="C570">
        <v>12</v>
      </c>
    </row>
    <row r="571" spans="1:4" x14ac:dyDescent="0.25">
      <c r="A571">
        <v>3151</v>
      </c>
      <c r="B571" t="s">
        <v>5560</v>
      </c>
      <c r="C571">
        <v>12</v>
      </c>
    </row>
    <row r="572" spans="1:4" x14ac:dyDescent="0.25">
      <c r="A572">
        <v>31518</v>
      </c>
      <c r="B572" t="s">
        <v>5561</v>
      </c>
      <c r="C572">
        <v>48</v>
      </c>
    </row>
    <row r="573" spans="1:4" x14ac:dyDescent="0.25">
      <c r="A573">
        <v>3152</v>
      </c>
      <c r="B573" t="s">
        <v>5562</v>
      </c>
      <c r="C573">
        <v>144</v>
      </c>
      <c r="D573">
        <v>24</v>
      </c>
    </row>
    <row r="574" spans="1:4" x14ac:dyDescent="0.25">
      <c r="A574">
        <v>3156</v>
      </c>
      <c r="B574" t="s">
        <v>5563</v>
      </c>
      <c r="C574">
        <v>48</v>
      </c>
    </row>
    <row r="575" spans="1:4" x14ac:dyDescent="0.25">
      <c r="A575">
        <v>3157</v>
      </c>
      <c r="B575" t="s">
        <v>5564</v>
      </c>
      <c r="C575">
        <v>48</v>
      </c>
    </row>
    <row r="576" spans="1:4" x14ac:dyDescent="0.25">
      <c r="A576">
        <v>3158</v>
      </c>
      <c r="B576" t="s">
        <v>5565</v>
      </c>
      <c r="C576">
        <v>48</v>
      </c>
    </row>
    <row r="577" spans="1:4" x14ac:dyDescent="0.25">
      <c r="A577">
        <v>3159</v>
      </c>
      <c r="B577" t="s">
        <v>5566</v>
      </c>
      <c r="C577">
        <v>48</v>
      </c>
    </row>
    <row r="578" spans="1:4" x14ac:dyDescent="0.25">
      <c r="A578">
        <v>316</v>
      </c>
      <c r="B578" t="s">
        <v>5567</v>
      </c>
      <c r="C578">
        <v>288</v>
      </c>
      <c r="D578">
        <v>24</v>
      </c>
    </row>
    <row r="579" spans="1:4" x14ac:dyDescent="0.25">
      <c r="A579">
        <v>3163</v>
      </c>
      <c r="B579" t="s">
        <v>5569</v>
      </c>
      <c r="C579">
        <v>24</v>
      </c>
    </row>
    <row r="580" spans="1:4" x14ac:dyDescent="0.25">
      <c r="A580">
        <v>3164</v>
      </c>
      <c r="B580" t="s">
        <v>5570</v>
      </c>
      <c r="C580">
        <v>12</v>
      </c>
    </row>
    <row r="581" spans="1:4" x14ac:dyDescent="0.25">
      <c r="A581">
        <v>3165</v>
      </c>
      <c r="B581" t="s">
        <v>5571</v>
      </c>
      <c r="C581">
        <v>12</v>
      </c>
    </row>
    <row r="582" spans="1:4" x14ac:dyDescent="0.25">
      <c r="A582">
        <v>3166</v>
      </c>
      <c r="B582" t="s">
        <v>5572</v>
      </c>
      <c r="C582">
        <v>72</v>
      </c>
      <c r="D582">
        <v>24</v>
      </c>
    </row>
    <row r="583" spans="1:4" x14ac:dyDescent="0.25">
      <c r="A583">
        <v>3168</v>
      </c>
      <c r="B583" t="s">
        <v>5574</v>
      </c>
      <c r="C583">
        <v>24</v>
      </c>
    </row>
    <row r="584" spans="1:4" x14ac:dyDescent="0.25">
      <c r="A584">
        <v>3169</v>
      </c>
      <c r="B584" t="s">
        <v>5575</v>
      </c>
      <c r="C584">
        <v>48</v>
      </c>
    </row>
    <row r="585" spans="1:4" x14ac:dyDescent="0.25">
      <c r="A585">
        <v>3170</v>
      </c>
      <c r="B585" t="s">
        <v>5576</v>
      </c>
      <c r="C585">
        <v>48</v>
      </c>
    </row>
    <row r="586" spans="1:4" x14ac:dyDescent="0.25">
      <c r="A586">
        <v>3172</v>
      </c>
      <c r="B586" t="s">
        <v>5577</v>
      </c>
      <c r="C586">
        <v>72</v>
      </c>
      <c r="D586">
        <v>24</v>
      </c>
    </row>
    <row r="587" spans="1:4" x14ac:dyDescent="0.25">
      <c r="A587">
        <v>3173</v>
      </c>
      <c r="B587" t="s">
        <v>5578</v>
      </c>
      <c r="C587">
        <v>6</v>
      </c>
    </row>
    <row r="588" spans="1:4" x14ac:dyDescent="0.25">
      <c r="A588">
        <v>3174</v>
      </c>
      <c r="B588" t="s">
        <v>5579</v>
      </c>
      <c r="C588">
        <v>12</v>
      </c>
    </row>
    <row r="589" spans="1:4" x14ac:dyDescent="0.25">
      <c r="A589">
        <v>31741</v>
      </c>
      <c r="B589" t="s">
        <v>5580</v>
      </c>
      <c r="C589">
        <v>48</v>
      </c>
    </row>
    <row r="590" spans="1:4" x14ac:dyDescent="0.25">
      <c r="A590">
        <v>3175</v>
      </c>
      <c r="B590" t="s">
        <v>5581</v>
      </c>
      <c r="C590">
        <v>12</v>
      </c>
    </row>
    <row r="591" spans="1:4" x14ac:dyDescent="0.25">
      <c r="A591">
        <v>3176</v>
      </c>
      <c r="B591" t="s">
        <v>5582</v>
      </c>
      <c r="C591">
        <v>12</v>
      </c>
    </row>
    <row r="592" spans="1:4" x14ac:dyDescent="0.25">
      <c r="A592">
        <v>3177</v>
      </c>
      <c r="B592" t="s">
        <v>5583</v>
      </c>
      <c r="C592">
        <v>6</v>
      </c>
    </row>
    <row r="593" spans="1:4" x14ac:dyDescent="0.25">
      <c r="A593">
        <v>3178</v>
      </c>
      <c r="B593" t="s">
        <v>5584</v>
      </c>
      <c r="C593">
        <v>12</v>
      </c>
    </row>
    <row r="594" spans="1:4" x14ac:dyDescent="0.25">
      <c r="A594">
        <v>3179</v>
      </c>
      <c r="B594" t="s">
        <v>5585</v>
      </c>
      <c r="C594">
        <v>72</v>
      </c>
      <c r="D594">
        <v>24</v>
      </c>
    </row>
    <row r="595" spans="1:4" x14ac:dyDescent="0.25">
      <c r="A595">
        <v>3180</v>
      </c>
      <c r="B595" t="s">
        <v>5586</v>
      </c>
      <c r="C595">
        <v>12</v>
      </c>
    </row>
    <row r="596" spans="1:4" x14ac:dyDescent="0.25">
      <c r="A596">
        <v>3181</v>
      </c>
      <c r="B596" t="s">
        <v>5587</v>
      </c>
      <c r="C596">
        <v>5</v>
      </c>
    </row>
    <row r="597" spans="1:4" x14ac:dyDescent="0.25">
      <c r="A597">
        <v>3182</v>
      </c>
      <c r="B597" t="s">
        <v>5588</v>
      </c>
      <c r="C597">
        <v>36</v>
      </c>
    </row>
    <row r="598" spans="1:4" x14ac:dyDescent="0.25">
      <c r="A598">
        <v>3183</v>
      </c>
      <c r="B598" t="s">
        <v>5589</v>
      </c>
      <c r="C598">
        <v>48</v>
      </c>
    </row>
    <row r="599" spans="1:4" x14ac:dyDescent="0.25">
      <c r="A599">
        <v>3184</v>
      </c>
      <c r="B599" t="s">
        <v>5590</v>
      </c>
      <c r="C599">
        <v>5</v>
      </c>
    </row>
    <row r="600" spans="1:4" x14ac:dyDescent="0.25">
      <c r="A600">
        <v>3185</v>
      </c>
      <c r="B600" t="s">
        <v>5591</v>
      </c>
      <c r="C600">
        <v>144</v>
      </c>
      <c r="D600">
        <v>24</v>
      </c>
    </row>
    <row r="601" spans="1:4" x14ac:dyDescent="0.25">
      <c r="A601">
        <v>3186</v>
      </c>
      <c r="B601" t="s">
        <v>5592</v>
      </c>
      <c r="C601">
        <v>144</v>
      </c>
      <c r="D601">
        <v>24</v>
      </c>
    </row>
    <row r="602" spans="1:4" x14ac:dyDescent="0.25">
      <c r="A602">
        <v>3187</v>
      </c>
      <c r="B602" t="s">
        <v>5593</v>
      </c>
      <c r="C602">
        <v>144</v>
      </c>
      <c r="D602">
        <v>24</v>
      </c>
    </row>
    <row r="603" spans="1:4" x14ac:dyDescent="0.25">
      <c r="A603">
        <v>3188</v>
      </c>
      <c r="B603" t="s">
        <v>5594</v>
      </c>
      <c r="C603">
        <v>144</v>
      </c>
      <c r="D603">
        <v>24</v>
      </c>
    </row>
    <row r="604" spans="1:4" x14ac:dyDescent="0.25">
      <c r="A604">
        <v>3189</v>
      </c>
      <c r="B604" t="s">
        <v>5595</v>
      </c>
      <c r="C604">
        <v>144</v>
      </c>
      <c r="D604">
        <v>24</v>
      </c>
    </row>
    <row r="605" spans="1:4" x14ac:dyDescent="0.25">
      <c r="A605">
        <v>3190</v>
      </c>
      <c r="B605" t="s">
        <v>5596</v>
      </c>
      <c r="C605">
        <v>12</v>
      </c>
    </row>
    <row r="606" spans="1:4" x14ac:dyDescent="0.25">
      <c r="A606">
        <v>3191</v>
      </c>
      <c r="B606" t="s">
        <v>5597</v>
      </c>
      <c r="C606">
        <v>12</v>
      </c>
    </row>
    <row r="607" spans="1:4" x14ac:dyDescent="0.25">
      <c r="A607">
        <v>3192</v>
      </c>
      <c r="B607" t="s">
        <v>5598</v>
      </c>
      <c r="C607">
        <v>12</v>
      </c>
    </row>
    <row r="608" spans="1:4" x14ac:dyDescent="0.25">
      <c r="A608">
        <v>3193</v>
      </c>
      <c r="B608" t="s">
        <v>5599</v>
      </c>
      <c r="C608">
        <v>12</v>
      </c>
    </row>
    <row r="609" spans="1:4" x14ac:dyDescent="0.25">
      <c r="A609">
        <v>3194</v>
      </c>
      <c r="B609" t="s">
        <v>5600</v>
      </c>
      <c r="C609">
        <v>12</v>
      </c>
    </row>
    <row r="610" spans="1:4" x14ac:dyDescent="0.25">
      <c r="A610">
        <v>3195</v>
      </c>
      <c r="B610" t="s">
        <v>5601</v>
      </c>
      <c r="C610">
        <v>144</v>
      </c>
      <c r="D610">
        <v>24</v>
      </c>
    </row>
    <row r="611" spans="1:4" x14ac:dyDescent="0.25">
      <c r="A611">
        <v>3196</v>
      </c>
      <c r="B611" t="s">
        <v>5602</v>
      </c>
      <c r="C611">
        <v>144</v>
      </c>
      <c r="D611">
        <v>24</v>
      </c>
    </row>
    <row r="612" spans="1:4" x14ac:dyDescent="0.25">
      <c r="A612">
        <v>3197</v>
      </c>
      <c r="B612" t="s">
        <v>5603</v>
      </c>
      <c r="C612">
        <v>144</v>
      </c>
      <c r="D612">
        <v>24</v>
      </c>
    </row>
    <row r="613" spans="1:4" x14ac:dyDescent="0.25">
      <c r="A613">
        <v>3198</v>
      </c>
      <c r="B613" t="s">
        <v>5604</v>
      </c>
      <c r="C613">
        <v>144</v>
      </c>
      <c r="D613">
        <v>24</v>
      </c>
    </row>
    <row r="614" spans="1:4" x14ac:dyDescent="0.25">
      <c r="A614">
        <v>320</v>
      </c>
      <c r="B614" t="s">
        <v>5605</v>
      </c>
      <c r="C614">
        <v>288</v>
      </c>
      <c r="D614">
        <v>24</v>
      </c>
    </row>
    <row r="615" spans="1:4" x14ac:dyDescent="0.25">
      <c r="A615">
        <v>3200</v>
      </c>
      <c r="B615" t="s">
        <v>5606</v>
      </c>
      <c r="C615">
        <v>144</v>
      </c>
      <c r="D615">
        <v>24</v>
      </c>
    </row>
    <row r="616" spans="1:4" x14ac:dyDescent="0.25">
      <c r="A616">
        <v>3201</v>
      </c>
      <c r="B616" t="s">
        <v>5607</v>
      </c>
      <c r="C616">
        <v>144</v>
      </c>
      <c r="D616">
        <v>24</v>
      </c>
    </row>
    <row r="617" spans="1:4" x14ac:dyDescent="0.25">
      <c r="A617">
        <v>3202</v>
      </c>
      <c r="B617" t="s">
        <v>5608</v>
      </c>
      <c r="C617">
        <v>72</v>
      </c>
      <c r="D617">
        <v>12</v>
      </c>
    </row>
    <row r="618" spans="1:4" x14ac:dyDescent="0.25">
      <c r="A618">
        <v>3203</v>
      </c>
      <c r="B618" t="s">
        <v>5609</v>
      </c>
      <c r="C618">
        <v>12</v>
      </c>
    </row>
    <row r="619" spans="1:4" x14ac:dyDescent="0.25">
      <c r="A619">
        <v>321</v>
      </c>
      <c r="B619" t="s">
        <v>5610</v>
      </c>
      <c r="C619">
        <v>288</v>
      </c>
      <c r="D619">
        <v>24</v>
      </c>
    </row>
    <row r="620" spans="1:4" x14ac:dyDescent="0.25">
      <c r="A620">
        <v>322</v>
      </c>
      <c r="B620" t="s">
        <v>5611</v>
      </c>
      <c r="C620">
        <v>288</v>
      </c>
      <c r="D620">
        <v>24</v>
      </c>
    </row>
    <row r="621" spans="1:4" x14ac:dyDescent="0.25">
      <c r="A621">
        <v>325</v>
      </c>
      <c r="B621" t="s">
        <v>5612</v>
      </c>
      <c r="C621">
        <v>288</v>
      </c>
      <c r="D621">
        <v>24</v>
      </c>
    </row>
    <row r="622" spans="1:4" x14ac:dyDescent="0.25">
      <c r="A622">
        <v>3309</v>
      </c>
      <c r="B622" t="s">
        <v>5613</v>
      </c>
      <c r="C622">
        <v>36</v>
      </c>
    </row>
    <row r="623" spans="1:4" x14ac:dyDescent="0.25">
      <c r="A623">
        <v>3310</v>
      </c>
      <c r="B623" t="s">
        <v>5614</v>
      </c>
      <c r="C623">
        <v>24</v>
      </c>
    </row>
    <row r="624" spans="1:4" x14ac:dyDescent="0.25">
      <c r="A624">
        <v>3311</v>
      </c>
      <c r="B624" t="s">
        <v>5615</v>
      </c>
      <c r="C624">
        <v>36</v>
      </c>
    </row>
    <row r="625" spans="1:4" x14ac:dyDescent="0.25">
      <c r="A625">
        <v>3312</v>
      </c>
      <c r="B625" t="s">
        <v>5616</v>
      </c>
      <c r="C625">
        <v>24</v>
      </c>
    </row>
    <row r="626" spans="1:4" x14ac:dyDescent="0.25">
      <c r="A626">
        <v>33160</v>
      </c>
      <c r="B626" t="s">
        <v>5617</v>
      </c>
      <c r="C626">
        <v>48</v>
      </c>
    </row>
    <row r="627" spans="1:4" x14ac:dyDescent="0.25">
      <c r="A627">
        <v>332</v>
      </c>
      <c r="B627" t="s">
        <v>5618</v>
      </c>
      <c r="C627">
        <v>144</v>
      </c>
      <c r="D627">
        <v>24</v>
      </c>
    </row>
    <row r="628" spans="1:4" x14ac:dyDescent="0.25">
      <c r="A628">
        <v>333</v>
      </c>
      <c r="B628" t="s">
        <v>5619</v>
      </c>
      <c r="C628">
        <v>144</v>
      </c>
      <c r="D628">
        <v>24</v>
      </c>
    </row>
    <row r="629" spans="1:4" x14ac:dyDescent="0.25">
      <c r="A629">
        <v>3331</v>
      </c>
      <c r="B629" t="s">
        <v>5620</v>
      </c>
      <c r="C629">
        <v>24</v>
      </c>
    </row>
    <row r="630" spans="1:4" x14ac:dyDescent="0.25">
      <c r="A630">
        <v>3332</v>
      </c>
      <c r="B630" t="s">
        <v>5621</v>
      </c>
      <c r="C630">
        <v>24</v>
      </c>
    </row>
    <row r="631" spans="1:4" x14ac:dyDescent="0.25">
      <c r="A631">
        <v>3333</v>
      </c>
      <c r="B631" t="s">
        <v>5622</v>
      </c>
      <c r="C631">
        <v>24</v>
      </c>
    </row>
    <row r="632" spans="1:4" x14ac:dyDescent="0.25">
      <c r="A632">
        <v>3334</v>
      </c>
      <c r="B632" t="s">
        <v>5623</v>
      </c>
      <c r="C632">
        <v>24</v>
      </c>
    </row>
    <row r="633" spans="1:4" x14ac:dyDescent="0.25">
      <c r="A633">
        <v>3335</v>
      </c>
      <c r="B633" t="s">
        <v>5624</v>
      </c>
      <c r="C633">
        <v>24</v>
      </c>
    </row>
    <row r="634" spans="1:4" x14ac:dyDescent="0.25">
      <c r="A634">
        <v>3336</v>
      </c>
      <c r="B634" t="s">
        <v>5625</v>
      </c>
      <c r="C634">
        <v>24</v>
      </c>
    </row>
    <row r="635" spans="1:4" x14ac:dyDescent="0.25">
      <c r="A635">
        <v>3337</v>
      </c>
      <c r="B635" t="s">
        <v>5626</v>
      </c>
      <c r="C635">
        <v>24</v>
      </c>
    </row>
    <row r="636" spans="1:4" x14ac:dyDescent="0.25">
      <c r="A636">
        <v>3338</v>
      </c>
      <c r="B636" t="s">
        <v>5627</v>
      </c>
      <c r="C636">
        <v>24</v>
      </c>
    </row>
    <row r="637" spans="1:4" x14ac:dyDescent="0.25">
      <c r="A637">
        <v>3339</v>
      </c>
      <c r="B637" t="s">
        <v>5628</v>
      </c>
      <c r="C637">
        <v>24</v>
      </c>
    </row>
    <row r="638" spans="1:4" x14ac:dyDescent="0.25">
      <c r="A638">
        <v>3340</v>
      </c>
      <c r="B638" t="s">
        <v>5629</v>
      </c>
      <c r="C638">
        <v>24</v>
      </c>
    </row>
    <row r="639" spans="1:4" x14ac:dyDescent="0.25">
      <c r="A639">
        <v>3342</v>
      </c>
      <c r="B639" t="s">
        <v>5630</v>
      </c>
      <c r="C639">
        <v>72</v>
      </c>
      <c r="D639">
        <v>24</v>
      </c>
    </row>
    <row r="640" spans="1:4" x14ac:dyDescent="0.25">
      <c r="A640">
        <v>3343</v>
      </c>
      <c r="B640" t="s">
        <v>5631</v>
      </c>
      <c r="C640">
        <v>24</v>
      </c>
    </row>
    <row r="641" spans="1:4" x14ac:dyDescent="0.25">
      <c r="A641">
        <v>3344</v>
      </c>
      <c r="B641" t="s">
        <v>5632</v>
      </c>
      <c r="C641">
        <v>72</v>
      </c>
      <c r="D641">
        <v>24</v>
      </c>
    </row>
    <row r="642" spans="1:4" x14ac:dyDescent="0.25">
      <c r="A642">
        <v>3345</v>
      </c>
      <c r="B642" t="s">
        <v>5633</v>
      </c>
      <c r="C642">
        <v>24</v>
      </c>
    </row>
    <row r="643" spans="1:4" x14ac:dyDescent="0.25">
      <c r="A643">
        <v>335</v>
      </c>
      <c r="B643" t="s">
        <v>5634</v>
      </c>
      <c r="C643">
        <v>144</v>
      </c>
      <c r="D643">
        <v>24</v>
      </c>
    </row>
    <row r="644" spans="1:4" x14ac:dyDescent="0.25">
      <c r="A644">
        <v>3350</v>
      </c>
      <c r="B644" t="s">
        <v>5635</v>
      </c>
      <c r="C644">
        <v>48</v>
      </c>
    </row>
    <row r="645" spans="1:4" x14ac:dyDescent="0.25">
      <c r="A645">
        <v>3351</v>
      </c>
      <c r="B645" t="s">
        <v>5636</v>
      </c>
      <c r="C645">
        <v>48</v>
      </c>
    </row>
    <row r="646" spans="1:4" x14ac:dyDescent="0.25">
      <c r="A646">
        <v>3352</v>
      </c>
      <c r="B646" t="s">
        <v>5637</v>
      </c>
      <c r="C646">
        <v>24</v>
      </c>
    </row>
    <row r="647" spans="1:4" x14ac:dyDescent="0.25">
      <c r="A647">
        <v>3353</v>
      </c>
      <c r="B647" t="s">
        <v>5638</v>
      </c>
      <c r="C647">
        <v>24</v>
      </c>
    </row>
    <row r="648" spans="1:4" x14ac:dyDescent="0.25">
      <c r="A648">
        <v>336</v>
      </c>
      <c r="B648" t="s">
        <v>5639</v>
      </c>
      <c r="C648">
        <v>144</v>
      </c>
      <c r="D648">
        <v>24</v>
      </c>
    </row>
    <row r="649" spans="1:4" x14ac:dyDescent="0.25">
      <c r="A649">
        <v>3364</v>
      </c>
      <c r="B649" t="s">
        <v>5640</v>
      </c>
      <c r="C649">
        <v>48</v>
      </c>
    </row>
    <row r="650" spans="1:4" x14ac:dyDescent="0.25">
      <c r="A650">
        <v>338</v>
      </c>
      <c r="B650" t="s">
        <v>5641</v>
      </c>
      <c r="C650">
        <v>288</v>
      </c>
      <c r="D650">
        <v>24</v>
      </c>
    </row>
    <row r="651" spans="1:4" x14ac:dyDescent="0.25">
      <c r="A651">
        <v>33800</v>
      </c>
      <c r="B651" t="s">
        <v>5642</v>
      </c>
      <c r="C651">
        <v>48</v>
      </c>
    </row>
    <row r="652" spans="1:4" x14ac:dyDescent="0.25">
      <c r="A652">
        <v>3388</v>
      </c>
      <c r="B652" t="s">
        <v>5643</v>
      </c>
      <c r="C652">
        <v>24</v>
      </c>
    </row>
    <row r="653" spans="1:4" x14ac:dyDescent="0.25">
      <c r="A653">
        <v>3390</v>
      </c>
      <c r="B653" t="s">
        <v>5644</v>
      </c>
      <c r="C653">
        <v>48</v>
      </c>
    </row>
    <row r="654" spans="1:4" x14ac:dyDescent="0.25">
      <c r="A654">
        <v>3393</v>
      </c>
      <c r="B654" t="s">
        <v>5645</v>
      </c>
      <c r="C654">
        <v>48</v>
      </c>
    </row>
    <row r="655" spans="1:4" x14ac:dyDescent="0.25">
      <c r="A655">
        <v>34280</v>
      </c>
      <c r="B655" t="s">
        <v>5646</v>
      </c>
      <c r="C655">
        <v>24</v>
      </c>
    </row>
    <row r="656" spans="1:4" x14ac:dyDescent="0.25">
      <c r="A656">
        <v>3436</v>
      </c>
      <c r="B656" t="s">
        <v>5647</v>
      </c>
      <c r="C656">
        <v>10</v>
      </c>
    </row>
    <row r="657" spans="1:4" x14ac:dyDescent="0.25">
      <c r="A657">
        <v>3440</v>
      </c>
      <c r="B657" t="s">
        <v>5648</v>
      </c>
      <c r="C657">
        <v>144</v>
      </c>
      <c r="D657">
        <v>24</v>
      </c>
    </row>
    <row r="658" spans="1:4" x14ac:dyDescent="0.25">
      <c r="A658">
        <v>3441</v>
      </c>
      <c r="B658" t="s">
        <v>5649</v>
      </c>
      <c r="C658">
        <v>144</v>
      </c>
      <c r="D658">
        <v>24</v>
      </c>
    </row>
    <row r="659" spans="1:4" x14ac:dyDescent="0.25">
      <c r="A659">
        <v>3442</v>
      </c>
      <c r="B659" t="s">
        <v>5650</v>
      </c>
      <c r="C659">
        <v>144</v>
      </c>
      <c r="D659">
        <v>24</v>
      </c>
    </row>
    <row r="660" spans="1:4" x14ac:dyDescent="0.25">
      <c r="A660">
        <v>3443</v>
      </c>
      <c r="B660" t="s">
        <v>5651</v>
      </c>
      <c r="C660">
        <v>288</v>
      </c>
      <c r="D660">
        <v>24</v>
      </c>
    </row>
    <row r="661" spans="1:4" x14ac:dyDescent="0.25">
      <c r="A661">
        <v>3444</v>
      </c>
      <c r="B661" t="s">
        <v>5652</v>
      </c>
      <c r="C661">
        <v>288</v>
      </c>
      <c r="D661">
        <v>24</v>
      </c>
    </row>
    <row r="662" spans="1:4" x14ac:dyDescent="0.25">
      <c r="A662">
        <v>3445</v>
      </c>
      <c r="B662" t="s">
        <v>5653</v>
      </c>
      <c r="C662">
        <v>144</v>
      </c>
      <c r="D662">
        <v>12</v>
      </c>
    </row>
    <row r="663" spans="1:4" x14ac:dyDescent="0.25">
      <c r="A663">
        <v>3446</v>
      </c>
      <c r="B663" t="s">
        <v>5654</v>
      </c>
      <c r="C663">
        <v>144</v>
      </c>
      <c r="D663">
        <v>12</v>
      </c>
    </row>
    <row r="664" spans="1:4" x14ac:dyDescent="0.25">
      <c r="A664">
        <v>3449</v>
      </c>
      <c r="B664" t="s">
        <v>5655</v>
      </c>
      <c r="C664">
        <v>144</v>
      </c>
      <c r="D664">
        <v>12</v>
      </c>
    </row>
    <row r="665" spans="1:4" x14ac:dyDescent="0.25">
      <c r="A665" t="s">
        <v>1832</v>
      </c>
      <c r="B665" t="s">
        <v>5658</v>
      </c>
      <c r="C665">
        <v>36</v>
      </c>
    </row>
    <row r="666" spans="1:4" x14ac:dyDescent="0.25">
      <c r="A666">
        <v>3457</v>
      </c>
      <c r="B666" t="s">
        <v>5659</v>
      </c>
      <c r="C666">
        <v>72</v>
      </c>
      <c r="D666">
        <v>24</v>
      </c>
    </row>
    <row r="667" spans="1:4" x14ac:dyDescent="0.25">
      <c r="A667" t="s">
        <v>1841</v>
      </c>
      <c r="B667" t="s">
        <v>5660</v>
      </c>
      <c r="C667">
        <v>24</v>
      </c>
    </row>
    <row r="668" spans="1:4" x14ac:dyDescent="0.25">
      <c r="A668">
        <v>3460</v>
      </c>
      <c r="B668" t="s">
        <v>5661</v>
      </c>
      <c r="C668">
        <v>144</v>
      </c>
      <c r="D668">
        <v>24</v>
      </c>
    </row>
    <row r="669" spans="1:4" x14ac:dyDescent="0.25">
      <c r="A669">
        <v>3462</v>
      </c>
      <c r="B669" t="s">
        <v>5662</v>
      </c>
      <c r="C669">
        <v>144</v>
      </c>
      <c r="D669">
        <v>24</v>
      </c>
    </row>
    <row r="670" spans="1:4" x14ac:dyDescent="0.25">
      <c r="A670" t="s">
        <v>1851</v>
      </c>
      <c r="B670" t="s">
        <v>5663</v>
      </c>
      <c r="C670">
        <v>36</v>
      </c>
    </row>
    <row r="671" spans="1:4" x14ac:dyDescent="0.25">
      <c r="A671" t="s">
        <v>1856</v>
      </c>
      <c r="B671" t="s">
        <v>5664</v>
      </c>
      <c r="C671">
        <v>36</v>
      </c>
    </row>
    <row r="672" spans="1:4" x14ac:dyDescent="0.25">
      <c r="A672" t="s">
        <v>1863</v>
      </c>
      <c r="B672" t="s">
        <v>5665</v>
      </c>
      <c r="C672">
        <v>24</v>
      </c>
    </row>
    <row r="673" spans="1:4" x14ac:dyDescent="0.25">
      <c r="A673" t="s">
        <v>1868</v>
      </c>
      <c r="B673" t="s">
        <v>5666</v>
      </c>
      <c r="C673">
        <v>24</v>
      </c>
    </row>
    <row r="674" spans="1:4" x14ac:dyDescent="0.25">
      <c r="A674">
        <v>3467</v>
      </c>
      <c r="B674" t="s">
        <v>5667</v>
      </c>
      <c r="C674">
        <v>72</v>
      </c>
      <c r="D674">
        <v>24</v>
      </c>
    </row>
    <row r="675" spans="1:4" x14ac:dyDescent="0.25">
      <c r="A675">
        <v>3468</v>
      </c>
      <c r="B675" t="s">
        <v>5668</v>
      </c>
      <c r="C675">
        <v>72</v>
      </c>
      <c r="D675">
        <v>24</v>
      </c>
    </row>
    <row r="676" spans="1:4" x14ac:dyDescent="0.25">
      <c r="A676">
        <v>3470</v>
      </c>
      <c r="B676" t="s">
        <v>5669</v>
      </c>
      <c r="C676">
        <v>72</v>
      </c>
      <c r="D676">
        <v>24</v>
      </c>
    </row>
    <row r="677" spans="1:4" x14ac:dyDescent="0.25">
      <c r="A677">
        <v>34700</v>
      </c>
      <c r="B677" t="s">
        <v>5670</v>
      </c>
      <c r="C677">
        <v>48</v>
      </c>
    </row>
    <row r="678" spans="1:4" x14ac:dyDescent="0.25">
      <c r="A678">
        <v>3471</v>
      </c>
      <c r="B678" t="s">
        <v>5671</v>
      </c>
      <c r="C678">
        <v>72</v>
      </c>
      <c r="D678">
        <v>24</v>
      </c>
    </row>
    <row r="679" spans="1:4" x14ac:dyDescent="0.25">
      <c r="A679">
        <v>3473</v>
      </c>
      <c r="B679" t="s">
        <v>5672</v>
      </c>
      <c r="C679">
        <v>288</v>
      </c>
      <c r="D679">
        <v>24</v>
      </c>
    </row>
    <row r="680" spans="1:4" x14ac:dyDescent="0.25">
      <c r="A680">
        <v>3474</v>
      </c>
      <c r="B680" t="s">
        <v>5673</v>
      </c>
      <c r="C680">
        <v>288</v>
      </c>
      <c r="D680">
        <v>24</v>
      </c>
    </row>
    <row r="681" spans="1:4" x14ac:dyDescent="0.25">
      <c r="A681">
        <v>3475</v>
      </c>
      <c r="B681" t="s">
        <v>5674</v>
      </c>
      <c r="C681">
        <v>288</v>
      </c>
      <c r="D681">
        <v>24</v>
      </c>
    </row>
    <row r="682" spans="1:4" x14ac:dyDescent="0.25">
      <c r="A682">
        <v>3476</v>
      </c>
      <c r="B682" t="s">
        <v>5675</v>
      </c>
      <c r="C682">
        <v>288</v>
      </c>
      <c r="D682">
        <v>24</v>
      </c>
    </row>
    <row r="683" spans="1:4" x14ac:dyDescent="0.25">
      <c r="A683">
        <v>3477</v>
      </c>
      <c r="B683" t="s">
        <v>5676</v>
      </c>
      <c r="C683">
        <v>288</v>
      </c>
      <c r="D683">
        <v>24</v>
      </c>
    </row>
    <row r="684" spans="1:4" x14ac:dyDescent="0.25">
      <c r="A684">
        <v>3478</v>
      </c>
      <c r="B684" t="s">
        <v>5677</v>
      </c>
      <c r="C684">
        <v>288</v>
      </c>
      <c r="D684">
        <v>24</v>
      </c>
    </row>
    <row r="685" spans="1:4" x14ac:dyDescent="0.25">
      <c r="A685">
        <v>3479</v>
      </c>
      <c r="B685" t="s">
        <v>5678</v>
      </c>
      <c r="C685">
        <v>288</v>
      </c>
      <c r="D685">
        <v>24</v>
      </c>
    </row>
    <row r="686" spans="1:4" x14ac:dyDescent="0.25">
      <c r="A686">
        <v>3480</v>
      </c>
      <c r="B686" t="s">
        <v>5679</v>
      </c>
      <c r="C686">
        <v>288</v>
      </c>
      <c r="D686">
        <v>24</v>
      </c>
    </row>
    <row r="687" spans="1:4" x14ac:dyDescent="0.25">
      <c r="A687">
        <v>3481</v>
      </c>
      <c r="B687" t="s">
        <v>5680</v>
      </c>
      <c r="C687">
        <v>144</v>
      </c>
      <c r="D687">
        <v>24</v>
      </c>
    </row>
    <row r="688" spans="1:4" x14ac:dyDescent="0.25">
      <c r="A688">
        <v>3482</v>
      </c>
      <c r="B688" t="s">
        <v>5681</v>
      </c>
      <c r="C688">
        <v>144</v>
      </c>
      <c r="D688">
        <v>24</v>
      </c>
    </row>
    <row r="689" spans="1:4" x14ac:dyDescent="0.25">
      <c r="A689">
        <v>3483</v>
      </c>
      <c r="B689" t="s">
        <v>5682</v>
      </c>
      <c r="C689">
        <v>144</v>
      </c>
      <c r="D689">
        <v>24</v>
      </c>
    </row>
    <row r="690" spans="1:4" x14ac:dyDescent="0.25">
      <c r="A690">
        <v>3490</v>
      </c>
      <c r="B690" t="s">
        <v>5683</v>
      </c>
      <c r="C690">
        <v>12</v>
      </c>
    </row>
    <row r="691" spans="1:4" x14ac:dyDescent="0.25">
      <c r="A691">
        <v>3491</v>
      </c>
      <c r="B691" t="s">
        <v>5684</v>
      </c>
      <c r="C691">
        <v>12</v>
      </c>
    </row>
    <row r="692" spans="1:4" x14ac:dyDescent="0.25">
      <c r="A692">
        <v>3492</v>
      </c>
      <c r="B692" t="s">
        <v>5685</v>
      </c>
      <c r="C692">
        <v>12</v>
      </c>
    </row>
    <row r="693" spans="1:4" x14ac:dyDescent="0.25">
      <c r="A693">
        <v>3493</v>
      </c>
      <c r="B693" t="s">
        <v>5686</v>
      </c>
      <c r="C693">
        <v>12</v>
      </c>
    </row>
    <row r="694" spans="1:4" x14ac:dyDescent="0.25">
      <c r="A694">
        <v>3494</v>
      </c>
      <c r="B694" t="s">
        <v>5687</v>
      </c>
      <c r="C694">
        <v>12</v>
      </c>
    </row>
    <row r="695" spans="1:4" x14ac:dyDescent="0.25">
      <c r="A695">
        <v>3495</v>
      </c>
      <c r="B695" t="s">
        <v>5688</v>
      </c>
      <c r="C695">
        <v>12</v>
      </c>
    </row>
    <row r="696" spans="1:4" x14ac:dyDescent="0.25">
      <c r="A696">
        <v>3496</v>
      </c>
      <c r="B696" t="s">
        <v>5689</v>
      </c>
      <c r="C696">
        <v>12</v>
      </c>
    </row>
    <row r="697" spans="1:4" x14ac:dyDescent="0.25">
      <c r="A697">
        <v>3497</v>
      </c>
      <c r="B697" t="s">
        <v>5690</v>
      </c>
      <c r="C697">
        <v>12</v>
      </c>
    </row>
    <row r="698" spans="1:4" x14ac:dyDescent="0.25">
      <c r="A698">
        <v>35019</v>
      </c>
      <c r="B698" t="s">
        <v>5691</v>
      </c>
      <c r="C698">
        <v>48</v>
      </c>
    </row>
    <row r="699" spans="1:4" x14ac:dyDescent="0.25">
      <c r="A699">
        <v>351471</v>
      </c>
      <c r="B699" t="s">
        <v>5299</v>
      </c>
      <c r="C699">
        <v>50</v>
      </c>
    </row>
    <row r="700" spans="1:4" x14ac:dyDescent="0.25">
      <c r="A700">
        <v>362</v>
      </c>
      <c r="B700" t="s">
        <v>5692</v>
      </c>
      <c r="C700">
        <v>24</v>
      </c>
    </row>
    <row r="701" spans="1:4" x14ac:dyDescent="0.25">
      <c r="A701">
        <v>371</v>
      </c>
      <c r="B701" t="s">
        <v>5693</v>
      </c>
      <c r="C701">
        <v>24</v>
      </c>
    </row>
    <row r="702" spans="1:4" x14ac:dyDescent="0.25">
      <c r="A702">
        <v>375</v>
      </c>
      <c r="B702" t="s">
        <v>5694</v>
      </c>
      <c r="C702">
        <v>24</v>
      </c>
    </row>
    <row r="703" spans="1:4" x14ac:dyDescent="0.25">
      <c r="A703">
        <v>37600</v>
      </c>
      <c r="B703" t="s">
        <v>5695</v>
      </c>
      <c r="C703">
        <v>48</v>
      </c>
    </row>
    <row r="704" spans="1:4" x14ac:dyDescent="0.25">
      <c r="A704">
        <v>3801</v>
      </c>
      <c r="B704" t="s">
        <v>5696</v>
      </c>
      <c r="C704">
        <v>144</v>
      </c>
      <c r="D704">
        <v>24</v>
      </c>
    </row>
    <row r="705" spans="1:4" x14ac:dyDescent="0.25">
      <c r="A705">
        <v>3802</v>
      </c>
      <c r="B705" t="s">
        <v>5697</v>
      </c>
      <c r="C705">
        <v>144</v>
      </c>
      <c r="D705">
        <v>24</v>
      </c>
    </row>
    <row r="706" spans="1:4" x14ac:dyDescent="0.25">
      <c r="A706">
        <v>3803</v>
      </c>
      <c r="B706" t="s">
        <v>5698</v>
      </c>
      <c r="C706">
        <v>144</v>
      </c>
      <c r="D706">
        <v>24</v>
      </c>
    </row>
    <row r="707" spans="1:4" x14ac:dyDescent="0.25">
      <c r="A707">
        <v>3804</v>
      </c>
      <c r="B707" t="s">
        <v>5699</v>
      </c>
      <c r="C707">
        <v>144</v>
      </c>
      <c r="D707">
        <v>24</v>
      </c>
    </row>
    <row r="708" spans="1:4" x14ac:dyDescent="0.25">
      <c r="A708">
        <v>3805</v>
      </c>
      <c r="B708" t="s">
        <v>5700</v>
      </c>
      <c r="C708">
        <v>144</v>
      </c>
      <c r="D708">
        <v>24</v>
      </c>
    </row>
    <row r="709" spans="1:4" x14ac:dyDescent="0.25">
      <c r="A709">
        <v>3806</v>
      </c>
      <c r="B709" t="s">
        <v>5701</v>
      </c>
      <c r="C709">
        <v>144</v>
      </c>
      <c r="D709">
        <v>24</v>
      </c>
    </row>
    <row r="710" spans="1:4" x14ac:dyDescent="0.25">
      <c r="A710">
        <v>3807</v>
      </c>
      <c r="B710" t="s">
        <v>5702</v>
      </c>
      <c r="C710">
        <v>144</v>
      </c>
      <c r="D710">
        <v>24</v>
      </c>
    </row>
    <row r="711" spans="1:4" x14ac:dyDescent="0.25">
      <c r="A711">
        <v>3808</v>
      </c>
      <c r="B711" t="s">
        <v>5703</v>
      </c>
      <c r="C711">
        <v>144</v>
      </c>
      <c r="D711">
        <v>24</v>
      </c>
    </row>
    <row r="712" spans="1:4" x14ac:dyDescent="0.25">
      <c r="A712">
        <v>3809</v>
      </c>
      <c r="B712" t="s">
        <v>5704</v>
      </c>
      <c r="C712">
        <v>144</v>
      </c>
      <c r="D712">
        <v>24</v>
      </c>
    </row>
    <row r="713" spans="1:4" x14ac:dyDescent="0.25">
      <c r="A713">
        <v>3810</v>
      </c>
      <c r="B713" t="s">
        <v>5705</v>
      </c>
      <c r="C713">
        <v>144</v>
      </c>
      <c r="D713">
        <v>24</v>
      </c>
    </row>
    <row r="714" spans="1:4" x14ac:dyDescent="0.25">
      <c r="A714">
        <v>3811</v>
      </c>
      <c r="B714" t="s">
        <v>5706</v>
      </c>
      <c r="C714">
        <v>144</v>
      </c>
      <c r="D714">
        <v>24</v>
      </c>
    </row>
    <row r="715" spans="1:4" x14ac:dyDescent="0.25">
      <c r="A715">
        <v>3812</v>
      </c>
      <c r="B715" t="s">
        <v>5707</v>
      </c>
      <c r="C715">
        <v>144</v>
      </c>
      <c r="D715">
        <v>24</v>
      </c>
    </row>
    <row r="716" spans="1:4" x14ac:dyDescent="0.25">
      <c r="A716">
        <v>3813</v>
      </c>
      <c r="B716" t="s">
        <v>5708</v>
      </c>
      <c r="C716">
        <v>144</v>
      </c>
      <c r="D716">
        <v>24</v>
      </c>
    </row>
    <row r="717" spans="1:4" x14ac:dyDescent="0.25">
      <c r="A717">
        <v>3814</v>
      </c>
      <c r="B717" t="s">
        <v>5709</v>
      </c>
      <c r="C717">
        <v>144</v>
      </c>
      <c r="D717">
        <v>24</v>
      </c>
    </row>
    <row r="718" spans="1:4" x14ac:dyDescent="0.25">
      <c r="A718">
        <v>3815</v>
      </c>
      <c r="B718" t="s">
        <v>5710</v>
      </c>
      <c r="C718">
        <v>144</v>
      </c>
      <c r="D718">
        <v>24</v>
      </c>
    </row>
    <row r="719" spans="1:4" x14ac:dyDescent="0.25">
      <c r="A719">
        <v>38150</v>
      </c>
      <c r="B719" t="s">
        <v>5711</v>
      </c>
      <c r="C719">
        <v>48</v>
      </c>
    </row>
    <row r="720" spans="1:4" x14ac:dyDescent="0.25">
      <c r="A720">
        <v>3816</v>
      </c>
      <c r="B720" t="s">
        <v>5712</v>
      </c>
      <c r="C720">
        <v>144</v>
      </c>
      <c r="D720">
        <v>24</v>
      </c>
    </row>
    <row r="721" spans="1:4" x14ac:dyDescent="0.25">
      <c r="A721">
        <v>3817</v>
      </c>
      <c r="B721" t="s">
        <v>5713</v>
      </c>
      <c r="C721">
        <v>144</v>
      </c>
      <c r="D721">
        <v>24</v>
      </c>
    </row>
    <row r="722" spans="1:4" x14ac:dyDescent="0.25">
      <c r="A722">
        <v>3818</v>
      </c>
      <c r="B722" t="s">
        <v>5714</v>
      </c>
      <c r="C722">
        <v>144</v>
      </c>
      <c r="D722">
        <v>24</v>
      </c>
    </row>
    <row r="723" spans="1:4" x14ac:dyDescent="0.25">
      <c r="A723">
        <v>3821</v>
      </c>
      <c r="B723" t="s">
        <v>5715</v>
      </c>
      <c r="C723">
        <v>144</v>
      </c>
      <c r="D723">
        <v>24</v>
      </c>
    </row>
    <row r="724" spans="1:4" x14ac:dyDescent="0.25">
      <c r="A724">
        <v>3822</v>
      </c>
      <c r="B724" t="s">
        <v>5716</v>
      </c>
      <c r="C724">
        <v>144</v>
      </c>
      <c r="D724">
        <v>24</v>
      </c>
    </row>
    <row r="725" spans="1:4" x14ac:dyDescent="0.25">
      <c r="A725">
        <v>3823</v>
      </c>
      <c r="B725" t="s">
        <v>5717</v>
      </c>
      <c r="C725">
        <v>144</v>
      </c>
      <c r="D725">
        <v>24</v>
      </c>
    </row>
    <row r="726" spans="1:4" x14ac:dyDescent="0.25">
      <c r="A726">
        <v>3824</v>
      </c>
      <c r="B726" t="s">
        <v>5718</v>
      </c>
      <c r="C726">
        <v>144</v>
      </c>
      <c r="D726">
        <v>24</v>
      </c>
    </row>
    <row r="727" spans="1:4" x14ac:dyDescent="0.25">
      <c r="A727">
        <v>3825</v>
      </c>
      <c r="B727" t="s">
        <v>5719</v>
      </c>
      <c r="C727">
        <v>144</v>
      </c>
      <c r="D727">
        <v>24</v>
      </c>
    </row>
    <row r="728" spans="1:4" x14ac:dyDescent="0.25">
      <c r="A728">
        <v>3826</v>
      </c>
      <c r="B728" t="s">
        <v>5720</v>
      </c>
      <c r="C728">
        <v>144</v>
      </c>
      <c r="D728">
        <v>24</v>
      </c>
    </row>
    <row r="729" spans="1:4" x14ac:dyDescent="0.25">
      <c r="A729">
        <v>3827</v>
      </c>
      <c r="B729" t="s">
        <v>5721</v>
      </c>
      <c r="C729">
        <v>144</v>
      </c>
      <c r="D729">
        <v>24</v>
      </c>
    </row>
    <row r="730" spans="1:4" x14ac:dyDescent="0.25">
      <c r="A730">
        <v>3828</v>
      </c>
      <c r="B730" t="s">
        <v>5722</v>
      </c>
      <c r="C730">
        <v>144</v>
      </c>
      <c r="D730">
        <v>24</v>
      </c>
    </row>
    <row r="731" spans="1:4" x14ac:dyDescent="0.25">
      <c r="A731">
        <v>386</v>
      </c>
      <c r="B731" t="s">
        <v>5723</v>
      </c>
      <c r="C731">
        <v>24</v>
      </c>
    </row>
    <row r="732" spans="1:4" x14ac:dyDescent="0.25">
      <c r="A732">
        <v>3860</v>
      </c>
      <c r="B732" t="s">
        <v>5724</v>
      </c>
      <c r="C732">
        <v>24</v>
      </c>
    </row>
    <row r="733" spans="1:4" x14ac:dyDescent="0.25">
      <c r="A733">
        <v>38600</v>
      </c>
      <c r="C733">
        <v>24</v>
      </c>
    </row>
    <row r="734" spans="1:4" x14ac:dyDescent="0.25">
      <c r="A734">
        <v>38601</v>
      </c>
      <c r="B734" t="s">
        <v>5725</v>
      </c>
      <c r="C734">
        <v>144</v>
      </c>
      <c r="D734">
        <v>12</v>
      </c>
    </row>
    <row r="735" spans="1:4" x14ac:dyDescent="0.25">
      <c r="A735">
        <v>38602</v>
      </c>
      <c r="B735" t="s">
        <v>5726</v>
      </c>
      <c r="C735">
        <v>144</v>
      </c>
      <c r="D735">
        <v>12</v>
      </c>
    </row>
    <row r="736" spans="1:4" x14ac:dyDescent="0.25">
      <c r="A736">
        <v>38604</v>
      </c>
      <c r="B736" t="s">
        <v>5727</v>
      </c>
      <c r="C736">
        <v>6</v>
      </c>
    </row>
    <row r="737" spans="1:4" x14ac:dyDescent="0.25">
      <c r="A737">
        <v>38605</v>
      </c>
      <c r="B737" t="s">
        <v>5728</v>
      </c>
      <c r="C737">
        <v>6</v>
      </c>
    </row>
    <row r="738" spans="1:4" x14ac:dyDescent="0.25">
      <c r="A738">
        <v>3861</v>
      </c>
      <c r="B738" t="s">
        <v>5729</v>
      </c>
      <c r="C738">
        <v>24</v>
      </c>
    </row>
    <row r="739" spans="1:4" x14ac:dyDescent="0.25">
      <c r="A739">
        <v>38611</v>
      </c>
      <c r="B739" t="s">
        <v>5730</v>
      </c>
      <c r="C739">
        <v>6</v>
      </c>
    </row>
    <row r="740" spans="1:4" x14ac:dyDescent="0.25">
      <c r="A740">
        <v>3862</v>
      </c>
      <c r="B740" t="s">
        <v>5731</v>
      </c>
      <c r="C740">
        <v>24</v>
      </c>
    </row>
    <row r="741" spans="1:4" x14ac:dyDescent="0.25">
      <c r="A741">
        <v>3863</v>
      </c>
      <c r="B741" t="s">
        <v>5732</v>
      </c>
      <c r="C741">
        <v>24</v>
      </c>
    </row>
    <row r="742" spans="1:4" x14ac:dyDescent="0.25">
      <c r="A742">
        <v>3864</v>
      </c>
      <c r="B742" t="s">
        <v>5733</v>
      </c>
      <c r="C742">
        <v>288</v>
      </c>
      <c r="D742">
        <v>24</v>
      </c>
    </row>
    <row r="743" spans="1:4" x14ac:dyDescent="0.25">
      <c r="A743">
        <v>3865</v>
      </c>
      <c r="B743" t="s">
        <v>5734</v>
      </c>
      <c r="C743">
        <v>288</v>
      </c>
      <c r="D743">
        <v>24</v>
      </c>
    </row>
    <row r="744" spans="1:4" x14ac:dyDescent="0.25">
      <c r="A744">
        <v>3866</v>
      </c>
      <c r="B744" t="s">
        <v>5735</v>
      </c>
      <c r="C744">
        <v>24</v>
      </c>
    </row>
    <row r="745" spans="1:4" x14ac:dyDescent="0.25">
      <c r="A745">
        <v>3867</v>
      </c>
      <c r="B745" t="s">
        <v>5736</v>
      </c>
      <c r="C745">
        <v>24</v>
      </c>
    </row>
    <row r="746" spans="1:4" x14ac:dyDescent="0.25">
      <c r="A746">
        <v>3868</v>
      </c>
      <c r="B746" t="s">
        <v>5737</v>
      </c>
      <c r="C746">
        <v>24</v>
      </c>
    </row>
    <row r="747" spans="1:4" x14ac:dyDescent="0.25">
      <c r="A747">
        <v>3870</v>
      </c>
      <c r="B747" t="s">
        <v>5738</v>
      </c>
      <c r="C747">
        <v>144</v>
      </c>
      <c r="D747">
        <v>24</v>
      </c>
    </row>
    <row r="748" spans="1:4" x14ac:dyDescent="0.25">
      <c r="A748">
        <v>3871</v>
      </c>
      <c r="B748" t="s">
        <v>5739</v>
      </c>
      <c r="C748">
        <v>288</v>
      </c>
      <c r="D748">
        <v>24</v>
      </c>
    </row>
    <row r="749" spans="1:4" x14ac:dyDescent="0.25">
      <c r="A749">
        <v>3872</v>
      </c>
      <c r="B749" t="s">
        <v>5740</v>
      </c>
      <c r="C749">
        <v>288</v>
      </c>
      <c r="D749">
        <v>24</v>
      </c>
    </row>
    <row r="750" spans="1:4" x14ac:dyDescent="0.25">
      <c r="A750">
        <v>3873</v>
      </c>
      <c r="B750" t="s">
        <v>5741</v>
      </c>
      <c r="C750">
        <v>288</v>
      </c>
      <c r="D750">
        <v>24</v>
      </c>
    </row>
    <row r="751" spans="1:4" x14ac:dyDescent="0.25">
      <c r="A751">
        <v>3874</v>
      </c>
      <c r="B751" t="s">
        <v>5742</v>
      </c>
      <c r="C751">
        <v>288</v>
      </c>
      <c r="D751">
        <v>24</v>
      </c>
    </row>
    <row r="752" spans="1:4" x14ac:dyDescent="0.25">
      <c r="A752">
        <v>3900</v>
      </c>
      <c r="B752" t="s">
        <v>5743</v>
      </c>
      <c r="C752">
        <v>144</v>
      </c>
      <c r="D752">
        <v>24</v>
      </c>
    </row>
    <row r="753" spans="1:4" x14ac:dyDescent="0.25">
      <c r="A753">
        <v>3901</v>
      </c>
      <c r="B753" t="s">
        <v>5744</v>
      </c>
      <c r="C753">
        <v>144</v>
      </c>
      <c r="D753">
        <v>24</v>
      </c>
    </row>
    <row r="754" spans="1:4" x14ac:dyDescent="0.25">
      <c r="A754">
        <v>3910</v>
      </c>
      <c r="B754" t="s">
        <v>5745</v>
      </c>
      <c r="C754">
        <v>72</v>
      </c>
      <c r="D754">
        <v>24</v>
      </c>
    </row>
    <row r="755" spans="1:4" x14ac:dyDescent="0.25">
      <c r="A755">
        <v>3911</v>
      </c>
      <c r="B755" t="s">
        <v>5746</v>
      </c>
      <c r="C755">
        <v>144</v>
      </c>
      <c r="D755">
        <v>24</v>
      </c>
    </row>
    <row r="756" spans="1:4" x14ac:dyDescent="0.25">
      <c r="A756">
        <v>3912</v>
      </c>
      <c r="B756" t="s">
        <v>5747</v>
      </c>
      <c r="C756">
        <v>144</v>
      </c>
      <c r="D756">
        <v>24</v>
      </c>
    </row>
    <row r="757" spans="1:4" x14ac:dyDescent="0.25">
      <c r="A757">
        <v>3913</v>
      </c>
      <c r="B757" t="s">
        <v>5748</v>
      </c>
      <c r="C757">
        <v>72</v>
      </c>
      <c r="D757">
        <v>12</v>
      </c>
    </row>
    <row r="758" spans="1:4" x14ac:dyDescent="0.25">
      <c r="A758">
        <v>3914</v>
      </c>
      <c r="B758" t="s">
        <v>5749</v>
      </c>
      <c r="C758">
        <v>12</v>
      </c>
    </row>
    <row r="759" spans="1:4" x14ac:dyDescent="0.25">
      <c r="A759">
        <v>3920</v>
      </c>
      <c r="B759" t="s">
        <v>5750</v>
      </c>
      <c r="C759">
        <v>72</v>
      </c>
      <c r="D759">
        <v>24</v>
      </c>
    </row>
    <row r="760" spans="1:4" x14ac:dyDescent="0.25">
      <c r="A760">
        <v>39200</v>
      </c>
      <c r="B760" t="s">
        <v>5751</v>
      </c>
      <c r="C760">
        <v>24</v>
      </c>
    </row>
    <row r="761" spans="1:4" x14ac:dyDescent="0.25">
      <c r="A761">
        <v>3921</v>
      </c>
      <c r="B761" t="s">
        <v>5752</v>
      </c>
      <c r="C761">
        <v>72</v>
      </c>
      <c r="D761">
        <v>24</v>
      </c>
    </row>
    <row r="762" spans="1:4" x14ac:dyDescent="0.25">
      <c r="A762">
        <v>3930</v>
      </c>
      <c r="B762" t="s">
        <v>5753</v>
      </c>
      <c r="C762">
        <v>72</v>
      </c>
      <c r="D762">
        <v>24</v>
      </c>
    </row>
    <row r="763" spans="1:4" x14ac:dyDescent="0.25">
      <c r="A763">
        <v>3939</v>
      </c>
      <c r="B763" t="s">
        <v>5754</v>
      </c>
      <c r="C763">
        <v>72</v>
      </c>
      <c r="D763">
        <v>24</v>
      </c>
    </row>
    <row r="764" spans="1:4" x14ac:dyDescent="0.25">
      <c r="A764">
        <v>3940</v>
      </c>
      <c r="B764" t="s">
        <v>5755</v>
      </c>
      <c r="C764">
        <v>48</v>
      </c>
    </row>
    <row r="765" spans="1:4" x14ac:dyDescent="0.25">
      <c r="A765">
        <v>3941</v>
      </c>
      <c r="B765" t="s">
        <v>5756</v>
      </c>
      <c r="C765">
        <v>72</v>
      </c>
      <c r="D765">
        <v>24</v>
      </c>
    </row>
    <row r="766" spans="1:4" x14ac:dyDescent="0.25">
      <c r="A766">
        <v>3980</v>
      </c>
      <c r="B766" t="s">
        <v>5757</v>
      </c>
      <c r="C766">
        <v>144</v>
      </c>
      <c r="D766">
        <v>24</v>
      </c>
    </row>
    <row r="767" spans="1:4" x14ac:dyDescent="0.25">
      <c r="A767">
        <v>3981</v>
      </c>
      <c r="B767" t="s">
        <v>5758</v>
      </c>
      <c r="C767">
        <v>144</v>
      </c>
      <c r="D767">
        <v>24</v>
      </c>
    </row>
    <row r="768" spans="1:4" x14ac:dyDescent="0.25">
      <c r="A768">
        <v>3982</v>
      </c>
      <c r="B768" t="s">
        <v>5759</v>
      </c>
      <c r="C768">
        <v>144</v>
      </c>
      <c r="D768">
        <v>24</v>
      </c>
    </row>
    <row r="769" spans="1:4" x14ac:dyDescent="0.25">
      <c r="A769">
        <v>3983</v>
      </c>
      <c r="B769" t="s">
        <v>5760</v>
      </c>
      <c r="C769">
        <v>144</v>
      </c>
      <c r="D769">
        <v>12</v>
      </c>
    </row>
    <row r="770" spans="1:4" x14ac:dyDescent="0.25">
      <c r="A770">
        <v>3984</v>
      </c>
      <c r="B770" t="s">
        <v>5761</v>
      </c>
      <c r="C770">
        <v>144</v>
      </c>
      <c r="D770">
        <v>12</v>
      </c>
    </row>
    <row r="771" spans="1:4" x14ac:dyDescent="0.25">
      <c r="A771">
        <v>3985</v>
      </c>
      <c r="B771" t="s">
        <v>5762</v>
      </c>
      <c r="C771">
        <v>144</v>
      </c>
      <c r="D771">
        <v>24</v>
      </c>
    </row>
    <row r="772" spans="1:4" x14ac:dyDescent="0.25">
      <c r="A772">
        <v>3986</v>
      </c>
      <c r="B772" t="s">
        <v>5763</v>
      </c>
      <c r="C772">
        <v>72</v>
      </c>
      <c r="D772">
        <v>24</v>
      </c>
    </row>
    <row r="773" spans="1:4" x14ac:dyDescent="0.25">
      <c r="A773">
        <v>3987</v>
      </c>
      <c r="B773" t="s">
        <v>5764</v>
      </c>
      <c r="C773">
        <v>144</v>
      </c>
      <c r="D773">
        <v>24</v>
      </c>
    </row>
    <row r="774" spans="1:4" x14ac:dyDescent="0.25">
      <c r="A774">
        <v>3988</v>
      </c>
      <c r="B774" t="s">
        <v>5765</v>
      </c>
      <c r="C774">
        <v>144</v>
      </c>
      <c r="D774">
        <v>24</v>
      </c>
    </row>
    <row r="775" spans="1:4" x14ac:dyDescent="0.25">
      <c r="A775">
        <v>3989</v>
      </c>
      <c r="B775" t="s">
        <v>5766</v>
      </c>
      <c r="C775">
        <v>144</v>
      </c>
      <c r="D775">
        <v>24</v>
      </c>
    </row>
    <row r="776" spans="1:4" x14ac:dyDescent="0.25">
      <c r="A776">
        <v>3990</v>
      </c>
      <c r="B776" t="s">
        <v>5767</v>
      </c>
      <c r="C776">
        <v>144</v>
      </c>
      <c r="D776">
        <v>24</v>
      </c>
    </row>
    <row r="777" spans="1:4" x14ac:dyDescent="0.25">
      <c r="A777">
        <v>3998</v>
      </c>
      <c r="B777" t="s">
        <v>5768</v>
      </c>
      <c r="C777">
        <v>288</v>
      </c>
      <c r="D777">
        <v>24</v>
      </c>
    </row>
    <row r="778" spans="1:4" x14ac:dyDescent="0.25">
      <c r="A778">
        <v>3999</v>
      </c>
      <c r="B778" t="s">
        <v>5769</v>
      </c>
      <c r="C778">
        <v>288</v>
      </c>
      <c r="D778">
        <v>24</v>
      </c>
    </row>
    <row r="779" spans="1:4" x14ac:dyDescent="0.25">
      <c r="A779">
        <v>4001</v>
      </c>
      <c r="B779" t="s">
        <v>5770</v>
      </c>
      <c r="C779">
        <v>144</v>
      </c>
      <c r="D779">
        <v>24</v>
      </c>
    </row>
    <row r="780" spans="1:4" x14ac:dyDescent="0.25">
      <c r="A780">
        <v>4002</v>
      </c>
      <c r="B780" t="s">
        <v>5771</v>
      </c>
      <c r="C780">
        <v>144</v>
      </c>
      <c r="D780">
        <v>24</v>
      </c>
    </row>
    <row r="781" spans="1:4" x14ac:dyDescent="0.25">
      <c r="A781">
        <v>4003</v>
      </c>
      <c r="B781" t="s">
        <v>5772</v>
      </c>
      <c r="C781">
        <v>144</v>
      </c>
      <c r="D781">
        <v>24</v>
      </c>
    </row>
    <row r="782" spans="1:4" x14ac:dyDescent="0.25">
      <c r="A782">
        <v>4004</v>
      </c>
      <c r="B782" t="s">
        <v>5773</v>
      </c>
      <c r="C782">
        <v>144</v>
      </c>
      <c r="D782">
        <v>24</v>
      </c>
    </row>
    <row r="783" spans="1:4" x14ac:dyDescent="0.25">
      <c r="A783">
        <v>4100</v>
      </c>
      <c r="B783" t="s">
        <v>5774</v>
      </c>
      <c r="C783">
        <v>12</v>
      </c>
    </row>
    <row r="784" spans="1:4" x14ac:dyDescent="0.25">
      <c r="A784">
        <v>4101</v>
      </c>
      <c r="B784" t="s">
        <v>5775</v>
      </c>
      <c r="C784">
        <v>12</v>
      </c>
    </row>
    <row r="785" spans="1:3" x14ac:dyDescent="0.25">
      <c r="A785">
        <v>4103</v>
      </c>
      <c r="B785" t="s">
        <v>5777</v>
      </c>
      <c r="C785">
        <v>12</v>
      </c>
    </row>
    <row r="786" spans="1:3" x14ac:dyDescent="0.25">
      <c r="A786">
        <v>4104</v>
      </c>
      <c r="B786" t="s">
        <v>5778</v>
      </c>
      <c r="C786">
        <v>12</v>
      </c>
    </row>
    <row r="787" spans="1:3" x14ac:dyDescent="0.25">
      <c r="A787">
        <v>4105</v>
      </c>
      <c r="B787" t="s">
        <v>5779</v>
      </c>
      <c r="C787">
        <v>12</v>
      </c>
    </row>
    <row r="788" spans="1:3" x14ac:dyDescent="0.25">
      <c r="A788">
        <v>4106</v>
      </c>
      <c r="B788" t="s">
        <v>5780</v>
      </c>
      <c r="C788">
        <v>12</v>
      </c>
    </row>
    <row r="789" spans="1:3" x14ac:dyDescent="0.25">
      <c r="A789">
        <v>4107</v>
      </c>
      <c r="B789" t="s">
        <v>5781</v>
      </c>
      <c r="C789">
        <v>12</v>
      </c>
    </row>
    <row r="790" spans="1:3" x14ac:dyDescent="0.25">
      <c r="A790">
        <v>41166</v>
      </c>
      <c r="B790" t="s">
        <v>5782</v>
      </c>
      <c r="C790">
        <v>10</v>
      </c>
    </row>
    <row r="791" spans="1:3" x14ac:dyDescent="0.25">
      <c r="A791">
        <v>4120</v>
      </c>
      <c r="B791" t="s">
        <v>5783</v>
      </c>
      <c r="C791">
        <v>12</v>
      </c>
    </row>
    <row r="792" spans="1:3" x14ac:dyDescent="0.25">
      <c r="A792">
        <v>4121</v>
      </c>
      <c r="B792" t="s">
        <v>5784</v>
      </c>
      <c r="C792">
        <v>12</v>
      </c>
    </row>
    <row r="793" spans="1:3" x14ac:dyDescent="0.25">
      <c r="A793">
        <v>4122</v>
      </c>
      <c r="B793" t="s">
        <v>5785</v>
      </c>
      <c r="C793">
        <v>12</v>
      </c>
    </row>
    <row r="794" spans="1:3" x14ac:dyDescent="0.25">
      <c r="A794">
        <v>4123</v>
      </c>
      <c r="B794" t="s">
        <v>5786</v>
      </c>
      <c r="C794">
        <v>12</v>
      </c>
    </row>
    <row r="795" spans="1:3" x14ac:dyDescent="0.25">
      <c r="A795">
        <v>4124</v>
      </c>
      <c r="B795" t="s">
        <v>5787</v>
      </c>
      <c r="C795">
        <v>12</v>
      </c>
    </row>
    <row r="796" spans="1:3" x14ac:dyDescent="0.25">
      <c r="A796">
        <v>4125</v>
      </c>
      <c r="B796" t="s">
        <v>5788</v>
      </c>
      <c r="C796">
        <v>12</v>
      </c>
    </row>
    <row r="797" spans="1:3" x14ac:dyDescent="0.25">
      <c r="A797">
        <v>4126</v>
      </c>
      <c r="B797" t="s">
        <v>5789</v>
      </c>
      <c r="C797">
        <v>12</v>
      </c>
    </row>
    <row r="798" spans="1:3" x14ac:dyDescent="0.25">
      <c r="A798">
        <v>4127</v>
      </c>
      <c r="B798" t="s">
        <v>5790</v>
      </c>
      <c r="C798">
        <v>12</v>
      </c>
    </row>
    <row r="799" spans="1:3" x14ac:dyDescent="0.25">
      <c r="A799">
        <v>4140</v>
      </c>
      <c r="B799" t="s">
        <v>5791</v>
      </c>
      <c r="C799">
        <v>12</v>
      </c>
    </row>
    <row r="800" spans="1:3" x14ac:dyDescent="0.25">
      <c r="A800">
        <v>4141</v>
      </c>
      <c r="B800" t="s">
        <v>5792</v>
      </c>
      <c r="C800">
        <v>12</v>
      </c>
    </row>
    <row r="801" spans="1:4" x14ac:dyDescent="0.25">
      <c r="A801">
        <v>4142</v>
      </c>
      <c r="B801" t="s">
        <v>5793</v>
      </c>
      <c r="C801">
        <v>12</v>
      </c>
    </row>
    <row r="802" spans="1:4" x14ac:dyDescent="0.25">
      <c r="A802">
        <v>4143</v>
      </c>
      <c r="B802" t="s">
        <v>5794</v>
      </c>
      <c r="C802">
        <v>12</v>
      </c>
    </row>
    <row r="803" spans="1:4" x14ac:dyDescent="0.25">
      <c r="A803">
        <v>4144</v>
      </c>
      <c r="B803" t="s">
        <v>5795</v>
      </c>
      <c r="C803">
        <v>12</v>
      </c>
    </row>
    <row r="804" spans="1:4" x14ac:dyDescent="0.25">
      <c r="A804">
        <v>4145</v>
      </c>
      <c r="B804" t="s">
        <v>5796</v>
      </c>
      <c r="C804">
        <v>12</v>
      </c>
    </row>
    <row r="805" spans="1:4" x14ac:dyDescent="0.25">
      <c r="A805">
        <v>4146</v>
      </c>
      <c r="B805" t="s">
        <v>5797</v>
      </c>
      <c r="C805">
        <v>12</v>
      </c>
    </row>
    <row r="806" spans="1:4" x14ac:dyDescent="0.25">
      <c r="A806">
        <v>4147</v>
      </c>
      <c r="B806" t="s">
        <v>5798</v>
      </c>
      <c r="C806">
        <v>12</v>
      </c>
    </row>
    <row r="807" spans="1:4" x14ac:dyDescent="0.25">
      <c r="A807">
        <v>4150</v>
      </c>
      <c r="B807" t="s">
        <v>5799</v>
      </c>
      <c r="C807">
        <v>12</v>
      </c>
    </row>
    <row r="808" spans="1:4" x14ac:dyDescent="0.25">
      <c r="A808">
        <v>4151</v>
      </c>
      <c r="B808" t="s">
        <v>5800</v>
      </c>
      <c r="C808">
        <v>12</v>
      </c>
    </row>
    <row r="809" spans="1:4" x14ac:dyDescent="0.25">
      <c r="A809">
        <v>4152</v>
      </c>
      <c r="B809" t="s">
        <v>5801</v>
      </c>
      <c r="C809">
        <v>12</v>
      </c>
    </row>
    <row r="810" spans="1:4" x14ac:dyDescent="0.25">
      <c r="A810">
        <v>4153</v>
      </c>
      <c r="B810" t="s">
        <v>5802</v>
      </c>
      <c r="C810">
        <v>12</v>
      </c>
    </row>
    <row r="811" spans="1:4" x14ac:dyDescent="0.25">
      <c r="A811">
        <v>4160</v>
      </c>
      <c r="B811" t="s">
        <v>5803</v>
      </c>
      <c r="C811">
        <v>12</v>
      </c>
    </row>
    <row r="812" spans="1:4" x14ac:dyDescent="0.25">
      <c r="A812">
        <v>4161</v>
      </c>
      <c r="B812" t="s">
        <v>5804</v>
      </c>
      <c r="C812">
        <v>12</v>
      </c>
    </row>
    <row r="813" spans="1:4" x14ac:dyDescent="0.25">
      <c r="A813">
        <v>4162</v>
      </c>
      <c r="B813" t="s">
        <v>5805</v>
      </c>
      <c r="C813">
        <v>12</v>
      </c>
    </row>
    <row r="814" spans="1:4" x14ac:dyDescent="0.25">
      <c r="A814">
        <v>4163</v>
      </c>
      <c r="B814" t="s">
        <v>5806</v>
      </c>
      <c r="C814">
        <v>12</v>
      </c>
    </row>
    <row r="815" spans="1:4" x14ac:dyDescent="0.25">
      <c r="A815">
        <v>4398</v>
      </c>
      <c r="B815" t="s">
        <v>5807</v>
      </c>
      <c r="C815">
        <v>144</v>
      </c>
      <c r="D815">
        <v>24</v>
      </c>
    </row>
    <row r="816" spans="1:4" x14ac:dyDescent="0.25">
      <c r="A816">
        <v>4399</v>
      </c>
      <c r="B816" t="s">
        <v>5808</v>
      </c>
      <c r="C816">
        <v>144</v>
      </c>
      <c r="D816">
        <v>24</v>
      </c>
    </row>
    <row r="817" spans="1:4" x14ac:dyDescent="0.25">
      <c r="A817">
        <v>4400</v>
      </c>
      <c r="B817" t="s">
        <v>5809</v>
      </c>
      <c r="C817">
        <v>144</v>
      </c>
      <c r="D817">
        <v>24</v>
      </c>
    </row>
    <row r="818" spans="1:4" x14ac:dyDescent="0.25">
      <c r="A818">
        <v>4401</v>
      </c>
      <c r="B818" t="s">
        <v>5810</v>
      </c>
      <c r="C818">
        <v>144</v>
      </c>
      <c r="D818">
        <v>24</v>
      </c>
    </row>
    <row r="819" spans="1:4" x14ac:dyDescent="0.25">
      <c r="A819">
        <v>4410</v>
      </c>
      <c r="B819" t="s">
        <v>5811</v>
      </c>
      <c r="C819">
        <v>144</v>
      </c>
      <c r="D819">
        <v>24</v>
      </c>
    </row>
    <row r="820" spans="1:4" x14ac:dyDescent="0.25">
      <c r="A820">
        <v>4411</v>
      </c>
      <c r="B820" t="s">
        <v>5812</v>
      </c>
      <c r="C820">
        <v>144</v>
      </c>
      <c r="D820">
        <v>24</v>
      </c>
    </row>
    <row r="821" spans="1:4" x14ac:dyDescent="0.25">
      <c r="A821">
        <v>4412</v>
      </c>
      <c r="B821" t="s">
        <v>5813</v>
      </c>
      <c r="C821">
        <v>144</v>
      </c>
      <c r="D821">
        <v>24</v>
      </c>
    </row>
    <row r="822" spans="1:4" x14ac:dyDescent="0.25">
      <c r="A822">
        <v>4413</v>
      </c>
      <c r="B822" t="s">
        <v>5814</v>
      </c>
      <c r="C822">
        <v>144</v>
      </c>
      <c r="D822">
        <v>24</v>
      </c>
    </row>
    <row r="823" spans="1:4" x14ac:dyDescent="0.25">
      <c r="A823">
        <v>4414</v>
      </c>
      <c r="B823" t="s">
        <v>5815</v>
      </c>
      <c r="C823">
        <v>144</v>
      </c>
      <c r="D823">
        <v>24</v>
      </c>
    </row>
    <row r="824" spans="1:4" x14ac:dyDescent="0.25">
      <c r="A824">
        <v>4420</v>
      </c>
      <c r="B824" t="s">
        <v>5816</v>
      </c>
      <c r="C824">
        <v>600</v>
      </c>
      <c r="D824">
        <v>24</v>
      </c>
    </row>
    <row r="825" spans="1:4" x14ac:dyDescent="0.25">
      <c r="A825">
        <v>4429</v>
      </c>
      <c r="B825" t="s">
        <v>5817</v>
      </c>
      <c r="C825">
        <v>144</v>
      </c>
      <c r="D825">
        <v>24</v>
      </c>
    </row>
    <row r="826" spans="1:4" x14ac:dyDescent="0.25">
      <c r="A826">
        <v>4430</v>
      </c>
      <c r="B826" t="s">
        <v>5818</v>
      </c>
      <c r="C826">
        <v>144</v>
      </c>
      <c r="D826">
        <v>24</v>
      </c>
    </row>
    <row r="827" spans="1:4" x14ac:dyDescent="0.25">
      <c r="A827">
        <v>4431</v>
      </c>
      <c r="B827" t="s">
        <v>5819</v>
      </c>
      <c r="C827">
        <v>144</v>
      </c>
      <c r="D827">
        <v>24</v>
      </c>
    </row>
    <row r="828" spans="1:4" x14ac:dyDescent="0.25">
      <c r="A828">
        <v>4432</v>
      </c>
      <c r="B828" t="s">
        <v>5820</v>
      </c>
      <c r="C828">
        <v>144</v>
      </c>
      <c r="D828">
        <v>24</v>
      </c>
    </row>
    <row r="829" spans="1:4" x14ac:dyDescent="0.25">
      <c r="A829">
        <v>4433</v>
      </c>
      <c r="B829" t="s">
        <v>5821</v>
      </c>
      <c r="C829">
        <v>144</v>
      </c>
      <c r="D829">
        <v>24</v>
      </c>
    </row>
    <row r="830" spans="1:4" x14ac:dyDescent="0.25">
      <c r="A830">
        <v>4434</v>
      </c>
      <c r="B830" t="s">
        <v>5822</v>
      </c>
      <c r="C830">
        <v>144</v>
      </c>
      <c r="D830">
        <v>24</v>
      </c>
    </row>
    <row r="831" spans="1:4" x14ac:dyDescent="0.25">
      <c r="A831">
        <v>4435</v>
      </c>
      <c r="B831" t="s">
        <v>5823</v>
      </c>
      <c r="C831">
        <v>144</v>
      </c>
      <c r="D831">
        <v>24</v>
      </c>
    </row>
    <row r="832" spans="1:4" x14ac:dyDescent="0.25">
      <c r="A832">
        <v>4436</v>
      </c>
      <c r="B832" t="s">
        <v>5824</v>
      </c>
      <c r="C832">
        <v>144</v>
      </c>
      <c r="D832">
        <v>24</v>
      </c>
    </row>
    <row r="833" spans="1:4" x14ac:dyDescent="0.25">
      <c r="A833">
        <v>4438</v>
      </c>
      <c r="B833" t="s">
        <v>5825</v>
      </c>
      <c r="C833">
        <v>144</v>
      </c>
      <c r="D833">
        <v>24</v>
      </c>
    </row>
    <row r="834" spans="1:4" x14ac:dyDescent="0.25">
      <c r="A834">
        <v>4439</v>
      </c>
      <c r="B834" t="s">
        <v>5826</v>
      </c>
      <c r="C834">
        <v>144</v>
      </c>
      <c r="D834">
        <v>24</v>
      </c>
    </row>
    <row r="835" spans="1:4" x14ac:dyDescent="0.25">
      <c r="A835">
        <v>4440</v>
      </c>
      <c r="B835" t="s">
        <v>5827</v>
      </c>
      <c r="C835">
        <v>144</v>
      </c>
      <c r="D835">
        <v>24</v>
      </c>
    </row>
    <row r="836" spans="1:4" x14ac:dyDescent="0.25">
      <c r="A836">
        <v>4441</v>
      </c>
      <c r="B836" t="s">
        <v>5828</v>
      </c>
      <c r="C836">
        <v>144</v>
      </c>
      <c r="D836">
        <v>24</v>
      </c>
    </row>
    <row r="837" spans="1:4" x14ac:dyDescent="0.25">
      <c r="A837">
        <v>4442</v>
      </c>
      <c r="B837" t="s">
        <v>5829</v>
      </c>
      <c r="C837">
        <v>144</v>
      </c>
      <c r="D837">
        <v>24</v>
      </c>
    </row>
    <row r="838" spans="1:4" x14ac:dyDescent="0.25">
      <c r="A838">
        <v>4475636</v>
      </c>
      <c r="B838" t="s">
        <v>5830</v>
      </c>
      <c r="C838">
        <v>36</v>
      </c>
    </row>
    <row r="839" spans="1:4" x14ac:dyDescent="0.25">
      <c r="A839">
        <v>45089</v>
      </c>
      <c r="B839" t="s">
        <v>5831</v>
      </c>
      <c r="C839">
        <v>36</v>
      </c>
    </row>
    <row r="840" spans="1:4" x14ac:dyDescent="0.25">
      <c r="A840" t="s">
        <v>2302</v>
      </c>
      <c r="B840" t="s">
        <v>5832</v>
      </c>
      <c r="C840">
        <v>144</v>
      </c>
      <c r="D840">
        <v>24</v>
      </c>
    </row>
    <row r="841" spans="1:4" x14ac:dyDescent="0.25">
      <c r="A841">
        <v>451</v>
      </c>
      <c r="B841" t="s">
        <v>5833</v>
      </c>
      <c r="C841">
        <v>144</v>
      </c>
      <c r="D841">
        <v>24</v>
      </c>
    </row>
    <row r="842" spans="1:4" x14ac:dyDescent="0.25">
      <c r="A842">
        <v>452</v>
      </c>
      <c r="B842" t="s">
        <v>5834</v>
      </c>
      <c r="C842">
        <v>144</v>
      </c>
      <c r="D842">
        <v>24</v>
      </c>
    </row>
    <row r="843" spans="1:4" x14ac:dyDescent="0.25">
      <c r="A843">
        <v>453</v>
      </c>
      <c r="B843" t="s">
        <v>5835</v>
      </c>
      <c r="C843">
        <v>144</v>
      </c>
      <c r="D843">
        <v>24</v>
      </c>
    </row>
    <row r="844" spans="1:4" x14ac:dyDescent="0.25">
      <c r="A844">
        <v>45723</v>
      </c>
      <c r="B844" t="s">
        <v>5836</v>
      </c>
      <c r="C844">
        <v>36</v>
      </c>
    </row>
    <row r="845" spans="1:4" x14ac:dyDescent="0.25">
      <c r="A845">
        <v>4575236</v>
      </c>
      <c r="B845" t="s">
        <v>5837</v>
      </c>
      <c r="C845">
        <v>36</v>
      </c>
    </row>
    <row r="846" spans="1:4" x14ac:dyDescent="0.25">
      <c r="A846">
        <v>4575936</v>
      </c>
      <c r="B846" t="s">
        <v>5838</v>
      </c>
      <c r="C846">
        <v>36</v>
      </c>
    </row>
    <row r="847" spans="1:4" x14ac:dyDescent="0.25">
      <c r="A847">
        <v>4576136</v>
      </c>
      <c r="B847" t="s">
        <v>5839</v>
      </c>
      <c r="C847">
        <v>36</v>
      </c>
    </row>
    <row r="848" spans="1:4" x14ac:dyDescent="0.25">
      <c r="A848">
        <v>4576236</v>
      </c>
      <c r="B848" t="s">
        <v>5840</v>
      </c>
      <c r="C848">
        <v>36</v>
      </c>
    </row>
    <row r="849" spans="1:3" x14ac:dyDescent="0.25">
      <c r="A849">
        <v>4576336</v>
      </c>
      <c r="B849" t="s">
        <v>5841</v>
      </c>
      <c r="C849">
        <v>36</v>
      </c>
    </row>
    <row r="850" spans="1:3" x14ac:dyDescent="0.25">
      <c r="A850">
        <v>4576436</v>
      </c>
      <c r="B850" t="s">
        <v>5842</v>
      </c>
      <c r="C850">
        <v>36</v>
      </c>
    </row>
    <row r="851" spans="1:3" x14ac:dyDescent="0.25">
      <c r="A851">
        <v>4577036</v>
      </c>
      <c r="B851" t="s">
        <v>5843</v>
      </c>
      <c r="C851">
        <v>36</v>
      </c>
    </row>
    <row r="852" spans="1:3" x14ac:dyDescent="0.25">
      <c r="A852">
        <v>465</v>
      </c>
      <c r="B852" t="s">
        <v>5844</v>
      </c>
      <c r="C852">
        <v>48</v>
      </c>
    </row>
    <row r="853" spans="1:3" x14ac:dyDescent="0.25">
      <c r="A853">
        <v>47100</v>
      </c>
      <c r="B853" t="s">
        <v>5845</v>
      </c>
      <c r="C853">
        <v>48</v>
      </c>
    </row>
    <row r="854" spans="1:3" x14ac:dyDescent="0.25">
      <c r="A854">
        <v>47170</v>
      </c>
      <c r="B854" t="s">
        <v>5846</v>
      </c>
      <c r="C854">
        <v>36</v>
      </c>
    </row>
    <row r="855" spans="1:3" x14ac:dyDescent="0.25">
      <c r="A855">
        <v>4721636</v>
      </c>
      <c r="B855" t="s">
        <v>5847</v>
      </c>
      <c r="C855">
        <v>36</v>
      </c>
    </row>
    <row r="856" spans="1:3" x14ac:dyDescent="0.25">
      <c r="A856">
        <v>4735836</v>
      </c>
      <c r="B856" t="s">
        <v>5848</v>
      </c>
      <c r="C856">
        <v>36</v>
      </c>
    </row>
    <row r="857" spans="1:3" x14ac:dyDescent="0.25">
      <c r="A857">
        <v>4881436</v>
      </c>
      <c r="B857" t="s">
        <v>5849</v>
      </c>
      <c r="C857">
        <v>36</v>
      </c>
    </row>
    <row r="858" spans="1:3" x14ac:dyDescent="0.25">
      <c r="A858">
        <v>4881536</v>
      </c>
      <c r="B858" t="s">
        <v>5850</v>
      </c>
      <c r="C858">
        <v>36</v>
      </c>
    </row>
    <row r="859" spans="1:3" x14ac:dyDescent="0.25">
      <c r="A859">
        <v>49099</v>
      </c>
      <c r="B859" t="s">
        <v>5851</v>
      </c>
      <c r="C859">
        <v>40</v>
      </c>
    </row>
    <row r="860" spans="1:3" x14ac:dyDescent="0.25">
      <c r="A860">
        <v>49175</v>
      </c>
      <c r="B860" t="s">
        <v>5852</v>
      </c>
      <c r="C860">
        <v>36</v>
      </c>
    </row>
    <row r="861" spans="1:3" x14ac:dyDescent="0.25">
      <c r="A861">
        <v>5000</v>
      </c>
      <c r="B861" t="s">
        <v>5853</v>
      </c>
      <c r="C861">
        <v>36</v>
      </c>
    </row>
    <row r="862" spans="1:3" x14ac:dyDescent="0.25">
      <c r="A862">
        <v>5001</v>
      </c>
      <c r="B862" t="s">
        <v>5854</v>
      </c>
      <c r="C862">
        <v>24</v>
      </c>
    </row>
    <row r="863" spans="1:3" x14ac:dyDescent="0.25">
      <c r="A863">
        <v>5002</v>
      </c>
      <c r="B863" t="s">
        <v>5855</v>
      </c>
      <c r="C863">
        <v>24</v>
      </c>
    </row>
    <row r="864" spans="1:3" x14ac:dyDescent="0.25">
      <c r="A864">
        <v>5003</v>
      </c>
      <c r="B864" t="s">
        <v>5856</v>
      </c>
      <c r="C864">
        <v>24</v>
      </c>
    </row>
    <row r="865" spans="1:4" x14ac:dyDescent="0.25">
      <c r="A865">
        <v>5004</v>
      </c>
      <c r="B865" t="s">
        <v>5857</v>
      </c>
      <c r="C865">
        <v>24</v>
      </c>
    </row>
    <row r="866" spans="1:4" x14ac:dyDescent="0.25">
      <c r="A866">
        <v>5005</v>
      </c>
      <c r="B866" t="s">
        <v>5858</v>
      </c>
      <c r="C866">
        <v>48</v>
      </c>
    </row>
    <row r="867" spans="1:4" x14ac:dyDescent="0.25">
      <c r="A867">
        <v>5009</v>
      </c>
      <c r="B867" t="s">
        <v>5859</v>
      </c>
      <c r="C867">
        <v>36</v>
      </c>
    </row>
    <row r="868" spans="1:4" x14ac:dyDescent="0.25">
      <c r="A868">
        <v>501</v>
      </c>
      <c r="B868" t="s">
        <v>5860</v>
      </c>
      <c r="C868">
        <v>72</v>
      </c>
      <c r="D868">
        <v>24</v>
      </c>
    </row>
    <row r="869" spans="1:4" x14ac:dyDescent="0.25">
      <c r="A869">
        <v>5010</v>
      </c>
      <c r="B869" t="s">
        <v>5861</v>
      </c>
      <c r="C869">
        <v>50</v>
      </c>
    </row>
    <row r="870" spans="1:4" x14ac:dyDescent="0.25">
      <c r="A870">
        <v>5011</v>
      </c>
      <c r="B870" t="s">
        <v>5862</v>
      </c>
      <c r="C870">
        <v>50</v>
      </c>
    </row>
    <row r="871" spans="1:4" x14ac:dyDescent="0.25">
      <c r="A871">
        <v>5012</v>
      </c>
      <c r="B871" t="s">
        <v>5863</v>
      </c>
      <c r="C871">
        <v>50</v>
      </c>
    </row>
    <row r="872" spans="1:4" x14ac:dyDescent="0.25">
      <c r="A872">
        <v>5013</v>
      </c>
      <c r="B872" t="s">
        <v>5864</v>
      </c>
      <c r="C872">
        <v>50</v>
      </c>
    </row>
    <row r="873" spans="1:4" x14ac:dyDescent="0.25">
      <c r="A873">
        <v>5014</v>
      </c>
      <c r="B873" t="s">
        <v>5865</v>
      </c>
      <c r="C873">
        <v>45</v>
      </c>
    </row>
    <row r="874" spans="1:4" x14ac:dyDescent="0.25">
      <c r="A874">
        <v>5015</v>
      </c>
      <c r="B874" t="s">
        <v>5866</v>
      </c>
      <c r="C874">
        <v>100</v>
      </c>
    </row>
    <row r="875" spans="1:4" x14ac:dyDescent="0.25">
      <c r="A875">
        <v>5016</v>
      </c>
      <c r="B875" t="s">
        <v>5867</v>
      </c>
      <c r="C875">
        <v>25</v>
      </c>
    </row>
    <row r="876" spans="1:4" x14ac:dyDescent="0.25">
      <c r="A876">
        <v>5017</v>
      </c>
      <c r="B876" t="s">
        <v>5868</v>
      </c>
      <c r="C876">
        <v>25</v>
      </c>
    </row>
    <row r="877" spans="1:4" x14ac:dyDescent="0.25">
      <c r="A877">
        <v>5018</v>
      </c>
      <c r="B877" t="s">
        <v>5869</v>
      </c>
      <c r="C877">
        <v>25</v>
      </c>
    </row>
    <row r="878" spans="1:4" x14ac:dyDescent="0.25">
      <c r="A878">
        <v>5019</v>
      </c>
      <c r="B878" t="s">
        <v>5870</v>
      </c>
      <c r="C878">
        <v>25</v>
      </c>
    </row>
    <row r="879" spans="1:4" x14ac:dyDescent="0.25">
      <c r="A879">
        <v>5020</v>
      </c>
      <c r="B879" t="s">
        <v>5871</v>
      </c>
      <c r="C879">
        <v>25</v>
      </c>
    </row>
    <row r="880" spans="1:4" x14ac:dyDescent="0.25">
      <c r="A880">
        <v>5021</v>
      </c>
      <c r="B880" t="s">
        <v>5872</v>
      </c>
      <c r="C880">
        <v>25</v>
      </c>
    </row>
    <row r="881" spans="1:4" x14ac:dyDescent="0.25">
      <c r="A881">
        <v>5022</v>
      </c>
      <c r="B881" t="s">
        <v>5873</v>
      </c>
      <c r="C881">
        <v>25</v>
      </c>
    </row>
    <row r="882" spans="1:4" x14ac:dyDescent="0.25">
      <c r="A882">
        <v>5023</v>
      </c>
      <c r="B882" t="s">
        <v>5874</v>
      </c>
      <c r="C882">
        <v>25</v>
      </c>
    </row>
    <row r="883" spans="1:4" x14ac:dyDescent="0.25">
      <c r="A883">
        <v>5024</v>
      </c>
      <c r="B883" t="s">
        <v>5875</v>
      </c>
      <c r="C883">
        <v>25</v>
      </c>
    </row>
    <row r="884" spans="1:4" x14ac:dyDescent="0.25">
      <c r="A884">
        <v>5025</v>
      </c>
      <c r="B884" t="s">
        <v>5876</v>
      </c>
      <c r="C884">
        <v>25</v>
      </c>
    </row>
    <row r="885" spans="1:4" x14ac:dyDescent="0.25">
      <c r="A885">
        <v>5026</v>
      </c>
      <c r="B885" t="s">
        <v>5877</v>
      </c>
      <c r="C885">
        <v>25</v>
      </c>
    </row>
    <row r="886" spans="1:4" x14ac:dyDescent="0.25">
      <c r="A886">
        <v>5027</v>
      </c>
      <c r="B886" t="s">
        <v>5878</v>
      </c>
      <c r="C886">
        <v>48</v>
      </c>
    </row>
    <row r="887" spans="1:4" x14ac:dyDescent="0.25">
      <c r="A887">
        <v>5028</v>
      </c>
      <c r="B887" t="s">
        <v>5879</v>
      </c>
      <c r="C887">
        <v>25</v>
      </c>
    </row>
    <row r="888" spans="1:4" x14ac:dyDescent="0.25">
      <c r="A888">
        <v>5029</v>
      </c>
      <c r="B888" t="s">
        <v>5880</v>
      </c>
      <c r="C888">
        <v>25</v>
      </c>
    </row>
    <row r="889" spans="1:4" x14ac:dyDescent="0.25">
      <c r="A889">
        <v>503</v>
      </c>
      <c r="B889" t="s">
        <v>5881</v>
      </c>
      <c r="C889">
        <v>72</v>
      </c>
      <c r="D889">
        <v>24</v>
      </c>
    </row>
    <row r="890" spans="1:4" x14ac:dyDescent="0.25">
      <c r="A890">
        <v>5030</v>
      </c>
      <c r="B890" t="s">
        <v>5882</v>
      </c>
      <c r="C890">
        <v>25</v>
      </c>
    </row>
    <row r="891" spans="1:4" x14ac:dyDescent="0.25">
      <c r="A891">
        <v>5031</v>
      </c>
      <c r="B891" t="s">
        <v>5883</v>
      </c>
      <c r="C891">
        <v>25</v>
      </c>
    </row>
    <row r="892" spans="1:4" x14ac:dyDescent="0.25">
      <c r="A892">
        <v>5032</v>
      </c>
      <c r="B892" t="s">
        <v>5884</v>
      </c>
      <c r="C892">
        <v>25</v>
      </c>
    </row>
    <row r="893" spans="1:4" x14ac:dyDescent="0.25">
      <c r="A893">
        <v>5033</v>
      </c>
      <c r="B893" t="s">
        <v>5885</v>
      </c>
      <c r="C893">
        <v>24</v>
      </c>
    </row>
    <row r="894" spans="1:4" x14ac:dyDescent="0.25">
      <c r="A894">
        <v>5034</v>
      </c>
      <c r="B894" t="s">
        <v>5886</v>
      </c>
      <c r="C894">
        <v>24</v>
      </c>
    </row>
    <row r="895" spans="1:4" x14ac:dyDescent="0.25">
      <c r="A895">
        <v>5035</v>
      </c>
      <c r="B895" t="s">
        <v>5887</v>
      </c>
      <c r="C895">
        <v>24</v>
      </c>
    </row>
    <row r="896" spans="1:4" x14ac:dyDescent="0.25">
      <c r="A896">
        <v>5037</v>
      </c>
      <c r="B896" t="s">
        <v>5888</v>
      </c>
      <c r="C896">
        <v>25</v>
      </c>
    </row>
    <row r="897" spans="1:4" x14ac:dyDescent="0.25">
      <c r="A897">
        <v>5038</v>
      </c>
      <c r="B897" t="s">
        <v>5889</v>
      </c>
      <c r="C897">
        <v>6</v>
      </c>
    </row>
    <row r="898" spans="1:4" x14ac:dyDescent="0.25">
      <c r="A898">
        <v>5039</v>
      </c>
      <c r="B898" t="s">
        <v>5890</v>
      </c>
      <c r="C898">
        <v>6</v>
      </c>
    </row>
    <row r="899" spans="1:4" x14ac:dyDescent="0.25">
      <c r="A899">
        <v>504</v>
      </c>
      <c r="B899" t="s">
        <v>5891</v>
      </c>
      <c r="C899">
        <v>144</v>
      </c>
      <c r="D899">
        <v>24</v>
      </c>
    </row>
    <row r="900" spans="1:4" x14ac:dyDescent="0.25">
      <c r="A900">
        <v>5040</v>
      </c>
      <c r="B900" t="s">
        <v>5892</v>
      </c>
      <c r="C900">
        <v>48</v>
      </c>
    </row>
    <row r="901" spans="1:4" x14ac:dyDescent="0.25">
      <c r="A901">
        <v>5042</v>
      </c>
      <c r="B901" t="s">
        <v>5893</v>
      </c>
      <c r="C901">
        <v>48</v>
      </c>
    </row>
    <row r="902" spans="1:4" x14ac:dyDescent="0.25">
      <c r="A902">
        <v>5043</v>
      </c>
      <c r="B902" t="s">
        <v>5894</v>
      </c>
      <c r="C902">
        <v>48</v>
      </c>
    </row>
    <row r="903" spans="1:4" x14ac:dyDescent="0.25">
      <c r="A903">
        <v>5044</v>
      </c>
      <c r="B903" t="s">
        <v>5895</v>
      </c>
      <c r="C903">
        <v>48</v>
      </c>
    </row>
    <row r="904" spans="1:4" x14ac:dyDescent="0.25">
      <c r="A904">
        <v>5045</v>
      </c>
      <c r="B904" t="s">
        <v>5896</v>
      </c>
      <c r="C904">
        <v>48</v>
      </c>
    </row>
    <row r="905" spans="1:4" x14ac:dyDescent="0.25">
      <c r="A905">
        <v>5046</v>
      </c>
      <c r="B905" t="s">
        <v>5897</v>
      </c>
      <c r="C905">
        <v>24</v>
      </c>
    </row>
    <row r="906" spans="1:4" x14ac:dyDescent="0.25">
      <c r="A906">
        <v>5047</v>
      </c>
      <c r="B906" t="s">
        <v>5898</v>
      </c>
      <c r="C906">
        <v>24</v>
      </c>
    </row>
    <row r="907" spans="1:4" x14ac:dyDescent="0.25">
      <c r="A907">
        <v>5048</v>
      </c>
      <c r="B907" t="s">
        <v>5899</v>
      </c>
      <c r="C907">
        <v>24</v>
      </c>
    </row>
    <row r="908" spans="1:4" x14ac:dyDescent="0.25">
      <c r="A908">
        <v>5049</v>
      </c>
      <c r="B908" t="s">
        <v>5900</v>
      </c>
      <c r="C908">
        <v>24</v>
      </c>
    </row>
    <row r="909" spans="1:4" x14ac:dyDescent="0.25">
      <c r="A909">
        <v>5050</v>
      </c>
      <c r="B909" t="s">
        <v>5901</v>
      </c>
      <c r="C909">
        <v>48</v>
      </c>
    </row>
    <row r="910" spans="1:4" x14ac:dyDescent="0.25">
      <c r="A910">
        <v>5051</v>
      </c>
      <c r="B910" t="s">
        <v>5902</v>
      </c>
      <c r="C910">
        <v>48</v>
      </c>
    </row>
    <row r="911" spans="1:4" x14ac:dyDescent="0.25">
      <c r="A911">
        <v>5052</v>
      </c>
      <c r="B911" t="s">
        <v>5903</v>
      </c>
      <c r="C911">
        <v>48</v>
      </c>
    </row>
    <row r="912" spans="1:4" x14ac:dyDescent="0.25">
      <c r="A912">
        <v>5053</v>
      </c>
      <c r="B912" t="s">
        <v>5904</v>
      </c>
      <c r="C912">
        <v>48</v>
      </c>
    </row>
    <row r="913" spans="1:4" x14ac:dyDescent="0.25">
      <c r="A913">
        <v>5054</v>
      </c>
      <c r="B913" t="s">
        <v>5905</v>
      </c>
      <c r="C913">
        <v>72</v>
      </c>
      <c r="D913">
        <v>24</v>
      </c>
    </row>
    <row r="914" spans="1:4" x14ac:dyDescent="0.25">
      <c r="A914">
        <v>5055</v>
      </c>
      <c r="B914" t="s">
        <v>5906</v>
      </c>
      <c r="C914">
        <v>25</v>
      </c>
    </row>
    <row r="915" spans="1:4" x14ac:dyDescent="0.25">
      <c r="A915">
        <v>5056</v>
      </c>
      <c r="B915" t="s">
        <v>5907</v>
      </c>
      <c r="C915">
        <v>25</v>
      </c>
    </row>
    <row r="916" spans="1:4" x14ac:dyDescent="0.25">
      <c r="A916">
        <v>5057</v>
      </c>
      <c r="B916" t="s">
        <v>5908</v>
      </c>
      <c r="C916">
        <v>25</v>
      </c>
    </row>
    <row r="917" spans="1:4" x14ac:dyDescent="0.25">
      <c r="A917">
        <v>5059</v>
      </c>
      <c r="B917" t="s">
        <v>5909</v>
      </c>
      <c r="C917">
        <v>48</v>
      </c>
    </row>
    <row r="918" spans="1:4" x14ac:dyDescent="0.25">
      <c r="A918">
        <v>506</v>
      </c>
      <c r="B918" t="s">
        <v>5910</v>
      </c>
      <c r="C918">
        <v>48</v>
      </c>
    </row>
    <row r="919" spans="1:4" x14ac:dyDescent="0.25">
      <c r="A919">
        <v>5064</v>
      </c>
      <c r="B919" t="s">
        <v>5911</v>
      </c>
      <c r="C919">
        <v>5</v>
      </c>
    </row>
    <row r="920" spans="1:4" x14ac:dyDescent="0.25">
      <c r="A920">
        <v>5065</v>
      </c>
      <c r="B920" t="s">
        <v>5912</v>
      </c>
      <c r="C920">
        <v>24</v>
      </c>
    </row>
    <row r="921" spans="1:4" x14ac:dyDescent="0.25">
      <c r="A921">
        <v>5066</v>
      </c>
      <c r="B921" t="s">
        <v>5913</v>
      </c>
      <c r="C921">
        <v>24</v>
      </c>
    </row>
    <row r="922" spans="1:4" x14ac:dyDescent="0.25">
      <c r="A922">
        <v>5067</v>
      </c>
      <c r="B922" t="s">
        <v>5914</v>
      </c>
      <c r="C922">
        <v>24</v>
      </c>
    </row>
    <row r="923" spans="1:4" x14ac:dyDescent="0.25">
      <c r="A923">
        <v>5068</v>
      </c>
      <c r="B923" t="s">
        <v>5915</v>
      </c>
      <c r="C923">
        <v>24</v>
      </c>
    </row>
    <row r="924" spans="1:4" x14ac:dyDescent="0.25">
      <c r="A924">
        <v>507</v>
      </c>
      <c r="B924" t="s">
        <v>5916</v>
      </c>
      <c r="C924">
        <v>48</v>
      </c>
    </row>
    <row r="925" spans="1:4" x14ac:dyDescent="0.25">
      <c r="A925">
        <v>5071</v>
      </c>
      <c r="B925" t="s">
        <v>5917</v>
      </c>
      <c r="C925">
        <v>10</v>
      </c>
    </row>
    <row r="926" spans="1:4" x14ac:dyDescent="0.25">
      <c r="A926">
        <v>5072</v>
      </c>
      <c r="B926" t="s">
        <v>5918</v>
      </c>
      <c r="C926">
        <v>5</v>
      </c>
    </row>
    <row r="927" spans="1:4" x14ac:dyDescent="0.25">
      <c r="A927">
        <v>5073</v>
      </c>
      <c r="B927" t="s">
        <v>5919</v>
      </c>
      <c r="C927">
        <v>5</v>
      </c>
    </row>
    <row r="928" spans="1:4" x14ac:dyDescent="0.25">
      <c r="A928">
        <v>5074</v>
      </c>
      <c r="B928" t="s">
        <v>5920</v>
      </c>
      <c r="C928">
        <v>144</v>
      </c>
      <c r="D928">
        <v>24</v>
      </c>
    </row>
    <row r="929" spans="1:4" x14ac:dyDescent="0.25">
      <c r="A929">
        <v>5075</v>
      </c>
      <c r="B929" t="s">
        <v>5921</v>
      </c>
      <c r="C929">
        <v>72</v>
      </c>
      <c r="D929">
        <v>24</v>
      </c>
    </row>
    <row r="930" spans="1:4" x14ac:dyDescent="0.25">
      <c r="A930">
        <v>5076</v>
      </c>
      <c r="B930" t="s">
        <v>5922</v>
      </c>
      <c r="C930">
        <v>72</v>
      </c>
      <c r="D930">
        <v>24</v>
      </c>
    </row>
    <row r="931" spans="1:4" x14ac:dyDescent="0.25">
      <c r="A931" t="s">
        <v>3832</v>
      </c>
      <c r="B931" t="s">
        <v>5923</v>
      </c>
      <c r="C931">
        <v>12</v>
      </c>
    </row>
    <row r="932" spans="1:4" x14ac:dyDescent="0.25">
      <c r="A932">
        <v>5078</v>
      </c>
      <c r="B932" t="s">
        <v>5924</v>
      </c>
      <c r="C932">
        <v>24</v>
      </c>
    </row>
    <row r="933" spans="1:4" x14ac:dyDescent="0.25">
      <c r="A933">
        <v>5079</v>
      </c>
      <c r="B933" t="s">
        <v>5925</v>
      </c>
      <c r="C933">
        <v>24</v>
      </c>
    </row>
    <row r="934" spans="1:4" x14ac:dyDescent="0.25">
      <c r="A934">
        <v>508</v>
      </c>
      <c r="B934" t="s">
        <v>5926</v>
      </c>
      <c r="C934">
        <v>48</v>
      </c>
    </row>
    <row r="935" spans="1:4" x14ac:dyDescent="0.25">
      <c r="A935">
        <v>5080</v>
      </c>
      <c r="B935" t="s">
        <v>5927</v>
      </c>
      <c r="C935">
        <v>12</v>
      </c>
    </row>
    <row r="936" spans="1:4" x14ac:dyDescent="0.25">
      <c r="A936">
        <v>5081</v>
      </c>
      <c r="B936" t="s">
        <v>5928</v>
      </c>
      <c r="C936">
        <v>12</v>
      </c>
    </row>
    <row r="937" spans="1:4" x14ac:dyDescent="0.25">
      <c r="A937">
        <v>50810</v>
      </c>
      <c r="B937" t="s">
        <v>5929</v>
      </c>
      <c r="C937">
        <v>48</v>
      </c>
    </row>
    <row r="938" spans="1:4" x14ac:dyDescent="0.25">
      <c r="A938">
        <v>50827</v>
      </c>
      <c r="B938" t="s">
        <v>5930</v>
      </c>
      <c r="C938">
        <v>48</v>
      </c>
    </row>
    <row r="939" spans="1:4" x14ac:dyDescent="0.25">
      <c r="A939">
        <v>5086</v>
      </c>
      <c r="B939" t="s">
        <v>5931</v>
      </c>
      <c r="C939">
        <v>30</v>
      </c>
    </row>
    <row r="940" spans="1:4" x14ac:dyDescent="0.25">
      <c r="A940">
        <v>5087</v>
      </c>
      <c r="B940" t="s">
        <v>5932</v>
      </c>
      <c r="C940">
        <v>48</v>
      </c>
    </row>
    <row r="941" spans="1:4" x14ac:dyDescent="0.25">
      <c r="A941">
        <v>5088</v>
      </c>
      <c r="B941" t="s">
        <v>5933</v>
      </c>
      <c r="C941">
        <v>48</v>
      </c>
    </row>
    <row r="942" spans="1:4" x14ac:dyDescent="0.25">
      <c r="A942">
        <v>5089</v>
      </c>
      <c r="B942" t="s">
        <v>5934</v>
      </c>
      <c r="C942">
        <v>48</v>
      </c>
    </row>
    <row r="943" spans="1:4" x14ac:dyDescent="0.25">
      <c r="A943">
        <v>509</v>
      </c>
      <c r="B943" t="s">
        <v>5935</v>
      </c>
      <c r="C943">
        <v>48</v>
      </c>
    </row>
    <row r="944" spans="1:4" x14ac:dyDescent="0.25">
      <c r="A944">
        <v>5090</v>
      </c>
      <c r="B944" t="s">
        <v>5936</v>
      </c>
      <c r="C944">
        <v>48</v>
      </c>
    </row>
    <row r="945" spans="1:4" x14ac:dyDescent="0.25">
      <c r="A945">
        <v>5091</v>
      </c>
      <c r="B945" t="s">
        <v>5937</v>
      </c>
      <c r="C945">
        <v>48</v>
      </c>
    </row>
    <row r="946" spans="1:4" x14ac:dyDescent="0.25">
      <c r="A946">
        <v>5096</v>
      </c>
      <c r="B946" t="s">
        <v>5938</v>
      </c>
      <c r="C946">
        <v>288</v>
      </c>
      <c r="D946">
        <v>24</v>
      </c>
    </row>
    <row r="947" spans="1:4" x14ac:dyDescent="0.25">
      <c r="A947">
        <v>510</v>
      </c>
      <c r="B947" t="s">
        <v>5939</v>
      </c>
      <c r="C947">
        <v>50</v>
      </c>
    </row>
    <row r="948" spans="1:4" x14ac:dyDescent="0.25">
      <c r="A948">
        <v>5100</v>
      </c>
      <c r="B948" t="s">
        <v>5940</v>
      </c>
      <c r="C948">
        <v>144</v>
      </c>
      <c r="D948">
        <v>24</v>
      </c>
    </row>
    <row r="949" spans="1:4" x14ac:dyDescent="0.25">
      <c r="A949">
        <v>5101</v>
      </c>
      <c r="B949" t="s">
        <v>5941</v>
      </c>
      <c r="C949">
        <v>144</v>
      </c>
      <c r="D949">
        <v>24</v>
      </c>
    </row>
    <row r="950" spans="1:4" x14ac:dyDescent="0.25">
      <c r="A950">
        <v>5102</v>
      </c>
      <c r="B950" t="s">
        <v>5942</v>
      </c>
      <c r="C950">
        <v>144</v>
      </c>
      <c r="D950">
        <v>24</v>
      </c>
    </row>
    <row r="951" spans="1:4" x14ac:dyDescent="0.25">
      <c r="A951">
        <v>5103</v>
      </c>
      <c r="B951" t="s">
        <v>5943</v>
      </c>
      <c r="C951">
        <v>144</v>
      </c>
      <c r="D951">
        <v>24</v>
      </c>
    </row>
    <row r="952" spans="1:4" x14ac:dyDescent="0.25">
      <c r="A952">
        <v>5104</v>
      </c>
      <c r="B952" t="s">
        <v>5944</v>
      </c>
      <c r="C952">
        <v>288</v>
      </c>
      <c r="D952">
        <v>24</v>
      </c>
    </row>
    <row r="953" spans="1:4" x14ac:dyDescent="0.25">
      <c r="A953">
        <v>5105</v>
      </c>
      <c r="B953" t="s">
        <v>5945</v>
      </c>
      <c r="C953">
        <v>288</v>
      </c>
      <c r="D953">
        <v>24</v>
      </c>
    </row>
    <row r="954" spans="1:4" x14ac:dyDescent="0.25">
      <c r="A954">
        <v>5106</v>
      </c>
      <c r="B954" t="s">
        <v>5946</v>
      </c>
      <c r="C954">
        <v>288</v>
      </c>
      <c r="D954">
        <v>24</v>
      </c>
    </row>
    <row r="955" spans="1:4" x14ac:dyDescent="0.25">
      <c r="A955">
        <v>5108</v>
      </c>
      <c r="B955" t="s">
        <v>5947</v>
      </c>
      <c r="C955">
        <v>288</v>
      </c>
      <c r="D955">
        <v>24</v>
      </c>
    </row>
    <row r="956" spans="1:4" x14ac:dyDescent="0.25">
      <c r="A956">
        <v>511</v>
      </c>
      <c r="B956" t="s">
        <v>5948</v>
      </c>
      <c r="C956">
        <v>36</v>
      </c>
    </row>
    <row r="957" spans="1:4" x14ac:dyDescent="0.25">
      <c r="A957">
        <v>5112</v>
      </c>
      <c r="B957" t="s">
        <v>5949</v>
      </c>
      <c r="C957">
        <v>144</v>
      </c>
      <c r="D957">
        <v>24</v>
      </c>
    </row>
    <row r="958" spans="1:4" x14ac:dyDescent="0.25">
      <c r="A958">
        <v>5113</v>
      </c>
      <c r="B958" t="s">
        <v>5950</v>
      </c>
      <c r="C958">
        <v>144</v>
      </c>
      <c r="D958">
        <v>24</v>
      </c>
    </row>
    <row r="959" spans="1:4" x14ac:dyDescent="0.25">
      <c r="A959">
        <v>5114</v>
      </c>
      <c r="B959" t="s">
        <v>5951</v>
      </c>
      <c r="C959">
        <v>144</v>
      </c>
      <c r="D959">
        <v>24</v>
      </c>
    </row>
    <row r="960" spans="1:4" x14ac:dyDescent="0.25">
      <c r="A960">
        <v>512</v>
      </c>
      <c r="B960" t="s">
        <v>5952</v>
      </c>
      <c r="C960">
        <v>48</v>
      </c>
    </row>
    <row r="961" spans="1:4" x14ac:dyDescent="0.25">
      <c r="A961">
        <v>5121</v>
      </c>
      <c r="B961" t="s">
        <v>5953</v>
      </c>
      <c r="C961">
        <v>144</v>
      </c>
      <c r="D961">
        <v>24</v>
      </c>
    </row>
    <row r="962" spans="1:4" x14ac:dyDescent="0.25">
      <c r="A962">
        <v>5122</v>
      </c>
      <c r="B962" t="s">
        <v>5954</v>
      </c>
      <c r="C962">
        <v>144</v>
      </c>
      <c r="D962">
        <v>24</v>
      </c>
    </row>
    <row r="963" spans="1:4" x14ac:dyDescent="0.25">
      <c r="A963">
        <v>513</v>
      </c>
      <c r="B963" t="s">
        <v>5955</v>
      </c>
      <c r="C963">
        <v>36</v>
      </c>
    </row>
    <row r="964" spans="1:4" x14ac:dyDescent="0.25">
      <c r="A964">
        <v>5131</v>
      </c>
      <c r="B964" t="s">
        <v>5956</v>
      </c>
      <c r="C964">
        <v>144</v>
      </c>
      <c r="D964">
        <v>24</v>
      </c>
    </row>
    <row r="965" spans="1:4" x14ac:dyDescent="0.25">
      <c r="A965">
        <v>5132</v>
      </c>
      <c r="B965" t="s">
        <v>5957</v>
      </c>
      <c r="C965">
        <v>144</v>
      </c>
      <c r="D965">
        <v>24</v>
      </c>
    </row>
    <row r="966" spans="1:4" x14ac:dyDescent="0.25">
      <c r="A966">
        <v>514</v>
      </c>
      <c r="B966" t="s">
        <v>5958</v>
      </c>
      <c r="C966">
        <v>24</v>
      </c>
    </row>
    <row r="967" spans="1:4" x14ac:dyDescent="0.25">
      <c r="A967">
        <v>5142</v>
      </c>
      <c r="B967" t="s">
        <v>5959</v>
      </c>
      <c r="C967">
        <v>144</v>
      </c>
      <c r="D967">
        <v>24</v>
      </c>
    </row>
    <row r="968" spans="1:4" x14ac:dyDescent="0.25">
      <c r="A968">
        <v>5143</v>
      </c>
      <c r="B968" t="s">
        <v>5960</v>
      </c>
      <c r="C968">
        <v>144</v>
      </c>
      <c r="D968">
        <v>24</v>
      </c>
    </row>
    <row r="969" spans="1:4" x14ac:dyDescent="0.25">
      <c r="A969">
        <v>515</v>
      </c>
      <c r="B969" t="s">
        <v>5961</v>
      </c>
      <c r="C969">
        <v>36</v>
      </c>
    </row>
    <row r="970" spans="1:4" x14ac:dyDescent="0.25">
      <c r="A970">
        <v>5153</v>
      </c>
      <c r="B970" t="s">
        <v>5962</v>
      </c>
      <c r="C970">
        <v>288</v>
      </c>
      <c r="D970">
        <v>24</v>
      </c>
    </row>
    <row r="971" spans="1:4" x14ac:dyDescent="0.25">
      <c r="A971">
        <v>5154</v>
      </c>
      <c r="B971" t="s">
        <v>5963</v>
      </c>
      <c r="C971">
        <v>288</v>
      </c>
      <c r="D971">
        <v>24</v>
      </c>
    </row>
    <row r="972" spans="1:4" x14ac:dyDescent="0.25">
      <c r="A972">
        <v>5155</v>
      </c>
      <c r="B972" t="s">
        <v>5964</v>
      </c>
      <c r="C972">
        <v>288</v>
      </c>
      <c r="D972">
        <v>24</v>
      </c>
    </row>
    <row r="973" spans="1:4" x14ac:dyDescent="0.25">
      <c r="A973">
        <v>5156</v>
      </c>
      <c r="B973" t="s">
        <v>5965</v>
      </c>
      <c r="C973">
        <v>288</v>
      </c>
      <c r="D973">
        <v>24</v>
      </c>
    </row>
    <row r="974" spans="1:4" x14ac:dyDescent="0.25">
      <c r="A974">
        <v>5157</v>
      </c>
      <c r="B974" t="s">
        <v>5966</v>
      </c>
      <c r="C974">
        <v>288</v>
      </c>
      <c r="D974">
        <v>24</v>
      </c>
    </row>
    <row r="975" spans="1:4" x14ac:dyDescent="0.25">
      <c r="A975">
        <v>516</v>
      </c>
      <c r="B975" t="s">
        <v>5967</v>
      </c>
      <c r="C975">
        <v>36</v>
      </c>
    </row>
    <row r="976" spans="1:4" x14ac:dyDescent="0.25">
      <c r="A976">
        <v>5160</v>
      </c>
      <c r="B976" t="s">
        <v>5968</v>
      </c>
      <c r="C976">
        <v>12</v>
      </c>
    </row>
    <row r="977" spans="1:4" x14ac:dyDescent="0.25">
      <c r="A977">
        <v>5161</v>
      </c>
      <c r="B977" t="s">
        <v>5969</v>
      </c>
      <c r="C977">
        <v>12</v>
      </c>
    </row>
    <row r="978" spans="1:4" x14ac:dyDescent="0.25">
      <c r="A978">
        <v>5162</v>
      </c>
      <c r="B978" t="s">
        <v>5970</v>
      </c>
      <c r="C978">
        <v>12</v>
      </c>
    </row>
    <row r="979" spans="1:4" x14ac:dyDescent="0.25">
      <c r="A979">
        <v>517</v>
      </c>
      <c r="B979" t="s">
        <v>5971</v>
      </c>
      <c r="C979">
        <v>36</v>
      </c>
    </row>
    <row r="980" spans="1:4" x14ac:dyDescent="0.25">
      <c r="A980">
        <v>5170</v>
      </c>
      <c r="B980" t="s">
        <v>5972</v>
      </c>
      <c r="C980">
        <v>288</v>
      </c>
      <c r="D980">
        <v>24</v>
      </c>
    </row>
    <row r="981" spans="1:4" x14ac:dyDescent="0.25">
      <c r="A981">
        <v>5171</v>
      </c>
      <c r="B981" t="s">
        <v>5973</v>
      </c>
      <c r="C981">
        <v>288</v>
      </c>
      <c r="D981">
        <v>24</v>
      </c>
    </row>
    <row r="982" spans="1:4" x14ac:dyDescent="0.25">
      <c r="A982">
        <v>5172</v>
      </c>
      <c r="B982" t="s">
        <v>5974</v>
      </c>
      <c r="C982">
        <v>288</v>
      </c>
      <c r="D982">
        <v>24</v>
      </c>
    </row>
    <row r="983" spans="1:4" x14ac:dyDescent="0.25">
      <c r="A983">
        <v>5173</v>
      </c>
      <c r="B983" t="s">
        <v>5975</v>
      </c>
      <c r="C983">
        <v>288</v>
      </c>
      <c r="D983">
        <v>24</v>
      </c>
    </row>
    <row r="984" spans="1:4" x14ac:dyDescent="0.25">
      <c r="A984">
        <v>5174</v>
      </c>
      <c r="B984" t="s">
        <v>5976</v>
      </c>
      <c r="C984">
        <v>288</v>
      </c>
      <c r="D984">
        <v>24</v>
      </c>
    </row>
    <row r="985" spans="1:4" x14ac:dyDescent="0.25">
      <c r="A985">
        <v>518</v>
      </c>
      <c r="B985" t="s">
        <v>5977</v>
      </c>
      <c r="C985">
        <v>48</v>
      </c>
    </row>
    <row r="986" spans="1:4" x14ac:dyDescent="0.25">
      <c r="A986">
        <v>519</v>
      </c>
      <c r="B986" t="s">
        <v>5978</v>
      </c>
      <c r="C986">
        <v>36</v>
      </c>
    </row>
    <row r="987" spans="1:4" x14ac:dyDescent="0.25">
      <c r="A987">
        <v>520</v>
      </c>
      <c r="B987" t="s">
        <v>5979</v>
      </c>
      <c r="C987">
        <v>36</v>
      </c>
    </row>
    <row r="988" spans="1:4" x14ac:dyDescent="0.25">
      <c r="A988">
        <v>523</v>
      </c>
      <c r="B988" t="s">
        <v>5980</v>
      </c>
      <c r="C988">
        <v>24</v>
      </c>
    </row>
    <row r="989" spans="1:4" x14ac:dyDescent="0.25">
      <c r="A989">
        <v>524</v>
      </c>
      <c r="B989" t="s">
        <v>5981</v>
      </c>
      <c r="C989">
        <v>48</v>
      </c>
    </row>
    <row r="990" spans="1:4" x14ac:dyDescent="0.25">
      <c r="A990">
        <v>525</v>
      </c>
      <c r="B990" t="s">
        <v>5982</v>
      </c>
      <c r="C990">
        <v>48</v>
      </c>
    </row>
    <row r="991" spans="1:4" x14ac:dyDescent="0.25">
      <c r="A991">
        <v>526</v>
      </c>
      <c r="B991" t="s">
        <v>5983</v>
      </c>
      <c r="C991">
        <v>48</v>
      </c>
    </row>
    <row r="992" spans="1:4" x14ac:dyDescent="0.25">
      <c r="A992">
        <v>527</v>
      </c>
      <c r="B992" t="s">
        <v>5984</v>
      </c>
      <c r="C992">
        <v>48</v>
      </c>
    </row>
    <row r="993" spans="1:4" x14ac:dyDescent="0.25">
      <c r="A993">
        <v>528</v>
      </c>
      <c r="B993" t="s">
        <v>5985</v>
      </c>
      <c r="C993">
        <v>48</v>
      </c>
    </row>
    <row r="994" spans="1:4" x14ac:dyDescent="0.25">
      <c r="A994">
        <v>529</v>
      </c>
      <c r="B994" t="s">
        <v>5986</v>
      </c>
      <c r="C994">
        <v>48</v>
      </c>
    </row>
    <row r="995" spans="1:4" x14ac:dyDescent="0.25">
      <c r="A995">
        <v>530</v>
      </c>
      <c r="B995" t="s">
        <v>5987</v>
      </c>
      <c r="C995">
        <v>48</v>
      </c>
    </row>
    <row r="996" spans="1:4" x14ac:dyDescent="0.25">
      <c r="A996">
        <v>532</v>
      </c>
      <c r="B996" t="s">
        <v>5988</v>
      </c>
      <c r="C996">
        <v>72</v>
      </c>
      <c r="D996">
        <v>24</v>
      </c>
    </row>
    <row r="997" spans="1:4" x14ac:dyDescent="0.25">
      <c r="A997">
        <v>533</v>
      </c>
      <c r="B997" t="s">
        <v>5989</v>
      </c>
      <c r="C997">
        <v>72</v>
      </c>
      <c r="D997">
        <v>24</v>
      </c>
    </row>
    <row r="998" spans="1:4" x14ac:dyDescent="0.25">
      <c r="A998">
        <v>534</v>
      </c>
      <c r="B998" t="s">
        <v>5990</v>
      </c>
      <c r="C998">
        <v>72</v>
      </c>
      <c r="D998">
        <v>24</v>
      </c>
    </row>
    <row r="999" spans="1:4" x14ac:dyDescent="0.25">
      <c r="A999">
        <v>535</v>
      </c>
      <c r="B999" t="s">
        <v>5991</v>
      </c>
      <c r="C999">
        <v>72</v>
      </c>
      <c r="D999">
        <v>24</v>
      </c>
    </row>
    <row r="1000" spans="1:4" x14ac:dyDescent="0.25">
      <c r="A1000">
        <v>537</v>
      </c>
      <c r="B1000" t="s">
        <v>5992</v>
      </c>
      <c r="C1000">
        <v>24</v>
      </c>
    </row>
    <row r="1001" spans="1:4" x14ac:dyDescent="0.25">
      <c r="A1001">
        <v>538</v>
      </c>
      <c r="B1001" t="s">
        <v>5993</v>
      </c>
      <c r="C1001">
        <v>24</v>
      </c>
    </row>
    <row r="1002" spans="1:4" x14ac:dyDescent="0.25">
      <c r="A1002">
        <v>539</v>
      </c>
      <c r="B1002" t="s">
        <v>5994</v>
      </c>
      <c r="C1002">
        <v>36</v>
      </c>
    </row>
    <row r="1003" spans="1:4" x14ac:dyDescent="0.25">
      <c r="A1003">
        <v>5400</v>
      </c>
      <c r="B1003" t="s">
        <v>5995</v>
      </c>
      <c r="C1003">
        <v>25</v>
      </c>
    </row>
    <row r="1004" spans="1:4" x14ac:dyDescent="0.25">
      <c r="A1004">
        <v>5401</v>
      </c>
      <c r="B1004" t="s">
        <v>5996</v>
      </c>
      <c r="C1004">
        <v>25</v>
      </c>
    </row>
    <row r="1005" spans="1:4" x14ac:dyDescent="0.25">
      <c r="A1005">
        <v>5402</v>
      </c>
      <c r="B1005" t="s">
        <v>5997</v>
      </c>
      <c r="C1005">
        <v>25</v>
      </c>
    </row>
    <row r="1006" spans="1:4" x14ac:dyDescent="0.25">
      <c r="A1006">
        <v>5403</v>
      </c>
      <c r="B1006" t="s">
        <v>5998</v>
      </c>
      <c r="C1006">
        <v>25</v>
      </c>
    </row>
    <row r="1007" spans="1:4" x14ac:dyDescent="0.25">
      <c r="A1007">
        <v>5407</v>
      </c>
      <c r="B1007" t="s">
        <v>5999</v>
      </c>
      <c r="C1007">
        <v>25</v>
      </c>
    </row>
    <row r="1008" spans="1:4" x14ac:dyDescent="0.25">
      <c r="A1008">
        <v>5408</v>
      </c>
      <c r="B1008" t="s">
        <v>6000</v>
      </c>
      <c r="C1008">
        <v>25</v>
      </c>
    </row>
    <row r="1009" spans="1:3" x14ac:dyDescent="0.25">
      <c r="A1009">
        <v>5409</v>
      </c>
      <c r="B1009" t="s">
        <v>6001</v>
      </c>
      <c r="C1009">
        <v>25</v>
      </c>
    </row>
    <row r="1010" spans="1:3" x14ac:dyDescent="0.25">
      <c r="A1010">
        <v>541</v>
      </c>
      <c r="B1010" t="s">
        <v>6002</v>
      </c>
      <c r="C1010">
        <v>48</v>
      </c>
    </row>
    <row r="1011" spans="1:3" x14ac:dyDescent="0.25">
      <c r="A1011">
        <v>5412</v>
      </c>
      <c r="B1011" t="s">
        <v>6003</v>
      </c>
      <c r="C1011">
        <v>48</v>
      </c>
    </row>
    <row r="1012" spans="1:3" x14ac:dyDescent="0.25">
      <c r="A1012">
        <v>5413</v>
      </c>
      <c r="B1012" t="s">
        <v>6004</v>
      </c>
      <c r="C1012">
        <v>48</v>
      </c>
    </row>
    <row r="1013" spans="1:3" x14ac:dyDescent="0.25">
      <c r="A1013">
        <v>5414</v>
      </c>
      <c r="B1013" t="s">
        <v>6005</v>
      </c>
      <c r="C1013">
        <v>48</v>
      </c>
    </row>
    <row r="1014" spans="1:3" x14ac:dyDescent="0.25">
      <c r="A1014">
        <v>5418</v>
      </c>
      <c r="B1014" t="s">
        <v>6006</v>
      </c>
      <c r="C1014">
        <v>25</v>
      </c>
    </row>
    <row r="1015" spans="1:3" x14ac:dyDescent="0.25">
      <c r="A1015">
        <v>5419</v>
      </c>
      <c r="B1015" t="s">
        <v>6007</v>
      </c>
      <c r="C1015">
        <v>25</v>
      </c>
    </row>
    <row r="1016" spans="1:3" x14ac:dyDescent="0.25">
      <c r="A1016">
        <v>542</v>
      </c>
      <c r="B1016" t="s">
        <v>6008</v>
      </c>
      <c r="C1016">
        <v>48</v>
      </c>
    </row>
    <row r="1017" spans="1:3" x14ac:dyDescent="0.25">
      <c r="A1017">
        <v>5425</v>
      </c>
      <c r="B1017" t="s">
        <v>6009</v>
      </c>
      <c r="C1017">
        <v>48</v>
      </c>
    </row>
    <row r="1018" spans="1:3" x14ac:dyDescent="0.25">
      <c r="A1018">
        <v>5426</v>
      </c>
      <c r="B1018" t="s">
        <v>6010</v>
      </c>
      <c r="C1018">
        <v>24</v>
      </c>
    </row>
    <row r="1019" spans="1:3" x14ac:dyDescent="0.25">
      <c r="A1019">
        <v>5427</v>
      </c>
      <c r="B1019" t="s">
        <v>6011</v>
      </c>
      <c r="C1019">
        <v>24</v>
      </c>
    </row>
    <row r="1020" spans="1:3" x14ac:dyDescent="0.25">
      <c r="A1020">
        <v>543</v>
      </c>
      <c r="B1020" t="s">
        <v>6012</v>
      </c>
      <c r="C1020">
        <v>48</v>
      </c>
    </row>
    <row r="1021" spans="1:3" x14ac:dyDescent="0.25">
      <c r="A1021">
        <v>5430</v>
      </c>
      <c r="B1021" t="s">
        <v>6013</v>
      </c>
      <c r="C1021">
        <v>24</v>
      </c>
    </row>
    <row r="1022" spans="1:3" x14ac:dyDescent="0.25">
      <c r="A1022">
        <v>5431</v>
      </c>
      <c r="B1022" t="s">
        <v>6014</v>
      </c>
      <c r="C1022">
        <v>24</v>
      </c>
    </row>
    <row r="1023" spans="1:3" x14ac:dyDescent="0.25">
      <c r="A1023">
        <v>5432</v>
      </c>
      <c r="B1023" t="s">
        <v>6015</v>
      </c>
      <c r="C1023">
        <v>24</v>
      </c>
    </row>
    <row r="1024" spans="1:3" x14ac:dyDescent="0.25">
      <c r="A1024">
        <v>5435</v>
      </c>
      <c r="B1024" t="s">
        <v>6016</v>
      </c>
      <c r="C1024">
        <v>10</v>
      </c>
    </row>
    <row r="1025" spans="1:4" x14ac:dyDescent="0.25">
      <c r="A1025">
        <v>5436</v>
      </c>
      <c r="B1025" t="s">
        <v>6017</v>
      </c>
      <c r="C1025">
        <v>4</v>
      </c>
    </row>
    <row r="1026" spans="1:4" x14ac:dyDescent="0.25">
      <c r="A1026">
        <v>5437</v>
      </c>
      <c r="B1026" t="s">
        <v>6018</v>
      </c>
      <c r="C1026">
        <v>4</v>
      </c>
    </row>
    <row r="1027" spans="1:4" x14ac:dyDescent="0.25">
      <c r="A1027">
        <v>544</v>
      </c>
      <c r="B1027" t="s">
        <v>6019</v>
      </c>
      <c r="C1027">
        <v>72</v>
      </c>
      <c r="D1027">
        <v>24</v>
      </c>
    </row>
    <row r="1028" spans="1:4" x14ac:dyDescent="0.25">
      <c r="A1028">
        <v>545</v>
      </c>
      <c r="B1028" t="s">
        <v>6020</v>
      </c>
      <c r="C1028">
        <v>72</v>
      </c>
      <c r="D1028">
        <v>24</v>
      </c>
    </row>
    <row r="1029" spans="1:4" x14ac:dyDescent="0.25">
      <c r="A1029">
        <v>5450</v>
      </c>
      <c r="B1029" t="s">
        <v>6021</v>
      </c>
      <c r="C1029">
        <v>48</v>
      </c>
    </row>
    <row r="1030" spans="1:4" x14ac:dyDescent="0.25">
      <c r="A1030">
        <v>5451</v>
      </c>
      <c r="B1030" t="s">
        <v>6022</v>
      </c>
      <c r="C1030">
        <v>48</v>
      </c>
    </row>
    <row r="1031" spans="1:4" x14ac:dyDescent="0.25">
      <c r="A1031">
        <v>5452</v>
      </c>
      <c r="B1031" t="s">
        <v>6023</v>
      </c>
      <c r="C1031">
        <v>48</v>
      </c>
    </row>
    <row r="1032" spans="1:4" x14ac:dyDescent="0.25">
      <c r="A1032">
        <v>5456</v>
      </c>
      <c r="B1032" t="s">
        <v>6024</v>
      </c>
      <c r="C1032">
        <v>5</v>
      </c>
    </row>
    <row r="1033" spans="1:4" x14ac:dyDescent="0.25">
      <c r="A1033">
        <v>546</v>
      </c>
      <c r="B1033" t="s">
        <v>6025</v>
      </c>
      <c r="C1033">
        <v>36</v>
      </c>
    </row>
    <row r="1034" spans="1:4" x14ac:dyDescent="0.25">
      <c r="A1034">
        <v>5460</v>
      </c>
      <c r="B1034" t="s">
        <v>6026</v>
      </c>
      <c r="C1034">
        <v>48</v>
      </c>
    </row>
    <row r="1035" spans="1:4" x14ac:dyDescent="0.25">
      <c r="A1035">
        <v>547</v>
      </c>
      <c r="B1035" t="s">
        <v>6027</v>
      </c>
      <c r="C1035">
        <v>48</v>
      </c>
    </row>
    <row r="1036" spans="1:4" x14ac:dyDescent="0.25">
      <c r="A1036">
        <v>5470</v>
      </c>
      <c r="B1036" t="s">
        <v>6028</v>
      </c>
      <c r="C1036">
        <v>48</v>
      </c>
    </row>
    <row r="1037" spans="1:4" x14ac:dyDescent="0.25">
      <c r="A1037">
        <v>5471</v>
      </c>
      <c r="B1037" t="s">
        <v>6029</v>
      </c>
      <c r="C1037">
        <v>48</v>
      </c>
    </row>
    <row r="1038" spans="1:4" x14ac:dyDescent="0.25">
      <c r="A1038">
        <v>548</v>
      </c>
      <c r="B1038" t="s">
        <v>6032</v>
      </c>
      <c r="C1038">
        <v>72</v>
      </c>
      <c r="D1038">
        <v>24</v>
      </c>
    </row>
    <row r="1039" spans="1:4" x14ac:dyDescent="0.25">
      <c r="A1039">
        <v>549</v>
      </c>
      <c r="B1039" t="s">
        <v>6033</v>
      </c>
      <c r="C1039">
        <v>72</v>
      </c>
      <c r="D1039">
        <v>24</v>
      </c>
    </row>
    <row r="1040" spans="1:4" x14ac:dyDescent="0.25">
      <c r="A1040">
        <v>5490</v>
      </c>
      <c r="B1040" t="s">
        <v>6034</v>
      </c>
      <c r="C1040">
        <v>48</v>
      </c>
    </row>
    <row r="1041" spans="1:3" x14ac:dyDescent="0.25">
      <c r="A1041">
        <v>5492</v>
      </c>
      <c r="B1041" t="s">
        <v>6035</v>
      </c>
      <c r="C1041">
        <v>48</v>
      </c>
    </row>
    <row r="1042" spans="1:3" x14ac:dyDescent="0.25">
      <c r="A1042">
        <v>5493</v>
      </c>
      <c r="B1042" t="s">
        <v>6036</v>
      </c>
      <c r="C1042">
        <v>48</v>
      </c>
    </row>
    <row r="1043" spans="1:3" x14ac:dyDescent="0.25">
      <c r="A1043">
        <v>5494</v>
      </c>
      <c r="B1043" t="s">
        <v>6037</v>
      </c>
      <c r="C1043">
        <v>48</v>
      </c>
    </row>
    <row r="1044" spans="1:3" x14ac:dyDescent="0.25">
      <c r="A1044">
        <v>5496</v>
      </c>
      <c r="B1044" t="s">
        <v>6038</v>
      </c>
      <c r="C1044">
        <v>48</v>
      </c>
    </row>
    <row r="1045" spans="1:3" x14ac:dyDescent="0.25">
      <c r="A1045">
        <v>550</v>
      </c>
      <c r="B1045" t="s">
        <v>6039</v>
      </c>
      <c r="C1045">
        <v>48</v>
      </c>
    </row>
    <row r="1046" spans="1:3" x14ac:dyDescent="0.25">
      <c r="A1046">
        <v>5500</v>
      </c>
      <c r="B1046" t="s">
        <v>6040</v>
      </c>
      <c r="C1046">
        <v>8</v>
      </c>
    </row>
    <row r="1047" spans="1:3" x14ac:dyDescent="0.25">
      <c r="A1047">
        <v>5502</v>
      </c>
      <c r="B1047" t="s">
        <v>6041</v>
      </c>
      <c r="C1047">
        <v>8</v>
      </c>
    </row>
    <row r="1048" spans="1:3" x14ac:dyDescent="0.25">
      <c r="A1048">
        <v>551</v>
      </c>
      <c r="B1048" t="s">
        <v>6042</v>
      </c>
      <c r="C1048">
        <v>48</v>
      </c>
    </row>
    <row r="1049" spans="1:3" x14ac:dyDescent="0.25">
      <c r="A1049">
        <v>5512</v>
      </c>
      <c r="B1049" t="s">
        <v>6043</v>
      </c>
      <c r="C1049">
        <v>48</v>
      </c>
    </row>
    <row r="1050" spans="1:3" x14ac:dyDescent="0.25">
      <c r="A1050">
        <v>5513</v>
      </c>
      <c r="B1050" t="s">
        <v>6044</v>
      </c>
      <c r="C1050">
        <v>48</v>
      </c>
    </row>
    <row r="1051" spans="1:3" x14ac:dyDescent="0.25">
      <c r="A1051">
        <v>5514</v>
      </c>
      <c r="B1051" t="s">
        <v>6045</v>
      </c>
      <c r="C1051">
        <v>48</v>
      </c>
    </row>
    <row r="1052" spans="1:3" x14ac:dyDescent="0.25">
      <c r="A1052">
        <v>552</v>
      </c>
      <c r="B1052" t="s">
        <v>6046</v>
      </c>
      <c r="C1052">
        <v>36</v>
      </c>
    </row>
    <row r="1053" spans="1:3" x14ac:dyDescent="0.25">
      <c r="A1053">
        <v>554</v>
      </c>
      <c r="B1053" t="s">
        <v>6047</v>
      </c>
      <c r="C1053">
        <v>48</v>
      </c>
    </row>
    <row r="1054" spans="1:3" x14ac:dyDescent="0.25">
      <c r="A1054">
        <v>555</v>
      </c>
      <c r="B1054" t="s">
        <v>6048</v>
      </c>
      <c r="C1054">
        <v>24</v>
      </c>
    </row>
    <row r="1055" spans="1:3" x14ac:dyDescent="0.25">
      <c r="A1055">
        <v>556</v>
      </c>
      <c r="B1055" t="s">
        <v>6049</v>
      </c>
      <c r="C1055">
        <v>24</v>
      </c>
    </row>
    <row r="1056" spans="1:3" x14ac:dyDescent="0.25">
      <c r="A1056">
        <v>557</v>
      </c>
      <c r="B1056" t="s">
        <v>6050</v>
      </c>
      <c r="C1056">
        <v>24</v>
      </c>
    </row>
    <row r="1057" spans="1:3" x14ac:dyDescent="0.25">
      <c r="A1057">
        <v>558</v>
      </c>
      <c r="B1057" t="s">
        <v>6051</v>
      </c>
      <c r="C1057">
        <v>24</v>
      </c>
    </row>
    <row r="1058" spans="1:3" x14ac:dyDescent="0.25">
      <c r="A1058" t="s">
        <v>4902</v>
      </c>
      <c r="C1058">
        <v>24</v>
      </c>
    </row>
    <row r="1059" spans="1:3" x14ac:dyDescent="0.25">
      <c r="A1059">
        <v>559</v>
      </c>
      <c r="B1059" t="s">
        <v>6052</v>
      </c>
      <c r="C1059">
        <v>24</v>
      </c>
    </row>
    <row r="1060" spans="1:3" x14ac:dyDescent="0.25">
      <c r="A1060">
        <v>560</v>
      </c>
      <c r="B1060" t="s">
        <v>6053</v>
      </c>
      <c r="C1060">
        <v>48</v>
      </c>
    </row>
    <row r="1061" spans="1:3" x14ac:dyDescent="0.25">
      <c r="A1061">
        <v>561</v>
      </c>
      <c r="B1061" t="s">
        <v>6054</v>
      </c>
      <c r="C1061">
        <v>24</v>
      </c>
    </row>
    <row r="1062" spans="1:3" x14ac:dyDescent="0.25">
      <c r="A1062">
        <v>562</v>
      </c>
      <c r="B1062" t="s">
        <v>6055</v>
      </c>
      <c r="C1062">
        <v>24</v>
      </c>
    </row>
    <row r="1063" spans="1:3" x14ac:dyDescent="0.25">
      <c r="A1063">
        <v>563</v>
      </c>
      <c r="B1063" t="s">
        <v>6056</v>
      </c>
      <c r="C1063">
        <v>24</v>
      </c>
    </row>
    <row r="1064" spans="1:3" x14ac:dyDescent="0.25">
      <c r="A1064">
        <v>564</v>
      </c>
      <c r="B1064" t="s">
        <v>6057</v>
      </c>
      <c r="C1064">
        <v>24</v>
      </c>
    </row>
    <row r="1065" spans="1:3" x14ac:dyDescent="0.25">
      <c r="A1065">
        <v>565</v>
      </c>
      <c r="B1065" t="s">
        <v>6058</v>
      </c>
      <c r="C1065">
        <v>36</v>
      </c>
    </row>
    <row r="1066" spans="1:3" x14ac:dyDescent="0.25">
      <c r="A1066">
        <v>566</v>
      </c>
      <c r="B1066" t="s">
        <v>6059</v>
      </c>
      <c r="C1066">
        <v>36</v>
      </c>
    </row>
    <row r="1067" spans="1:3" x14ac:dyDescent="0.25">
      <c r="A1067">
        <v>567</v>
      </c>
      <c r="B1067" t="s">
        <v>6060</v>
      </c>
      <c r="C1067">
        <v>24</v>
      </c>
    </row>
    <row r="1068" spans="1:3" x14ac:dyDescent="0.25">
      <c r="A1068">
        <v>568</v>
      </c>
      <c r="B1068" t="s">
        <v>6061</v>
      </c>
      <c r="C1068">
        <v>24</v>
      </c>
    </row>
    <row r="1069" spans="1:3" x14ac:dyDescent="0.25">
      <c r="A1069">
        <v>569</v>
      </c>
      <c r="B1069" t="s">
        <v>6062</v>
      </c>
      <c r="C1069">
        <v>36</v>
      </c>
    </row>
    <row r="1070" spans="1:3" x14ac:dyDescent="0.25">
      <c r="A1070">
        <v>570</v>
      </c>
      <c r="B1070" t="s">
        <v>6063</v>
      </c>
      <c r="C1070">
        <v>24</v>
      </c>
    </row>
    <row r="1071" spans="1:3" x14ac:dyDescent="0.25">
      <c r="A1071">
        <v>571</v>
      </c>
      <c r="B1071" t="s">
        <v>6064</v>
      </c>
      <c r="C1071">
        <v>48</v>
      </c>
    </row>
    <row r="1072" spans="1:3" x14ac:dyDescent="0.25">
      <c r="A1072">
        <v>572</v>
      </c>
      <c r="B1072" t="s">
        <v>6065</v>
      </c>
      <c r="C1072">
        <v>24</v>
      </c>
    </row>
    <row r="1073" spans="1:3" x14ac:dyDescent="0.25">
      <c r="A1073">
        <v>573</v>
      </c>
      <c r="B1073" t="s">
        <v>6066</v>
      </c>
      <c r="C1073">
        <v>24</v>
      </c>
    </row>
    <row r="1074" spans="1:3" x14ac:dyDescent="0.25">
      <c r="A1074">
        <v>574</v>
      </c>
      <c r="B1074" t="s">
        <v>6067</v>
      </c>
      <c r="C1074">
        <v>24</v>
      </c>
    </row>
    <row r="1075" spans="1:3" x14ac:dyDescent="0.25">
      <c r="A1075">
        <v>575</v>
      </c>
      <c r="B1075" t="s">
        <v>6068</v>
      </c>
      <c r="C1075">
        <v>24</v>
      </c>
    </row>
    <row r="1076" spans="1:3" x14ac:dyDescent="0.25">
      <c r="A1076">
        <v>577</v>
      </c>
      <c r="B1076" t="s">
        <v>6069</v>
      </c>
      <c r="C1076">
        <v>48</v>
      </c>
    </row>
    <row r="1077" spans="1:3" x14ac:dyDescent="0.25">
      <c r="A1077">
        <v>578</v>
      </c>
      <c r="B1077" t="s">
        <v>6070</v>
      </c>
      <c r="C1077">
        <v>24</v>
      </c>
    </row>
    <row r="1078" spans="1:3" x14ac:dyDescent="0.25">
      <c r="A1078">
        <v>579</v>
      </c>
      <c r="B1078" t="s">
        <v>6071</v>
      </c>
      <c r="C1078">
        <v>24</v>
      </c>
    </row>
    <row r="1079" spans="1:3" x14ac:dyDescent="0.25">
      <c r="A1079">
        <v>580</v>
      </c>
      <c r="B1079" t="s">
        <v>6072</v>
      </c>
      <c r="C1079">
        <v>24</v>
      </c>
    </row>
    <row r="1080" spans="1:3" x14ac:dyDescent="0.25">
      <c r="A1080">
        <v>583</v>
      </c>
      <c r="B1080" t="s">
        <v>6075</v>
      </c>
      <c r="C1080">
        <v>24</v>
      </c>
    </row>
    <row r="1081" spans="1:3" x14ac:dyDescent="0.25">
      <c r="A1081">
        <v>588</v>
      </c>
      <c r="B1081" t="s">
        <v>6076</v>
      </c>
      <c r="C1081">
        <v>24</v>
      </c>
    </row>
    <row r="1082" spans="1:3" x14ac:dyDescent="0.25">
      <c r="A1082">
        <v>589</v>
      </c>
      <c r="B1082" t="s">
        <v>6077</v>
      </c>
      <c r="C1082">
        <v>50</v>
      </c>
    </row>
    <row r="1083" spans="1:3" x14ac:dyDescent="0.25">
      <c r="A1083">
        <v>590</v>
      </c>
      <c r="B1083" t="s">
        <v>6078</v>
      </c>
      <c r="C1083">
        <v>25</v>
      </c>
    </row>
    <row r="1084" spans="1:3" x14ac:dyDescent="0.25">
      <c r="A1084">
        <v>591</v>
      </c>
      <c r="B1084" t="s">
        <v>6079</v>
      </c>
      <c r="C1084">
        <v>25</v>
      </c>
    </row>
    <row r="1085" spans="1:3" x14ac:dyDescent="0.25">
      <c r="A1085">
        <v>592</v>
      </c>
      <c r="B1085" t="s">
        <v>6080</v>
      </c>
      <c r="C1085">
        <v>25</v>
      </c>
    </row>
    <row r="1086" spans="1:3" x14ac:dyDescent="0.25">
      <c r="A1086">
        <v>593</v>
      </c>
      <c r="B1086" t="s">
        <v>6081</v>
      </c>
      <c r="C1086">
        <v>25</v>
      </c>
    </row>
    <row r="1087" spans="1:3" x14ac:dyDescent="0.25">
      <c r="A1087">
        <v>594</v>
      </c>
      <c r="B1087" t="s">
        <v>6082</v>
      </c>
      <c r="C1087">
        <v>25</v>
      </c>
    </row>
    <row r="1088" spans="1:3" x14ac:dyDescent="0.25">
      <c r="A1088">
        <v>595</v>
      </c>
      <c r="B1088" t="s">
        <v>6083</v>
      </c>
      <c r="C1088">
        <v>25</v>
      </c>
    </row>
    <row r="1089" spans="1:4" x14ac:dyDescent="0.25">
      <c r="A1089">
        <v>596</v>
      </c>
      <c r="B1089" t="s">
        <v>6084</v>
      </c>
      <c r="C1089">
        <v>36</v>
      </c>
    </row>
    <row r="1090" spans="1:4" x14ac:dyDescent="0.25">
      <c r="A1090">
        <v>597</v>
      </c>
      <c r="B1090" t="s">
        <v>6085</v>
      </c>
      <c r="C1090">
        <v>48</v>
      </c>
    </row>
    <row r="1091" spans="1:4" x14ac:dyDescent="0.25">
      <c r="A1091">
        <v>598</v>
      </c>
      <c r="B1091" t="s">
        <v>6086</v>
      </c>
      <c r="C1091">
        <v>48</v>
      </c>
    </row>
    <row r="1092" spans="1:4" x14ac:dyDescent="0.25">
      <c r="A1092">
        <v>599</v>
      </c>
      <c r="B1092" t="s">
        <v>6087</v>
      </c>
      <c r="C1092">
        <v>48</v>
      </c>
    </row>
    <row r="1093" spans="1:4" x14ac:dyDescent="0.25">
      <c r="A1093">
        <v>600</v>
      </c>
      <c r="B1093" t="s">
        <v>6088</v>
      </c>
      <c r="C1093">
        <v>144</v>
      </c>
      <c r="D1093">
        <v>24</v>
      </c>
    </row>
    <row r="1094" spans="1:4" x14ac:dyDescent="0.25">
      <c r="A1094">
        <v>6001</v>
      </c>
      <c r="B1094" t="s">
        <v>6089</v>
      </c>
      <c r="C1094">
        <v>48</v>
      </c>
      <c r="D1094">
        <v>12</v>
      </c>
    </row>
    <row r="1095" spans="1:4" x14ac:dyDescent="0.25">
      <c r="A1095">
        <v>6002</v>
      </c>
      <c r="B1095" t="s">
        <v>6090</v>
      </c>
      <c r="C1095">
        <v>72</v>
      </c>
      <c r="D1095">
        <v>24</v>
      </c>
    </row>
    <row r="1096" spans="1:4" x14ac:dyDescent="0.25">
      <c r="A1096">
        <v>6003</v>
      </c>
      <c r="B1096" t="s">
        <v>6091</v>
      </c>
      <c r="C1096">
        <v>144</v>
      </c>
      <c r="D1096">
        <v>24</v>
      </c>
    </row>
    <row r="1097" spans="1:4" x14ac:dyDescent="0.25">
      <c r="A1097">
        <v>6004</v>
      </c>
      <c r="B1097" t="s">
        <v>6092</v>
      </c>
      <c r="C1097">
        <v>144</v>
      </c>
      <c r="D1097">
        <v>24</v>
      </c>
    </row>
    <row r="1098" spans="1:4" x14ac:dyDescent="0.25">
      <c r="A1098">
        <v>6005</v>
      </c>
      <c r="B1098" t="s">
        <v>6093</v>
      </c>
      <c r="C1098">
        <v>144</v>
      </c>
      <c r="D1098">
        <v>24</v>
      </c>
    </row>
    <row r="1099" spans="1:4" x14ac:dyDescent="0.25">
      <c r="A1099">
        <v>6006</v>
      </c>
      <c r="B1099" t="s">
        <v>6094</v>
      </c>
      <c r="C1099">
        <v>144</v>
      </c>
      <c r="D1099">
        <v>24</v>
      </c>
    </row>
    <row r="1100" spans="1:4" x14ac:dyDescent="0.25">
      <c r="A1100">
        <v>6007</v>
      </c>
      <c r="B1100" t="s">
        <v>6095</v>
      </c>
      <c r="C1100">
        <v>144</v>
      </c>
      <c r="D1100">
        <v>24</v>
      </c>
    </row>
    <row r="1101" spans="1:4" x14ac:dyDescent="0.25">
      <c r="A1101">
        <v>601</v>
      </c>
      <c r="B1101" t="s">
        <v>6096</v>
      </c>
      <c r="C1101">
        <v>144</v>
      </c>
      <c r="D1101">
        <v>24</v>
      </c>
    </row>
    <row r="1102" spans="1:4" x14ac:dyDescent="0.25">
      <c r="A1102">
        <v>6010</v>
      </c>
      <c r="B1102" t="s">
        <v>6097</v>
      </c>
      <c r="C1102">
        <v>12</v>
      </c>
    </row>
    <row r="1103" spans="1:4" x14ac:dyDescent="0.25">
      <c r="A1103">
        <v>6011</v>
      </c>
      <c r="B1103" t="s">
        <v>6098</v>
      </c>
      <c r="C1103">
        <v>12</v>
      </c>
    </row>
    <row r="1104" spans="1:4" x14ac:dyDescent="0.25">
      <c r="A1104">
        <v>6012</v>
      </c>
      <c r="B1104" t="s">
        <v>6099</v>
      </c>
      <c r="C1104">
        <v>12</v>
      </c>
    </row>
    <row r="1105" spans="1:4" x14ac:dyDescent="0.25">
      <c r="A1105">
        <v>6013</v>
      </c>
      <c r="B1105" t="s">
        <v>6100</v>
      </c>
      <c r="C1105">
        <v>12</v>
      </c>
    </row>
    <row r="1106" spans="1:4" x14ac:dyDescent="0.25">
      <c r="A1106">
        <v>6015</v>
      </c>
      <c r="B1106" t="s">
        <v>6101</v>
      </c>
      <c r="C1106">
        <v>12</v>
      </c>
    </row>
    <row r="1107" spans="1:4" x14ac:dyDescent="0.25">
      <c r="A1107">
        <v>6016</v>
      </c>
      <c r="B1107" t="s">
        <v>6102</v>
      </c>
      <c r="C1107">
        <v>72</v>
      </c>
      <c r="D1107">
        <v>24</v>
      </c>
    </row>
    <row r="1108" spans="1:4" x14ac:dyDescent="0.25">
      <c r="A1108">
        <v>6017</v>
      </c>
      <c r="B1108" t="s">
        <v>6103</v>
      </c>
      <c r="C1108">
        <v>24</v>
      </c>
    </row>
    <row r="1109" spans="1:4" x14ac:dyDescent="0.25">
      <c r="A1109">
        <v>6018</v>
      </c>
      <c r="B1109" t="s">
        <v>6104</v>
      </c>
      <c r="C1109">
        <v>24</v>
      </c>
    </row>
    <row r="1110" spans="1:4" x14ac:dyDescent="0.25">
      <c r="A1110">
        <v>602</v>
      </c>
      <c r="B1110" t="s">
        <v>6105</v>
      </c>
      <c r="C1110">
        <v>144</v>
      </c>
      <c r="D1110">
        <v>24</v>
      </c>
    </row>
    <row r="1111" spans="1:4" x14ac:dyDescent="0.25">
      <c r="A1111">
        <v>6021</v>
      </c>
      <c r="B1111" t="s">
        <v>6106</v>
      </c>
      <c r="C1111">
        <v>12</v>
      </c>
    </row>
    <row r="1112" spans="1:4" x14ac:dyDescent="0.25">
      <c r="A1112">
        <v>6030</v>
      </c>
      <c r="B1112" t="s">
        <v>6107</v>
      </c>
      <c r="C1112">
        <v>12</v>
      </c>
    </row>
    <row r="1113" spans="1:4" x14ac:dyDescent="0.25">
      <c r="A1113">
        <v>604</v>
      </c>
      <c r="B1113" t="s">
        <v>6108</v>
      </c>
      <c r="C1113">
        <v>144</v>
      </c>
      <c r="D1113">
        <v>24</v>
      </c>
    </row>
    <row r="1114" spans="1:4" x14ac:dyDescent="0.25">
      <c r="A1114">
        <v>6041</v>
      </c>
      <c r="B1114" t="s">
        <v>6109</v>
      </c>
      <c r="C1114">
        <v>12</v>
      </c>
    </row>
    <row r="1115" spans="1:4" x14ac:dyDescent="0.25">
      <c r="A1115">
        <v>6042</v>
      </c>
      <c r="B1115" t="s">
        <v>6110</v>
      </c>
      <c r="C1115">
        <v>12</v>
      </c>
    </row>
    <row r="1116" spans="1:4" x14ac:dyDescent="0.25">
      <c r="A1116">
        <v>6043</v>
      </c>
      <c r="B1116" t="s">
        <v>6111</v>
      </c>
      <c r="C1116">
        <v>12</v>
      </c>
    </row>
    <row r="1117" spans="1:4" x14ac:dyDescent="0.25">
      <c r="A1117">
        <v>6050</v>
      </c>
      <c r="B1117" t="s">
        <v>6112</v>
      </c>
      <c r="C1117">
        <v>4</v>
      </c>
    </row>
    <row r="1118" spans="1:4" x14ac:dyDescent="0.25">
      <c r="A1118">
        <v>6051</v>
      </c>
      <c r="B1118" t="s">
        <v>6113</v>
      </c>
      <c r="C1118">
        <v>6</v>
      </c>
    </row>
    <row r="1119" spans="1:4" x14ac:dyDescent="0.25">
      <c r="A1119">
        <v>6052</v>
      </c>
      <c r="B1119" t="s">
        <v>6114</v>
      </c>
      <c r="C1119">
        <v>6</v>
      </c>
    </row>
    <row r="1120" spans="1:4" x14ac:dyDescent="0.25">
      <c r="A1120">
        <v>608</v>
      </c>
      <c r="B1120" t="s">
        <v>6115</v>
      </c>
      <c r="C1120">
        <v>72</v>
      </c>
      <c r="D1120">
        <v>24</v>
      </c>
    </row>
    <row r="1121" spans="1:4" x14ac:dyDescent="0.25">
      <c r="A1121">
        <v>609</v>
      </c>
      <c r="B1121" t="s">
        <v>6116</v>
      </c>
      <c r="C1121">
        <v>72</v>
      </c>
      <c r="D1121">
        <v>24</v>
      </c>
    </row>
    <row r="1122" spans="1:4" x14ac:dyDescent="0.25">
      <c r="A1122">
        <v>6090</v>
      </c>
      <c r="B1122" t="s">
        <v>6117</v>
      </c>
      <c r="C1122">
        <v>6</v>
      </c>
    </row>
    <row r="1123" spans="1:4" x14ac:dyDescent="0.25">
      <c r="A1123">
        <v>6091</v>
      </c>
      <c r="B1123" t="s">
        <v>6118</v>
      </c>
      <c r="C1123">
        <v>50</v>
      </c>
    </row>
    <row r="1124" spans="1:4" x14ac:dyDescent="0.25">
      <c r="A1124">
        <v>6100</v>
      </c>
      <c r="B1124" t="s">
        <v>6119</v>
      </c>
      <c r="C1124">
        <v>36</v>
      </c>
    </row>
    <row r="1125" spans="1:4" x14ac:dyDescent="0.25">
      <c r="A1125">
        <v>6101</v>
      </c>
      <c r="B1125" t="s">
        <v>6120</v>
      </c>
      <c r="C1125">
        <v>36</v>
      </c>
    </row>
    <row r="1126" spans="1:4" x14ac:dyDescent="0.25">
      <c r="A1126">
        <v>6102</v>
      </c>
      <c r="B1126" t="s">
        <v>6121</v>
      </c>
      <c r="C1126">
        <v>36</v>
      </c>
    </row>
    <row r="1127" spans="1:4" x14ac:dyDescent="0.25">
      <c r="A1127">
        <v>6110</v>
      </c>
      <c r="B1127" t="s">
        <v>6122</v>
      </c>
      <c r="C1127">
        <v>36</v>
      </c>
    </row>
    <row r="1128" spans="1:4" x14ac:dyDescent="0.25">
      <c r="A1128">
        <v>6120</v>
      </c>
      <c r="B1128" t="s">
        <v>6123</v>
      </c>
      <c r="C1128">
        <v>36</v>
      </c>
    </row>
    <row r="1129" spans="1:4" x14ac:dyDescent="0.25">
      <c r="A1129">
        <v>613</v>
      </c>
      <c r="B1129" t="s">
        <v>6124</v>
      </c>
      <c r="C1129">
        <v>144</v>
      </c>
      <c r="D1129">
        <v>24</v>
      </c>
    </row>
    <row r="1130" spans="1:4" x14ac:dyDescent="0.25">
      <c r="A1130">
        <v>61400</v>
      </c>
      <c r="B1130" t="s">
        <v>6125</v>
      </c>
      <c r="C1130">
        <v>24</v>
      </c>
    </row>
    <row r="1131" spans="1:4" x14ac:dyDescent="0.25">
      <c r="A1131">
        <v>619</v>
      </c>
      <c r="B1131" t="s">
        <v>6126</v>
      </c>
      <c r="C1131">
        <v>144</v>
      </c>
      <c r="D1131">
        <v>24</v>
      </c>
    </row>
    <row r="1132" spans="1:4" x14ac:dyDescent="0.25">
      <c r="A1132">
        <v>620</v>
      </c>
      <c r="B1132" t="s">
        <v>6127</v>
      </c>
      <c r="C1132">
        <v>72</v>
      </c>
      <c r="D1132">
        <v>12</v>
      </c>
    </row>
    <row r="1133" spans="1:4" x14ac:dyDescent="0.25">
      <c r="A1133">
        <v>620000</v>
      </c>
      <c r="B1133" t="s">
        <v>6128</v>
      </c>
      <c r="C1133">
        <v>22</v>
      </c>
    </row>
    <row r="1134" spans="1:4" x14ac:dyDescent="0.25">
      <c r="A1134">
        <v>621</v>
      </c>
      <c r="B1134" t="s">
        <v>6129</v>
      </c>
      <c r="C1134">
        <v>48</v>
      </c>
      <c r="D1134">
        <v>12</v>
      </c>
    </row>
    <row r="1135" spans="1:4" x14ac:dyDescent="0.25">
      <c r="A1135">
        <v>622</v>
      </c>
      <c r="B1135" t="s">
        <v>6130</v>
      </c>
      <c r="C1135">
        <v>144</v>
      </c>
      <c r="D1135">
        <v>24</v>
      </c>
    </row>
    <row r="1136" spans="1:4" x14ac:dyDescent="0.25">
      <c r="A1136">
        <v>623</v>
      </c>
      <c r="B1136" t="s">
        <v>6131</v>
      </c>
      <c r="C1136">
        <v>144</v>
      </c>
      <c r="D1136">
        <v>24</v>
      </c>
    </row>
    <row r="1137" spans="1:4" x14ac:dyDescent="0.25">
      <c r="A1137">
        <v>624</v>
      </c>
      <c r="B1137" t="s">
        <v>6132</v>
      </c>
      <c r="C1137">
        <v>144</v>
      </c>
      <c r="D1137">
        <v>24</v>
      </c>
    </row>
    <row r="1138" spans="1:4" x14ac:dyDescent="0.25">
      <c r="A1138">
        <v>6301</v>
      </c>
      <c r="B1138" t="s">
        <v>6133</v>
      </c>
      <c r="C1138">
        <v>144</v>
      </c>
      <c r="D1138">
        <v>24</v>
      </c>
    </row>
    <row r="1139" spans="1:4" x14ac:dyDescent="0.25">
      <c r="A1139">
        <v>6302</v>
      </c>
      <c r="B1139" t="s">
        <v>6134</v>
      </c>
      <c r="C1139">
        <v>144</v>
      </c>
      <c r="D1139">
        <v>24</v>
      </c>
    </row>
    <row r="1140" spans="1:4" x14ac:dyDescent="0.25">
      <c r="A1140">
        <v>6303</v>
      </c>
      <c r="B1140" t="s">
        <v>6135</v>
      </c>
      <c r="C1140">
        <v>144</v>
      </c>
      <c r="D1140">
        <v>24</v>
      </c>
    </row>
    <row r="1141" spans="1:4" x14ac:dyDescent="0.25">
      <c r="A1141">
        <v>6328</v>
      </c>
      <c r="B1141" t="s">
        <v>6136</v>
      </c>
      <c r="C1141">
        <v>48</v>
      </c>
    </row>
    <row r="1142" spans="1:4" x14ac:dyDescent="0.25">
      <c r="A1142">
        <v>6367</v>
      </c>
      <c r="B1142" t="s">
        <v>6137</v>
      </c>
      <c r="C1142">
        <v>24</v>
      </c>
    </row>
    <row r="1143" spans="1:4" x14ac:dyDescent="0.25">
      <c r="A1143">
        <v>640000</v>
      </c>
      <c r="B1143" t="s">
        <v>6138</v>
      </c>
      <c r="C1143">
        <v>24</v>
      </c>
    </row>
    <row r="1144" spans="1:4" x14ac:dyDescent="0.25">
      <c r="A1144">
        <v>660</v>
      </c>
      <c r="B1144" t="s">
        <v>6139</v>
      </c>
      <c r="C1144">
        <v>24</v>
      </c>
    </row>
    <row r="1145" spans="1:4" x14ac:dyDescent="0.25">
      <c r="A1145">
        <v>6700</v>
      </c>
      <c r="B1145" t="s">
        <v>6140</v>
      </c>
      <c r="C1145">
        <v>1</v>
      </c>
    </row>
    <row r="1146" spans="1:4" x14ac:dyDescent="0.25">
      <c r="A1146">
        <v>6705</v>
      </c>
      <c r="B1146" t="s">
        <v>6141</v>
      </c>
      <c r="C1146">
        <v>1800</v>
      </c>
      <c r="D1146">
        <v>10</v>
      </c>
    </row>
    <row r="1147" spans="1:4" x14ac:dyDescent="0.25">
      <c r="A1147">
        <v>6706</v>
      </c>
      <c r="B1147" t="s">
        <v>6142</v>
      </c>
      <c r="C1147">
        <v>3000</v>
      </c>
      <c r="D1147">
        <v>50</v>
      </c>
    </row>
    <row r="1148" spans="1:4" x14ac:dyDescent="0.25">
      <c r="A1148">
        <v>6707</v>
      </c>
      <c r="B1148" t="s">
        <v>6143</v>
      </c>
      <c r="C1148">
        <v>1000</v>
      </c>
      <c r="D1148">
        <v>20</v>
      </c>
    </row>
    <row r="1149" spans="1:4" x14ac:dyDescent="0.25">
      <c r="A1149">
        <v>6708</v>
      </c>
      <c r="B1149" t="s">
        <v>6144</v>
      </c>
      <c r="C1149">
        <v>200</v>
      </c>
    </row>
    <row r="1150" spans="1:4" x14ac:dyDescent="0.25">
      <c r="A1150">
        <v>6709</v>
      </c>
      <c r="B1150" t="s">
        <v>6145</v>
      </c>
      <c r="C1150">
        <v>500</v>
      </c>
      <c r="D1150">
        <v>50</v>
      </c>
    </row>
    <row r="1151" spans="1:4" x14ac:dyDescent="0.25">
      <c r="A1151">
        <v>6710</v>
      </c>
      <c r="C1151">
        <v>1</v>
      </c>
    </row>
    <row r="1152" spans="1:4" x14ac:dyDescent="0.25">
      <c r="A1152">
        <v>6711</v>
      </c>
      <c r="C1152">
        <v>1000</v>
      </c>
      <c r="D1152">
        <v>20</v>
      </c>
    </row>
    <row r="1153" spans="1:4" x14ac:dyDescent="0.25">
      <c r="A1153">
        <v>6712</v>
      </c>
      <c r="C1153">
        <v>1000</v>
      </c>
      <c r="D1153">
        <v>20</v>
      </c>
    </row>
    <row r="1154" spans="1:4" x14ac:dyDescent="0.25">
      <c r="A1154">
        <v>6713</v>
      </c>
      <c r="C1154">
        <v>1000</v>
      </c>
      <c r="D1154">
        <v>20</v>
      </c>
    </row>
    <row r="1155" spans="1:4" x14ac:dyDescent="0.25">
      <c r="A1155">
        <v>6714</v>
      </c>
      <c r="C1155">
        <v>1000</v>
      </c>
      <c r="D1155">
        <v>20</v>
      </c>
    </row>
    <row r="1156" spans="1:4" x14ac:dyDescent="0.25">
      <c r="A1156">
        <v>6715</v>
      </c>
      <c r="C1156">
        <v>1000</v>
      </c>
      <c r="D1156">
        <v>20</v>
      </c>
    </row>
    <row r="1157" spans="1:4" x14ac:dyDescent="0.25">
      <c r="A1157">
        <v>6716</v>
      </c>
      <c r="B1157" t="s">
        <v>6145</v>
      </c>
      <c r="C1157">
        <v>600</v>
      </c>
      <c r="D1157">
        <v>20</v>
      </c>
    </row>
    <row r="1158" spans="1:4" x14ac:dyDescent="0.25">
      <c r="A1158">
        <v>6717</v>
      </c>
      <c r="B1158" t="s">
        <v>6146</v>
      </c>
      <c r="C1158">
        <v>2250</v>
      </c>
      <c r="D1158">
        <v>50</v>
      </c>
    </row>
    <row r="1159" spans="1:4" x14ac:dyDescent="0.25">
      <c r="A1159">
        <v>6718</v>
      </c>
      <c r="C1159">
        <v>400</v>
      </c>
      <c r="D1159">
        <v>25</v>
      </c>
    </row>
    <row r="1160" spans="1:4" x14ac:dyDescent="0.25">
      <c r="A1160">
        <v>6719</v>
      </c>
      <c r="C1160">
        <v>1</v>
      </c>
    </row>
    <row r="1161" spans="1:4" x14ac:dyDescent="0.25">
      <c r="A1161">
        <v>6720</v>
      </c>
      <c r="C1161">
        <v>1</v>
      </c>
    </row>
    <row r="1162" spans="1:4" x14ac:dyDescent="0.25">
      <c r="A1162">
        <v>6721</v>
      </c>
      <c r="B1162" t="s">
        <v>6147</v>
      </c>
      <c r="C1162">
        <v>40</v>
      </c>
    </row>
    <row r="1163" spans="1:4" x14ac:dyDescent="0.25">
      <c r="A1163">
        <v>6722</v>
      </c>
      <c r="B1163" t="s">
        <v>6148</v>
      </c>
      <c r="C1163">
        <v>400</v>
      </c>
      <c r="D1163">
        <v>10</v>
      </c>
    </row>
    <row r="1164" spans="1:4" x14ac:dyDescent="0.25">
      <c r="A1164">
        <v>6723</v>
      </c>
      <c r="C1164">
        <v>250</v>
      </c>
      <c r="D1164">
        <v>25</v>
      </c>
    </row>
    <row r="1165" spans="1:4" x14ac:dyDescent="0.25">
      <c r="A1165">
        <v>6724</v>
      </c>
      <c r="C1165">
        <v>40</v>
      </c>
    </row>
    <row r="1166" spans="1:4" x14ac:dyDescent="0.25">
      <c r="A1166">
        <v>6725</v>
      </c>
      <c r="C1166">
        <v>40</v>
      </c>
    </row>
    <row r="1167" spans="1:4" x14ac:dyDescent="0.25">
      <c r="A1167">
        <v>6726</v>
      </c>
      <c r="B1167" t="s">
        <v>5299</v>
      </c>
      <c r="C1167">
        <v>40</v>
      </c>
    </row>
    <row r="1168" spans="1:4" x14ac:dyDescent="0.25">
      <c r="A1168">
        <v>6727</v>
      </c>
      <c r="C1168">
        <v>500</v>
      </c>
      <c r="D1168">
        <v>25</v>
      </c>
    </row>
    <row r="1169" spans="1:4" x14ac:dyDescent="0.25">
      <c r="A1169">
        <v>6728</v>
      </c>
      <c r="C1169">
        <v>40</v>
      </c>
    </row>
    <row r="1170" spans="1:4" x14ac:dyDescent="0.25">
      <c r="A1170">
        <v>6729</v>
      </c>
      <c r="C1170">
        <v>1</v>
      </c>
    </row>
    <row r="1171" spans="1:4" x14ac:dyDescent="0.25">
      <c r="A1171" t="s">
        <v>4903</v>
      </c>
      <c r="C1171">
        <v>40</v>
      </c>
    </row>
    <row r="1172" spans="1:4" x14ac:dyDescent="0.25">
      <c r="A1172">
        <v>6730</v>
      </c>
      <c r="C1172">
        <v>900</v>
      </c>
      <c r="D1172">
        <v>20</v>
      </c>
    </row>
    <row r="1173" spans="1:4" x14ac:dyDescent="0.25">
      <c r="A1173">
        <v>6731</v>
      </c>
      <c r="B1173" t="s">
        <v>6149</v>
      </c>
      <c r="C1173">
        <v>1000</v>
      </c>
      <c r="D1173">
        <v>25</v>
      </c>
    </row>
    <row r="1174" spans="1:4" x14ac:dyDescent="0.25">
      <c r="A1174">
        <v>6737</v>
      </c>
      <c r="B1174" t="s">
        <v>6150</v>
      </c>
      <c r="C1174">
        <v>1000</v>
      </c>
      <c r="D1174">
        <v>25</v>
      </c>
    </row>
    <row r="1175" spans="1:4" x14ac:dyDescent="0.25">
      <c r="A1175">
        <v>6738</v>
      </c>
      <c r="B1175" t="s">
        <v>6151</v>
      </c>
      <c r="C1175">
        <v>1000</v>
      </c>
      <c r="D1175">
        <v>25</v>
      </c>
    </row>
    <row r="1176" spans="1:4" x14ac:dyDescent="0.25">
      <c r="A1176">
        <v>6739</v>
      </c>
      <c r="B1176" t="s">
        <v>6152</v>
      </c>
      <c r="C1176">
        <v>1000</v>
      </c>
      <c r="D1176">
        <v>25</v>
      </c>
    </row>
    <row r="1177" spans="1:4" x14ac:dyDescent="0.25">
      <c r="A1177">
        <v>6740</v>
      </c>
      <c r="B1177" t="s">
        <v>6153</v>
      </c>
      <c r="C1177">
        <v>1</v>
      </c>
    </row>
    <row r="1178" spans="1:4" x14ac:dyDescent="0.25">
      <c r="A1178" t="s">
        <v>4904</v>
      </c>
      <c r="C1178">
        <v>2000</v>
      </c>
      <c r="D1178">
        <v>20</v>
      </c>
    </row>
    <row r="1179" spans="1:4" x14ac:dyDescent="0.25">
      <c r="A1179">
        <v>6747</v>
      </c>
      <c r="B1179" t="s">
        <v>6154</v>
      </c>
      <c r="C1179">
        <v>1000</v>
      </c>
      <c r="D1179">
        <v>20</v>
      </c>
    </row>
    <row r="1180" spans="1:4" x14ac:dyDescent="0.25">
      <c r="A1180">
        <v>6748</v>
      </c>
      <c r="B1180" t="s">
        <v>6155</v>
      </c>
      <c r="C1180">
        <v>600</v>
      </c>
      <c r="D1180">
        <v>30</v>
      </c>
    </row>
    <row r="1181" spans="1:4" x14ac:dyDescent="0.25">
      <c r="A1181">
        <v>6750</v>
      </c>
      <c r="B1181" t="s">
        <v>6156</v>
      </c>
      <c r="C1181">
        <v>1</v>
      </c>
    </row>
    <row r="1182" spans="1:4" x14ac:dyDescent="0.25">
      <c r="A1182">
        <v>6751</v>
      </c>
      <c r="B1182" t="s">
        <v>6157</v>
      </c>
      <c r="C1182">
        <v>1</v>
      </c>
    </row>
    <row r="1183" spans="1:4" x14ac:dyDescent="0.25">
      <c r="A1183">
        <v>6752</v>
      </c>
      <c r="B1183" t="s">
        <v>6158</v>
      </c>
      <c r="C1183">
        <v>1</v>
      </c>
    </row>
    <row r="1184" spans="1:4" x14ac:dyDescent="0.25">
      <c r="A1184">
        <v>6753</v>
      </c>
      <c r="B1184" t="s">
        <v>6159</v>
      </c>
      <c r="C1184">
        <v>1</v>
      </c>
    </row>
    <row r="1185" spans="1:4" x14ac:dyDescent="0.25">
      <c r="A1185">
        <v>6754</v>
      </c>
      <c r="B1185" t="s">
        <v>6160</v>
      </c>
      <c r="C1185">
        <v>1</v>
      </c>
    </row>
    <row r="1186" spans="1:4" x14ac:dyDescent="0.25">
      <c r="A1186">
        <v>6760</v>
      </c>
      <c r="B1186" t="s">
        <v>6161</v>
      </c>
      <c r="C1186">
        <v>40</v>
      </c>
    </row>
    <row r="1187" spans="1:4" x14ac:dyDescent="0.25">
      <c r="A1187">
        <v>6770</v>
      </c>
      <c r="B1187" t="s">
        <v>6162</v>
      </c>
      <c r="C1187">
        <v>2000</v>
      </c>
      <c r="D1187">
        <v>100</v>
      </c>
    </row>
    <row r="1188" spans="1:4" x14ac:dyDescent="0.25">
      <c r="A1188">
        <v>6780</v>
      </c>
      <c r="B1188" t="s">
        <v>6163</v>
      </c>
      <c r="C1188">
        <v>200</v>
      </c>
      <c r="D1188">
        <v>10</v>
      </c>
    </row>
    <row r="1189" spans="1:4" x14ac:dyDescent="0.25">
      <c r="A1189">
        <v>6781</v>
      </c>
      <c r="B1189" t="s">
        <v>6164</v>
      </c>
      <c r="C1189">
        <v>60</v>
      </c>
      <c r="D1189">
        <v>6</v>
      </c>
    </row>
    <row r="1190" spans="1:4" x14ac:dyDescent="0.25">
      <c r="A1190">
        <v>6789</v>
      </c>
      <c r="C1190">
        <v>200</v>
      </c>
      <c r="D1190">
        <v>20</v>
      </c>
    </row>
    <row r="1191" spans="1:4" x14ac:dyDescent="0.25">
      <c r="A1191">
        <v>6790</v>
      </c>
      <c r="B1191" t="s">
        <v>6165</v>
      </c>
      <c r="C1191">
        <v>1</v>
      </c>
    </row>
    <row r="1192" spans="1:4" x14ac:dyDescent="0.25">
      <c r="A1192">
        <v>6791</v>
      </c>
      <c r="B1192" t="s">
        <v>6166</v>
      </c>
      <c r="C1192">
        <v>50</v>
      </c>
    </row>
    <row r="1193" spans="1:4" x14ac:dyDescent="0.25">
      <c r="A1193">
        <v>6798</v>
      </c>
      <c r="B1193" t="s">
        <v>6167</v>
      </c>
      <c r="C1193">
        <v>500</v>
      </c>
      <c r="D1193">
        <v>10</v>
      </c>
    </row>
    <row r="1194" spans="1:4" x14ac:dyDescent="0.25">
      <c r="A1194">
        <v>6799</v>
      </c>
      <c r="B1194" t="s">
        <v>6168</v>
      </c>
      <c r="C1194">
        <v>500</v>
      </c>
    </row>
    <row r="1195" spans="1:4" x14ac:dyDescent="0.25">
      <c r="A1195">
        <v>680</v>
      </c>
      <c r="B1195" t="s">
        <v>6169</v>
      </c>
      <c r="C1195">
        <v>12</v>
      </c>
    </row>
    <row r="1196" spans="1:4" x14ac:dyDescent="0.25">
      <c r="A1196">
        <v>6800</v>
      </c>
      <c r="B1196" t="s">
        <v>6170</v>
      </c>
      <c r="C1196">
        <v>72</v>
      </c>
      <c r="D1196">
        <v>24</v>
      </c>
    </row>
    <row r="1197" spans="1:4" x14ac:dyDescent="0.25">
      <c r="A1197">
        <v>6801</v>
      </c>
      <c r="B1197" t="s">
        <v>6171</v>
      </c>
      <c r="C1197">
        <v>72</v>
      </c>
      <c r="D1197">
        <v>24</v>
      </c>
    </row>
    <row r="1198" spans="1:4" x14ac:dyDescent="0.25">
      <c r="A1198">
        <v>6802</v>
      </c>
      <c r="B1198" t="s">
        <v>6172</v>
      </c>
      <c r="C1198">
        <v>72</v>
      </c>
      <c r="D1198">
        <v>24</v>
      </c>
    </row>
    <row r="1199" spans="1:4" x14ac:dyDescent="0.25">
      <c r="A1199">
        <v>6803</v>
      </c>
      <c r="B1199" t="s">
        <v>6173</v>
      </c>
      <c r="C1199">
        <v>72</v>
      </c>
      <c r="D1199">
        <v>24</v>
      </c>
    </row>
    <row r="1200" spans="1:4" x14ac:dyDescent="0.25">
      <c r="A1200">
        <v>6804</v>
      </c>
      <c r="B1200" t="s">
        <v>6174</v>
      </c>
      <c r="C1200">
        <v>10</v>
      </c>
    </row>
    <row r="1201" spans="1:4" x14ac:dyDescent="0.25">
      <c r="A1201">
        <v>6805</v>
      </c>
      <c r="B1201" t="s">
        <v>5647</v>
      </c>
      <c r="C1201">
        <v>10</v>
      </c>
    </row>
    <row r="1202" spans="1:4" x14ac:dyDescent="0.25">
      <c r="A1202">
        <v>6808</v>
      </c>
      <c r="B1202" t="s">
        <v>6175</v>
      </c>
      <c r="C1202">
        <v>288</v>
      </c>
      <c r="D1202">
        <v>24</v>
      </c>
    </row>
    <row r="1203" spans="1:4" x14ac:dyDescent="0.25">
      <c r="A1203">
        <v>6809</v>
      </c>
      <c r="B1203" t="s">
        <v>6176</v>
      </c>
      <c r="C1203">
        <v>288</v>
      </c>
      <c r="D1203">
        <v>24</v>
      </c>
    </row>
    <row r="1204" spans="1:4" x14ac:dyDescent="0.25">
      <c r="A1204">
        <v>681</v>
      </c>
      <c r="B1204" t="s">
        <v>6177</v>
      </c>
      <c r="C1204">
        <v>12</v>
      </c>
    </row>
    <row r="1205" spans="1:4" x14ac:dyDescent="0.25">
      <c r="A1205">
        <v>6810</v>
      </c>
      <c r="B1205" t="s">
        <v>6178</v>
      </c>
      <c r="C1205">
        <v>144</v>
      </c>
      <c r="D1205">
        <v>24</v>
      </c>
    </row>
    <row r="1206" spans="1:4" x14ac:dyDescent="0.25">
      <c r="A1206">
        <v>6811</v>
      </c>
      <c r="B1206" t="s">
        <v>6179</v>
      </c>
      <c r="C1206">
        <v>144</v>
      </c>
      <c r="D1206">
        <v>24</v>
      </c>
    </row>
    <row r="1207" spans="1:4" x14ac:dyDescent="0.25">
      <c r="A1207">
        <v>6812</v>
      </c>
      <c r="B1207" t="s">
        <v>6180</v>
      </c>
      <c r="C1207">
        <v>144</v>
      </c>
      <c r="D1207">
        <v>24</v>
      </c>
    </row>
    <row r="1208" spans="1:4" x14ac:dyDescent="0.25">
      <c r="A1208">
        <v>6813</v>
      </c>
      <c r="B1208" t="s">
        <v>6181</v>
      </c>
      <c r="C1208">
        <v>144</v>
      </c>
      <c r="D1208">
        <v>24</v>
      </c>
    </row>
    <row r="1209" spans="1:4" x14ac:dyDescent="0.25">
      <c r="A1209">
        <v>696</v>
      </c>
      <c r="B1209" t="s">
        <v>6182</v>
      </c>
      <c r="C1209">
        <v>12</v>
      </c>
    </row>
    <row r="1210" spans="1:4" x14ac:dyDescent="0.25">
      <c r="A1210">
        <v>698</v>
      </c>
      <c r="B1210" t="s">
        <v>6183</v>
      </c>
      <c r="C1210">
        <v>12</v>
      </c>
    </row>
    <row r="1211" spans="1:4" x14ac:dyDescent="0.25">
      <c r="A1211">
        <v>699</v>
      </c>
      <c r="B1211" t="s">
        <v>6184</v>
      </c>
      <c r="C1211">
        <v>12</v>
      </c>
    </row>
    <row r="1212" spans="1:4" x14ac:dyDescent="0.25">
      <c r="A1212">
        <v>700</v>
      </c>
      <c r="B1212" t="s">
        <v>6185</v>
      </c>
      <c r="C1212">
        <v>12</v>
      </c>
    </row>
    <row r="1213" spans="1:4" x14ac:dyDescent="0.25">
      <c r="A1213">
        <v>701</v>
      </c>
      <c r="B1213" t="s">
        <v>6186</v>
      </c>
      <c r="C1213">
        <v>144</v>
      </c>
      <c r="D1213">
        <v>24</v>
      </c>
    </row>
    <row r="1214" spans="1:4" x14ac:dyDescent="0.25">
      <c r="A1214">
        <v>70115</v>
      </c>
      <c r="B1214" t="s">
        <v>6187</v>
      </c>
      <c r="C1214">
        <v>48</v>
      </c>
    </row>
    <row r="1215" spans="1:4" x14ac:dyDescent="0.25">
      <c r="A1215">
        <v>70122</v>
      </c>
      <c r="B1215" t="s">
        <v>6188</v>
      </c>
      <c r="C1215">
        <v>48</v>
      </c>
    </row>
    <row r="1216" spans="1:4" x14ac:dyDescent="0.25">
      <c r="A1216">
        <v>702</v>
      </c>
      <c r="B1216" t="s">
        <v>6189</v>
      </c>
      <c r="C1216">
        <v>144</v>
      </c>
      <c r="D1216">
        <v>24</v>
      </c>
    </row>
    <row r="1217" spans="1:4" x14ac:dyDescent="0.25">
      <c r="A1217">
        <v>70283</v>
      </c>
      <c r="B1217" t="s">
        <v>6190</v>
      </c>
      <c r="C1217">
        <v>48</v>
      </c>
    </row>
    <row r="1218" spans="1:4" x14ac:dyDescent="0.25">
      <c r="A1218">
        <v>703</v>
      </c>
      <c r="B1218" t="s">
        <v>6191</v>
      </c>
      <c r="C1218">
        <v>144</v>
      </c>
      <c r="D1218">
        <v>24</v>
      </c>
    </row>
    <row r="1219" spans="1:4" x14ac:dyDescent="0.25">
      <c r="A1219">
        <v>705</v>
      </c>
      <c r="B1219" t="s">
        <v>6192</v>
      </c>
      <c r="C1219">
        <v>144</v>
      </c>
      <c r="D1219">
        <v>24</v>
      </c>
    </row>
    <row r="1220" spans="1:4" x14ac:dyDescent="0.25">
      <c r="A1220">
        <v>70513</v>
      </c>
      <c r="B1220" t="s">
        <v>6193</v>
      </c>
      <c r="C1220">
        <v>48</v>
      </c>
    </row>
    <row r="1221" spans="1:4" x14ac:dyDescent="0.25">
      <c r="A1221">
        <v>70559</v>
      </c>
      <c r="B1221" t="s">
        <v>6194</v>
      </c>
      <c r="C1221">
        <v>48</v>
      </c>
    </row>
    <row r="1222" spans="1:4" x14ac:dyDescent="0.25">
      <c r="A1222">
        <v>707</v>
      </c>
      <c r="B1222" t="s">
        <v>6195</v>
      </c>
      <c r="C1222">
        <v>144</v>
      </c>
      <c r="D1222">
        <v>24</v>
      </c>
    </row>
    <row r="1223" spans="1:4" x14ac:dyDescent="0.25">
      <c r="A1223">
        <v>70702</v>
      </c>
      <c r="B1223" t="s">
        <v>6196</v>
      </c>
      <c r="C1223">
        <v>48</v>
      </c>
    </row>
    <row r="1224" spans="1:4" x14ac:dyDescent="0.25">
      <c r="A1224">
        <v>70719</v>
      </c>
      <c r="B1224" t="s">
        <v>6197</v>
      </c>
      <c r="C1224">
        <v>48</v>
      </c>
    </row>
    <row r="1225" spans="1:4" x14ac:dyDescent="0.25">
      <c r="A1225">
        <v>70726</v>
      </c>
      <c r="B1225" t="s">
        <v>6198</v>
      </c>
      <c r="C1225">
        <v>48</v>
      </c>
    </row>
    <row r="1226" spans="1:4" x14ac:dyDescent="0.25">
      <c r="A1226">
        <v>708</v>
      </c>
      <c r="B1226" t="s">
        <v>6199</v>
      </c>
      <c r="C1226">
        <v>144</v>
      </c>
      <c r="D1226">
        <v>24</v>
      </c>
    </row>
    <row r="1227" spans="1:4" x14ac:dyDescent="0.25">
      <c r="A1227">
        <v>71082</v>
      </c>
      <c r="B1227" t="s">
        <v>6200</v>
      </c>
      <c r="C1227">
        <v>48</v>
      </c>
    </row>
    <row r="1228" spans="1:4" x14ac:dyDescent="0.25">
      <c r="A1228">
        <v>71158</v>
      </c>
      <c r="B1228" t="s">
        <v>6201</v>
      </c>
      <c r="C1228">
        <v>12</v>
      </c>
    </row>
    <row r="1229" spans="1:4" x14ac:dyDescent="0.25">
      <c r="A1229">
        <v>71159</v>
      </c>
      <c r="B1229" t="s">
        <v>6202</v>
      </c>
      <c r="C1229">
        <v>8</v>
      </c>
    </row>
    <row r="1230" spans="1:4" x14ac:dyDescent="0.25">
      <c r="A1230">
        <v>71185</v>
      </c>
      <c r="B1230" t="s">
        <v>6203</v>
      </c>
      <c r="C1230">
        <v>40</v>
      </c>
    </row>
    <row r="1231" spans="1:4" x14ac:dyDescent="0.25">
      <c r="A1231">
        <v>712</v>
      </c>
      <c r="B1231" t="s">
        <v>6204</v>
      </c>
      <c r="C1231">
        <v>144</v>
      </c>
      <c r="D1231">
        <v>24</v>
      </c>
    </row>
    <row r="1232" spans="1:4" x14ac:dyDescent="0.25">
      <c r="A1232">
        <v>713</v>
      </c>
      <c r="B1232" t="s">
        <v>6205</v>
      </c>
      <c r="C1232">
        <v>144</v>
      </c>
      <c r="D1232">
        <v>24</v>
      </c>
    </row>
    <row r="1233" spans="1:4" x14ac:dyDescent="0.25">
      <c r="A1233">
        <v>714</v>
      </c>
      <c r="B1233" t="s">
        <v>6206</v>
      </c>
      <c r="C1233">
        <v>144</v>
      </c>
      <c r="D1233">
        <v>24</v>
      </c>
    </row>
    <row r="1234" spans="1:4" x14ac:dyDescent="0.25">
      <c r="A1234">
        <v>714937</v>
      </c>
      <c r="B1234" t="s">
        <v>6207</v>
      </c>
      <c r="C1234">
        <v>10</v>
      </c>
    </row>
    <row r="1235" spans="1:4" x14ac:dyDescent="0.25">
      <c r="A1235">
        <v>715</v>
      </c>
      <c r="B1235" t="s">
        <v>6208</v>
      </c>
      <c r="C1235">
        <v>12</v>
      </c>
    </row>
    <row r="1236" spans="1:4" x14ac:dyDescent="0.25">
      <c r="A1236">
        <v>716</v>
      </c>
      <c r="B1236" t="s">
        <v>6209</v>
      </c>
      <c r="C1236">
        <v>144</v>
      </c>
      <c r="D1236">
        <v>24</v>
      </c>
    </row>
    <row r="1237" spans="1:4" x14ac:dyDescent="0.25">
      <c r="A1237">
        <v>717</v>
      </c>
      <c r="B1237" t="s">
        <v>6210</v>
      </c>
      <c r="C1237">
        <v>144</v>
      </c>
      <c r="D1237">
        <v>24</v>
      </c>
    </row>
    <row r="1238" spans="1:4" x14ac:dyDescent="0.25">
      <c r="A1238">
        <v>718</v>
      </c>
      <c r="B1238" t="s">
        <v>6211</v>
      </c>
      <c r="C1238">
        <v>144</v>
      </c>
      <c r="D1238">
        <v>24</v>
      </c>
    </row>
    <row r="1239" spans="1:4" x14ac:dyDescent="0.25">
      <c r="A1239">
        <v>719</v>
      </c>
      <c r="B1239" t="s">
        <v>6212</v>
      </c>
      <c r="C1239">
        <v>144</v>
      </c>
      <c r="D1239">
        <v>24</v>
      </c>
    </row>
    <row r="1240" spans="1:4" x14ac:dyDescent="0.25">
      <c r="A1240">
        <v>720</v>
      </c>
      <c r="B1240" t="s">
        <v>6213</v>
      </c>
      <c r="C1240">
        <v>144</v>
      </c>
      <c r="D1240">
        <v>24</v>
      </c>
    </row>
    <row r="1241" spans="1:4" x14ac:dyDescent="0.25">
      <c r="A1241">
        <v>72000</v>
      </c>
      <c r="B1241" t="s">
        <v>6214</v>
      </c>
      <c r="C1241">
        <v>48</v>
      </c>
    </row>
    <row r="1242" spans="1:4" x14ac:dyDescent="0.25">
      <c r="A1242">
        <v>72001</v>
      </c>
      <c r="B1242" t="s">
        <v>6215</v>
      </c>
      <c r="C1242">
        <v>48</v>
      </c>
    </row>
    <row r="1243" spans="1:4" x14ac:dyDescent="0.25">
      <c r="A1243">
        <v>721</v>
      </c>
      <c r="B1243" t="s">
        <v>6216</v>
      </c>
      <c r="C1243">
        <v>144</v>
      </c>
      <c r="D1243">
        <v>24</v>
      </c>
    </row>
    <row r="1244" spans="1:4" x14ac:dyDescent="0.25">
      <c r="A1244">
        <v>72209</v>
      </c>
      <c r="B1244" t="s">
        <v>6217</v>
      </c>
      <c r="C1244">
        <v>40</v>
      </c>
    </row>
    <row r="1245" spans="1:4" x14ac:dyDescent="0.25">
      <c r="A1245">
        <v>72321</v>
      </c>
      <c r="B1245" t="s">
        <v>6218</v>
      </c>
      <c r="C1245">
        <v>48</v>
      </c>
    </row>
    <row r="1246" spans="1:4" x14ac:dyDescent="0.25">
      <c r="A1246">
        <v>72322</v>
      </c>
      <c r="B1246" t="s">
        <v>6219</v>
      </c>
      <c r="C1246">
        <v>48</v>
      </c>
    </row>
    <row r="1247" spans="1:4" x14ac:dyDescent="0.25">
      <c r="A1247">
        <v>724</v>
      </c>
      <c r="B1247" t="s">
        <v>6220</v>
      </c>
      <c r="C1247">
        <v>144</v>
      </c>
      <c r="D1247">
        <v>24</v>
      </c>
    </row>
    <row r="1248" spans="1:4" x14ac:dyDescent="0.25">
      <c r="A1248">
        <v>725</v>
      </c>
      <c r="B1248" t="s">
        <v>6221</v>
      </c>
      <c r="C1248">
        <v>144</v>
      </c>
      <c r="D1248">
        <v>24</v>
      </c>
    </row>
    <row r="1249" spans="1:4" x14ac:dyDescent="0.25">
      <c r="A1249">
        <v>727</v>
      </c>
      <c r="B1249" t="s">
        <v>6222</v>
      </c>
      <c r="C1249">
        <v>144</v>
      </c>
      <c r="D1249">
        <v>24</v>
      </c>
    </row>
    <row r="1250" spans="1:4" x14ac:dyDescent="0.25">
      <c r="A1250">
        <v>72749</v>
      </c>
      <c r="B1250" t="s">
        <v>6223</v>
      </c>
      <c r="C1250">
        <v>48</v>
      </c>
    </row>
    <row r="1251" spans="1:4" x14ac:dyDescent="0.25">
      <c r="A1251">
        <v>72751</v>
      </c>
      <c r="B1251" t="s">
        <v>6224</v>
      </c>
      <c r="C1251">
        <v>48</v>
      </c>
    </row>
    <row r="1252" spans="1:4" x14ac:dyDescent="0.25">
      <c r="A1252">
        <v>72752</v>
      </c>
      <c r="B1252" t="s">
        <v>6225</v>
      </c>
      <c r="C1252">
        <v>48</v>
      </c>
    </row>
    <row r="1253" spans="1:4" x14ac:dyDescent="0.25">
      <c r="A1253">
        <v>72780</v>
      </c>
      <c r="B1253" t="s">
        <v>6226</v>
      </c>
      <c r="C1253">
        <v>48</v>
      </c>
    </row>
    <row r="1254" spans="1:4" x14ac:dyDescent="0.25">
      <c r="A1254">
        <v>72781</v>
      </c>
      <c r="B1254" t="s">
        <v>6227</v>
      </c>
      <c r="C1254">
        <v>48</v>
      </c>
    </row>
    <row r="1255" spans="1:4" x14ac:dyDescent="0.25">
      <c r="A1255">
        <v>72786</v>
      </c>
      <c r="B1255" t="s">
        <v>6228</v>
      </c>
      <c r="C1255">
        <v>48</v>
      </c>
    </row>
    <row r="1256" spans="1:4" x14ac:dyDescent="0.25">
      <c r="A1256">
        <v>728</v>
      </c>
      <c r="B1256" t="s">
        <v>6229</v>
      </c>
      <c r="C1256">
        <v>144</v>
      </c>
      <c r="D1256">
        <v>24</v>
      </c>
    </row>
    <row r="1257" spans="1:4" x14ac:dyDescent="0.25">
      <c r="A1257">
        <v>72822</v>
      </c>
      <c r="B1257" t="s">
        <v>6230</v>
      </c>
      <c r="C1257">
        <v>48</v>
      </c>
    </row>
    <row r="1258" spans="1:4" x14ac:dyDescent="0.25">
      <c r="A1258">
        <v>729</v>
      </c>
      <c r="B1258" t="s">
        <v>6231</v>
      </c>
      <c r="C1258">
        <v>144</v>
      </c>
      <c r="D1258">
        <v>24</v>
      </c>
    </row>
    <row r="1259" spans="1:4" x14ac:dyDescent="0.25">
      <c r="A1259">
        <v>730</v>
      </c>
      <c r="B1259" t="s">
        <v>6232</v>
      </c>
      <c r="C1259">
        <v>144</v>
      </c>
      <c r="D1259">
        <v>24</v>
      </c>
    </row>
    <row r="1260" spans="1:4" x14ac:dyDescent="0.25">
      <c r="A1260">
        <v>731</v>
      </c>
      <c r="B1260" t="s">
        <v>6233</v>
      </c>
      <c r="C1260">
        <v>144</v>
      </c>
      <c r="D1260">
        <v>24</v>
      </c>
    </row>
    <row r="1261" spans="1:4" x14ac:dyDescent="0.25">
      <c r="A1261">
        <v>733</v>
      </c>
      <c r="B1261" t="s">
        <v>6234</v>
      </c>
      <c r="C1261">
        <v>144</v>
      </c>
      <c r="D1261">
        <v>24</v>
      </c>
    </row>
    <row r="1262" spans="1:4" x14ac:dyDescent="0.25">
      <c r="A1262">
        <v>734</v>
      </c>
      <c r="B1262" t="s">
        <v>6235</v>
      </c>
      <c r="C1262">
        <v>48</v>
      </c>
    </row>
    <row r="1263" spans="1:4" x14ac:dyDescent="0.25">
      <c r="A1263">
        <v>736</v>
      </c>
      <c r="B1263" t="s">
        <v>6236</v>
      </c>
      <c r="C1263">
        <v>144</v>
      </c>
      <c r="D1263">
        <v>24</v>
      </c>
    </row>
    <row r="1264" spans="1:4" x14ac:dyDescent="0.25">
      <c r="A1264">
        <v>737</v>
      </c>
      <c r="B1264" t="s">
        <v>6237</v>
      </c>
      <c r="C1264">
        <v>144</v>
      </c>
      <c r="D1264">
        <v>24</v>
      </c>
    </row>
    <row r="1265" spans="1:4" x14ac:dyDescent="0.25">
      <c r="A1265">
        <v>738</v>
      </c>
      <c r="B1265" t="s">
        <v>6238</v>
      </c>
      <c r="C1265">
        <v>144</v>
      </c>
      <c r="D1265">
        <v>24</v>
      </c>
    </row>
    <row r="1266" spans="1:4" x14ac:dyDescent="0.25">
      <c r="A1266">
        <v>739</v>
      </c>
      <c r="B1266" t="s">
        <v>6239</v>
      </c>
      <c r="C1266">
        <v>144</v>
      </c>
      <c r="D1266">
        <v>24</v>
      </c>
    </row>
    <row r="1267" spans="1:4" x14ac:dyDescent="0.25">
      <c r="A1267">
        <v>740</v>
      </c>
      <c r="B1267" t="s">
        <v>6240</v>
      </c>
      <c r="C1267">
        <v>144</v>
      </c>
      <c r="D1267">
        <v>24</v>
      </c>
    </row>
    <row r="1268" spans="1:4" x14ac:dyDescent="0.25">
      <c r="A1268">
        <v>741</v>
      </c>
      <c r="B1268" t="s">
        <v>6241</v>
      </c>
      <c r="C1268">
        <v>144</v>
      </c>
      <c r="D1268">
        <v>24</v>
      </c>
    </row>
    <row r="1269" spans="1:4" x14ac:dyDescent="0.25">
      <c r="A1269">
        <v>742</v>
      </c>
      <c r="B1269" t="s">
        <v>6242</v>
      </c>
      <c r="C1269">
        <v>144</v>
      </c>
      <c r="D1269">
        <v>24</v>
      </c>
    </row>
    <row r="1270" spans="1:4" x14ac:dyDescent="0.25">
      <c r="A1270">
        <v>744</v>
      </c>
      <c r="B1270" t="s">
        <v>6243</v>
      </c>
      <c r="C1270">
        <v>144</v>
      </c>
      <c r="D1270">
        <v>24</v>
      </c>
    </row>
    <row r="1271" spans="1:4" x14ac:dyDescent="0.25">
      <c r="A1271">
        <v>745</v>
      </c>
      <c r="B1271" t="s">
        <v>6244</v>
      </c>
      <c r="C1271">
        <v>144</v>
      </c>
      <c r="D1271">
        <v>24</v>
      </c>
    </row>
    <row r="1272" spans="1:4" x14ac:dyDescent="0.25">
      <c r="A1272">
        <v>746</v>
      </c>
      <c r="B1272" t="s">
        <v>6245</v>
      </c>
      <c r="C1272">
        <v>144</v>
      </c>
      <c r="D1272">
        <v>24</v>
      </c>
    </row>
    <row r="1273" spans="1:4" x14ac:dyDescent="0.25">
      <c r="A1273">
        <v>747</v>
      </c>
      <c r="B1273" t="s">
        <v>6246</v>
      </c>
      <c r="C1273">
        <v>144</v>
      </c>
      <c r="D1273">
        <v>24</v>
      </c>
    </row>
    <row r="1274" spans="1:4" x14ac:dyDescent="0.25">
      <c r="A1274">
        <v>74700</v>
      </c>
      <c r="B1274" t="s">
        <v>6247</v>
      </c>
      <c r="C1274">
        <v>48</v>
      </c>
    </row>
    <row r="1275" spans="1:4" x14ac:dyDescent="0.25">
      <c r="A1275">
        <v>750</v>
      </c>
      <c r="B1275" t="s">
        <v>6248</v>
      </c>
      <c r="C1275">
        <v>48</v>
      </c>
    </row>
    <row r="1276" spans="1:4" x14ac:dyDescent="0.25">
      <c r="A1276">
        <v>751</v>
      </c>
      <c r="B1276" t="s">
        <v>6249</v>
      </c>
      <c r="C1276">
        <v>144</v>
      </c>
      <c r="D1276">
        <v>24</v>
      </c>
    </row>
    <row r="1277" spans="1:4" x14ac:dyDescent="0.25">
      <c r="A1277">
        <v>755</v>
      </c>
      <c r="B1277" t="s">
        <v>6250</v>
      </c>
      <c r="C1277">
        <v>144</v>
      </c>
      <c r="D1277">
        <v>12</v>
      </c>
    </row>
    <row r="1278" spans="1:4" x14ac:dyDescent="0.25">
      <c r="A1278">
        <v>760</v>
      </c>
      <c r="B1278" t="s">
        <v>6251</v>
      </c>
      <c r="C1278">
        <v>144</v>
      </c>
      <c r="D1278">
        <v>24</v>
      </c>
    </row>
    <row r="1279" spans="1:4" x14ac:dyDescent="0.25">
      <c r="A1279">
        <v>761</v>
      </c>
      <c r="B1279" t="s">
        <v>6252</v>
      </c>
      <c r="C1279">
        <v>144</v>
      </c>
      <c r="D1279">
        <v>24</v>
      </c>
    </row>
    <row r="1280" spans="1:4" x14ac:dyDescent="0.25">
      <c r="A1280">
        <v>763</v>
      </c>
      <c r="B1280" t="s">
        <v>6253</v>
      </c>
      <c r="C1280">
        <v>144</v>
      </c>
      <c r="D1280">
        <v>24</v>
      </c>
    </row>
    <row r="1281" spans="1:4" x14ac:dyDescent="0.25">
      <c r="A1281">
        <v>764</v>
      </c>
      <c r="B1281" t="s">
        <v>6254</v>
      </c>
      <c r="C1281">
        <v>72</v>
      </c>
      <c r="D1281">
        <v>24</v>
      </c>
    </row>
    <row r="1282" spans="1:4" x14ac:dyDescent="0.25">
      <c r="A1282">
        <v>765</v>
      </c>
      <c r="B1282" t="s">
        <v>6255</v>
      </c>
      <c r="C1282">
        <v>144</v>
      </c>
      <c r="D1282">
        <v>24</v>
      </c>
    </row>
    <row r="1283" spans="1:4" x14ac:dyDescent="0.25">
      <c r="A1283">
        <v>766</v>
      </c>
      <c r="B1283" t="s">
        <v>6256</v>
      </c>
      <c r="C1283">
        <v>48</v>
      </c>
    </row>
    <row r="1284" spans="1:4" x14ac:dyDescent="0.25">
      <c r="A1284">
        <v>767</v>
      </c>
      <c r="B1284" t="s">
        <v>6257</v>
      </c>
      <c r="C1284">
        <v>144</v>
      </c>
      <c r="D1284">
        <v>24</v>
      </c>
    </row>
    <row r="1285" spans="1:4" x14ac:dyDescent="0.25">
      <c r="A1285">
        <v>768</v>
      </c>
      <c r="B1285" t="s">
        <v>6258</v>
      </c>
      <c r="C1285">
        <v>72</v>
      </c>
      <c r="D1285">
        <v>12</v>
      </c>
    </row>
    <row r="1286" spans="1:4" x14ac:dyDescent="0.25">
      <c r="A1286">
        <v>769</v>
      </c>
      <c r="B1286" t="s">
        <v>6259</v>
      </c>
      <c r="C1286">
        <v>144</v>
      </c>
      <c r="D1286">
        <v>24</v>
      </c>
    </row>
    <row r="1287" spans="1:4" x14ac:dyDescent="0.25">
      <c r="A1287">
        <v>770</v>
      </c>
      <c r="B1287" t="s">
        <v>6260</v>
      </c>
      <c r="C1287">
        <v>144</v>
      </c>
      <c r="D1287">
        <v>24</v>
      </c>
    </row>
    <row r="1288" spans="1:4" x14ac:dyDescent="0.25">
      <c r="A1288">
        <v>771</v>
      </c>
      <c r="B1288" t="s">
        <v>6261</v>
      </c>
      <c r="C1288">
        <v>144</v>
      </c>
      <c r="D1288">
        <v>24</v>
      </c>
    </row>
    <row r="1289" spans="1:4" x14ac:dyDescent="0.25">
      <c r="A1289">
        <v>772</v>
      </c>
      <c r="B1289" t="s">
        <v>6262</v>
      </c>
      <c r="C1289">
        <v>144</v>
      </c>
      <c r="D1289">
        <v>24</v>
      </c>
    </row>
    <row r="1290" spans="1:4" x14ac:dyDescent="0.25">
      <c r="A1290">
        <v>776</v>
      </c>
      <c r="B1290" t="s">
        <v>6263</v>
      </c>
      <c r="C1290">
        <v>144</v>
      </c>
      <c r="D1290">
        <v>24</v>
      </c>
    </row>
    <row r="1291" spans="1:4" x14ac:dyDescent="0.25">
      <c r="A1291">
        <v>780</v>
      </c>
      <c r="B1291" t="s">
        <v>6264</v>
      </c>
      <c r="C1291">
        <v>288</v>
      </c>
      <c r="D1291">
        <v>24</v>
      </c>
    </row>
    <row r="1292" spans="1:4" x14ac:dyDescent="0.25">
      <c r="A1292">
        <v>781</v>
      </c>
      <c r="B1292" t="s">
        <v>6265</v>
      </c>
      <c r="C1292">
        <v>288</v>
      </c>
      <c r="D1292">
        <v>24</v>
      </c>
    </row>
    <row r="1293" spans="1:4" x14ac:dyDescent="0.25">
      <c r="A1293">
        <v>782</v>
      </c>
      <c r="B1293" t="s">
        <v>6266</v>
      </c>
      <c r="C1293">
        <v>288</v>
      </c>
      <c r="D1293">
        <v>24</v>
      </c>
    </row>
    <row r="1294" spans="1:4" x14ac:dyDescent="0.25">
      <c r="A1294">
        <v>783</v>
      </c>
      <c r="B1294" t="s">
        <v>6267</v>
      </c>
      <c r="C1294">
        <v>72</v>
      </c>
      <c r="D1294">
        <v>24</v>
      </c>
    </row>
    <row r="1295" spans="1:4" x14ac:dyDescent="0.25">
      <c r="A1295">
        <v>784</v>
      </c>
      <c r="B1295" t="s">
        <v>6268</v>
      </c>
      <c r="C1295">
        <v>72</v>
      </c>
      <c r="D1295">
        <v>24</v>
      </c>
    </row>
    <row r="1296" spans="1:4" x14ac:dyDescent="0.25">
      <c r="A1296">
        <v>785</v>
      </c>
      <c r="B1296" t="s">
        <v>6269</v>
      </c>
      <c r="C1296">
        <v>144</v>
      </c>
      <c r="D1296">
        <v>24</v>
      </c>
    </row>
    <row r="1297" spans="1:4" x14ac:dyDescent="0.25">
      <c r="A1297">
        <v>786</v>
      </c>
      <c r="B1297" t="s">
        <v>6270</v>
      </c>
      <c r="C1297">
        <v>144</v>
      </c>
      <c r="D1297">
        <v>24</v>
      </c>
    </row>
    <row r="1298" spans="1:4" x14ac:dyDescent="0.25">
      <c r="A1298">
        <v>787</v>
      </c>
      <c r="B1298" t="s">
        <v>6271</v>
      </c>
      <c r="C1298">
        <v>144</v>
      </c>
      <c r="D1298">
        <v>24</v>
      </c>
    </row>
    <row r="1299" spans="1:4" x14ac:dyDescent="0.25">
      <c r="A1299">
        <v>790</v>
      </c>
      <c r="B1299" t="s">
        <v>6272</v>
      </c>
      <c r="C1299">
        <v>288</v>
      </c>
      <c r="D1299">
        <v>24</v>
      </c>
    </row>
    <row r="1300" spans="1:4" x14ac:dyDescent="0.25">
      <c r="A1300">
        <v>791</v>
      </c>
      <c r="B1300" t="s">
        <v>6273</v>
      </c>
      <c r="C1300">
        <v>288</v>
      </c>
      <c r="D1300">
        <v>24</v>
      </c>
    </row>
    <row r="1301" spans="1:4" x14ac:dyDescent="0.25">
      <c r="A1301">
        <v>792</v>
      </c>
      <c r="B1301" t="s">
        <v>6272</v>
      </c>
      <c r="C1301">
        <v>288</v>
      </c>
      <c r="D1301">
        <v>24</v>
      </c>
    </row>
    <row r="1302" spans="1:4" x14ac:dyDescent="0.25">
      <c r="A1302">
        <v>793</v>
      </c>
      <c r="B1302" t="s">
        <v>6274</v>
      </c>
      <c r="C1302">
        <v>288</v>
      </c>
      <c r="D1302">
        <v>24</v>
      </c>
    </row>
    <row r="1303" spans="1:4" x14ac:dyDescent="0.25">
      <c r="A1303">
        <v>8000</v>
      </c>
      <c r="B1303" t="s">
        <v>6275</v>
      </c>
      <c r="C1303">
        <v>10</v>
      </c>
    </row>
    <row r="1304" spans="1:4" x14ac:dyDescent="0.25">
      <c r="A1304" t="s">
        <v>4905</v>
      </c>
      <c r="B1304" t="s">
        <v>6275</v>
      </c>
      <c r="C1304">
        <v>10</v>
      </c>
    </row>
    <row r="1305" spans="1:4" x14ac:dyDescent="0.25">
      <c r="A1305">
        <v>8004</v>
      </c>
      <c r="B1305" t="s">
        <v>6276</v>
      </c>
      <c r="C1305">
        <v>5</v>
      </c>
    </row>
    <row r="1306" spans="1:4" x14ac:dyDescent="0.25">
      <c r="A1306">
        <v>8005</v>
      </c>
      <c r="B1306" t="s">
        <v>6277</v>
      </c>
      <c r="C1306">
        <v>5</v>
      </c>
    </row>
    <row r="1307" spans="1:4" x14ac:dyDescent="0.25">
      <c r="A1307">
        <v>8006</v>
      </c>
      <c r="B1307" t="s">
        <v>6278</v>
      </c>
      <c r="C1307">
        <v>5</v>
      </c>
    </row>
    <row r="1308" spans="1:4" x14ac:dyDescent="0.25">
      <c r="A1308">
        <v>801</v>
      </c>
      <c r="B1308" t="s">
        <v>6279</v>
      </c>
      <c r="C1308">
        <v>144</v>
      </c>
      <c r="D1308">
        <v>24</v>
      </c>
    </row>
    <row r="1309" spans="1:4" x14ac:dyDescent="0.25">
      <c r="A1309">
        <v>8010</v>
      </c>
      <c r="B1309" t="s">
        <v>6280</v>
      </c>
      <c r="C1309">
        <v>10</v>
      </c>
    </row>
    <row r="1310" spans="1:4" x14ac:dyDescent="0.25">
      <c r="A1310">
        <v>80101</v>
      </c>
      <c r="B1310" t="s">
        <v>6281</v>
      </c>
      <c r="C1310">
        <v>1</v>
      </c>
    </row>
    <row r="1311" spans="1:4" x14ac:dyDescent="0.25">
      <c r="A1311">
        <v>80102</v>
      </c>
      <c r="B1311" t="s">
        <v>6282</v>
      </c>
      <c r="C1311">
        <v>1</v>
      </c>
    </row>
    <row r="1312" spans="1:4" x14ac:dyDescent="0.25">
      <c r="A1312">
        <v>80103</v>
      </c>
      <c r="B1312" t="s">
        <v>6283</v>
      </c>
      <c r="C1312">
        <v>1</v>
      </c>
    </row>
    <row r="1313" spans="1:4" x14ac:dyDescent="0.25">
      <c r="A1313" t="s">
        <v>4906</v>
      </c>
      <c r="B1313" t="s">
        <v>6281</v>
      </c>
      <c r="C1313">
        <v>6</v>
      </c>
    </row>
    <row r="1314" spans="1:4" x14ac:dyDescent="0.25">
      <c r="A1314" t="s">
        <v>4907</v>
      </c>
      <c r="B1314" t="s">
        <v>6282</v>
      </c>
      <c r="C1314">
        <v>6</v>
      </c>
    </row>
    <row r="1315" spans="1:4" x14ac:dyDescent="0.25">
      <c r="A1315" t="s">
        <v>4908</v>
      </c>
      <c r="B1315" t="s">
        <v>6283</v>
      </c>
      <c r="C1315">
        <v>5</v>
      </c>
    </row>
    <row r="1316" spans="1:4" x14ac:dyDescent="0.25">
      <c r="A1316" t="s">
        <v>4909</v>
      </c>
      <c r="B1316" t="s">
        <v>6280</v>
      </c>
      <c r="C1316">
        <v>10</v>
      </c>
    </row>
    <row r="1317" spans="1:4" x14ac:dyDescent="0.25">
      <c r="A1317">
        <v>802</v>
      </c>
      <c r="B1317" t="s">
        <v>6284</v>
      </c>
      <c r="C1317">
        <v>144</v>
      </c>
      <c r="D1317">
        <v>24</v>
      </c>
    </row>
    <row r="1318" spans="1:4" x14ac:dyDescent="0.25">
      <c r="A1318">
        <v>8020</v>
      </c>
      <c r="B1318" t="s">
        <v>6285</v>
      </c>
      <c r="C1318">
        <v>1</v>
      </c>
    </row>
    <row r="1319" spans="1:4" x14ac:dyDescent="0.25">
      <c r="A1319" t="s">
        <v>4910</v>
      </c>
      <c r="B1319" t="s">
        <v>6285</v>
      </c>
      <c r="C1319">
        <v>1</v>
      </c>
    </row>
    <row r="1320" spans="1:4" x14ac:dyDescent="0.25">
      <c r="A1320">
        <v>8021</v>
      </c>
      <c r="B1320" t="s">
        <v>6286</v>
      </c>
      <c r="C1320">
        <v>1</v>
      </c>
    </row>
    <row r="1321" spans="1:4" x14ac:dyDescent="0.25">
      <c r="A1321" t="s">
        <v>4911</v>
      </c>
      <c r="B1321" t="s">
        <v>6286</v>
      </c>
      <c r="C1321">
        <v>1</v>
      </c>
    </row>
    <row r="1322" spans="1:4" x14ac:dyDescent="0.25">
      <c r="A1322">
        <v>8022</v>
      </c>
      <c r="B1322" t="s">
        <v>6287</v>
      </c>
      <c r="C1322">
        <v>1</v>
      </c>
    </row>
    <row r="1323" spans="1:4" x14ac:dyDescent="0.25">
      <c r="A1323" t="s">
        <v>4912</v>
      </c>
      <c r="B1323" t="s">
        <v>6287</v>
      </c>
      <c r="C1323">
        <v>1</v>
      </c>
    </row>
    <row r="1324" spans="1:4" x14ac:dyDescent="0.25">
      <c r="A1324">
        <v>8023</v>
      </c>
      <c r="B1324" t="s">
        <v>6288</v>
      </c>
      <c r="C1324">
        <v>1</v>
      </c>
    </row>
    <row r="1325" spans="1:4" x14ac:dyDescent="0.25">
      <c r="A1325" t="s">
        <v>4913</v>
      </c>
      <c r="B1325" t="s">
        <v>6288</v>
      </c>
      <c r="C1325">
        <v>1</v>
      </c>
    </row>
    <row r="1326" spans="1:4" x14ac:dyDescent="0.25">
      <c r="A1326">
        <v>8024</v>
      </c>
      <c r="B1326" t="s">
        <v>6289</v>
      </c>
      <c r="C1326">
        <v>1</v>
      </c>
    </row>
    <row r="1327" spans="1:4" x14ac:dyDescent="0.25">
      <c r="A1327" t="s">
        <v>4914</v>
      </c>
      <c r="B1327" t="s">
        <v>6289</v>
      </c>
      <c r="C1327">
        <v>1</v>
      </c>
    </row>
    <row r="1328" spans="1:4" x14ac:dyDescent="0.25">
      <c r="A1328">
        <v>80282</v>
      </c>
      <c r="B1328" t="s">
        <v>6290</v>
      </c>
      <c r="C1328">
        <v>48</v>
      </c>
    </row>
    <row r="1329" spans="1:4" x14ac:dyDescent="0.25">
      <c r="A1329">
        <v>803</v>
      </c>
      <c r="B1329" t="s">
        <v>6291</v>
      </c>
      <c r="C1329">
        <v>144</v>
      </c>
      <c r="D1329">
        <v>24</v>
      </c>
    </row>
    <row r="1330" spans="1:4" x14ac:dyDescent="0.25">
      <c r="A1330">
        <v>804</v>
      </c>
      <c r="B1330" t="s">
        <v>6292</v>
      </c>
      <c r="C1330">
        <v>144</v>
      </c>
      <c r="D1330">
        <v>24</v>
      </c>
    </row>
    <row r="1331" spans="1:4" x14ac:dyDescent="0.25">
      <c r="A1331">
        <v>805</v>
      </c>
      <c r="B1331" t="s">
        <v>6293</v>
      </c>
      <c r="C1331">
        <v>144</v>
      </c>
      <c r="D1331">
        <v>24</v>
      </c>
    </row>
    <row r="1332" spans="1:4" x14ac:dyDescent="0.25">
      <c r="A1332">
        <v>806</v>
      </c>
      <c r="B1332" t="s">
        <v>6294</v>
      </c>
      <c r="C1332">
        <v>144</v>
      </c>
      <c r="D1332">
        <v>24</v>
      </c>
    </row>
    <row r="1333" spans="1:4" x14ac:dyDescent="0.25">
      <c r="A1333">
        <v>807</v>
      </c>
      <c r="B1333" t="s">
        <v>6295</v>
      </c>
      <c r="C1333">
        <v>144</v>
      </c>
      <c r="D1333">
        <v>24</v>
      </c>
    </row>
    <row r="1334" spans="1:4" x14ac:dyDescent="0.25">
      <c r="A1334">
        <v>808</v>
      </c>
      <c r="B1334" t="s">
        <v>6296</v>
      </c>
      <c r="C1334">
        <v>144</v>
      </c>
      <c r="D1334">
        <v>24</v>
      </c>
    </row>
    <row r="1335" spans="1:4" x14ac:dyDescent="0.25">
      <c r="A1335">
        <v>8090</v>
      </c>
      <c r="B1335" t="s">
        <v>6297</v>
      </c>
      <c r="C1335">
        <v>1</v>
      </c>
    </row>
    <row r="1336" spans="1:4" x14ac:dyDescent="0.25">
      <c r="A1336">
        <v>8091</v>
      </c>
      <c r="B1336" t="s">
        <v>6298</v>
      </c>
      <c r="C1336">
        <v>1</v>
      </c>
    </row>
    <row r="1337" spans="1:4" x14ac:dyDescent="0.25">
      <c r="A1337">
        <v>8092</v>
      </c>
      <c r="B1337" t="s">
        <v>6299</v>
      </c>
      <c r="C1337">
        <v>1</v>
      </c>
    </row>
    <row r="1338" spans="1:4" x14ac:dyDescent="0.25">
      <c r="A1338">
        <v>8093</v>
      </c>
      <c r="B1338" t="s">
        <v>6300</v>
      </c>
      <c r="C1338">
        <v>1</v>
      </c>
    </row>
    <row r="1339" spans="1:4" x14ac:dyDescent="0.25">
      <c r="A1339">
        <v>8094</v>
      </c>
      <c r="B1339" t="s">
        <v>6301</v>
      </c>
      <c r="C1339">
        <v>1</v>
      </c>
    </row>
    <row r="1340" spans="1:4" x14ac:dyDescent="0.25">
      <c r="A1340">
        <v>8095</v>
      </c>
      <c r="B1340" t="s">
        <v>6302</v>
      </c>
      <c r="C1340">
        <v>1</v>
      </c>
    </row>
    <row r="1341" spans="1:4" x14ac:dyDescent="0.25">
      <c r="A1341">
        <v>8096</v>
      </c>
      <c r="B1341" t="s">
        <v>6303</v>
      </c>
      <c r="C1341">
        <v>1</v>
      </c>
    </row>
    <row r="1342" spans="1:4" x14ac:dyDescent="0.25">
      <c r="A1342">
        <v>8097</v>
      </c>
      <c r="B1342" t="s">
        <v>6304</v>
      </c>
      <c r="C1342">
        <v>1</v>
      </c>
    </row>
    <row r="1343" spans="1:4" x14ac:dyDescent="0.25">
      <c r="A1343">
        <v>8098</v>
      </c>
      <c r="B1343" t="s">
        <v>6305</v>
      </c>
      <c r="C1343">
        <v>1</v>
      </c>
    </row>
    <row r="1344" spans="1:4" x14ac:dyDescent="0.25">
      <c r="A1344">
        <v>8099</v>
      </c>
      <c r="B1344" t="s">
        <v>6306</v>
      </c>
      <c r="C1344">
        <v>1</v>
      </c>
    </row>
    <row r="1345" spans="1:4" x14ac:dyDescent="0.25">
      <c r="A1345">
        <v>810</v>
      </c>
      <c r="B1345" t="s">
        <v>6307</v>
      </c>
      <c r="C1345">
        <v>144</v>
      </c>
      <c r="D1345">
        <v>24</v>
      </c>
    </row>
    <row r="1346" spans="1:4" x14ac:dyDescent="0.25">
      <c r="A1346">
        <v>811</v>
      </c>
      <c r="B1346" t="s">
        <v>6308</v>
      </c>
      <c r="C1346">
        <v>144</v>
      </c>
      <c r="D1346">
        <v>24</v>
      </c>
    </row>
    <row r="1347" spans="1:4" x14ac:dyDescent="0.25">
      <c r="A1347">
        <v>81197</v>
      </c>
      <c r="B1347" t="s">
        <v>6309</v>
      </c>
      <c r="C1347">
        <v>10</v>
      </c>
    </row>
    <row r="1348" spans="1:4" x14ac:dyDescent="0.25">
      <c r="A1348">
        <v>81199</v>
      </c>
      <c r="B1348" t="s">
        <v>6310</v>
      </c>
      <c r="C1348">
        <v>10</v>
      </c>
    </row>
    <row r="1349" spans="1:4" x14ac:dyDescent="0.25">
      <c r="A1349">
        <v>812</v>
      </c>
      <c r="B1349" t="s">
        <v>6311</v>
      </c>
      <c r="C1349">
        <v>36</v>
      </c>
    </row>
    <row r="1350" spans="1:4" x14ac:dyDescent="0.25">
      <c r="A1350">
        <v>81201</v>
      </c>
      <c r="B1350" t="s">
        <v>6312</v>
      </c>
      <c r="C1350">
        <v>10</v>
      </c>
    </row>
    <row r="1351" spans="1:4" x14ac:dyDescent="0.25">
      <c r="A1351">
        <v>815432010011</v>
      </c>
      <c r="B1351" t="s">
        <v>6313</v>
      </c>
      <c r="C1351">
        <v>4</v>
      </c>
    </row>
    <row r="1352" spans="1:4" x14ac:dyDescent="0.25">
      <c r="A1352">
        <v>815432010028</v>
      </c>
      <c r="B1352" t="s">
        <v>6314</v>
      </c>
      <c r="C1352">
        <v>4</v>
      </c>
    </row>
    <row r="1353" spans="1:4" x14ac:dyDescent="0.25">
      <c r="A1353">
        <v>816</v>
      </c>
      <c r="B1353" t="s">
        <v>6315</v>
      </c>
      <c r="C1353">
        <v>36</v>
      </c>
    </row>
    <row r="1354" spans="1:4" x14ac:dyDescent="0.25">
      <c r="A1354">
        <v>8210</v>
      </c>
      <c r="C1354">
        <v>160</v>
      </c>
      <c r="D1354">
        <v>20</v>
      </c>
    </row>
    <row r="1355" spans="1:4" x14ac:dyDescent="0.25">
      <c r="A1355">
        <v>825</v>
      </c>
      <c r="B1355" t="s">
        <v>6316</v>
      </c>
      <c r="C1355">
        <v>48</v>
      </c>
    </row>
    <row r="1356" spans="1:4" x14ac:dyDescent="0.25">
      <c r="A1356">
        <v>836</v>
      </c>
      <c r="B1356" t="s">
        <v>6317</v>
      </c>
      <c r="C1356">
        <v>144</v>
      </c>
      <c r="D1356">
        <v>24</v>
      </c>
    </row>
    <row r="1357" spans="1:4" x14ac:dyDescent="0.25">
      <c r="A1357">
        <v>837</v>
      </c>
      <c r="B1357" t="s">
        <v>6318</v>
      </c>
      <c r="C1357">
        <v>144</v>
      </c>
      <c r="D1357">
        <v>24</v>
      </c>
    </row>
    <row r="1358" spans="1:4" x14ac:dyDescent="0.25">
      <c r="A1358">
        <v>84200</v>
      </c>
      <c r="B1358" t="s">
        <v>6323</v>
      </c>
      <c r="C1358">
        <v>48</v>
      </c>
    </row>
    <row r="1359" spans="1:4" x14ac:dyDescent="0.25">
      <c r="A1359">
        <v>84300</v>
      </c>
      <c r="B1359" t="s">
        <v>6324</v>
      </c>
      <c r="C1359">
        <v>48</v>
      </c>
    </row>
    <row r="1360" spans="1:4" x14ac:dyDescent="0.25">
      <c r="A1360">
        <v>844</v>
      </c>
      <c r="B1360" t="s">
        <v>6325</v>
      </c>
      <c r="C1360">
        <v>48</v>
      </c>
    </row>
    <row r="1361" spans="1:4" x14ac:dyDescent="0.25">
      <c r="A1361">
        <v>845</v>
      </c>
      <c r="B1361" t="s">
        <v>6326</v>
      </c>
      <c r="C1361">
        <v>24</v>
      </c>
    </row>
    <row r="1362" spans="1:4" x14ac:dyDescent="0.25">
      <c r="A1362">
        <v>846</v>
      </c>
      <c r="B1362" t="s">
        <v>6327</v>
      </c>
      <c r="C1362">
        <v>24</v>
      </c>
    </row>
    <row r="1363" spans="1:4" x14ac:dyDescent="0.25">
      <c r="A1363">
        <v>8923026</v>
      </c>
      <c r="C1363">
        <v>24</v>
      </c>
    </row>
    <row r="1364" spans="1:4" x14ac:dyDescent="0.25">
      <c r="A1364">
        <v>9000</v>
      </c>
      <c r="B1364" t="s">
        <v>6331</v>
      </c>
      <c r="C1364">
        <v>24</v>
      </c>
    </row>
    <row r="1365" spans="1:4" x14ac:dyDescent="0.25">
      <c r="A1365">
        <v>9001</v>
      </c>
      <c r="B1365" t="s">
        <v>6332</v>
      </c>
      <c r="C1365">
        <v>24</v>
      </c>
    </row>
    <row r="1366" spans="1:4" x14ac:dyDescent="0.25">
      <c r="A1366">
        <v>9003</v>
      </c>
      <c r="B1366" t="s">
        <v>6333</v>
      </c>
      <c r="C1366">
        <v>24</v>
      </c>
    </row>
    <row r="1367" spans="1:4" x14ac:dyDescent="0.25">
      <c r="A1367">
        <v>9005</v>
      </c>
      <c r="B1367" t="s">
        <v>6334</v>
      </c>
      <c r="C1367">
        <v>24</v>
      </c>
    </row>
    <row r="1368" spans="1:4" x14ac:dyDescent="0.25">
      <c r="A1368">
        <v>9006</v>
      </c>
      <c r="B1368" t="s">
        <v>6335</v>
      </c>
      <c r="C1368">
        <v>24</v>
      </c>
    </row>
    <row r="1369" spans="1:4" x14ac:dyDescent="0.25">
      <c r="A1369">
        <v>9007</v>
      </c>
      <c r="B1369" t="s">
        <v>6336</v>
      </c>
      <c r="C1369">
        <v>24</v>
      </c>
    </row>
    <row r="1370" spans="1:4" x14ac:dyDescent="0.25">
      <c r="A1370">
        <v>9008</v>
      </c>
      <c r="B1370" t="s">
        <v>6337</v>
      </c>
      <c r="C1370">
        <v>24</v>
      </c>
    </row>
    <row r="1371" spans="1:4" x14ac:dyDescent="0.25">
      <c r="A1371">
        <v>9009</v>
      </c>
      <c r="B1371" t="s">
        <v>6338</v>
      </c>
      <c r="C1371">
        <v>24</v>
      </c>
    </row>
    <row r="1372" spans="1:4" x14ac:dyDescent="0.25">
      <c r="A1372">
        <v>901</v>
      </c>
      <c r="B1372" t="s">
        <v>6339</v>
      </c>
      <c r="C1372">
        <v>144</v>
      </c>
      <c r="D1372">
        <v>24</v>
      </c>
    </row>
    <row r="1373" spans="1:4" x14ac:dyDescent="0.25">
      <c r="A1373">
        <v>9010</v>
      </c>
      <c r="B1373" t="s">
        <v>6340</v>
      </c>
      <c r="C1373">
        <v>24</v>
      </c>
    </row>
    <row r="1374" spans="1:4" x14ac:dyDescent="0.25">
      <c r="A1374">
        <v>9011</v>
      </c>
      <c r="B1374" t="s">
        <v>6341</v>
      </c>
      <c r="C1374">
        <v>24</v>
      </c>
    </row>
    <row r="1375" spans="1:4" x14ac:dyDescent="0.25">
      <c r="A1375">
        <v>9012</v>
      </c>
      <c r="B1375" t="s">
        <v>6342</v>
      </c>
      <c r="C1375">
        <v>24</v>
      </c>
    </row>
    <row r="1376" spans="1:4" x14ac:dyDescent="0.25">
      <c r="A1376">
        <v>9013</v>
      </c>
      <c r="B1376" t="s">
        <v>6343</v>
      </c>
      <c r="C1376">
        <v>24</v>
      </c>
    </row>
    <row r="1377" spans="1:4" x14ac:dyDescent="0.25">
      <c r="A1377">
        <v>902</v>
      </c>
      <c r="B1377" t="s">
        <v>6344</v>
      </c>
      <c r="C1377">
        <v>144</v>
      </c>
      <c r="D1377">
        <v>24</v>
      </c>
    </row>
    <row r="1378" spans="1:4" x14ac:dyDescent="0.25">
      <c r="A1378">
        <v>903</v>
      </c>
      <c r="B1378" t="s">
        <v>6345</v>
      </c>
      <c r="C1378">
        <v>144</v>
      </c>
      <c r="D1378">
        <v>24</v>
      </c>
    </row>
    <row r="1379" spans="1:4" x14ac:dyDescent="0.25">
      <c r="A1379">
        <v>904</v>
      </c>
      <c r="B1379" t="s">
        <v>6346</v>
      </c>
      <c r="C1379">
        <v>144</v>
      </c>
      <c r="D1379">
        <v>24</v>
      </c>
    </row>
    <row r="1380" spans="1:4" x14ac:dyDescent="0.25">
      <c r="A1380">
        <v>905</v>
      </c>
      <c r="B1380" t="s">
        <v>6347</v>
      </c>
      <c r="C1380">
        <v>144</v>
      </c>
      <c r="D1380">
        <v>24</v>
      </c>
    </row>
    <row r="1381" spans="1:4" x14ac:dyDescent="0.25">
      <c r="A1381">
        <v>906</v>
      </c>
      <c r="B1381" t="s">
        <v>6348</v>
      </c>
      <c r="C1381">
        <v>12</v>
      </c>
    </row>
    <row r="1382" spans="1:4" x14ac:dyDescent="0.25">
      <c r="A1382">
        <v>907</v>
      </c>
      <c r="B1382" t="s">
        <v>6349</v>
      </c>
      <c r="C1382">
        <v>12</v>
      </c>
    </row>
    <row r="1383" spans="1:4" x14ac:dyDescent="0.25">
      <c r="A1383">
        <v>909</v>
      </c>
      <c r="B1383" t="s">
        <v>6350</v>
      </c>
      <c r="C1383">
        <v>36</v>
      </c>
    </row>
    <row r="1384" spans="1:4" x14ac:dyDescent="0.25">
      <c r="A1384">
        <v>910</v>
      </c>
      <c r="B1384" t="s">
        <v>6351</v>
      </c>
      <c r="C1384">
        <v>36</v>
      </c>
    </row>
    <row r="1385" spans="1:4" x14ac:dyDescent="0.25">
      <c r="A1385">
        <v>912</v>
      </c>
      <c r="B1385" t="s">
        <v>6352</v>
      </c>
      <c r="C1385">
        <v>144</v>
      </c>
      <c r="D1385">
        <v>24</v>
      </c>
    </row>
    <row r="1386" spans="1:4" x14ac:dyDescent="0.25">
      <c r="A1386">
        <v>914</v>
      </c>
      <c r="B1386" t="s">
        <v>6353</v>
      </c>
      <c r="C1386">
        <v>36</v>
      </c>
    </row>
    <row r="1387" spans="1:4" x14ac:dyDescent="0.25">
      <c r="A1387">
        <v>915</v>
      </c>
      <c r="B1387" t="s">
        <v>6354</v>
      </c>
      <c r="C1387">
        <v>36</v>
      </c>
    </row>
    <row r="1388" spans="1:4" x14ac:dyDescent="0.25">
      <c r="A1388">
        <v>918</v>
      </c>
      <c r="B1388" t="s">
        <v>6355</v>
      </c>
      <c r="C1388">
        <v>1</v>
      </c>
    </row>
    <row r="1389" spans="1:4" x14ac:dyDescent="0.25">
      <c r="A1389">
        <v>919</v>
      </c>
      <c r="B1389" t="s">
        <v>6356</v>
      </c>
      <c r="C1389">
        <v>1</v>
      </c>
    </row>
    <row r="1390" spans="1:4" x14ac:dyDescent="0.25">
      <c r="A1390">
        <v>920</v>
      </c>
      <c r="B1390" t="s">
        <v>6357</v>
      </c>
      <c r="C1390">
        <v>36</v>
      </c>
    </row>
    <row r="1391" spans="1:4" x14ac:dyDescent="0.25">
      <c r="A1391">
        <v>921</v>
      </c>
      <c r="B1391" t="s">
        <v>6358</v>
      </c>
      <c r="C1391">
        <v>36</v>
      </c>
    </row>
    <row r="1392" spans="1:4" x14ac:dyDescent="0.25">
      <c r="A1392">
        <v>922</v>
      </c>
      <c r="B1392" t="s">
        <v>6359</v>
      </c>
      <c r="C1392">
        <v>36</v>
      </c>
    </row>
    <row r="1393" spans="1:4" x14ac:dyDescent="0.25">
      <c r="A1393">
        <v>923</v>
      </c>
      <c r="B1393" t="s">
        <v>6360</v>
      </c>
      <c r="C1393">
        <v>36</v>
      </c>
    </row>
    <row r="1394" spans="1:4" x14ac:dyDescent="0.25">
      <c r="A1394">
        <v>924</v>
      </c>
      <c r="B1394" t="s">
        <v>6361</v>
      </c>
      <c r="C1394">
        <v>24</v>
      </c>
    </row>
    <row r="1395" spans="1:4" x14ac:dyDescent="0.25">
      <c r="A1395">
        <v>925</v>
      </c>
      <c r="B1395" t="s">
        <v>6362</v>
      </c>
      <c r="C1395">
        <v>72</v>
      </c>
      <c r="D1395">
        <v>24</v>
      </c>
    </row>
    <row r="1396" spans="1:4" x14ac:dyDescent="0.25">
      <c r="A1396">
        <v>926</v>
      </c>
      <c r="B1396" t="s">
        <v>6363</v>
      </c>
      <c r="C1396">
        <v>72</v>
      </c>
      <c r="D1396">
        <v>24</v>
      </c>
    </row>
    <row r="1397" spans="1:4" x14ac:dyDescent="0.25">
      <c r="A1397">
        <v>927</v>
      </c>
      <c r="B1397" t="s">
        <v>6364</v>
      </c>
      <c r="C1397">
        <v>144</v>
      </c>
      <c r="D1397">
        <v>24</v>
      </c>
    </row>
    <row r="1398" spans="1:4" x14ac:dyDescent="0.25">
      <c r="A1398">
        <v>928</v>
      </c>
      <c r="B1398" t="s">
        <v>6365</v>
      </c>
      <c r="C1398">
        <v>144</v>
      </c>
      <c r="D1398">
        <v>24</v>
      </c>
    </row>
    <row r="1399" spans="1:4" x14ac:dyDescent="0.25">
      <c r="A1399">
        <v>929</v>
      </c>
      <c r="B1399" t="s">
        <v>6366</v>
      </c>
      <c r="C1399">
        <v>144</v>
      </c>
      <c r="D1399">
        <v>24</v>
      </c>
    </row>
    <row r="1400" spans="1:4" x14ac:dyDescent="0.25">
      <c r="A1400">
        <v>930</v>
      </c>
      <c r="B1400" t="s">
        <v>6367</v>
      </c>
      <c r="C1400">
        <v>144</v>
      </c>
      <c r="D1400">
        <v>24</v>
      </c>
    </row>
    <row r="1401" spans="1:4" x14ac:dyDescent="0.25">
      <c r="A1401">
        <v>93578</v>
      </c>
      <c r="B1401" t="s">
        <v>6368</v>
      </c>
      <c r="C1401">
        <v>10</v>
      </c>
    </row>
    <row r="1402" spans="1:4" x14ac:dyDescent="0.25">
      <c r="A1402">
        <v>93591</v>
      </c>
      <c r="B1402" t="s">
        <v>6369</v>
      </c>
      <c r="C1402">
        <v>10</v>
      </c>
    </row>
    <row r="1403" spans="1:4" x14ac:dyDescent="0.25">
      <c r="A1403">
        <v>936</v>
      </c>
      <c r="B1403" t="s">
        <v>6370</v>
      </c>
      <c r="C1403">
        <v>144</v>
      </c>
      <c r="D1403">
        <v>24</v>
      </c>
    </row>
    <row r="1404" spans="1:4" x14ac:dyDescent="0.25">
      <c r="A1404">
        <v>937</v>
      </c>
      <c r="B1404" t="s">
        <v>6371</v>
      </c>
      <c r="C1404">
        <v>144</v>
      </c>
      <c r="D1404">
        <v>24</v>
      </c>
    </row>
    <row r="1405" spans="1:4" x14ac:dyDescent="0.25">
      <c r="A1405">
        <v>938</v>
      </c>
      <c r="B1405" t="s">
        <v>6372</v>
      </c>
      <c r="C1405">
        <v>144</v>
      </c>
    </row>
    <row r="1406" spans="1:4" x14ac:dyDescent="0.25">
      <c r="A1406">
        <v>939</v>
      </c>
      <c r="B1406" t="s">
        <v>6373</v>
      </c>
      <c r="C1406">
        <v>144</v>
      </c>
    </row>
    <row r="1407" spans="1:4" x14ac:dyDescent="0.25">
      <c r="A1407">
        <v>940</v>
      </c>
      <c r="B1407" t="s">
        <v>6374</v>
      </c>
      <c r="C1407">
        <v>12</v>
      </c>
    </row>
    <row r="1408" spans="1:4" x14ac:dyDescent="0.25">
      <c r="A1408" t="s">
        <v>3479</v>
      </c>
      <c r="B1408" t="s">
        <v>6375</v>
      </c>
      <c r="C1408">
        <v>12</v>
      </c>
    </row>
    <row r="1409" spans="1:4" x14ac:dyDescent="0.25">
      <c r="A1409">
        <v>943</v>
      </c>
      <c r="B1409" t="s">
        <v>6376</v>
      </c>
      <c r="C1409">
        <v>24</v>
      </c>
    </row>
    <row r="1410" spans="1:4" x14ac:dyDescent="0.25">
      <c r="A1410">
        <v>945</v>
      </c>
      <c r="B1410" t="s">
        <v>6377</v>
      </c>
      <c r="C1410">
        <v>48</v>
      </c>
    </row>
    <row r="1411" spans="1:4" x14ac:dyDescent="0.25">
      <c r="A1411">
        <v>950</v>
      </c>
      <c r="B1411" t="s">
        <v>6378</v>
      </c>
      <c r="C1411">
        <v>36</v>
      </c>
    </row>
    <row r="1412" spans="1:4" x14ac:dyDescent="0.25">
      <c r="A1412" t="s">
        <v>4915</v>
      </c>
      <c r="C1412">
        <v>240</v>
      </c>
      <c r="D1412">
        <v>20</v>
      </c>
    </row>
    <row r="1413" spans="1:4" x14ac:dyDescent="0.25">
      <c r="A1413">
        <v>951</v>
      </c>
      <c r="B1413" t="s">
        <v>6379</v>
      </c>
      <c r="C1413">
        <v>36</v>
      </c>
    </row>
    <row r="1414" spans="1:4" x14ac:dyDescent="0.25">
      <c r="A1414">
        <v>952</v>
      </c>
      <c r="B1414" t="s">
        <v>6380</v>
      </c>
      <c r="C1414">
        <v>36</v>
      </c>
    </row>
    <row r="1415" spans="1:4" x14ac:dyDescent="0.25">
      <c r="A1415">
        <v>953</v>
      </c>
      <c r="B1415" t="s">
        <v>6381</v>
      </c>
      <c r="C1415">
        <v>36</v>
      </c>
    </row>
    <row r="1416" spans="1:4" x14ac:dyDescent="0.25">
      <c r="A1416">
        <v>954</v>
      </c>
      <c r="B1416" t="s">
        <v>6382</v>
      </c>
      <c r="C1416">
        <v>24</v>
      </c>
    </row>
    <row r="1417" spans="1:4" x14ac:dyDescent="0.25">
      <c r="A1417">
        <v>955</v>
      </c>
      <c r="B1417" t="s">
        <v>6383</v>
      </c>
      <c r="C1417">
        <v>36</v>
      </c>
    </row>
    <row r="1418" spans="1:4" x14ac:dyDescent="0.25">
      <c r="A1418">
        <v>956</v>
      </c>
      <c r="B1418" t="s">
        <v>6384</v>
      </c>
      <c r="C1418">
        <v>24</v>
      </c>
    </row>
    <row r="1419" spans="1:4" x14ac:dyDescent="0.25">
      <c r="A1419">
        <v>960</v>
      </c>
      <c r="B1419" t="s">
        <v>6385</v>
      </c>
      <c r="C1419">
        <v>36</v>
      </c>
    </row>
    <row r="1420" spans="1:4" x14ac:dyDescent="0.25">
      <c r="A1420">
        <v>961</v>
      </c>
      <c r="B1420" t="s">
        <v>6386</v>
      </c>
      <c r="C1420">
        <v>36</v>
      </c>
    </row>
    <row r="1421" spans="1:4" x14ac:dyDescent="0.25">
      <c r="A1421">
        <v>970</v>
      </c>
      <c r="B1421" t="s">
        <v>6387</v>
      </c>
      <c r="C1421">
        <v>12</v>
      </c>
    </row>
    <row r="1422" spans="1:4" x14ac:dyDescent="0.25">
      <c r="A1422">
        <v>971</v>
      </c>
      <c r="B1422" t="s">
        <v>6388</v>
      </c>
      <c r="C1422">
        <v>12</v>
      </c>
    </row>
    <row r="1423" spans="1:4" x14ac:dyDescent="0.25">
      <c r="A1423">
        <v>972</v>
      </c>
      <c r="B1423" t="s">
        <v>6389</v>
      </c>
      <c r="C1423">
        <v>12</v>
      </c>
    </row>
    <row r="1424" spans="1:4" x14ac:dyDescent="0.25">
      <c r="A1424">
        <v>973</v>
      </c>
      <c r="B1424" t="s">
        <v>6390</v>
      </c>
      <c r="C1424">
        <v>12</v>
      </c>
    </row>
    <row r="1425" spans="1:4" x14ac:dyDescent="0.25">
      <c r="A1425">
        <v>974</v>
      </c>
      <c r="B1425" t="s">
        <v>6391</v>
      </c>
      <c r="C1425">
        <v>12</v>
      </c>
    </row>
    <row r="1426" spans="1:4" x14ac:dyDescent="0.25">
      <c r="A1426">
        <v>975</v>
      </c>
      <c r="B1426" t="s">
        <v>6392</v>
      </c>
      <c r="C1426">
        <v>12</v>
      </c>
    </row>
    <row r="1427" spans="1:4" x14ac:dyDescent="0.25">
      <c r="A1427">
        <v>976</v>
      </c>
      <c r="B1427" t="s">
        <v>6393</v>
      </c>
      <c r="C1427">
        <v>12</v>
      </c>
    </row>
    <row r="1428" spans="1:4" x14ac:dyDescent="0.25">
      <c r="A1428">
        <v>977</v>
      </c>
      <c r="B1428" t="s">
        <v>6394</v>
      </c>
      <c r="C1428">
        <v>24</v>
      </c>
    </row>
    <row r="1429" spans="1:4" x14ac:dyDescent="0.25">
      <c r="A1429">
        <v>978</v>
      </c>
      <c r="B1429" t="s">
        <v>6395</v>
      </c>
      <c r="C1429">
        <v>36</v>
      </c>
    </row>
    <row r="1430" spans="1:4" x14ac:dyDescent="0.25">
      <c r="A1430">
        <v>979</v>
      </c>
      <c r="B1430" t="s">
        <v>6396</v>
      </c>
      <c r="C1430">
        <v>36</v>
      </c>
    </row>
    <row r="1431" spans="1:4" x14ac:dyDescent="0.25">
      <c r="A1431">
        <v>980</v>
      </c>
      <c r="B1431" t="s">
        <v>6397</v>
      </c>
      <c r="C1431">
        <v>144</v>
      </c>
      <c r="D1431">
        <v>24</v>
      </c>
    </row>
    <row r="1432" spans="1:4" x14ac:dyDescent="0.25">
      <c r="A1432">
        <v>981</v>
      </c>
      <c r="B1432" t="s">
        <v>6398</v>
      </c>
      <c r="C1432">
        <v>144</v>
      </c>
      <c r="D1432">
        <v>24</v>
      </c>
    </row>
    <row r="1433" spans="1:4" x14ac:dyDescent="0.25">
      <c r="A1433">
        <v>989</v>
      </c>
      <c r="B1433" t="s">
        <v>6399</v>
      </c>
      <c r="C1433">
        <v>144</v>
      </c>
      <c r="D1433">
        <v>24</v>
      </c>
    </row>
    <row r="1434" spans="1:4" x14ac:dyDescent="0.25">
      <c r="A1434">
        <v>991</v>
      </c>
      <c r="B1434" t="s">
        <v>6400</v>
      </c>
      <c r="C1434">
        <v>12</v>
      </c>
    </row>
    <row r="1435" spans="1:4" x14ac:dyDescent="0.25">
      <c r="A1435">
        <v>992</v>
      </c>
      <c r="B1435" t="s">
        <v>6401</v>
      </c>
      <c r="C1435">
        <v>6</v>
      </c>
    </row>
    <row r="1436" spans="1:4" x14ac:dyDescent="0.25">
      <c r="A1436" t="s">
        <v>4015</v>
      </c>
      <c r="B1436" t="s">
        <v>6402</v>
      </c>
      <c r="C1436">
        <v>32</v>
      </c>
    </row>
    <row r="1437" spans="1:4" x14ac:dyDescent="0.25">
      <c r="A1437" t="s">
        <v>4916</v>
      </c>
      <c r="C1437">
        <v>200</v>
      </c>
      <c r="D1437">
        <v>50</v>
      </c>
    </row>
    <row r="1438" spans="1:4" x14ac:dyDescent="0.25">
      <c r="A1438" t="s">
        <v>4917</v>
      </c>
      <c r="C1438">
        <v>2000</v>
      </c>
      <c r="D1438">
        <v>20</v>
      </c>
    </row>
    <row r="1439" spans="1:4" x14ac:dyDescent="0.25">
      <c r="A1439" t="s">
        <v>4013</v>
      </c>
      <c r="B1439" t="s">
        <v>6144</v>
      </c>
      <c r="C1439">
        <v>100</v>
      </c>
      <c r="D1439">
        <v>5</v>
      </c>
    </row>
    <row r="1440" spans="1:4" x14ac:dyDescent="0.25">
      <c r="A1440" t="s">
        <v>3914</v>
      </c>
      <c r="C1440">
        <v>40</v>
      </c>
    </row>
    <row r="1441" spans="1:4" x14ac:dyDescent="0.25">
      <c r="A1441" t="s">
        <v>4918</v>
      </c>
      <c r="C1441">
        <v>200</v>
      </c>
      <c r="D1441">
        <v>5</v>
      </c>
    </row>
    <row r="1442" spans="1:4" x14ac:dyDescent="0.25">
      <c r="A1442" t="s">
        <v>4919</v>
      </c>
      <c r="B1442" t="s">
        <v>6403</v>
      </c>
      <c r="C1442">
        <v>1200</v>
      </c>
      <c r="D1442">
        <v>20</v>
      </c>
    </row>
    <row r="1443" spans="1:4" x14ac:dyDescent="0.25">
      <c r="A1443" t="s">
        <v>4920</v>
      </c>
      <c r="B1443" t="s">
        <v>6404</v>
      </c>
      <c r="C1443">
        <v>1</v>
      </c>
    </row>
    <row r="1444" spans="1:4" x14ac:dyDescent="0.25">
      <c r="A1444" t="s">
        <v>4921</v>
      </c>
      <c r="B1444" t="s">
        <v>6405</v>
      </c>
      <c r="C1444">
        <v>1</v>
      </c>
    </row>
    <row r="1445" spans="1:4" x14ac:dyDescent="0.25">
      <c r="A1445" t="s">
        <v>4922</v>
      </c>
      <c r="B1445" t="s">
        <v>6406</v>
      </c>
      <c r="C1445">
        <v>1</v>
      </c>
    </row>
    <row r="1446" spans="1:4" x14ac:dyDescent="0.25">
      <c r="A1446" t="s">
        <v>4923</v>
      </c>
      <c r="B1446" t="s">
        <v>6407</v>
      </c>
      <c r="C1446">
        <v>1</v>
      </c>
    </row>
    <row r="1447" spans="1:4" x14ac:dyDescent="0.25">
      <c r="A1447" t="s">
        <v>4924</v>
      </c>
      <c r="B1447" t="s">
        <v>6408</v>
      </c>
      <c r="C1447">
        <v>1</v>
      </c>
    </row>
    <row r="1448" spans="1:4" x14ac:dyDescent="0.25">
      <c r="A1448" t="s">
        <v>4925</v>
      </c>
      <c r="B1448" t="s">
        <v>6409</v>
      </c>
      <c r="C1448">
        <v>1</v>
      </c>
    </row>
    <row r="1449" spans="1:4" x14ac:dyDescent="0.25">
      <c r="A1449" t="s">
        <v>4926</v>
      </c>
      <c r="B1449" t="s">
        <v>6410</v>
      </c>
      <c r="C1449">
        <v>1</v>
      </c>
    </row>
    <row r="1450" spans="1:4" x14ac:dyDescent="0.25">
      <c r="A1450" t="s">
        <v>4927</v>
      </c>
      <c r="B1450" t="s">
        <v>6411</v>
      </c>
      <c r="C1450">
        <v>1</v>
      </c>
    </row>
    <row r="1451" spans="1:4" x14ac:dyDescent="0.25">
      <c r="A1451" t="s">
        <v>4928</v>
      </c>
      <c r="B1451" t="s">
        <v>6412</v>
      </c>
      <c r="C1451">
        <v>1</v>
      </c>
    </row>
    <row r="1452" spans="1:4" x14ac:dyDescent="0.25">
      <c r="A1452" t="s">
        <v>4929</v>
      </c>
      <c r="B1452" t="s">
        <v>6413</v>
      </c>
      <c r="C1452">
        <v>1</v>
      </c>
    </row>
    <row r="1453" spans="1:4" x14ac:dyDescent="0.25">
      <c r="A1453" t="s">
        <v>4930</v>
      </c>
      <c r="B1453" t="s">
        <v>6414</v>
      </c>
      <c r="C1453">
        <v>1</v>
      </c>
    </row>
    <row r="1454" spans="1:4" x14ac:dyDescent="0.25">
      <c r="A1454" t="s">
        <v>4931</v>
      </c>
      <c r="B1454" t="s">
        <v>6415</v>
      </c>
      <c r="C1454">
        <v>1</v>
      </c>
    </row>
    <row r="1455" spans="1:4" x14ac:dyDescent="0.25">
      <c r="A1455" t="s">
        <v>4932</v>
      </c>
      <c r="B1455" t="s">
        <v>6416</v>
      </c>
      <c r="C1455">
        <v>1</v>
      </c>
    </row>
    <row r="1456" spans="1:4" x14ac:dyDescent="0.25">
      <c r="A1456" t="s">
        <v>4933</v>
      </c>
      <c r="B1456" t="s">
        <v>6417</v>
      </c>
      <c r="C1456">
        <v>1</v>
      </c>
    </row>
    <row r="1457" spans="1:4" x14ac:dyDescent="0.25">
      <c r="A1457" t="s">
        <v>4934</v>
      </c>
      <c r="B1457" t="s">
        <v>6418</v>
      </c>
      <c r="C1457">
        <v>1</v>
      </c>
    </row>
    <row r="1458" spans="1:4" x14ac:dyDescent="0.25">
      <c r="A1458" t="s">
        <v>4935</v>
      </c>
      <c r="C1458">
        <v>1</v>
      </c>
    </row>
    <row r="1459" spans="1:4" x14ac:dyDescent="0.25">
      <c r="A1459" t="s">
        <v>4936</v>
      </c>
      <c r="B1459" t="s">
        <v>6419</v>
      </c>
      <c r="C1459">
        <v>1</v>
      </c>
    </row>
    <row r="1460" spans="1:4" x14ac:dyDescent="0.25">
      <c r="A1460" t="s">
        <v>4867</v>
      </c>
      <c r="B1460" t="s">
        <v>6420</v>
      </c>
      <c r="C1460">
        <v>40</v>
      </c>
    </row>
    <row r="1461" spans="1:4" x14ac:dyDescent="0.25">
      <c r="A1461" t="s">
        <v>4937</v>
      </c>
      <c r="B1461" t="s">
        <v>6421</v>
      </c>
      <c r="C1461">
        <v>400</v>
      </c>
    </row>
    <row r="1462" spans="1:4" x14ac:dyDescent="0.25">
      <c r="A1462" t="s">
        <v>4938</v>
      </c>
      <c r="B1462" t="s">
        <v>6422</v>
      </c>
      <c r="C1462">
        <v>4</v>
      </c>
    </row>
    <row r="1463" spans="1:4" x14ac:dyDescent="0.25">
      <c r="A1463" t="s">
        <v>4939</v>
      </c>
      <c r="C1463">
        <v>500</v>
      </c>
      <c r="D1463">
        <v>10</v>
      </c>
    </row>
    <row r="1464" spans="1:4" x14ac:dyDescent="0.25">
      <c r="A1464" t="s">
        <v>4940</v>
      </c>
      <c r="B1464" t="s">
        <v>6423</v>
      </c>
      <c r="C1464">
        <v>24</v>
      </c>
    </row>
    <row r="1465" spans="1:4" x14ac:dyDescent="0.25">
      <c r="A1465" t="s">
        <v>4941</v>
      </c>
      <c r="B1465" t="s">
        <v>6424</v>
      </c>
      <c r="C1465">
        <v>32</v>
      </c>
      <c r="D1465">
        <v>8</v>
      </c>
    </row>
    <row r="1466" spans="1:4" x14ac:dyDescent="0.25">
      <c r="A1466" t="s">
        <v>4942</v>
      </c>
      <c r="B1466" t="s">
        <v>6425</v>
      </c>
      <c r="C1466">
        <v>24</v>
      </c>
    </row>
    <row r="1467" spans="1:4" x14ac:dyDescent="0.25">
      <c r="A1467" t="s">
        <v>4943</v>
      </c>
      <c r="B1467" t="s">
        <v>6426</v>
      </c>
      <c r="C1467">
        <v>24</v>
      </c>
    </row>
    <row r="1468" spans="1:4" x14ac:dyDescent="0.25">
      <c r="A1468" t="s">
        <v>4944</v>
      </c>
      <c r="B1468" t="s">
        <v>6427</v>
      </c>
      <c r="C1468">
        <v>36</v>
      </c>
    </row>
    <row r="1469" spans="1:4" x14ac:dyDescent="0.25">
      <c r="A1469" t="s">
        <v>4046</v>
      </c>
      <c r="B1469" t="s">
        <v>6428</v>
      </c>
      <c r="C1469">
        <v>1152</v>
      </c>
      <c r="D1469">
        <v>192</v>
      </c>
    </row>
    <row r="1470" spans="1:4" x14ac:dyDescent="0.25">
      <c r="A1470" t="s">
        <v>4945</v>
      </c>
      <c r="B1470" t="s">
        <v>6429</v>
      </c>
      <c r="C1470">
        <v>80</v>
      </c>
    </row>
    <row r="1471" spans="1:4" x14ac:dyDescent="0.25">
      <c r="A1471" t="s">
        <v>4946</v>
      </c>
      <c r="B1471" t="s">
        <v>6430</v>
      </c>
      <c r="C1471">
        <v>80</v>
      </c>
    </row>
    <row r="1472" spans="1:4" x14ac:dyDescent="0.25">
      <c r="A1472" t="s">
        <v>4947</v>
      </c>
      <c r="B1472" t="s">
        <v>6431</v>
      </c>
      <c r="C1472">
        <v>80</v>
      </c>
    </row>
    <row r="1473" spans="1:4" x14ac:dyDescent="0.25">
      <c r="A1473" t="s">
        <v>4948</v>
      </c>
      <c r="B1473" t="s">
        <v>6432</v>
      </c>
      <c r="C1473">
        <v>80</v>
      </c>
    </row>
    <row r="1474" spans="1:4" x14ac:dyDescent="0.25">
      <c r="A1474" t="s">
        <v>4017</v>
      </c>
      <c r="B1474" t="s">
        <v>6433</v>
      </c>
      <c r="C1474">
        <v>24</v>
      </c>
    </row>
    <row r="1475" spans="1:4" x14ac:dyDescent="0.25">
      <c r="A1475" t="s">
        <v>4949</v>
      </c>
      <c r="C1475">
        <v>40</v>
      </c>
    </row>
    <row r="1476" spans="1:4" x14ac:dyDescent="0.25">
      <c r="A1476" t="s">
        <v>4950</v>
      </c>
      <c r="B1476" t="s">
        <v>6434</v>
      </c>
      <c r="C1476">
        <v>1</v>
      </c>
    </row>
    <row r="1477" spans="1:4" x14ac:dyDescent="0.25">
      <c r="A1477" t="s">
        <v>4951</v>
      </c>
      <c r="B1477" t="s">
        <v>6435</v>
      </c>
      <c r="C1477">
        <v>1500</v>
      </c>
      <c r="D1477">
        <v>50</v>
      </c>
    </row>
    <row r="1478" spans="1:4" x14ac:dyDescent="0.25">
      <c r="A1478" t="s">
        <v>3593</v>
      </c>
      <c r="B1478" t="s">
        <v>6436</v>
      </c>
      <c r="C1478">
        <v>360</v>
      </c>
      <c r="D1478">
        <v>24</v>
      </c>
    </row>
    <row r="1479" spans="1:4" x14ac:dyDescent="0.25">
      <c r="A1479" t="s">
        <v>3557</v>
      </c>
      <c r="B1479" t="s">
        <v>6437</v>
      </c>
      <c r="C1479">
        <v>360</v>
      </c>
      <c r="D1479">
        <v>24</v>
      </c>
    </row>
    <row r="1480" spans="1:4" x14ac:dyDescent="0.25">
      <c r="A1480" t="s">
        <v>3561</v>
      </c>
      <c r="B1480" t="s">
        <v>6438</v>
      </c>
      <c r="C1480">
        <v>360</v>
      </c>
      <c r="D1480">
        <v>24</v>
      </c>
    </row>
    <row r="1481" spans="1:4" x14ac:dyDescent="0.25">
      <c r="A1481" t="s">
        <v>3565</v>
      </c>
      <c r="B1481" t="s">
        <v>6439</v>
      </c>
      <c r="C1481">
        <v>360</v>
      </c>
      <c r="D1481">
        <v>24</v>
      </c>
    </row>
    <row r="1482" spans="1:4" x14ac:dyDescent="0.25">
      <c r="A1482" t="s">
        <v>3569</v>
      </c>
      <c r="B1482" t="s">
        <v>6440</v>
      </c>
      <c r="C1482">
        <v>360</v>
      </c>
      <c r="D1482">
        <v>24</v>
      </c>
    </row>
    <row r="1483" spans="1:4" x14ac:dyDescent="0.25">
      <c r="A1483" t="s">
        <v>3573</v>
      </c>
      <c r="B1483" t="s">
        <v>6441</v>
      </c>
      <c r="C1483">
        <v>360</v>
      </c>
      <c r="D1483">
        <v>24</v>
      </c>
    </row>
    <row r="1484" spans="1:4" x14ac:dyDescent="0.25">
      <c r="A1484" t="s">
        <v>3577</v>
      </c>
      <c r="B1484" t="s">
        <v>6442</v>
      </c>
      <c r="C1484">
        <v>360</v>
      </c>
      <c r="D1484">
        <v>24</v>
      </c>
    </row>
    <row r="1485" spans="1:4" x14ac:dyDescent="0.25">
      <c r="A1485" t="s">
        <v>3581</v>
      </c>
      <c r="B1485" t="s">
        <v>6443</v>
      </c>
      <c r="C1485">
        <v>360</v>
      </c>
      <c r="D1485">
        <v>24</v>
      </c>
    </row>
    <row r="1486" spans="1:4" x14ac:dyDescent="0.25">
      <c r="A1486" t="s">
        <v>3585</v>
      </c>
      <c r="B1486" t="s">
        <v>6444</v>
      </c>
      <c r="C1486">
        <v>360</v>
      </c>
      <c r="D1486">
        <v>24</v>
      </c>
    </row>
    <row r="1487" spans="1:4" x14ac:dyDescent="0.25">
      <c r="A1487" t="s">
        <v>3589</v>
      </c>
      <c r="B1487" t="s">
        <v>6445</v>
      </c>
      <c r="C1487">
        <v>360</v>
      </c>
      <c r="D1487">
        <v>24</v>
      </c>
    </row>
    <row r="1488" spans="1:4" x14ac:dyDescent="0.25">
      <c r="A1488" t="s">
        <v>3618</v>
      </c>
      <c r="B1488" t="s">
        <v>6446</v>
      </c>
      <c r="C1488">
        <v>360</v>
      </c>
      <c r="D1488">
        <v>24</v>
      </c>
    </row>
    <row r="1489" spans="1:4" x14ac:dyDescent="0.25">
      <c r="A1489" t="s">
        <v>3597</v>
      </c>
      <c r="B1489" t="s">
        <v>6447</v>
      </c>
      <c r="C1489">
        <v>360</v>
      </c>
      <c r="D1489">
        <v>24</v>
      </c>
    </row>
    <row r="1490" spans="1:4" x14ac:dyDescent="0.25">
      <c r="A1490" t="s">
        <v>3602</v>
      </c>
      <c r="B1490" t="s">
        <v>6448</v>
      </c>
      <c r="C1490">
        <v>360</v>
      </c>
      <c r="D1490">
        <v>24</v>
      </c>
    </row>
    <row r="1491" spans="1:4" x14ac:dyDescent="0.25">
      <c r="A1491" t="s">
        <v>3606</v>
      </c>
      <c r="B1491" t="s">
        <v>6449</v>
      </c>
      <c r="C1491">
        <v>360</v>
      </c>
      <c r="D1491">
        <v>24</v>
      </c>
    </row>
    <row r="1492" spans="1:4" x14ac:dyDescent="0.25">
      <c r="A1492" t="s">
        <v>3610</v>
      </c>
      <c r="B1492" t="s">
        <v>6450</v>
      </c>
      <c r="C1492">
        <v>360</v>
      </c>
      <c r="D1492">
        <v>24</v>
      </c>
    </row>
    <row r="1493" spans="1:4" x14ac:dyDescent="0.25">
      <c r="A1493" t="s">
        <v>4952</v>
      </c>
      <c r="C1493">
        <v>400</v>
      </c>
      <c r="D1493">
        <v>20</v>
      </c>
    </row>
    <row r="1494" spans="1:4" x14ac:dyDescent="0.25">
      <c r="A1494" t="s">
        <v>3614</v>
      </c>
      <c r="B1494" t="s">
        <v>6451</v>
      </c>
      <c r="C1494">
        <v>360</v>
      </c>
      <c r="D1494">
        <v>24</v>
      </c>
    </row>
    <row r="1495" spans="1:4" x14ac:dyDescent="0.25">
      <c r="A1495" t="s">
        <v>3634</v>
      </c>
      <c r="B1495" t="s">
        <v>6452</v>
      </c>
      <c r="C1495">
        <v>360</v>
      </c>
      <c r="D1495">
        <v>24</v>
      </c>
    </row>
    <row r="1496" spans="1:4" x14ac:dyDescent="0.25">
      <c r="A1496" t="s">
        <v>3622</v>
      </c>
      <c r="B1496" t="s">
        <v>6453</v>
      </c>
      <c r="C1496">
        <v>360</v>
      </c>
      <c r="D1496">
        <v>24</v>
      </c>
    </row>
    <row r="1497" spans="1:4" x14ac:dyDescent="0.25">
      <c r="A1497" t="s">
        <v>3626</v>
      </c>
      <c r="B1497" t="s">
        <v>6454</v>
      </c>
      <c r="C1497">
        <v>360</v>
      </c>
      <c r="D1497">
        <v>24</v>
      </c>
    </row>
    <row r="1498" spans="1:4" x14ac:dyDescent="0.25">
      <c r="A1498" t="s">
        <v>3650</v>
      </c>
      <c r="B1498" t="s">
        <v>6455</v>
      </c>
      <c r="C1498">
        <v>360</v>
      </c>
      <c r="D1498">
        <v>24</v>
      </c>
    </row>
    <row r="1499" spans="1:4" x14ac:dyDescent="0.25">
      <c r="A1499" t="s">
        <v>3638</v>
      </c>
      <c r="B1499" t="s">
        <v>6456</v>
      </c>
      <c r="C1499">
        <v>360</v>
      </c>
      <c r="D1499">
        <v>24</v>
      </c>
    </row>
    <row r="1500" spans="1:4" x14ac:dyDescent="0.25">
      <c r="A1500" t="s">
        <v>3646</v>
      </c>
      <c r="B1500" t="s">
        <v>6457</v>
      </c>
      <c r="C1500">
        <v>360</v>
      </c>
      <c r="D1500">
        <v>24</v>
      </c>
    </row>
    <row r="1501" spans="1:4" x14ac:dyDescent="0.25">
      <c r="A1501" t="s">
        <v>3670</v>
      </c>
      <c r="B1501" t="s">
        <v>6458</v>
      </c>
      <c r="C1501">
        <v>360</v>
      </c>
      <c r="D1501">
        <v>24</v>
      </c>
    </row>
    <row r="1502" spans="1:4" x14ac:dyDescent="0.25">
      <c r="A1502" t="s">
        <v>3654</v>
      </c>
      <c r="B1502" t="s">
        <v>6459</v>
      </c>
      <c r="C1502">
        <v>360</v>
      </c>
      <c r="D1502">
        <v>24</v>
      </c>
    </row>
    <row r="1503" spans="1:4" x14ac:dyDescent="0.25">
      <c r="A1503" t="s">
        <v>3658</v>
      </c>
      <c r="B1503" t="s">
        <v>6460</v>
      </c>
      <c r="C1503">
        <v>360</v>
      </c>
      <c r="D1503">
        <v>24</v>
      </c>
    </row>
    <row r="1504" spans="1:4" x14ac:dyDescent="0.25">
      <c r="A1504" t="s">
        <v>3662</v>
      </c>
      <c r="B1504" t="s">
        <v>6461</v>
      </c>
      <c r="C1504">
        <v>360</v>
      </c>
      <c r="D1504">
        <v>24</v>
      </c>
    </row>
    <row r="1505" spans="1:4" x14ac:dyDescent="0.25">
      <c r="A1505" t="s">
        <v>3666</v>
      </c>
      <c r="B1505" t="s">
        <v>6462</v>
      </c>
      <c r="C1505">
        <v>360</v>
      </c>
      <c r="D1505">
        <v>24</v>
      </c>
    </row>
    <row r="1506" spans="1:4" x14ac:dyDescent="0.25">
      <c r="A1506" t="s">
        <v>3674</v>
      </c>
      <c r="B1506" t="s">
        <v>6463</v>
      </c>
      <c r="C1506">
        <v>360</v>
      </c>
      <c r="D1506">
        <v>24</v>
      </c>
    </row>
    <row r="1507" spans="1:4" x14ac:dyDescent="0.25">
      <c r="A1507" t="s">
        <v>4953</v>
      </c>
      <c r="B1507" t="s">
        <v>6464</v>
      </c>
      <c r="C1507">
        <v>192</v>
      </c>
      <c r="D1507">
        <v>48</v>
      </c>
    </row>
    <row r="1508" spans="1:4" x14ac:dyDescent="0.25">
      <c r="A1508" t="s">
        <v>4954</v>
      </c>
      <c r="B1508" t="s">
        <v>6464</v>
      </c>
      <c r="C1508">
        <v>96</v>
      </c>
      <c r="D1508">
        <v>48</v>
      </c>
    </row>
    <row r="1509" spans="1:4" x14ac:dyDescent="0.25">
      <c r="A1509" t="s">
        <v>4955</v>
      </c>
      <c r="B1509" t="s">
        <v>6465</v>
      </c>
      <c r="C1509">
        <v>24</v>
      </c>
    </row>
    <row r="1510" spans="1:4" x14ac:dyDescent="0.25">
      <c r="A1510" t="s">
        <v>4956</v>
      </c>
      <c r="B1510" t="s">
        <v>6466</v>
      </c>
      <c r="C1510">
        <v>180</v>
      </c>
    </row>
    <row r="1511" spans="1:4" x14ac:dyDescent="0.25">
      <c r="A1511" t="s">
        <v>4957</v>
      </c>
      <c r="B1511" t="s">
        <v>6467</v>
      </c>
      <c r="C1511">
        <v>60</v>
      </c>
    </row>
    <row r="1512" spans="1:4" x14ac:dyDescent="0.25">
      <c r="A1512" t="s">
        <v>4958</v>
      </c>
      <c r="C1512">
        <v>200</v>
      </c>
      <c r="D1512">
        <v>5</v>
      </c>
    </row>
    <row r="1513" spans="1:4" x14ac:dyDescent="0.25">
      <c r="A1513" t="s">
        <v>4959</v>
      </c>
      <c r="C1513">
        <v>200</v>
      </c>
      <c r="D1513">
        <v>20</v>
      </c>
    </row>
    <row r="1514" spans="1:4" x14ac:dyDescent="0.25">
      <c r="A1514" t="s">
        <v>4960</v>
      </c>
      <c r="C1514">
        <v>40</v>
      </c>
    </row>
    <row r="1515" spans="1:4" x14ac:dyDescent="0.25">
      <c r="A1515" t="s">
        <v>4961</v>
      </c>
      <c r="C1515">
        <v>40</v>
      </c>
    </row>
    <row r="1516" spans="1:4" x14ac:dyDescent="0.25">
      <c r="A1516" t="s">
        <v>4862</v>
      </c>
      <c r="B1516" t="s">
        <v>6468</v>
      </c>
      <c r="C1516">
        <v>60</v>
      </c>
    </row>
    <row r="1517" spans="1:4" x14ac:dyDescent="0.25">
      <c r="A1517" t="s">
        <v>4962</v>
      </c>
      <c r="B1517" t="s">
        <v>6469</v>
      </c>
      <c r="C1517">
        <v>10</v>
      </c>
    </row>
    <row r="1518" spans="1:4" x14ac:dyDescent="0.25">
      <c r="A1518" t="s">
        <v>4963</v>
      </c>
      <c r="B1518" t="s">
        <v>6470</v>
      </c>
      <c r="C1518">
        <v>10</v>
      </c>
    </row>
    <row r="1519" spans="1:4" x14ac:dyDescent="0.25">
      <c r="A1519" t="s">
        <v>4082</v>
      </c>
      <c r="B1519" t="s">
        <v>6471</v>
      </c>
      <c r="C1519">
        <v>10</v>
      </c>
    </row>
    <row r="1520" spans="1:4" x14ac:dyDescent="0.25">
      <c r="A1520" t="s">
        <v>4964</v>
      </c>
      <c r="B1520" t="s">
        <v>6146</v>
      </c>
      <c r="C1520">
        <v>500</v>
      </c>
      <c r="D1520">
        <v>10</v>
      </c>
    </row>
    <row r="1521" spans="1:4" x14ac:dyDescent="0.25">
      <c r="A1521" t="s">
        <v>4965</v>
      </c>
      <c r="B1521" t="s">
        <v>6472</v>
      </c>
      <c r="C1521">
        <v>60</v>
      </c>
    </row>
    <row r="1522" spans="1:4" x14ac:dyDescent="0.25">
      <c r="A1522" t="s">
        <v>4966</v>
      </c>
      <c r="C1522">
        <v>450</v>
      </c>
      <c r="D1522">
        <v>30</v>
      </c>
    </row>
    <row r="1523" spans="1:4" x14ac:dyDescent="0.25">
      <c r="A1523" t="s">
        <v>4967</v>
      </c>
      <c r="C1523">
        <v>450</v>
      </c>
      <c r="D1523">
        <v>30</v>
      </c>
    </row>
    <row r="1524" spans="1:4" x14ac:dyDescent="0.25">
      <c r="A1524" t="s">
        <v>4968</v>
      </c>
      <c r="C1524">
        <v>450</v>
      </c>
      <c r="D1524">
        <v>30</v>
      </c>
    </row>
    <row r="1525" spans="1:4" x14ac:dyDescent="0.25">
      <c r="A1525" t="s">
        <v>4969</v>
      </c>
      <c r="C1525">
        <v>450</v>
      </c>
      <c r="D1525">
        <v>30</v>
      </c>
    </row>
    <row r="1526" spans="1:4" x14ac:dyDescent="0.25">
      <c r="A1526" t="s">
        <v>4970</v>
      </c>
      <c r="C1526">
        <v>450</v>
      </c>
      <c r="D1526">
        <v>30</v>
      </c>
    </row>
    <row r="1527" spans="1:4" x14ac:dyDescent="0.25">
      <c r="A1527" t="s">
        <v>4971</v>
      </c>
      <c r="C1527">
        <v>450</v>
      </c>
      <c r="D1527">
        <v>30</v>
      </c>
    </row>
    <row r="1528" spans="1:4" x14ac:dyDescent="0.25">
      <c r="A1528" t="s">
        <v>4972</v>
      </c>
      <c r="C1528">
        <v>450</v>
      </c>
      <c r="D1528">
        <v>30</v>
      </c>
    </row>
    <row r="1529" spans="1:4" x14ac:dyDescent="0.25">
      <c r="A1529" t="s">
        <v>4973</v>
      </c>
      <c r="C1529">
        <v>450</v>
      </c>
      <c r="D1529">
        <v>30</v>
      </c>
    </row>
    <row r="1530" spans="1:4" x14ac:dyDescent="0.25">
      <c r="A1530" t="s">
        <v>4974</v>
      </c>
      <c r="C1530">
        <v>450</v>
      </c>
      <c r="D1530">
        <v>30</v>
      </c>
    </row>
    <row r="1531" spans="1:4" x14ac:dyDescent="0.25">
      <c r="A1531" t="s">
        <v>4975</v>
      </c>
      <c r="C1531">
        <v>450</v>
      </c>
      <c r="D1531">
        <v>30</v>
      </c>
    </row>
    <row r="1532" spans="1:4" x14ac:dyDescent="0.25">
      <c r="A1532" t="s">
        <v>4976</v>
      </c>
      <c r="C1532">
        <v>450</v>
      </c>
      <c r="D1532">
        <v>30</v>
      </c>
    </row>
    <row r="1533" spans="1:4" x14ac:dyDescent="0.25">
      <c r="A1533" t="s">
        <v>4977</v>
      </c>
      <c r="C1533">
        <v>450</v>
      </c>
      <c r="D1533">
        <v>30</v>
      </c>
    </row>
    <row r="1534" spans="1:4" x14ac:dyDescent="0.25">
      <c r="A1534" t="s">
        <v>4978</v>
      </c>
      <c r="C1534">
        <v>450</v>
      </c>
      <c r="D1534">
        <v>30</v>
      </c>
    </row>
    <row r="1535" spans="1:4" x14ac:dyDescent="0.25">
      <c r="A1535" t="s">
        <v>4979</v>
      </c>
      <c r="C1535">
        <v>450</v>
      </c>
      <c r="D1535">
        <v>30</v>
      </c>
    </row>
    <row r="1536" spans="1:4" x14ac:dyDescent="0.25">
      <c r="A1536" t="s">
        <v>4980</v>
      </c>
      <c r="C1536">
        <v>450</v>
      </c>
      <c r="D1536">
        <v>30</v>
      </c>
    </row>
    <row r="1537" spans="1:4" x14ac:dyDescent="0.25">
      <c r="A1537" t="s">
        <v>4981</v>
      </c>
      <c r="C1537">
        <v>450</v>
      </c>
      <c r="D1537">
        <v>30</v>
      </c>
    </row>
    <row r="1538" spans="1:4" x14ac:dyDescent="0.25">
      <c r="A1538" t="s">
        <v>4982</v>
      </c>
      <c r="C1538">
        <v>450</v>
      </c>
      <c r="D1538">
        <v>30</v>
      </c>
    </row>
    <row r="1539" spans="1:4" x14ac:dyDescent="0.25">
      <c r="A1539" t="s">
        <v>4983</v>
      </c>
      <c r="C1539">
        <v>450</v>
      </c>
      <c r="D1539">
        <v>30</v>
      </c>
    </row>
    <row r="1540" spans="1:4" x14ac:dyDescent="0.25">
      <c r="A1540" t="s">
        <v>4984</v>
      </c>
      <c r="C1540">
        <v>450</v>
      </c>
      <c r="D1540">
        <v>30</v>
      </c>
    </row>
    <row r="1541" spans="1:4" x14ac:dyDescent="0.25">
      <c r="A1541" t="s">
        <v>4985</v>
      </c>
      <c r="C1541">
        <v>450</v>
      </c>
      <c r="D1541">
        <v>30</v>
      </c>
    </row>
    <row r="1542" spans="1:4" x14ac:dyDescent="0.25">
      <c r="A1542" t="s">
        <v>4986</v>
      </c>
      <c r="C1542">
        <v>450</v>
      </c>
      <c r="D1542">
        <v>30</v>
      </c>
    </row>
    <row r="1543" spans="1:4" x14ac:dyDescent="0.25">
      <c r="A1543" t="s">
        <v>4987</v>
      </c>
      <c r="B1543" t="s">
        <v>6465</v>
      </c>
      <c r="C1543">
        <v>12</v>
      </c>
    </row>
    <row r="1544" spans="1:4" x14ac:dyDescent="0.25">
      <c r="A1544" t="s">
        <v>4988</v>
      </c>
      <c r="C1544">
        <v>24</v>
      </c>
    </row>
    <row r="1545" spans="1:4" x14ac:dyDescent="0.25">
      <c r="A1545" t="s">
        <v>4989</v>
      </c>
      <c r="B1545" t="s">
        <v>6473</v>
      </c>
      <c r="C1545">
        <v>4</v>
      </c>
    </row>
    <row r="1546" spans="1:4" x14ac:dyDescent="0.25">
      <c r="A1546" t="s">
        <v>4990</v>
      </c>
      <c r="B1546" t="s">
        <v>6474</v>
      </c>
      <c r="C1546">
        <v>1</v>
      </c>
    </row>
    <row r="1547" spans="1:4" x14ac:dyDescent="0.25">
      <c r="A1547" t="s">
        <v>4991</v>
      </c>
      <c r="C1547">
        <v>200</v>
      </c>
      <c r="D1547">
        <v>10</v>
      </c>
    </row>
    <row r="1548" spans="1:4" x14ac:dyDescent="0.25">
      <c r="A1548" t="s">
        <v>4992</v>
      </c>
      <c r="C1548">
        <v>100</v>
      </c>
      <c r="D1548">
        <v>25</v>
      </c>
    </row>
    <row r="1549" spans="1:4" x14ac:dyDescent="0.25">
      <c r="A1549" t="s">
        <v>4993</v>
      </c>
      <c r="B1549" t="s">
        <v>6475</v>
      </c>
      <c r="C1549">
        <v>4</v>
      </c>
    </row>
    <row r="1550" spans="1:4" x14ac:dyDescent="0.25">
      <c r="A1550" t="s">
        <v>3714</v>
      </c>
      <c r="B1550" t="s">
        <v>6476</v>
      </c>
      <c r="C1550">
        <v>480</v>
      </c>
      <c r="D1550">
        <v>24</v>
      </c>
    </row>
    <row r="1551" spans="1:4" x14ac:dyDescent="0.25">
      <c r="A1551" t="s">
        <v>3678</v>
      </c>
      <c r="B1551" t="s">
        <v>6477</v>
      </c>
      <c r="C1551">
        <v>480</v>
      </c>
      <c r="D1551">
        <v>24</v>
      </c>
    </row>
    <row r="1552" spans="1:4" x14ac:dyDescent="0.25">
      <c r="A1552" t="s">
        <v>3682</v>
      </c>
      <c r="B1552" t="s">
        <v>6478</v>
      </c>
      <c r="C1552">
        <v>480</v>
      </c>
      <c r="D1552">
        <v>24</v>
      </c>
    </row>
    <row r="1553" spans="1:4" x14ac:dyDescent="0.25">
      <c r="A1553" t="s">
        <v>3686</v>
      </c>
      <c r="B1553" t="s">
        <v>6479</v>
      </c>
      <c r="C1553">
        <v>480</v>
      </c>
      <c r="D1553">
        <v>24</v>
      </c>
    </row>
    <row r="1554" spans="1:4" x14ac:dyDescent="0.25">
      <c r="A1554" t="s">
        <v>3690</v>
      </c>
      <c r="B1554" t="s">
        <v>6480</v>
      </c>
      <c r="C1554">
        <v>480</v>
      </c>
      <c r="D1554">
        <v>24</v>
      </c>
    </row>
    <row r="1555" spans="1:4" x14ac:dyDescent="0.25">
      <c r="A1555" t="s">
        <v>3694</v>
      </c>
      <c r="B1555" t="s">
        <v>6481</v>
      </c>
      <c r="C1555">
        <v>480</v>
      </c>
      <c r="D1555">
        <v>24</v>
      </c>
    </row>
    <row r="1556" spans="1:4" x14ac:dyDescent="0.25">
      <c r="A1556" t="s">
        <v>3698</v>
      </c>
      <c r="B1556" t="s">
        <v>6482</v>
      </c>
      <c r="C1556">
        <v>480</v>
      </c>
      <c r="D1556">
        <v>24</v>
      </c>
    </row>
    <row r="1557" spans="1:4" x14ac:dyDescent="0.25">
      <c r="A1557" t="s">
        <v>3702</v>
      </c>
      <c r="B1557" t="s">
        <v>6483</v>
      </c>
      <c r="C1557">
        <v>480</v>
      </c>
      <c r="D1557">
        <v>24</v>
      </c>
    </row>
    <row r="1558" spans="1:4" x14ac:dyDescent="0.25">
      <c r="A1558" t="s">
        <v>3706</v>
      </c>
      <c r="B1558" t="s">
        <v>6484</v>
      </c>
      <c r="C1558">
        <v>480</v>
      </c>
      <c r="D1558">
        <v>24</v>
      </c>
    </row>
    <row r="1559" spans="1:4" x14ac:dyDescent="0.25">
      <c r="A1559" t="s">
        <v>3710</v>
      </c>
      <c r="B1559" t="s">
        <v>6485</v>
      </c>
      <c r="C1559">
        <v>480</v>
      </c>
      <c r="D1559">
        <v>24</v>
      </c>
    </row>
    <row r="1560" spans="1:4" x14ac:dyDescent="0.25">
      <c r="A1560" t="s">
        <v>3738</v>
      </c>
      <c r="B1560" t="s">
        <v>6486</v>
      </c>
      <c r="C1560">
        <v>480</v>
      </c>
      <c r="D1560">
        <v>24</v>
      </c>
    </row>
    <row r="1561" spans="1:4" x14ac:dyDescent="0.25">
      <c r="A1561" t="s">
        <v>3718</v>
      </c>
      <c r="B1561" t="s">
        <v>6487</v>
      </c>
      <c r="C1561">
        <v>480</v>
      </c>
      <c r="D1561">
        <v>24</v>
      </c>
    </row>
    <row r="1562" spans="1:4" x14ac:dyDescent="0.25">
      <c r="A1562" t="s">
        <v>3722</v>
      </c>
      <c r="B1562" t="s">
        <v>6488</v>
      </c>
      <c r="C1562">
        <v>480</v>
      </c>
      <c r="D1562">
        <v>24</v>
      </c>
    </row>
    <row r="1563" spans="1:4" x14ac:dyDescent="0.25">
      <c r="A1563" t="s">
        <v>3726</v>
      </c>
      <c r="B1563" t="s">
        <v>6489</v>
      </c>
      <c r="C1563">
        <v>480</v>
      </c>
      <c r="D1563">
        <v>24</v>
      </c>
    </row>
    <row r="1564" spans="1:4" x14ac:dyDescent="0.25">
      <c r="A1564" t="s">
        <v>3730</v>
      </c>
      <c r="B1564" t="s">
        <v>6490</v>
      </c>
      <c r="C1564">
        <v>480</v>
      </c>
      <c r="D1564">
        <v>24</v>
      </c>
    </row>
    <row r="1565" spans="1:4" x14ac:dyDescent="0.25">
      <c r="A1565" t="s">
        <v>3734</v>
      </c>
      <c r="B1565" t="s">
        <v>6491</v>
      </c>
      <c r="C1565">
        <v>480</v>
      </c>
      <c r="D1565">
        <v>24</v>
      </c>
    </row>
    <row r="1566" spans="1:4" x14ac:dyDescent="0.25">
      <c r="A1566" t="s">
        <v>3754</v>
      </c>
      <c r="B1566" t="s">
        <v>6492</v>
      </c>
      <c r="C1566">
        <v>480</v>
      </c>
      <c r="D1566">
        <v>24</v>
      </c>
    </row>
    <row r="1567" spans="1:4" x14ac:dyDescent="0.25">
      <c r="A1567" t="s">
        <v>3742</v>
      </c>
      <c r="B1567" t="s">
        <v>6493</v>
      </c>
      <c r="C1567">
        <v>480</v>
      </c>
      <c r="D1567">
        <v>24</v>
      </c>
    </row>
    <row r="1568" spans="1:4" x14ac:dyDescent="0.25">
      <c r="A1568" t="s">
        <v>3746</v>
      </c>
      <c r="B1568" t="s">
        <v>6494</v>
      </c>
      <c r="C1568">
        <v>480</v>
      </c>
      <c r="D1568">
        <v>24</v>
      </c>
    </row>
    <row r="1569" spans="1:4" x14ac:dyDescent="0.25">
      <c r="A1569" t="s">
        <v>3750</v>
      </c>
      <c r="B1569" t="s">
        <v>6495</v>
      </c>
      <c r="C1569">
        <v>480</v>
      </c>
      <c r="D1569">
        <v>24</v>
      </c>
    </row>
    <row r="1570" spans="1:4" x14ac:dyDescent="0.25">
      <c r="A1570" t="s">
        <v>3770</v>
      </c>
      <c r="B1570" t="s">
        <v>6496</v>
      </c>
      <c r="C1570">
        <v>480</v>
      </c>
      <c r="D1570">
        <v>24</v>
      </c>
    </row>
    <row r="1571" spans="1:4" x14ac:dyDescent="0.25">
      <c r="A1571" t="s">
        <v>3758</v>
      </c>
      <c r="B1571" t="s">
        <v>6497</v>
      </c>
      <c r="C1571">
        <v>480</v>
      </c>
      <c r="D1571">
        <v>24</v>
      </c>
    </row>
    <row r="1572" spans="1:4" x14ac:dyDescent="0.25">
      <c r="A1572" t="s">
        <v>3762</v>
      </c>
      <c r="B1572" t="s">
        <v>6498</v>
      </c>
      <c r="C1572">
        <v>480</v>
      </c>
      <c r="D1572">
        <v>24</v>
      </c>
    </row>
    <row r="1573" spans="1:4" x14ac:dyDescent="0.25">
      <c r="A1573" t="s">
        <v>3766</v>
      </c>
      <c r="B1573" t="s">
        <v>6499</v>
      </c>
      <c r="C1573">
        <v>480</v>
      </c>
      <c r="D1573">
        <v>24</v>
      </c>
    </row>
    <row r="1574" spans="1:4" x14ac:dyDescent="0.25">
      <c r="A1574" t="s">
        <v>3790</v>
      </c>
      <c r="B1574" t="s">
        <v>6500</v>
      </c>
      <c r="C1574">
        <v>480</v>
      </c>
      <c r="D1574">
        <v>24</v>
      </c>
    </row>
    <row r="1575" spans="1:4" x14ac:dyDescent="0.25">
      <c r="A1575" t="s">
        <v>3774</v>
      </c>
      <c r="B1575" t="s">
        <v>6501</v>
      </c>
      <c r="C1575">
        <v>480</v>
      </c>
      <c r="D1575">
        <v>24</v>
      </c>
    </row>
    <row r="1576" spans="1:4" x14ac:dyDescent="0.25">
      <c r="A1576" t="s">
        <v>3778</v>
      </c>
      <c r="B1576" t="s">
        <v>6502</v>
      </c>
      <c r="C1576">
        <v>480</v>
      </c>
      <c r="D1576">
        <v>24</v>
      </c>
    </row>
    <row r="1577" spans="1:4" x14ac:dyDescent="0.25">
      <c r="A1577" t="s">
        <v>3782</v>
      </c>
      <c r="B1577" t="s">
        <v>6503</v>
      </c>
      <c r="C1577">
        <v>480</v>
      </c>
      <c r="D1577">
        <v>24</v>
      </c>
    </row>
    <row r="1578" spans="1:4" x14ac:dyDescent="0.25">
      <c r="A1578" t="s">
        <v>3786</v>
      </c>
      <c r="B1578" t="s">
        <v>6504</v>
      </c>
      <c r="C1578">
        <v>480</v>
      </c>
      <c r="D1578">
        <v>24</v>
      </c>
    </row>
    <row r="1579" spans="1:4" x14ac:dyDescent="0.25">
      <c r="A1579" t="s">
        <v>3794</v>
      </c>
      <c r="B1579" t="s">
        <v>6505</v>
      </c>
      <c r="C1579">
        <v>480</v>
      </c>
      <c r="D1579">
        <v>24</v>
      </c>
    </row>
    <row r="1580" spans="1:4" x14ac:dyDescent="0.25">
      <c r="A1580" t="s">
        <v>4994</v>
      </c>
      <c r="B1580" t="s">
        <v>6506</v>
      </c>
      <c r="C1580">
        <v>200</v>
      </c>
      <c r="D1580">
        <v>5</v>
      </c>
    </row>
    <row r="1581" spans="1:4" x14ac:dyDescent="0.25">
      <c r="A1581" t="s">
        <v>4995</v>
      </c>
      <c r="B1581" t="s">
        <v>6507</v>
      </c>
      <c r="C1581">
        <v>80</v>
      </c>
      <c r="D1581">
        <v>5</v>
      </c>
    </row>
    <row r="1582" spans="1:4" x14ac:dyDescent="0.25">
      <c r="A1582" t="s">
        <v>4996</v>
      </c>
      <c r="B1582" t="s">
        <v>6508</v>
      </c>
      <c r="C1582">
        <v>300</v>
      </c>
      <c r="D1582">
        <v>12</v>
      </c>
    </row>
    <row r="1583" spans="1:4" x14ac:dyDescent="0.25">
      <c r="A1583" t="s">
        <v>4997</v>
      </c>
      <c r="B1583" t="s">
        <v>6509</v>
      </c>
      <c r="C1583">
        <v>300</v>
      </c>
      <c r="D1583">
        <v>12</v>
      </c>
    </row>
    <row r="1584" spans="1:4" x14ac:dyDescent="0.25">
      <c r="A1584" t="s">
        <v>4998</v>
      </c>
      <c r="C1584">
        <v>24</v>
      </c>
    </row>
    <row r="1585" spans="1:4" x14ac:dyDescent="0.25">
      <c r="A1585" t="s">
        <v>4999</v>
      </c>
      <c r="C1585">
        <v>360</v>
      </c>
      <c r="D1585">
        <v>36</v>
      </c>
    </row>
    <row r="1586" spans="1:4" x14ac:dyDescent="0.25">
      <c r="A1586" t="s">
        <v>5000</v>
      </c>
      <c r="C1586">
        <v>360</v>
      </c>
      <c r="D1586">
        <v>36</v>
      </c>
    </row>
    <row r="1587" spans="1:4" x14ac:dyDescent="0.25">
      <c r="A1587" t="s">
        <v>5001</v>
      </c>
      <c r="C1587">
        <v>360</v>
      </c>
      <c r="D1587">
        <v>36</v>
      </c>
    </row>
    <row r="1588" spans="1:4" x14ac:dyDescent="0.25">
      <c r="A1588" t="s">
        <v>5002</v>
      </c>
      <c r="C1588">
        <v>360</v>
      </c>
      <c r="D1588">
        <v>36</v>
      </c>
    </row>
    <row r="1589" spans="1:4" x14ac:dyDescent="0.25">
      <c r="A1589" t="s">
        <v>5003</v>
      </c>
      <c r="C1589">
        <v>360</v>
      </c>
      <c r="D1589">
        <v>36</v>
      </c>
    </row>
    <row r="1590" spans="1:4" x14ac:dyDescent="0.25">
      <c r="A1590" t="s">
        <v>5004</v>
      </c>
      <c r="C1590">
        <v>360</v>
      </c>
      <c r="D1590">
        <v>36</v>
      </c>
    </row>
    <row r="1591" spans="1:4" x14ac:dyDescent="0.25">
      <c r="A1591" t="s">
        <v>5005</v>
      </c>
      <c r="C1591">
        <v>240</v>
      </c>
      <c r="D1591">
        <v>24</v>
      </c>
    </row>
    <row r="1592" spans="1:4" x14ac:dyDescent="0.25">
      <c r="A1592" t="s">
        <v>5006</v>
      </c>
      <c r="C1592">
        <v>240</v>
      </c>
      <c r="D1592">
        <v>24</v>
      </c>
    </row>
    <row r="1593" spans="1:4" x14ac:dyDescent="0.25">
      <c r="A1593" t="s">
        <v>5007</v>
      </c>
      <c r="C1593">
        <v>240</v>
      </c>
      <c r="D1593">
        <v>24</v>
      </c>
    </row>
    <row r="1594" spans="1:4" x14ac:dyDescent="0.25">
      <c r="A1594" t="s">
        <v>5008</v>
      </c>
      <c r="C1594">
        <v>1</v>
      </c>
    </row>
    <row r="1595" spans="1:4" x14ac:dyDescent="0.25">
      <c r="A1595" t="s">
        <v>5009</v>
      </c>
      <c r="C1595">
        <v>1</v>
      </c>
    </row>
    <row r="1596" spans="1:4" x14ac:dyDescent="0.25">
      <c r="A1596">
        <v>6022</v>
      </c>
      <c r="C1596">
        <v>6</v>
      </c>
    </row>
    <row r="1597" spans="1:4" x14ac:dyDescent="0.25">
      <c r="A1597">
        <v>5191</v>
      </c>
      <c r="C1597">
        <v>12</v>
      </c>
    </row>
    <row r="1598" spans="1:4" x14ac:dyDescent="0.25">
      <c r="A1598">
        <v>5190</v>
      </c>
      <c r="C1598">
        <v>144</v>
      </c>
      <c r="D1598">
        <v>24</v>
      </c>
    </row>
    <row r="1599" spans="1:4" x14ac:dyDescent="0.25">
      <c r="A1599">
        <v>809</v>
      </c>
      <c r="C1599">
        <v>144</v>
      </c>
      <c r="D1599">
        <v>24</v>
      </c>
    </row>
    <row r="1600" spans="1:4" x14ac:dyDescent="0.25">
      <c r="A1600">
        <v>540</v>
      </c>
      <c r="C1600">
        <v>48</v>
      </c>
    </row>
    <row r="1601" spans="1:4" x14ac:dyDescent="0.25">
      <c r="A1601" t="s">
        <v>7106</v>
      </c>
      <c r="C1601">
        <v>5</v>
      </c>
    </row>
    <row r="1602" spans="1:4" x14ac:dyDescent="0.25">
      <c r="A1602">
        <v>2309</v>
      </c>
      <c r="C1602">
        <v>144</v>
      </c>
      <c r="D1602">
        <v>24</v>
      </c>
    </row>
    <row r="1603" spans="1:4" x14ac:dyDescent="0.25">
      <c r="A1603">
        <v>1747</v>
      </c>
      <c r="C1603">
        <v>144</v>
      </c>
      <c r="D1603">
        <v>24</v>
      </c>
    </row>
    <row r="1604" spans="1:4" x14ac:dyDescent="0.25">
      <c r="A1604">
        <v>3171</v>
      </c>
      <c r="C1604">
        <v>12</v>
      </c>
    </row>
    <row r="1605" spans="1:4" x14ac:dyDescent="0.25">
      <c r="A1605">
        <v>2403</v>
      </c>
      <c r="C1605">
        <v>72</v>
      </c>
      <c r="D1605">
        <v>24</v>
      </c>
    </row>
    <row r="1606" spans="1:4" x14ac:dyDescent="0.25">
      <c r="A1606">
        <v>6053</v>
      </c>
      <c r="C1606">
        <v>6</v>
      </c>
    </row>
    <row r="1607" spans="1:4" x14ac:dyDescent="0.25">
      <c r="A1607">
        <v>6023</v>
      </c>
      <c r="C1607">
        <v>24</v>
      </c>
    </row>
    <row r="1608" spans="1:4" x14ac:dyDescent="0.25">
      <c r="A1608" t="s">
        <v>2726</v>
      </c>
      <c r="C1608">
        <v>72</v>
      </c>
      <c r="D1608">
        <v>24</v>
      </c>
    </row>
    <row r="1609" spans="1:4" x14ac:dyDescent="0.25">
      <c r="A1609">
        <v>6081</v>
      </c>
      <c r="C1609">
        <v>4</v>
      </c>
    </row>
    <row r="1610" spans="1:4" x14ac:dyDescent="0.25">
      <c r="A1610">
        <v>2347</v>
      </c>
      <c r="C1610">
        <v>144</v>
      </c>
      <c r="D1610">
        <v>12</v>
      </c>
    </row>
    <row r="1611" spans="1:4" x14ac:dyDescent="0.25">
      <c r="A1611">
        <v>60756</v>
      </c>
      <c r="C1611">
        <v>36</v>
      </c>
    </row>
    <row r="1612" spans="1:4" x14ac:dyDescent="0.25">
      <c r="A1612">
        <v>641</v>
      </c>
      <c r="C1612">
        <v>24</v>
      </c>
    </row>
    <row r="1613" spans="1:4" x14ac:dyDescent="0.25">
      <c r="A1613">
        <v>6049</v>
      </c>
      <c r="C1613">
        <v>12</v>
      </c>
    </row>
    <row r="1614" spans="1:4" x14ac:dyDescent="0.25">
      <c r="A1614">
        <v>1717</v>
      </c>
      <c r="C1614">
        <v>144</v>
      </c>
      <c r="D1614">
        <v>24</v>
      </c>
    </row>
    <row r="1615" spans="1:4" x14ac:dyDescent="0.25">
      <c r="A1615">
        <v>735</v>
      </c>
      <c r="C1615">
        <v>144</v>
      </c>
      <c r="D1615">
        <v>12</v>
      </c>
    </row>
    <row r="1616" spans="1:4" x14ac:dyDescent="0.25">
      <c r="A1616">
        <v>835</v>
      </c>
      <c r="C1616">
        <v>24</v>
      </c>
    </row>
    <row r="1617" spans="1:4" x14ac:dyDescent="0.25">
      <c r="A1617">
        <v>3014</v>
      </c>
      <c r="C1617">
        <v>144</v>
      </c>
      <c r="D1617">
        <v>24</v>
      </c>
    </row>
    <row r="1618" spans="1:4" x14ac:dyDescent="0.25">
      <c r="A1618">
        <v>1931</v>
      </c>
      <c r="C1618">
        <v>144</v>
      </c>
      <c r="D1618">
        <v>24</v>
      </c>
    </row>
    <row r="1619" spans="1:4" x14ac:dyDescent="0.25">
      <c r="A1619">
        <v>17036</v>
      </c>
      <c r="C1619">
        <f>VLOOKUP(A1619,[5]Sheet1!$B:$X,16,0)</f>
        <v>144</v>
      </c>
      <c r="D1619">
        <f>VLOOKUP(A1619,[5]Sheet1!$B:$X,23,0)</f>
        <v>12</v>
      </c>
    </row>
    <row r="1620" spans="1:4" x14ac:dyDescent="0.25">
      <c r="A1620">
        <v>4403</v>
      </c>
      <c r="C1620">
        <f>VLOOKUP(A1620,[5]Sheet1!$B:$X,16,0)</f>
        <v>144</v>
      </c>
      <c r="D1620">
        <f>VLOOKUP(A1620,[5]Sheet1!$B:$X,23,0)</f>
        <v>24</v>
      </c>
    </row>
    <row r="1621" spans="1:4" x14ac:dyDescent="0.25">
      <c r="A1621">
        <v>709</v>
      </c>
      <c r="C1621">
        <f>VLOOKUP(A1621,[5]Sheet1!$B:$X,16,0)</f>
        <v>72</v>
      </c>
      <c r="D1621">
        <f>VLOOKUP(A1621,[5]Sheet1!$B:$X,23,0)</f>
        <v>12</v>
      </c>
    </row>
    <row r="1622" spans="1:4" x14ac:dyDescent="0.25">
      <c r="A1622">
        <v>1277</v>
      </c>
      <c r="C1622" t="e">
        <f>VLOOKUP(A1622,[5]Sheet1!$B:$X,16,0)</f>
        <v>#N/A</v>
      </c>
      <c r="D1622" t="e">
        <f>VLOOKUP(A1622,[5]Sheet1!$B:$X,23,0)</f>
        <v>#N/A</v>
      </c>
    </row>
    <row r="1623" spans="1:4" x14ac:dyDescent="0.25">
      <c r="A1623">
        <v>17035</v>
      </c>
      <c r="C1623">
        <f>VLOOKUP(A1623,[5]Sheet1!$B:$X,16,0)</f>
        <v>144</v>
      </c>
      <c r="D1623">
        <f>VLOOKUP(A1623,[5]Sheet1!$B:$X,23,0)</f>
        <v>24</v>
      </c>
    </row>
    <row r="1624" spans="1:4" x14ac:dyDescent="0.25">
      <c r="A1624">
        <v>1215</v>
      </c>
      <c r="C1624">
        <f>VLOOKUP(A1624,[5]Sheet1!$B:$X,16,0)</f>
        <v>12</v>
      </c>
    </row>
    <row r="1625" spans="1:4" x14ac:dyDescent="0.25">
      <c r="A1625">
        <v>3301</v>
      </c>
      <c r="C1625">
        <f>VLOOKUP(A1625,[5]Sheet1!$B:$X,16,0)</f>
        <v>36</v>
      </c>
    </row>
    <row r="1626" spans="1:4" x14ac:dyDescent="0.25">
      <c r="A1626">
        <v>3300</v>
      </c>
      <c r="C1626">
        <f>VLOOKUP(A1626,[5]Sheet1!$B:$X,16,0)</f>
        <v>36</v>
      </c>
    </row>
    <row r="1627" spans="1:4" x14ac:dyDescent="0.25">
      <c r="A1627">
        <v>53169</v>
      </c>
      <c r="C1627">
        <v>36</v>
      </c>
    </row>
    <row r="1628" spans="1:4" x14ac:dyDescent="0.25">
      <c r="A1628">
        <v>2178</v>
      </c>
      <c r="C1628">
        <v>48</v>
      </c>
    </row>
    <row r="1629" spans="1:4" x14ac:dyDescent="0.25">
      <c r="A1629" t="s">
        <v>3303</v>
      </c>
      <c r="C1629">
        <v>144</v>
      </c>
      <c r="D1629">
        <v>24</v>
      </c>
    </row>
    <row r="1630" spans="1:4" x14ac:dyDescent="0.25">
      <c r="A1630">
        <v>1292</v>
      </c>
      <c r="C1630">
        <v>144</v>
      </c>
      <c r="D1630">
        <v>24</v>
      </c>
    </row>
    <row r="1631" spans="1:4" x14ac:dyDescent="0.25">
      <c r="A1631">
        <v>1293</v>
      </c>
      <c r="C1631">
        <v>72</v>
      </c>
      <c r="D1631">
        <v>12</v>
      </c>
    </row>
    <row r="1632" spans="1:4" x14ac:dyDescent="0.25">
      <c r="A1632">
        <v>4569945741</v>
      </c>
      <c r="C1632">
        <v>36</v>
      </c>
    </row>
    <row r="1633" spans="1:4" x14ac:dyDescent="0.25">
      <c r="A1633">
        <v>62133</v>
      </c>
      <c r="C1633">
        <v>36</v>
      </c>
    </row>
    <row r="1634" spans="1:4" x14ac:dyDescent="0.25">
      <c r="A1634">
        <v>2056</v>
      </c>
      <c r="C1634">
        <v>144</v>
      </c>
      <c r="D1634">
        <v>24</v>
      </c>
    </row>
    <row r="1635" spans="1:4" x14ac:dyDescent="0.25">
      <c r="A1635">
        <v>1716</v>
      </c>
      <c r="C1635">
        <v>144</v>
      </c>
      <c r="D1635">
        <v>24</v>
      </c>
    </row>
    <row r="1636" spans="1:4" x14ac:dyDescent="0.25">
      <c r="A1636">
        <v>2222</v>
      </c>
      <c r="C1636">
        <v>72</v>
      </c>
      <c r="D1636">
        <v>24</v>
      </c>
    </row>
    <row r="1637" spans="1:4" x14ac:dyDescent="0.25">
      <c r="A1637">
        <v>834</v>
      </c>
      <c r="C1637">
        <v>24</v>
      </c>
    </row>
    <row r="1638" spans="1:4" x14ac:dyDescent="0.25">
      <c r="A1638" t="s">
        <v>8770</v>
      </c>
      <c r="C1638">
        <v>36</v>
      </c>
    </row>
    <row r="1639" spans="1:4" x14ac:dyDescent="0.25">
      <c r="A1639" t="s">
        <v>8771</v>
      </c>
      <c r="C1639">
        <v>8</v>
      </c>
    </row>
    <row r="1640" spans="1:4" x14ac:dyDescent="0.25">
      <c r="A1640" t="s">
        <v>8772</v>
      </c>
      <c r="C1640">
        <v>8</v>
      </c>
    </row>
    <row r="1641" spans="1:4" x14ac:dyDescent="0.25">
      <c r="A1641" t="s">
        <v>8773</v>
      </c>
      <c r="C1641">
        <v>8</v>
      </c>
    </row>
    <row r="1642" spans="1:4" x14ac:dyDescent="0.25">
      <c r="A1642" t="s">
        <v>8774</v>
      </c>
      <c r="C1642">
        <v>8</v>
      </c>
    </row>
    <row r="1643" spans="1:4" x14ac:dyDescent="0.25">
      <c r="A1643" t="s">
        <v>8775</v>
      </c>
      <c r="C1643">
        <v>10</v>
      </c>
    </row>
    <row r="1644" spans="1:4" x14ac:dyDescent="0.25">
      <c r="A1644" t="s">
        <v>8776</v>
      </c>
      <c r="C1644">
        <v>6</v>
      </c>
    </row>
    <row r="1645" spans="1:4" x14ac:dyDescent="0.25">
      <c r="A1645" t="s">
        <v>8777</v>
      </c>
      <c r="C1645">
        <v>6</v>
      </c>
    </row>
    <row r="1646" spans="1:4" x14ac:dyDescent="0.25">
      <c r="A1646" t="s">
        <v>8778</v>
      </c>
      <c r="C1646">
        <v>24</v>
      </c>
    </row>
    <row r="1647" spans="1:4" x14ac:dyDescent="0.25">
      <c r="A1647" t="s">
        <v>8779</v>
      </c>
      <c r="C1647">
        <v>8</v>
      </c>
    </row>
    <row r="1648" spans="1:4" x14ac:dyDescent="0.25">
      <c r="A1648" t="s">
        <v>8780</v>
      </c>
      <c r="C1648">
        <v>8</v>
      </c>
    </row>
    <row r="1649" spans="1:4" x14ac:dyDescent="0.25">
      <c r="A1649" t="s">
        <v>8781</v>
      </c>
      <c r="C1649">
        <v>72</v>
      </c>
      <c r="D1649">
        <v>12</v>
      </c>
    </row>
    <row r="1650" spans="1:4" x14ac:dyDescent="0.25">
      <c r="A1650" t="s">
        <v>8782</v>
      </c>
      <c r="C1650">
        <v>6</v>
      </c>
    </row>
    <row r="1651" spans="1:4" x14ac:dyDescent="0.25">
      <c r="A1651" t="s">
        <v>8783</v>
      </c>
      <c r="C1651">
        <v>3</v>
      </c>
    </row>
    <row r="1652" spans="1:4" x14ac:dyDescent="0.25">
      <c r="A1652">
        <v>1731</v>
      </c>
      <c r="C1652">
        <v>144</v>
      </c>
      <c r="D1652">
        <v>24</v>
      </c>
    </row>
    <row r="1653" spans="1:4" x14ac:dyDescent="0.25">
      <c r="A1653">
        <v>61500</v>
      </c>
      <c r="C1653">
        <v>24</v>
      </c>
    </row>
    <row r="1654" spans="1:4" x14ac:dyDescent="0.25">
      <c r="A1654">
        <v>2520</v>
      </c>
      <c r="C1654">
        <v>72</v>
      </c>
      <c r="D1654">
        <v>24</v>
      </c>
    </row>
    <row r="1655" spans="1:4" x14ac:dyDescent="0.25">
      <c r="A1655">
        <v>9029</v>
      </c>
      <c r="C1655">
        <v>8</v>
      </c>
    </row>
    <row r="1656" spans="1:4" x14ac:dyDescent="0.25">
      <c r="A1656">
        <v>8256</v>
      </c>
      <c r="C1656">
        <v>25</v>
      </c>
    </row>
    <row r="1657" spans="1:4" x14ac:dyDescent="0.25">
      <c r="A1657">
        <v>8258</v>
      </c>
      <c r="C1657">
        <v>25</v>
      </c>
    </row>
    <row r="1658" spans="1:4" x14ac:dyDescent="0.25">
      <c r="A1658">
        <v>1943</v>
      </c>
      <c r="C1658">
        <v>144</v>
      </c>
      <c r="D1658">
        <v>24</v>
      </c>
    </row>
    <row r="1659" spans="1:4" x14ac:dyDescent="0.25">
      <c r="A1659">
        <v>861</v>
      </c>
      <c r="C1659">
        <v>6</v>
      </c>
    </row>
  </sheetData>
  <autoFilter ref="A1:F1616" xr:uid="{00000000-0009-0000-0000-000008000000}">
    <sortState xmlns:xlrd2="http://schemas.microsoft.com/office/spreadsheetml/2017/richdata2" ref="A2:E1653">
      <sortCondition sortBy="cellColor" ref="A1:A1616" dxfId="44"/>
    </sortState>
  </autoFilter>
  <conditionalFormatting sqref="A1:A1657 A1660:A1048576">
    <cfRule type="duplicateValues" dxfId="22" priority="2"/>
  </conditionalFormatting>
  <conditionalFormatting sqref="A1658:A1659">
    <cfRule type="duplicateValues" dxfId="2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1"/>
  <sheetViews>
    <sheetView workbookViewId="0">
      <selection activeCell="J37" sqref="J37"/>
    </sheetView>
  </sheetViews>
  <sheetFormatPr defaultRowHeight="15" x14ac:dyDescent="0.25"/>
  <cols>
    <col min="1" max="1" width="13.7109375" customWidth="1"/>
    <col min="2" max="2" width="17.140625" customWidth="1"/>
    <col min="3" max="3" width="13.28515625" customWidth="1"/>
    <col min="8" max="10" width="13.28515625" customWidth="1"/>
    <col min="15" max="15" width="22" customWidth="1"/>
    <col min="16" max="16" width="7.5703125" customWidth="1"/>
  </cols>
  <sheetData>
    <row r="1" spans="1:11" x14ac:dyDescent="0.25">
      <c r="A1" t="s">
        <v>7141</v>
      </c>
      <c r="B1" t="s">
        <v>7142</v>
      </c>
      <c r="C1" t="s">
        <v>7143</v>
      </c>
      <c r="D1" t="s">
        <v>7145</v>
      </c>
      <c r="G1" t="s">
        <v>8475</v>
      </c>
      <c r="H1" t="s">
        <v>8476</v>
      </c>
      <c r="I1" t="s">
        <v>8476</v>
      </c>
      <c r="J1" t="s">
        <v>8477</v>
      </c>
      <c r="K1">
        <v>1604</v>
      </c>
    </row>
    <row r="2" spans="1:11" x14ac:dyDescent="0.25">
      <c r="A2" t="s">
        <v>7140</v>
      </c>
      <c r="B2" t="s">
        <v>6806</v>
      </c>
      <c r="C2">
        <v>1</v>
      </c>
      <c r="G2">
        <v>5</v>
      </c>
      <c r="H2" s="43">
        <v>3618.21</v>
      </c>
      <c r="I2" s="43"/>
      <c r="J2" s="44">
        <f>SUM(H2:I2)</f>
        <v>3618.21</v>
      </c>
      <c r="K2" s="44">
        <f>J2/$K$1</f>
        <v>2.2557418952618455</v>
      </c>
    </row>
    <row r="3" spans="1:11" x14ac:dyDescent="0.25">
      <c r="A3">
        <v>10206792</v>
      </c>
      <c r="B3" t="s">
        <v>6605</v>
      </c>
      <c r="C3">
        <v>24</v>
      </c>
      <c r="G3">
        <v>3</v>
      </c>
      <c r="H3" s="43">
        <v>3608.99</v>
      </c>
      <c r="I3" s="43">
        <v>1066.02</v>
      </c>
      <c r="J3" s="44">
        <f t="shared" ref="J3:J4" si="0">SUM(H3:I3)</f>
        <v>4675.01</v>
      </c>
      <c r="K3" s="44">
        <f t="shared" ref="K3:K4" si="1">J3/$K$1</f>
        <v>2.9145947630922695</v>
      </c>
    </row>
    <row r="4" spans="1:11" x14ac:dyDescent="0.25">
      <c r="B4" t="s">
        <v>7044</v>
      </c>
      <c r="C4">
        <v>3</v>
      </c>
      <c r="G4">
        <v>1</v>
      </c>
      <c r="H4" s="43">
        <v>3006.51</v>
      </c>
      <c r="I4" s="43">
        <v>4466.6000000000004</v>
      </c>
      <c r="J4" s="44">
        <f t="shared" si="0"/>
        <v>7473.1100000000006</v>
      </c>
      <c r="K4" s="44">
        <f t="shared" si="1"/>
        <v>4.6590461346633418</v>
      </c>
    </row>
    <row r="5" spans="1:11" x14ac:dyDescent="0.25">
      <c r="B5" t="s">
        <v>7013</v>
      </c>
      <c r="C5">
        <v>1</v>
      </c>
    </row>
    <row r="6" spans="1:11" x14ac:dyDescent="0.25">
      <c r="B6" t="s">
        <v>6823</v>
      </c>
      <c r="C6">
        <v>4</v>
      </c>
      <c r="G6" t="s">
        <v>8478</v>
      </c>
      <c r="K6">
        <v>10591</v>
      </c>
    </row>
    <row r="7" spans="1:11" x14ac:dyDescent="0.25">
      <c r="B7" t="s">
        <v>7027</v>
      </c>
      <c r="C7">
        <v>1</v>
      </c>
      <c r="G7">
        <v>5</v>
      </c>
      <c r="H7">
        <v>8395.7800000000007</v>
      </c>
      <c r="J7" s="44">
        <f t="shared" ref="J7:J9" si="2">SUM(H7:I7)</f>
        <v>8395.7800000000007</v>
      </c>
      <c r="K7" s="44">
        <f>J7/$K$6</f>
        <v>0.7927277877443113</v>
      </c>
    </row>
    <row r="8" spans="1:11" x14ac:dyDescent="0.25">
      <c r="A8" t="s">
        <v>7144</v>
      </c>
      <c r="B8" t="s">
        <v>6659</v>
      </c>
      <c r="C8">
        <v>2</v>
      </c>
      <c r="G8">
        <v>3</v>
      </c>
      <c r="H8">
        <v>6500</v>
      </c>
      <c r="I8">
        <v>2075.13</v>
      </c>
      <c r="J8" s="44">
        <f t="shared" si="2"/>
        <v>8575.130000000001</v>
      </c>
      <c r="K8" s="44">
        <f t="shared" ref="K8:K9" si="3">J8/$K$6</f>
        <v>0.80966197715041077</v>
      </c>
    </row>
    <row r="9" spans="1:11" x14ac:dyDescent="0.25">
      <c r="A9">
        <v>10206803</v>
      </c>
      <c r="B9" t="s">
        <v>6660</v>
      </c>
      <c r="C9">
        <v>2</v>
      </c>
      <c r="G9">
        <v>1</v>
      </c>
      <c r="H9">
        <f>H8-1017</f>
        <v>5483</v>
      </c>
      <c r="I9">
        <v>3798.02</v>
      </c>
      <c r="J9" s="44">
        <f t="shared" si="2"/>
        <v>9281.02</v>
      </c>
      <c r="K9" s="44">
        <f t="shared" si="3"/>
        <v>0.87631196298744218</v>
      </c>
    </row>
    <row r="10" spans="1:11" x14ac:dyDescent="0.25">
      <c r="B10" t="s">
        <v>6661</v>
      </c>
      <c r="C10">
        <v>2</v>
      </c>
    </row>
    <row r="11" spans="1:11" x14ac:dyDescent="0.25">
      <c r="B11" t="s">
        <v>6546</v>
      </c>
      <c r="C11">
        <v>30</v>
      </c>
    </row>
    <row r="12" spans="1:11" x14ac:dyDescent="0.25">
      <c r="B12" t="s">
        <v>6537</v>
      </c>
      <c r="C12">
        <v>48</v>
      </c>
    </row>
    <row r="13" spans="1:11" x14ac:dyDescent="0.25">
      <c r="B13" t="s">
        <v>6668</v>
      </c>
      <c r="C13">
        <v>1</v>
      </c>
    </row>
    <row r="14" spans="1:11" x14ac:dyDescent="0.25">
      <c r="B14" t="s">
        <v>6671</v>
      </c>
      <c r="C14">
        <v>2</v>
      </c>
    </row>
    <row r="15" spans="1:11" x14ac:dyDescent="0.25">
      <c r="B15" t="s">
        <v>6681</v>
      </c>
      <c r="C15">
        <v>1</v>
      </c>
    </row>
    <row r="16" spans="1:11" x14ac:dyDescent="0.25">
      <c r="B16" t="s">
        <v>6685</v>
      </c>
      <c r="C16">
        <v>5</v>
      </c>
    </row>
    <row r="17" spans="6:19" x14ac:dyDescent="0.25">
      <c r="H17" t="s">
        <v>8483</v>
      </c>
      <c r="I17" t="s">
        <v>8484</v>
      </c>
    </row>
    <row r="18" spans="6:19" x14ac:dyDescent="0.25">
      <c r="F18" s="80" t="s">
        <v>8487</v>
      </c>
      <c r="G18" t="s">
        <v>8481</v>
      </c>
      <c r="H18">
        <v>11</v>
      </c>
      <c r="I18">
        <v>86</v>
      </c>
    </row>
    <row r="19" spans="6:19" x14ac:dyDescent="0.25">
      <c r="F19" s="80"/>
      <c r="G19" t="s">
        <v>8482</v>
      </c>
      <c r="H19">
        <v>66</v>
      </c>
      <c r="I19">
        <v>432</v>
      </c>
      <c r="J19">
        <f>SUM(H19:I19)</f>
        <v>498</v>
      </c>
    </row>
    <row r="20" spans="6:19" x14ac:dyDescent="0.25">
      <c r="Q20" t="s">
        <v>8483</v>
      </c>
      <c r="R20" t="s">
        <v>8484</v>
      </c>
    </row>
    <row r="21" spans="6:19" x14ac:dyDescent="0.25">
      <c r="F21" s="80" t="s">
        <v>8485</v>
      </c>
      <c r="G21" t="s">
        <v>8481</v>
      </c>
      <c r="H21">
        <v>47</v>
      </c>
      <c r="I21">
        <v>43</v>
      </c>
      <c r="J21">
        <f>SUM(H21:I21)</f>
        <v>90</v>
      </c>
      <c r="N21" t="s">
        <v>8490</v>
      </c>
      <c r="O21" t="s">
        <v>7897</v>
      </c>
      <c r="P21">
        <f>Q21/6</f>
        <v>10</v>
      </c>
      <c r="Q21">
        <v>60</v>
      </c>
    </row>
    <row r="22" spans="6:19" x14ac:dyDescent="0.25">
      <c r="F22" s="80"/>
      <c r="G22" t="s">
        <v>8482</v>
      </c>
      <c r="H22">
        <v>282</v>
      </c>
      <c r="I22">
        <v>215</v>
      </c>
      <c r="J22">
        <f>SUM(H22:I22)</f>
        <v>497</v>
      </c>
      <c r="N22" t="s">
        <v>8490</v>
      </c>
      <c r="O22" t="s">
        <v>3292</v>
      </c>
      <c r="R22">
        <v>25</v>
      </c>
      <c r="S22">
        <f>R22/5</f>
        <v>5</v>
      </c>
    </row>
    <row r="23" spans="6:19" x14ac:dyDescent="0.25">
      <c r="H23" s="18" t="s">
        <v>8488</v>
      </c>
      <c r="I23" s="18" t="s">
        <v>8484</v>
      </c>
      <c r="J23" s="18" t="s">
        <v>8489</v>
      </c>
      <c r="N23" t="s">
        <v>8491</v>
      </c>
      <c r="O23" t="s">
        <v>7897</v>
      </c>
      <c r="P23">
        <f>Q23/6</f>
        <v>8</v>
      </c>
      <c r="Q23">
        <v>48</v>
      </c>
    </row>
    <row r="24" spans="6:19" x14ac:dyDescent="0.25">
      <c r="H24" s="18"/>
      <c r="I24" s="18">
        <v>43</v>
      </c>
      <c r="J24" s="18">
        <f>J21-H18</f>
        <v>79</v>
      </c>
      <c r="N24" t="s">
        <v>8491</v>
      </c>
      <c r="O24" t="s">
        <v>3292</v>
      </c>
      <c r="R24">
        <v>110</v>
      </c>
      <c r="S24">
        <f t="shared" ref="S24:S25" si="4">R24/5</f>
        <v>22</v>
      </c>
    </row>
    <row r="25" spans="6:19" x14ac:dyDescent="0.25">
      <c r="H25" s="18">
        <f>H22-H19</f>
        <v>216</v>
      </c>
      <c r="I25" s="18">
        <v>215</v>
      </c>
      <c r="J25" s="18">
        <f>J24*5</f>
        <v>395</v>
      </c>
      <c r="O25" t="s">
        <v>3292</v>
      </c>
      <c r="R25">
        <v>45</v>
      </c>
      <c r="S25">
        <f t="shared" si="4"/>
        <v>9</v>
      </c>
    </row>
    <row r="26" spans="6:19" x14ac:dyDescent="0.25">
      <c r="O26" t="s">
        <v>7897</v>
      </c>
      <c r="P26">
        <f t="shared" ref="P26:P28" si="5">Q26/6</f>
        <v>8</v>
      </c>
      <c r="Q26">
        <v>48</v>
      </c>
    </row>
    <row r="27" spans="6:19" x14ac:dyDescent="0.25">
      <c r="I27" s="45" t="s">
        <v>8486</v>
      </c>
      <c r="J27" s="45">
        <f>J19-(J25+H19)</f>
        <v>37</v>
      </c>
      <c r="N27" t="s">
        <v>8492</v>
      </c>
      <c r="O27" t="s">
        <v>7897</v>
      </c>
      <c r="P27">
        <f t="shared" si="5"/>
        <v>12</v>
      </c>
      <c r="Q27">
        <v>72</v>
      </c>
    </row>
    <row r="28" spans="6:19" x14ac:dyDescent="0.25">
      <c r="O28" t="s">
        <v>7897</v>
      </c>
      <c r="P28">
        <f t="shared" si="5"/>
        <v>9</v>
      </c>
      <c r="Q28">
        <v>54</v>
      </c>
    </row>
    <row r="29" spans="6:19" x14ac:dyDescent="0.25">
      <c r="O29" t="s">
        <v>3292</v>
      </c>
      <c r="R29">
        <v>35</v>
      </c>
      <c r="S29">
        <f>R29/5</f>
        <v>7</v>
      </c>
    </row>
    <row r="31" spans="6:19" x14ac:dyDescent="0.25">
      <c r="P31">
        <f>SUM(P21:P30)</f>
        <v>47</v>
      </c>
      <c r="Q31">
        <f>SUM(Q21:Q29)</f>
        <v>282</v>
      </c>
      <c r="R31">
        <f>SUM(R21:R29)</f>
        <v>215</v>
      </c>
      <c r="S31">
        <f>SUM(S21:S30)</f>
        <v>43</v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4.140625" customWidth="1"/>
    <col min="2" max="2" width="11.5703125" customWidth="1"/>
    <col min="3" max="3" width="6.7109375" customWidth="1"/>
    <col min="5" max="6" width="0" hidden="1" customWidth="1"/>
    <col min="7" max="7" width="6.42578125" customWidth="1"/>
    <col min="8" max="8" width="7.140625" customWidth="1"/>
    <col min="9" max="9" width="8.140625" customWidth="1"/>
    <col min="10" max="12" width="7.42578125" customWidth="1"/>
    <col min="13" max="13" width="11.42578125" customWidth="1"/>
  </cols>
  <sheetData>
    <row r="1" spans="1:14" s="25" customFormat="1" ht="45" x14ac:dyDescent="0.25">
      <c r="A1" s="68" t="s">
        <v>4</v>
      </c>
      <c r="B1" s="68" t="s">
        <v>6513</v>
      </c>
      <c r="C1" s="68" t="s">
        <v>8900</v>
      </c>
      <c r="D1" s="68" t="s">
        <v>7329</v>
      </c>
      <c r="E1" s="68" t="s">
        <v>9</v>
      </c>
      <c r="F1" s="68" t="s">
        <v>8902</v>
      </c>
      <c r="G1" s="68" t="s">
        <v>9027</v>
      </c>
      <c r="H1" s="68" t="s">
        <v>8901</v>
      </c>
      <c r="I1" s="69" t="s">
        <v>9022</v>
      </c>
      <c r="J1" s="69" t="s">
        <v>9023</v>
      </c>
      <c r="K1" s="69" t="s">
        <v>9024</v>
      </c>
      <c r="L1" s="69" t="s">
        <v>9025</v>
      </c>
      <c r="M1" s="68" t="s">
        <v>8903</v>
      </c>
      <c r="N1" s="69" t="s">
        <v>9026</v>
      </c>
    </row>
    <row r="2" spans="1:14" x14ac:dyDescent="0.25">
      <c r="A2" s="21" t="s">
        <v>3359</v>
      </c>
      <c r="B2" t="s">
        <v>7307</v>
      </c>
      <c r="C2">
        <v>4</v>
      </c>
      <c r="D2">
        <v>850</v>
      </c>
      <c r="G2">
        <f>VLOOKUP(D2,[5]Sheet1!$B:$X,16,0)</f>
        <v>12</v>
      </c>
      <c r="H2">
        <f t="shared" ref="H2:H65" si="0">G2/C2</f>
        <v>3</v>
      </c>
      <c r="I2">
        <f>VLOOKUP(D2,[5]Sheet1!$B:$V,21,0)</f>
        <v>6.02</v>
      </c>
      <c r="J2">
        <f>VLOOKUP(D2,[5]Sheet1!$B:$V,17,0)</f>
        <v>16.5</v>
      </c>
      <c r="K2">
        <f>VLOOKUP(D2,[5]Sheet1!$B:$V,18,0)</f>
        <v>14.25</v>
      </c>
      <c r="L2">
        <f>VLOOKUP(D2,[5]Sheet1!$B:$V,19,0)</f>
        <v>11</v>
      </c>
      <c r="M2">
        <f>VLOOKUP(B2,[6]Sheet2!$A:$C,3,0)</f>
        <v>480</v>
      </c>
      <c r="N2" t="str">
        <f>VLOOKUP(A2,'[7]Master-April24'!$A:$AP,42,0)</f>
        <v>AWD</v>
      </c>
    </row>
    <row r="3" spans="1:14" x14ac:dyDescent="0.25">
      <c r="A3" s="21" t="s">
        <v>3799</v>
      </c>
      <c r="B3" t="s">
        <v>7701</v>
      </c>
      <c r="C3">
        <v>4</v>
      </c>
      <c r="D3">
        <v>851</v>
      </c>
      <c r="G3">
        <f>VLOOKUP(D3,[5]Sheet1!$B:$X,16,0)</f>
        <v>12</v>
      </c>
      <c r="H3">
        <f t="shared" si="0"/>
        <v>3</v>
      </c>
      <c r="I3">
        <f>VLOOKUP(D3,[5]Sheet1!$B:$V,21,0)</f>
        <v>6.1</v>
      </c>
      <c r="J3">
        <f>VLOOKUP(D3,[5]Sheet1!$B:$V,17,0)</f>
        <v>16.5</v>
      </c>
      <c r="K3">
        <f>VLOOKUP(D3,[5]Sheet1!$B:$V,18,0)</f>
        <v>14</v>
      </c>
      <c r="L3">
        <f>VLOOKUP(D3,[5]Sheet1!$B:$V,19,0)</f>
        <v>11.25</v>
      </c>
      <c r="M3">
        <f>VLOOKUP(B3,[6]Sheet2!$A:$C,3,0)</f>
        <v>629</v>
      </c>
      <c r="N3" t="str">
        <f>VLOOKUP(A3,'[7]Master-April24'!$A:$AP,42,0)</f>
        <v>AWD</v>
      </c>
    </row>
    <row r="4" spans="1:14" x14ac:dyDescent="0.25">
      <c r="A4" s="21" t="s">
        <v>2150</v>
      </c>
      <c r="B4" t="s">
        <v>7274</v>
      </c>
      <c r="C4">
        <v>4</v>
      </c>
      <c r="D4">
        <v>4102</v>
      </c>
      <c r="G4">
        <f>VLOOKUP(D4,[5]Sheet1!$B:$X,16,0)</f>
        <v>12</v>
      </c>
      <c r="H4">
        <f t="shared" si="0"/>
        <v>3</v>
      </c>
      <c r="I4">
        <f>VLOOKUP(D4,[5]Sheet1!$B:$V,21,0)</f>
        <v>8.66</v>
      </c>
      <c r="J4">
        <f>VLOOKUP(D4,[5]Sheet1!$B:$V,17,0)</f>
        <v>12.75</v>
      </c>
      <c r="K4">
        <f>VLOOKUP(D4,[5]Sheet1!$B:$V,18,0)</f>
        <v>12</v>
      </c>
      <c r="L4">
        <f>VLOOKUP(D4,[5]Sheet1!$B:$V,19,0)</f>
        <v>5.25</v>
      </c>
      <c r="M4">
        <f>VLOOKUP(B4,[6]Sheet2!$A:$C,3,0)</f>
        <v>311</v>
      </c>
      <c r="N4" t="str">
        <f>VLOOKUP(A4,'[7]Master-April24'!$A:$AP,42,0)</f>
        <v>AWD</v>
      </c>
    </row>
    <row r="5" spans="1:14" x14ac:dyDescent="0.25">
      <c r="A5" s="21" t="s">
        <v>1550</v>
      </c>
      <c r="B5" t="s">
        <v>6925</v>
      </c>
      <c r="C5">
        <v>3</v>
      </c>
      <c r="D5">
        <v>3161</v>
      </c>
      <c r="G5">
        <f>VLOOKUP(D5,[5]Sheet1!$B:$X,16,0)</f>
        <v>12</v>
      </c>
      <c r="H5">
        <f t="shared" si="0"/>
        <v>4</v>
      </c>
      <c r="I5">
        <f>VLOOKUP(D5,[5]Sheet1!$B:$V,21,0)</f>
        <v>4.6399999999999997</v>
      </c>
      <c r="J5">
        <f>VLOOKUP(D5,[5]Sheet1!$B:$V,17,0)</f>
        <v>12.25</v>
      </c>
      <c r="K5">
        <f>VLOOKUP(D5,[5]Sheet1!$B:$V,18,0)</f>
        <v>10.75</v>
      </c>
      <c r="L5">
        <f>VLOOKUP(D5,[5]Sheet1!$B:$V,19,0)</f>
        <v>5.75</v>
      </c>
      <c r="M5">
        <f>VLOOKUP(B5,[6]Sheet2!$A:$C,3,0)</f>
        <v>246</v>
      </c>
      <c r="N5" t="str">
        <f>VLOOKUP(A5,'[7]Master-April24'!$A:$AP,42,0)</f>
        <v>AWD</v>
      </c>
    </row>
    <row r="6" spans="1:14" x14ac:dyDescent="0.25">
      <c r="A6" s="21" t="s">
        <v>1830</v>
      </c>
      <c r="B6" t="s">
        <v>7317</v>
      </c>
      <c r="C6">
        <v>6</v>
      </c>
      <c r="D6">
        <v>3451</v>
      </c>
      <c r="G6">
        <f>VLOOKUP(D6,[5]Sheet1!$B:$X,16,0)</f>
        <v>24</v>
      </c>
      <c r="H6">
        <f t="shared" si="0"/>
        <v>4</v>
      </c>
      <c r="I6">
        <f>VLOOKUP(D6,[5]Sheet1!$B:$V,21,0)</f>
        <v>12.01</v>
      </c>
      <c r="J6">
        <f>VLOOKUP(D6,[5]Sheet1!$B:$V,17,0)</f>
        <v>11</v>
      </c>
      <c r="K6">
        <f>VLOOKUP(D6,[5]Sheet1!$B:$V,18,0)</f>
        <v>9.75</v>
      </c>
      <c r="L6">
        <f>VLOOKUP(D6,[5]Sheet1!$B:$V,19,0)</f>
        <v>7.5</v>
      </c>
      <c r="M6">
        <f>VLOOKUP(B6,[6]Sheet2!$A:$C,3,0)</f>
        <v>937</v>
      </c>
      <c r="N6" t="str">
        <f>VLOOKUP(A6,'[7]Master-April24'!$A:$AP,42,0)</f>
        <v>AWD</v>
      </c>
    </row>
    <row r="7" spans="1:14" x14ac:dyDescent="0.25">
      <c r="A7" s="21" t="s">
        <v>2913</v>
      </c>
      <c r="B7" t="s">
        <v>6945</v>
      </c>
      <c r="C7">
        <v>6</v>
      </c>
      <c r="D7">
        <v>582</v>
      </c>
      <c r="G7">
        <f>VLOOKUP(D7,[5]Sheet1!$B:$X,16,0)</f>
        <v>24</v>
      </c>
      <c r="H7">
        <f t="shared" si="0"/>
        <v>4</v>
      </c>
      <c r="I7">
        <f>VLOOKUP(D7,[5]Sheet1!$B:$V,21,0)</f>
        <v>15.82</v>
      </c>
      <c r="J7">
        <f>VLOOKUP(D7,[5]Sheet1!$B:$V,17,0)</f>
        <v>10.75</v>
      </c>
      <c r="K7">
        <f>VLOOKUP(D7,[5]Sheet1!$B:$V,18,0)</f>
        <v>8.5</v>
      </c>
      <c r="L7">
        <f>VLOOKUP(D7,[5]Sheet1!$B:$V,19,0)</f>
        <v>7.25</v>
      </c>
      <c r="M7">
        <f>VLOOKUP(B7,[6]Sheet2!$A:$C,3,0)</f>
        <v>1539</v>
      </c>
      <c r="N7" t="str">
        <f>VLOOKUP(A7,'[7]Master-April24'!$A:$AP,42,0)</f>
        <v>AWD</v>
      </c>
    </row>
    <row r="8" spans="1:14" x14ac:dyDescent="0.25">
      <c r="A8" s="21" t="s">
        <v>2911</v>
      </c>
      <c r="B8" t="s">
        <v>6944</v>
      </c>
      <c r="C8">
        <v>6</v>
      </c>
      <c r="D8">
        <v>581</v>
      </c>
      <c r="G8">
        <f>VLOOKUP(D8,[5]Sheet1!$B:$X,16,0)</f>
        <v>24</v>
      </c>
      <c r="H8">
        <f t="shared" si="0"/>
        <v>4</v>
      </c>
      <c r="I8">
        <f>VLOOKUP(D8,[5]Sheet1!$B:$V,21,0)</f>
        <v>16.239999999999998</v>
      </c>
      <c r="J8">
        <f>VLOOKUP(D8,[5]Sheet1!$B:$V,17,0)</f>
        <v>10.75</v>
      </c>
      <c r="K8">
        <f>VLOOKUP(D8,[5]Sheet1!$B:$V,18,0)</f>
        <v>8.5</v>
      </c>
      <c r="L8">
        <f>VLOOKUP(D8,[5]Sheet1!$B:$V,19,0)</f>
        <v>7</v>
      </c>
      <c r="M8">
        <f>VLOOKUP(B8,[6]Sheet2!$A:$C,3,0)</f>
        <v>939</v>
      </c>
      <c r="N8" t="str">
        <f>VLOOKUP(A8,'[7]Master-April24'!$A:$AP,42,0)</f>
        <v>AWD</v>
      </c>
    </row>
    <row r="9" spans="1:14" x14ac:dyDescent="0.25">
      <c r="A9" s="70" t="s">
        <v>3351</v>
      </c>
      <c r="B9" t="s">
        <v>7697</v>
      </c>
      <c r="C9">
        <v>4</v>
      </c>
      <c r="D9">
        <v>847</v>
      </c>
      <c r="G9">
        <f>VLOOKUP(D9,[5]Sheet1!$B:$X,16,0)</f>
        <v>24</v>
      </c>
      <c r="H9">
        <f t="shared" si="0"/>
        <v>6</v>
      </c>
      <c r="I9">
        <f>VLOOKUP(D9,[5]Sheet1!$B:$V,21,0)</f>
        <v>5.5</v>
      </c>
      <c r="J9">
        <f>VLOOKUP(D9,[5]Sheet1!$B:$V,17,0)</f>
        <v>16.5</v>
      </c>
      <c r="K9">
        <f>VLOOKUP(D9,[5]Sheet1!$B:$V,18,0)</f>
        <v>11</v>
      </c>
      <c r="L9">
        <f>VLOOKUP(D9,[5]Sheet1!$B:$V,19,0)</f>
        <v>14.25</v>
      </c>
      <c r="M9">
        <f>VLOOKUP(B9,[6]Sheet2!$A:$C,3,0)</f>
        <v>485</v>
      </c>
      <c r="N9" t="str">
        <f>VLOOKUP(A9,'[7]Master-April24'!$A:$AP,42,0)</f>
        <v>AWD</v>
      </c>
    </row>
    <row r="10" spans="1:14" x14ac:dyDescent="0.25">
      <c r="A10" s="70" t="s">
        <v>3339</v>
      </c>
      <c r="B10" t="s">
        <v>7671</v>
      </c>
      <c r="C10">
        <v>4</v>
      </c>
      <c r="D10">
        <v>842</v>
      </c>
      <c r="G10">
        <f>VLOOKUP(D10,[5]Sheet1!$B:$X,16,0)</f>
        <v>24</v>
      </c>
      <c r="H10">
        <f t="shared" si="0"/>
        <v>6</v>
      </c>
      <c r="I10">
        <f>VLOOKUP(D10,[5]Sheet1!$B:$V,21,0)</f>
        <v>6.26</v>
      </c>
      <c r="J10">
        <f>VLOOKUP(D10,[5]Sheet1!$B:$V,17,0)</f>
        <v>17</v>
      </c>
      <c r="K10">
        <f>VLOOKUP(D10,[5]Sheet1!$B:$V,18,0)</f>
        <v>16.5</v>
      </c>
      <c r="L10">
        <f>VLOOKUP(D10,[5]Sheet1!$B:$V,19,0)</f>
        <v>11</v>
      </c>
      <c r="M10">
        <f>VLOOKUP(B10,[6]Sheet2!$A:$C,3,0)</f>
        <v>356</v>
      </c>
      <c r="N10" t="str">
        <f>VLOOKUP(A10,'[7]Master-April24'!$A:$AP,42,0)</f>
        <v>AWD</v>
      </c>
    </row>
    <row r="11" spans="1:14" x14ac:dyDescent="0.25">
      <c r="A11" s="70" t="s">
        <v>3328</v>
      </c>
      <c r="B11" t="s">
        <v>7669</v>
      </c>
      <c r="C11">
        <v>4</v>
      </c>
      <c r="D11">
        <v>839</v>
      </c>
      <c r="G11">
        <f>VLOOKUP(D11,[5]Sheet1!$B:$X,16,0)</f>
        <v>24</v>
      </c>
      <c r="H11">
        <f t="shared" si="0"/>
        <v>6</v>
      </c>
      <c r="I11">
        <f>VLOOKUP(D11,[5]Sheet1!$B:$V,21,0)</f>
        <v>6.46</v>
      </c>
      <c r="J11">
        <f>VLOOKUP(D11,[5]Sheet1!$B:$V,17,0)</f>
        <v>17</v>
      </c>
      <c r="K11">
        <f>VLOOKUP(D11,[5]Sheet1!$B:$V,18,0)</f>
        <v>16.25</v>
      </c>
      <c r="L11">
        <f>VLOOKUP(D11,[5]Sheet1!$B:$V,19,0)</f>
        <v>11</v>
      </c>
      <c r="M11">
        <f>VLOOKUP(B11,[6]Sheet2!$A:$C,3,0)</f>
        <v>256</v>
      </c>
      <c r="N11" t="str">
        <f>VLOOKUP(A11,'[7]Master-April24'!$A:$AP,42,0)</f>
        <v>AWD</v>
      </c>
    </row>
    <row r="12" spans="1:14" x14ac:dyDescent="0.25">
      <c r="A12" s="70" t="s">
        <v>3335</v>
      </c>
      <c r="B12" t="s">
        <v>7672</v>
      </c>
      <c r="C12">
        <v>4</v>
      </c>
      <c r="D12">
        <v>841</v>
      </c>
      <c r="G12">
        <f>VLOOKUP(D12,[5]Sheet1!$B:$X,16,0)</f>
        <v>24</v>
      </c>
      <c r="H12">
        <f t="shared" si="0"/>
        <v>6</v>
      </c>
      <c r="I12">
        <f>VLOOKUP(D12,[5]Sheet1!$B:$V,21,0)</f>
        <v>6.72</v>
      </c>
      <c r="J12">
        <f>VLOOKUP(D12,[5]Sheet1!$B:$V,17,0)</f>
        <v>16.75</v>
      </c>
      <c r="K12">
        <f>VLOOKUP(D12,[5]Sheet1!$B:$V,18,0)</f>
        <v>16.5</v>
      </c>
      <c r="L12">
        <f>VLOOKUP(D12,[5]Sheet1!$B:$V,19,0)</f>
        <v>11</v>
      </c>
      <c r="M12">
        <f>VLOOKUP(B12,[6]Sheet2!$A:$C,3,0)</f>
        <v>632</v>
      </c>
      <c r="N12" t="str">
        <f>VLOOKUP(A12,'[7]Master-April24'!$A:$AP,42,0)</f>
        <v>AWD</v>
      </c>
    </row>
    <row r="13" spans="1:14" x14ac:dyDescent="0.25">
      <c r="A13" s="70" t="s">
        <v>3333</v>
      </c>
      <c r="B13" t="s">
        <v>7685</v>
      </c>
      <c r="C13">
        <v>4</v>
      </c>
      <c r="D13">
        <v>840</v>
      </c>
      <c r="G13">
        <f>VLOOKUP(D13,[5]Sheet1!$B:$X,16,0)</f>
        <v>24</v>
      </c>
      <c r="H13">
        <f t="shared" si="0"/>
        <v>6</v>
      </c>
      <c r="I13">
        <f>VLOOKUP(D13,[5]Sheet1!$B:$V,21,0)</f>
        <v>6.94</v>
      </c>
      <c r="J13">
        <f>VLOOKUP(D13,[5]Sheet1!$B:$V,17,0)</f>
        <v>17</v>
      </c>
      <c r="K13">
        <f>VLOOKUP(D13,[5]Sheet1!$B:$V,18,0)</f>
        <v>16.5</v>
      </c>
      <c r="L13">
        <f>VLOOKUP(D13,[5]Sheet1!$B:$V,19,0)</f>
        <v>11</v>
      </c>
      <c r="M13">
        <f>VLOOKUP(B13,[6]Sheet2!$A:$C,3,0)</f>
        <v>306</v>
      </c>
      <c r="N13" t="str">
        <f>VLOOKUP(A13,'[7]Master-April24'!$A:$AP,42,0)</f>
        <v>AWD</v>
      </c>
    </row>
    <row r="14" spans="1:14" x14ac:dyDescent="0.25">
      <c r="A14" s="70" t="s">
        <v>1468</v>
      </c>
      <c r="B14" t="s">
        <v>6938</v>
      </c>
      <c r="C14">
        <v>6</v>
      </c>
      <c r="D14">
        <v>3125</v>
      </c>
      <c r="G14">
        <f>VLOOKUP(D14,[5]Sheet1!$B:$X,16,0)</f>
        <v>36</v>
      </c>
      <c r="H14">
        <f t="shared" si="0"/>
        <v>6</v>
      </c>
      <c r="I14">
        <f>VLOOKUP(D14,[5]Sheet1!$B:$V,21,0)</f>
        <v>8.02</v>
      </c>
      <c r="J14">
        <f>VLOOKUP(D14,[5]Sheet1!$B:$V,17,0)</f>
        <v>18</v>
      </c>
      <c r="K14">
        <f>VLOOKUP(D14,[5]Sheet1!$B:$V,18,0)</f>
        <v>14</v>
      </c>
      <c r="L14">
        <f>VLOOKUP(D14,[5]Sheet1!$B:$V,19,0)</f>
        <v>11.5</v>
      </c>
      <c r="M14">
        <f>VLOOKUP(B14,[6]Sheet2!$A:$C,3,0)</f>
        <v>658</v>
      </c>
      <c r="N14" t="str">
        <f>VLOOKUP(A14,'[7]Master-April24'!$A:$AP,42,0)</f>
        <v>AWD</v>
      </c>
    </row>
    <row r="15" spans="1:14" x14ac:dyDescent="0.25">
      <c r="A15" s="70" t="s">
        <v>1827</v>
      </c>
      <c r="B15" t="s">
        <v>7424</v>
      </c>
      <c r="C15">
        <v>6</v>
      </c>
      <c r="D15">
        <v>3450</v>
      </c>
      <c r="G15">
        <f>VLOOKUP(D15,[5]Sheet1!$B:$X,16,0)</f>
        <v>36</v>
      </c>
      <c r="H15">
        <f t="shared" si="0"/>
        <v>6</v>
      </c>
      <c r="I15">
        <f>VLOOKUP(D15,[5]Sheet1!$B:$V,21,0)</f>
        <v>11.62</v>
      </c>
      <c r="J15">
        <f>VLOOKUP(D15,[5]Sheet1!$B:$V,17,0)</f>
        <v>11</v>
      </c>
      <c r="K15">
        <f>VLOOKUP(D15,[5]Sheet1!$B:$V,18,0)</f>
        <v>10.25</v>
      </c>
      <c r="L15">
        <f>VLOOKUP(D15,[5]Sheet1!$B:$V,19,0)</f>
        <v>6</v>
      </c>
      <c r="M15">
        <f>VLOOKUP(B15,[6]Sheet2!$A:$C,3,0)</f>
        <v>323</v>
      </c>
      <c r="N15" t="str">
        <f>VLOOKUP(A15,'[7]Master-April24'!$A:$AP,42,0)</f>
        <v>AWD</v>
      </c>
    </row>
    <row r="16" spans="1:14" x14ac:dyDescent="0.25">
      <c r="A16" s="70" t="s">
        <v>6516</v>
      </c>
      <c r="B16" t="s">
        <v>6943</v>
      </c>
      <c r="C16">
        <v>6</v>
      </c>
      <c r="D16">
        <v>5476</v>
      </c>
      <c r="G16">
        <f>VLOOKUP(D16,[5]Sheet1!$B:$X,16,0)</f>
        <v>36</v>
      </c>
      <c r="H16">
        <f t="shared" si="0"/>
        <v>6</v>
      </c>
      <c r="I16">
        <f>VLOOKUP(D16,[5]Sheet1!$B:$V,21,0)</f>
        <v>12.62</v>
      </c>
      <c r="J16">
        <f>VLOOKUP(D16,[5]Sheet1!$B:$V,17,0)</f>
        <v>12.25</v>
      </c>
      <c r="K16">
        <f>VLOOKUP(D16,[5]Sheet1!$B:$V,18,0)</f>
        <v>7.5</v>
      </c>
      <c r="L16">
        <f>VLOOKUP(D16,[5]Sheet1!$B:$V,19,0)</f>
        <v>7</v>
      </c>
      <c r="M16">
        <f>VLOOKUP(B16,[6]Sheet2!$A:$C,3,0)</f>
        <v>1559</v>
      </c>
      <c r="N16" t="str">
        <f>VLOOKUP(A16,'[7]Master-April24'!$A:$AP,42,0)</f>
        <v>AWD</v>
      </c>
    </row>
    <row r="17" spans="1:14" x14ac:dyDescent="0.25">
      <c r="A17" s="70" t="s">
        <v>3835</v>
      </c>
      <c r="B17" t="s">
        <v>6951</v>
      </c>
      <c r="C17">
        <v>8</v>
      </c>
      <c r="D17">
        <v>5472</v>
      </c>
      <c r="G17">
        <f>VLOOKUP(D17,[5]Sheet1!$B:$X,16,0)</f>
        <v>48</v>
      </c>
      <c r="H17">
        <f t="shared" si="0"/>
        <v>6</v>
      </c>
      <c r="I17">
        <f>VLOOKUP(D17,[5]Sheet1!$B:$V,21,0)</f>
        <v>13.42</v>
      </c>
      <c r="J17">
        <f>VLOOKUP(D17,[5]Sheet1!$B:$V,17,0)</f>
        <v>10.5</v>
      </c>
      <c r="K17">
        <f>VLOOKUP(D17,[5]Sheet1!$B:$V,18,0)</f>
        <v>7.5</v>
      </c>
      <c r="L17">
        <f>VLOOKUP(D17,[5]Sheet1!$B:$V,19,0)</f>
        <v>8</v>
      </c>
      <c r="M17">
        <f>VLOOKUP(B17,[6]Sheet2!$A:$C,3,0)</f>
        <v>773</v>
      </c>
      <c r="N17" t="str">
        <f>VLOOKUP(A17,'[7]Master-April24'!$A:$AP,42,0)</f>
        <v>AWD</v>
      </c>
    </row>
    <row r="18" spans="1:14" x14ac:dyDescent="0.25">
      <c r="A18" t="s">
        <v>4002</v>
      </c>
      <c r="B18" t="s">
        <v>6926</v>
      </c>
      <c r="C18">
        <v>3</v>
      </c>
      <c r="D18">
        <v>41166</v>
      </c>
      <c r="G18">
        <f>VLOOKUP(D18,[5]Sheet1!$B:$X,16,0)</f>
        <v>10</v>
      </c>
      <c r="H18">
        <f t="shared" si="0"/>
        <v>3.3333333333333335</v>
      </c>
      <c r="I18">
        <f>VLOOKUP(D18,[5]Sheet1!$B:$V,21,0)</f>
        <v>51.5</v>
      </c>
      <c r="J18">
        <f>VLOOKUP(D18,[5]Sheet1!$B:$V,17,0)</f>
        <v>18</v>
      </c>
      <c r="K18">
        <f>VLOOKUP(D18,[5]Sheet1!$B:$V,18,0)</f>
        <v>11.5</v>
      </c>
      <c r="L18">
        <f>VLOOKUP(D18,[5]Sheet1!$B:$V,19,0)</f>
        <v>10.5</v>
      </c>
      <c r="M18">
        <f>VLOOKUP(B18,[6]Sheet2!$A:$C,3,0)</f>
        <v>368</v>
      </c>
      <c r="N18" t="str">
        <f>VLOOKUP(A18,'[7]Master-April24'!$A:$AP,42,0)</f>
        <v>AWD</v>
      </c>
    </row>
    <row r="19" spans="1:14" x14ac:dyDescent="0.25">
      <c r="A19" t="s">
        <v>1592</v>
      </c>
      <c r="B19" t="s">
        <v>6942</v>
      </c>
      <c r="C19">
        <v>6</v>
      </c>
      <c r="D19">
        <v>3182</v>
      </c>
      <c r="G19">
        <f>VLOOKUP(D19,[5]Sheet1!$B:$X,16,0)</f>
        <v>36</v>
      </c>
      <c r="H19">
        <f t="shared" si="0"/>
        <v>6</v>
      </c>
      <c r="I19">
        <f>VLOOKUP(D19,[5]Sheet1!$B:$V,21,0)</f>
        <v>3.52</v>
      </c>
      <c r="J19">
        <f>VLOOKUP(D19,[5]Sheet1!$B:$V,17,0)</f>
        <v>23.25</v>
      </c>
      <c r="K19">
        <f>VLOOKUP(D19,[5]Sheet1!$B:$V,18,0)</f>
        <v>8.25</v>
      </c>
      <c r="L19">
        <f>VLOOKUP(D19,[5]Sheet1!$B:$V,19,0)</f>
        <v>6</v>
      </c>
      <c r="M19">
        <f>VLOOKUP(B19,[6]Sheet2!$A:$C,3,0)</f>
        <v>399</v>
      </c>
      <c r="N19" t="str">
        <f>VLOOKUP(A19,'[7]Master-April24'!$A:$AP,42,0)</f>
        <v>AWD</v>
      </c>
    </row>
    <row r="20" spans="1:14" x14ac:dyDescent="0.25">
      <c r="A20" t="s">
        <v>3317</v>
      </c>
      <c r="B20" t="s">
        <v>7359</v>
      </c>
      <c r="C20">
        <v>6</v>
      </c>
      <c r="D20">
        <v>816</v>
      </c>
      <c r="G20">
        <f>VLOOKUP(D20,[5]Sheet1!$B:$X,16,0)</f>
        <v>36</v>
      </c>
      <c r="H20">
        <f t="shared" si="0"/>
        <v>6</v>
      </c>
      <c r="I20">
        <f>VLOOKUP(D20,[5]Sheet1!$B:$V,21,0)</f>
        <v>3.6</v>
      </c>
      <c r="J20">
        <f>VLOOKUP(D20,[5]Sheet1!$B:$V,17,0)</f>
        <v>20.5</v>
      </c>
      <c r="K20">
        <f>VLOOKUP(D20,[5]Sheet1!$B:$V,18,0)</f>
        <v>8.5</v>
      </c>
      <c r="L20">
        <f>VLOOKUP(D20,[5]Sheet1!$B:$V,19,0)</f>
        <v>8.25</v>
      </c>
      <c r="M20">
        <f>VLOOKUP(B20,[6]Sheet2!$A:$C,3,0)</f>
        <v>397</v>
      </c>
      <c r="N20" t="str">
        <f>VLOOKUP(A20,'[7]Master-April24'!$A:$AP,42,0)</f>
        <v>AWD</v>
      </c>
    </row>
    <row r="21" spans="1:14" x14ac:dyDescent="0.25">
      <c r="A21" t="s">
        <v>3315</v>
      </c>
      <c r="B21" t="s">
        <v>7345</v>
      </c>
      <c r="C21">
        <v>6</v>
      </c>
      <c r="D21">
        <v>812</v>
      </c>
      <c r="G21">
        <f>VLOOKUP(D21,[5]Sheet1!$B:$X,16,0)</f>
        <v>36</v>
      </c>
      <c r="H21">
        <f t="shared" si="0"/>
        <v>6</v>
      </c>
      <c r="I21">
        <f>VLOOKUP(D21,[5]Sheet1!$B:$V,21,0)</f>
        <v>3.96</v>
      </c>
      <c r="J21">
        <f>VLOOKUP(D21,[5]Sheet1!$B:$V,17,0)</f>
        <v>20.5</v>
      </c>
      <c r="K21">
        <f>VLOOKUP(D21,[5]Sheet1!$B:$V,18,0)</f>
        <v>8.5</v>
      </c>
      <c r="L21">
        <f>VLOOKUP(D21,[5]Sheet1!$B:$V,19,0)</f>
        <v>8.25</v>
      </c>
      <c r="M21">
        <f>VLOOKUP(B21,[6]Sheet2!$A:$C,3,0)</f>
        <v>475</v>
      </c>
      <c r="N21" t="str">
        <f>VLOOKUP(A21,'[7]Master-April24'!$A:$AP,42,0)</f>
        <v>AWD</v>
      </c>
    </row>
    <row r="22" spans="1:14" x14ac:dyDescent="0.25">
      <c r="A22" s="71" t="s">
        <v>7302</v>
      </c>
      <c r="B22" t="s">
        <v>7299</v>
      </c>
      <c r="C22">
        <v>4</v>
      </c>
      <c r="D22">
        <v>6023</v>
      </c>
      <c r="G22">
        <f>VLOOKUP(D22,[5]Sheet1!$B:$X,16,0)</f>
        <v>24</v>
      </c>
      <c r="H22">
        <f t="shared" si="0"/>
        <v>6</v>
      </c>
      <c r="I22">
        <f>VLOOKUP(D22,[5]Sheet1!$B:$V,21,0)</f>
        <v>4.9400000000000004</v>
      </c>
      <c r="J22">
        <f>VLOOKUP(D22,[5]Sheet1!$B:$V,17,0)</f>
        <v>10.75</v>
      </c>
      <c r="K22">
        <f>VLOOKUP(D22,[5]Sheet1!$B:$V,18,0)</f>
        <v>7.5</v>
      </c>
      <c r="L22">
        <f>VLOOKUP(D22,[5]Sheet1!$B:$V,19,0)</f>
        <v>7</v>
      </c>
      <c r="M22">
        <f>VLOOKUP(B22,[6]Sheet2!$A:$C,3,0)</f>
        <v>334</v>
      </c>
      <c r="N22" t="str">
        <f>VLOOKUP(A22,'[7]Master-April24'!$A:$AP,42,0)</f>
        <v>FBA</v>
      </c>
    </row>
    <row r="23" spans="1:14" x14ac:dyDescent="0.25">
      <c r="A23" t="s">
        <v>1560</v>
      </c>
      <c r="B23" t="s">
        <v>6929</v>
      </c>
      <c r="C23">
        <v>4</v>
      </c>
      <c r="D23">
        <v>3167</v>
      </c>
      <c r="G23">
        <f>VLOOKUP(D23,[5]Sheet1!$B:$X,16,0)</f>
        <v>24</v>
      </c>
      <c r="H23">
        <f t="shared" si="0"/>
        <v>6</v>
      </c>
      <c r="I23">
        <f>VLOOKUP(D23,[5]Sheet1!$B:$V,21,0)</f>
        <v>17.98</v>
      </c>
      <c r="J23">
        <f>VLOOKUP(D23,[5]Sheet1!$B:$V,17,0)</f>
        <v>16</v>
      </c>
      <c r="K23">
        <f>VLOOKUP(D23,[5]Sheet1!$B:$V,18,0)</f>
        <v>12</v>
      </c>
      <c r="L23">
        <f>VLOOKUP(D23,[5]Sheet1!$B:$V,19,0)</f>
        <v>10</v>
      </c>
      <c r="M23">
        <f>VLOOKUP(B23,[6]Sheet2!$A:$C,3,0)</f>
        <v>1272</v>
      </c>
      <c r="N23" t="str">
        <f>VLOOKUP(A23,'[7]Master-April24'!$A:$AP,42,0)</f>
        <v>AWD</v>
      </c>
    </row>
    <row r="24" spans="1:14" x14ac:dyDescent="0.25">
      <c r="A24" t="s">
        <v>6562</v>
      </c>
      <c r="B24" t="s">
        <v>6559</v>
      </c>
      <c r="C24">
        <v>4</v>
      </c>
      <c r="D24">
        <v>5086</v>
      </c>
      <c r="G24">
        <f>VLOOKUP(D24,[5]Sheet1!$B:$X,16,0)</f>
        <v>30</v>
      </c>
      <c r="H24">
        <f t="shared" si="0"/>
        <v>7.5</v>
      </c>
      <c r="I24">
        <f>VLOOKUP(D24,[5]Sheet1!$B:$V,21,0)</f>
        <v>29.58</v>
      </c>
      <c r="J24">
        <f>VLOOKUP(D24,[5]Sheet1!$B:$V,17,0)</f>
        <v>20.5</v>
      </c>
      <c r="K24">
        <f>VLOOKUP(D24,[5]Sheet1!$B:$V,18,0)</f>
        <v>10</v>
      </c>
      <c r="L24">
        <f>VLOOKUP(D24,[5]Sheet1!$B:$V,19,0)</f>
        <v>28.75</v>
      </c>
      <c r="M24">
        <f>VLOOKUP(B24,[6]Sheet2!$A:$C,3,0)</f>
        <v>255</v>
      </c>
      <c r="N24" t="str">
        <f>VLOOKUP(A24,'[7]Master-April24'!$A:$AP,42,0)</f>
        <v>FBA</v>
      </c>
    </row>
    <row r="25" spans="1:14" x14ac:dyDescent="0.25">
      <c r="A25" t="s">
        <v>2595</v>
      </c>
      <c r="B25" t="s">
        <v>6874</v>
      </c>
      <c r="C25">
        <v>1</v>
      </c>
      <c r="D25">
        <v>510</v>
      </c>
      <c r="G25">
        <f>VLOOKUP(D25,[5]Sheet1!$B:$X,16,0)</f>
        <v>50</v>
      </c>
      <c r="H25">
        <f t="shared" si="0"/>
        <v>50</v>
      </c>
      <c r="I25">
        <f>VLOOKUP(D25,[5]Sheet1!$B:$V,21,0)</f>
        <v>25.14</v>
      </c>
      <c r="J25">
        <f>VLOOKUP(D25,[5]Sheet1!$B:$V,17,0)</f>
        <v>17.75</v>
      </c>
      <c r="K25">
        <f>VLOOKUP(D25,[5]Sheet1!$B:$V,18,0)</f>
        <v>12</v>
      </c>
      <c r="L25">
        <f>VLOOKUP(D25,[5]Sheet1!$B:$V,19,0)</f>
        <v>5.5</v>
      </c>
      <c r="M25">
        <f>VLOOKUP(B25,[6]Sheet2!$A:$C,3,0)</f>
        <v>8844</v>
      </c>
      <c r="N25" t="str">
        <f>VLOOKUP(A25,'[7]Master-April24'!$A:$AP,42,0)</f>
        <v>AWD</v>
      </c>
    </row>
    <row r="26" spans="1:14" x14ac:dyDescent="0.25">
      <c r="A26" t="s">
        <v>7116</v>
      </c>
      <c r="B26" t="s">
        <v>6874</v>
      </c>
      <c r="C26">
        <v>1</v>
      </c>
      <c r="D26">
        <v>510</v>
      </c>
      <c r="G26">
        <f>VLOOKUP(D26,[5]Sheet1!$B:$X,16,0)</f>
        <v>50</v>
      </c>
      <c r="H26">
        <f t="shared" si="0"/>
        <v>50</v>
      </c>
      <c r="I26">
        <f>VLOOKUP(D26,[5]Sheet1!$B:$V,21,0)</f>
        <v>25.14</v>
      </c>
      <c r="J26">
        <f>VLOOKUP(D26,[5]Sheet1!$B:$V,17,0)</f>
        <v>17.75</v>
      </c>
      <c r="K26">
        <f>VLOOKUP(D26,[5]Sheet1!$B:$V,18,0)</f>
        <v>12</v>
      </c>
      <c r="L26">
        <f>VLOOKUP(D26,[5]Sheet1!$B:$V,19,0)</f>
        <v>5.5</v>
      </c>
      <c r="M26">
        <f>VLOOKUP(B26,[6]Sheet2!$A:$C,3,0)</f>
        <v>8844</v>
      </c>
      <c r="N26" t="e">
        <f>VLOOKUP(A26,'[7]Master-April24'!$A:$AP,42,0)</f>
        <v>#N/A</v>
      </c>
    </row>
    <row r="27" spans="1:14" x14ac:dyDescent="0.25">
      <c r="A27" t="s">
        <v>3049</v>
      </c>
      <c r="B27" t="s">
        <v>6880</v>
      </c>
      <c r="C27">
        <v>1</v>
      </c>
      <c r="D27">
        <v>6301</v>
      </c>
      <c r="E27">
        <f>VLOOKUP(D27,[5]Sheet1!$B:$X,23,0)</f>
        <v>24</v>
      </c>
      <c r="F27">
        <f>E27/C27</f>
        <v>24</v>
      </c>
      <c r="G27">
        <f>VLOOKUP(D27,[5]Sheet1!$B:$X,16,0)</f>
        <v>144</v>
      </c>
      <c r="H27">
        <f t="shared" si="0"/>
        <v>144</v>
      </c>
      <c r="I27">
        <f>VLOOKUP(D27,[5]Sheet1!$B:$V,21,0)</f>
        <v>20</v>
      </c>
      <c r="J27">
        <f>VLOOKUP(D27,[5]Sheet1!$B:$V,17,0)</f>
        <v>15</v>
      </c>
      <c r="K27">
        <f>VLOOKUP(D27,[5]Sheet1!$B:$V,18,0)</f>
        <v>14.25</v>
      </c>
      <c r="L27">
        <f>VLOOKUP(D27,[5]Sheet1!$B:$V,19,0)</f>
        <v>13.25</v>
      </c>
      <c r="M27">
        <f>VLOOKUP(B27,[6]Sheet2!$A:$C,3,0)</f>
        <v>7652</v>
      </c>
      <c r="N27" t="str">
        <f>VLOOKUP(A27,'[7]Master-April24'!$A:$AP,42,0)</f>
        <v>AWD</v>
      </c>
    </row>
    <row r="28" spans="1:14" x14ac:dyDescent="0.25">
      <c r="A28" t="s">
        <v>6852</v>
      </c>
      <c r="B28" t="s">
        <v>6770</v>
      </c>
      <c r="C28">
        <v>1</v>
      </c>
      <c r="D28">
        <v>3467</v>
      </c>
      <c r="E28">
        <f>VLOOKUP(D28,[5]Sheet1!$B:$X,23,0)</f>
        <v>24</v>
      </c>
      <c r="F28">
        <f>E28/C28</f>
        <v>24</v>
      </c>
      <c r="G28">
        <f>VLOOKUP(D28,[5]Sheet1!$B:$X,16,0)</f>
        <v>72</v>
      </c>
      <c r="H28">
        <f t="shared" si="0"/>
        <v>72</v>
      </c>
      <c r="I28">
        <f>VLOOKUP(D28,[5]Sheet1!$B:$V,21,0)</f>
        <v>30.58</v>
      </c>
      <c r="J28">
        <f>VLOOKUP(D28,[5]Sheet1!$B:$V,17,0)</f>
        <v>13.5</v>
      </c>
      <c r="K28">
        <f>VLOOKUP(D28,[5]Sheet1!$B:$V,18,0)</f>
        <v>13.25</v>
      </c>
      <c r="L28">
        <f>VLOOKUP(D28,[5]Sheet1!$B:$V,19,0)</f>
        <v>12</v>
      </c>
      <c r="M28">
        <f>VLOOKUP(B28,[6]Sheet2!$A:$C,3,0)</f>
        <v>6925</v>
      </c>
      <c r="N28" t="str">
        <f>VLOOKUP(A28,'[7]Master-April24'!$A:$AP,42,0)</f>
        <v>AWD</v>
      </c>
    </row>
    <row r="29" spans="1:14" x14ac:dyDescent="0.25">
      <c r="A29" t="s">
        <v>3006</v>
      </c>
      <c r="B29" t="s">
        <v>7079</v>
      </c>
      <c r="C29">
        <v>1</v>
      </c>
      <c r="D29">
        <v>608</v>
      </c>
      <c r="E29">
        <f>VLOOKUP(D29,[5]Sheet1!$B:$X,23,0)</f>
        <v>24</v>
      </c>
      <c r="F29">
        <f>E29/C29</f>
        <v>24</v>
      </c>
      <c r="G29">
        <f>VLOOKUP(D29,[5]Sheet1!$B:$X,16,0)</f>
        <v>72</v>
      </c>
      <c r="H29">
        <f t="shared" si="0"/>
        <v>72</v>
      </c>
      <c r="I29">
        <f>VLOOKUP(D29,[5]Sheet1!$B:$V,21,0)</f>
        <v>24.78</v>
      </c>
      <c r="J29">
        <f>VLOOKUP(D29,[5]Sheet1!$B:$V,17,0)</f>
        <v>14.75</v>
      </c>
      <c r="K29">
        <f>VLOOKUP(D29,[5]Sheet1!$B:$V,18,0)</f>
        <v>9.5</v>
      </c>
      <c r="L29">
        <f>VLOOKUP(D29,[5]Sheet1!$B:$V,19,0)</f>
        <v>6.5</v>
      </c>
      <c r="M29">
        <f>VLOOKUP(B29,[6]Sheet2!$A:$C,3,0)</f>
        <v>6238</v>
      </c>
      <c r="N29" t="str">
        <f>VLOOKUP(A29,'[7]Master-April24'!$A:$AP,42,0)</f>
        <v>AWD</v>
      </c>
    </row>
    <row r="30" spans="1:14" x14ac:dyDescent="0.25">
      <c r="A30" t="s">
        <v>7077</v>
      </c>
      <c r="B30" t="s">
        <v>7079</v>
      </c>
      <c r="C30">
        <v>1</v>
      </c>
      <c r="D30">
        <v>608</v>
      </c>
      <c r="E30">
        <f>VLOOKUP(D30,[5]Sheet1!$B:$X,23,0)</f>
        <v>24</v>
      </c>
      <c r="F30">
        <f>E30/C30</f>
        <v>24</v>
      </c>
      <c r="G30">
        <f>VLOOKUP(D30,[5]Sheet1!$B:$X,16,0)</f>
        <v>72</v>
      </c>
      <c r="H30">
        <f t="shared" si="0"/>
        <v>72</v>
      </c>
      <c r="I30">
        <f>VLOOKUP(D30,[5]Sheet1!$B:$V,21,0)</f>
        <v>24.78</v>
      </c>
      <c r="J30">
        <f>VLOOKUP(D30,[5]Sheet1!$B:$V,17,0)</f>
        <v>14.75</v>
      </c>
      <c r="K30">
        <f>VLOOKUP(D30,[5]Sheet1!$B:$V,18,0)</f>
        <v>9.5</v>
      </c>
      <c r="L30">
        <f>VLOOKUP(D30,[5]Sheet1!$B:$V,19,0)</f>
        <v>6.5</v>
      </c>
      <c r="M30">
        <f>VLOOKUP(B30,[6]Sheet2!$A:$C,3,0)</f>
        <v>6238</v>
      </c>
      <c r="N30" t="e">
        <f>VLOOKUP(A30,'[7]Master-April24'!$A:$AP,42,0)</f>
        <v>#N/A</v>
      </c>
    </row>
    <row r="31" spans="1:14" x14ac:dyDescent="0.25">
      <c r="A31" t="s">
        <v>1346</v>
      </c>
      <c r="B31" t="s">
        <v>6864</v>
      </c>
      <c r="C31">
        <v>1</v>
      </c>
      <c r="D31">
        <v>2901</v>
      </c>
      <c r="G31">
        <f>VLOOKUP(D31,[5]Sheet1!$B:$X,16,0)</f>
        <v>48</v>
      </c>
      <c r="H31">
        <f t="shared" si="0"/>
        <v>48</v>
      </c>
      <c r="I31">
        <f>VLOOKUP(D31,[5]Sheet1!$B:$V,21,0)</f>
        <v>11.06</v>
      </c>
      <c r="J31">
        <f>VLOOKUP(D31,[5]Sheet1!$B:$V,17,0)</f>
        <v>18</v>
      </c>
      <c r="K31">
        <f>VLOOKUP(D31,[5]Sheet1!$B:$V,18,0)</f>
        <v>10.25</v>
      </c>
      <c r="L31">
        <f>VLOOKUP(D31,[5]Sheet1!$B:$V,19,0)</f>
        <v>8</v>
      </c>
      <c r="M31">
        <f>VLOOKUP(B31,[6]Sheet2!$A:$C,3,0)</f>
        <v>5710</v>
      </c>
      <c r="N31" t="str">
        <f>VLOOKUP(A31,'[7]Master-April24'!$A:$AP,42,0)</f>
        <v>AWD</v>
      </c>
    </row>
    <row r="32" spans="1:14" x14ac:dyDescent="0.25">
      <c r="A32" t="s">
        <v>2451</v>
      </c>
      <c r="B32" t="s">
        <v>7659</v>
      </c>
      <c r="C32">
        <v>1</v>
      </c>
      <c r="D32">
        <v>5043</v>
      </c>
      <c r="G32">
        <f>VLOOKUP(D32,[5]Sheet1!$B:$X,16,0)</f>
        <v>48</v>
      </c>
      <c r="H32">
        <f t="shared" si="0"/>
        <v>48</v>
      </c>
      <c r="I32">
        <f>VLOOKUP(D32,[5]Sheet1!$B:$V,21,0)</f>
        <v>16.22</v>
      </c>
      <c r="J32">
        <f>VLOOKUP(D32,[5]Sheet1!$B:$V,17,0)</f>
        <v>12.75</v>
      </c>
      <c r="K32">
        <f>VLOOKUP(D32,[5]Sheet1!$B:$V,18,0)</f>
        <v>9.75</v>
      </c>
      <c r="L32">
        <f>VLOOKUP(D32,[5]Sheet1!$B:$V,19,0)</f>
        <v>7</v>
      </c>
      <c r="M32">
        <f>VLOOKUP(B32,[6]Sheet2!$A:$C,3,0)</f>
        <v>3885</v>
      </c>
      <c r="N32" t="str">
        <f>VLOOKUP(A32,'[7]Master-April24'!$A:$AP,42,0)</f>
        <v>AWD</v>
      </c>
    </row>
    <row r="33" spans="1:14" x14ac:dyDescent="0.25">
      <c r="A33" t="s">
        <v>1101</v>
      </c>
      <c r="B33" t="s">
        <v>7395</v>
      </c>
      <c r="C33">
        <v>2</v>
      </c>
      <c r="D33">
        <v>2227</v>
      </c>
      <c r="E33">
        <f>VLOOKUP(D33,[5]Sheet1!$B:$X,23,0)</f>
        <v>24</v>
      </c>
      <c r="F33">
        <f>E33/C33</f>
        <v>12</v>
      </c>
      <c r="G33">
        <f>VLOOKUP(D33,[5]Sheet1!$B:$X,16,0)</f>
        <v>72</v>
      </c>
      <c r="H33">
        <f t="shared" si="0"/>
        <v>36</v>
      </c>
      <c r="I33">
        <f>VLOOKUP(D33,[5]Sheet1!$B:$V,21,0)</f>
        <v>15.28</v>
      </c>
      <c r="J33">
        <f>VLOOKUP(D33,[5]Sheet1!$B:$V,17,0)</f>
        <v>20.75</v>
      </c>
      <c r="K33">
        <f>VLOOKUP(D33,[5]Sheet1!$B:$V,18,0)</f>
        <v>7.25</v>
      </c>
      <c r="L33">
        <f>VLOOKUP(D33,[5]Sheet1!$B:$V,19,0)</f>
        <v>6.5</v>
      </c>
      <c r="M33">
        <f>VLOOKUP(B33,[6]Sheet2!$A:$C,3,0)</f>
        <v>3597</v>
      </c>
      <c r="N33" t="str">
        <f>VLOOKUP(A33,'[7]Master-April24'!$A:$AP,42,0)</f>
        <v>AWD</v>
      </c>
    </row>
    <row r="34" spans="1:14" x14ac:dyDescent="0.25">
      <c r="A34" t="s">
        <v>6531</v>
      </c>
      <c r="B34" t="s">
        <v>6919</v>
      </c>
      <c r="C34">
        <v>2</v>
      </c>
      <c r="D34">
        <v>5190</v>
      </c>
      <c r="E34">
        <f>VLOOKUP(D34,[5]Sheet1!$B:$X,23,0)</f>
        <v>24</v>
      </c>
      <c r="F34">
        <f>E34/C34</f>
        <v>12</v>
      </c>
      <c r="G34">
        <f>VLOOKUP(D34,[5]Sheet1!$B:$X,16,0)</f>
        <v>144</v>
      </c>
      <c r="H34">
        <f t="shared" si="0"/>
        <v>72</v>
      </c>
      <c r="I34">
        <f>VLOOKUP(D34,[5]Sheet1!$B:$V,21,0)</f>
        <v>41.52</v>
      </c>
      <c r="J34">
        <f>VLOOKUP(D34,[5]Sheet1!$B:$V,17,0)</f>
        <v>18.5</v>
      </c>
      <c r="K34">
        <f>VLOOKUP(D34,[5]Sheet1!$B:$V,18,0)</f>
        <v>12.5</v>
      </c>
      <c r="L34">
        <f>VLOOKUP(D34,[5]Sheet1!$B:$V,19,0)</f>
        <v>10.5</v>
      </c>
      <c r="M34">
        <f>VLOOKUP(B34,[6]Sheet2!$A:$C,3,0)</f>
        <v>3361</v>
      </c>
      <c r="N34" t="str">
        <f>VLOOKUP(A34,'[7]Master-April24'!$A:$AP,42,0)</f>
        <v>AWD</v>
      </c>
    </row>
    <row r="35" spans="1:14" x14ac:dyDescent="0.25">
      <c r="A35" t="s">
        <v>2248</v>
      </c>
      <c r="B35" t="s">
        <v>7680</v>
      </c>
      <c r="C35">
        <v>1</v>
      </c>
      <c r="D35">
        <v>4398</v>
      </c>
      <c r="E35">
        <f>VLOOKUP(D35,[5]Sheet1!$B:$X,23,0)</f>
        <v>24</v>
      </c>
      <c r="F35">
        <f>E35/C35</f>
        <v>24</v>
      </c>
      <c r="G35">
        <f>VLOOKUP(D35,[5]Sheet1!$B:$X,16,0)</f>
        <v>144</v>
      </c>
      <c r="H35">
        <f t="shared" si="0"/>
        <v>144</v>
      </c>
      <c r="I35">
        <f>VLOOKUP(D35,[5]Sheet1!$B:$V,21,0)</f>
        <v>10.119999999999999</v>
      </c>
      <c r="J35">
        <f>VLOOKUP(D35,[5]Sheet1!$B:$V,17,0)</f>
        <v>14.25</v>
      </c>
      <c r="K35">
        <f>VLOOKUP(D35,[5]Sheet1!$B:$V,18,0)</f>
        <v>11.75</v>
      </c>
      <c r="L35">
        <f>VLOOKUP(D35,[5]Sheet1!$B:$V,19,0)</f>
        <v>9</v>
      </c>
      <c r="M35">
        <f>VLOOKUP(B35,[6]Sheet2!$A:$C,3,0)</f>
        <v>3303</v>
      </c>
      <c r="N35" t="str">
        <f>VLOOKUP(A35,'[7]Master-April24'!$A:$AP,42,0)</f>
        <v>AWD</v>
      </c>
    </row>
    <row r="36" spans="1:14" x14ac:dyDescent="0.25">
      <c r="A36" t="s">
        <v>3026</v>
      </c>
      <c r="B36" t="s">
        <v>7175</v>
      </c>
      <c r="C36">
        <v>1</v>
      </c>
      <c r="D36">
        <v>6110</v>
      </c>
      <c r="G36">
        <f>VLOOKUP(D36,[5]Sheet1!$B:$X,16,0)</f>
        <v>36</v>
      </c>
      <c r="H36">
        <f t="shared" si="0"/>
        <v>36</v>
      </c>
      <c r="I36">
        <f>VLOOKUP(D36,[5]Sheet1!$B:$V,21,0)</f>
        <v>5.42</v>
      </c>
      <c r="J36">
        <f>VLOOKUP(D36,[5]Sheet1!$B:$V,17,0)</f>
        <v>9.5</v>
      </c>
      <c r="K36">
        <f>VLOOKUP(D36,[5]Sheet1!$B:$V,18,0)</f>
        <v>9.75</v>
      </c>
      <c r="L36">
        <f>VLOOKUP(D36,[5]Sheet1!$B:$V,19,0)</f>
        <v>8.5</v>
      </c>
      <c r="M36">
        <f>VLOOKUP(B36,[6]Sheet2!$A:$C,3,0)</f>
        <v>3302</v>
      </c>
      <c r="N36" t="str">
        <f>VLOOKUP(A36,'[7]Master-April24'!$A:$AP,42,0)</f>
        <v>AWD</v>
      </c>
    </row>
    <row r="37" spans="1:14" x14ac:dyDescent="0.25">
      <c r="A37" t="s">
        <v>1401</v>
      </c>
      <c r="B37" t="s">
        <v>7665</v>
      </c>
      <c r="C37">
        <v>1</v>
      </c>
      <c r="D37">
        <v>3100</v>
      </c>
      <c r="G37">
        <f>VLOOKUP(D37,[5]Sheet1!$B:$X,16,0)</f>
        <v>48</v>
      </c>
      <c r="H37">
        <f t="shared" si="0"/>
        <v>48</v>
      </c>
      <c r="I37">
        <f>VLOOKUP(D37,[5]Sheet1!$B:$V,21,0)</f>
        <v>34.72</v>
      </c>
      <c r="J37">
        <f>VLOOKUP(D37,[5]Sheet1!$B:$V,17,0)</f>
        <v>13</v>
      </c>
      <c r="K37">
        <f>VLOOKUP(D37,[5]Sheet1!$B:$V,18,0)</f>
        <v>12</v>
      </c>
      <c r="L37">
        <f>VLOOKUP(D37,[5]Sheet1!$B:$V,19,0)</f>
        <v>10.25</v>
      </c>
      <c r="M37">
        <f>VLOOKUP(B37,[6]Sheet2!$A:$C,3,0)</f>
        <v>3292</v>
      </c>
      <c r="N37" t="str">
        <f>VLOOKUP(A37,'[7]Master-April24'!$A:$AP,42,0)</f>
        <v>AWD</v>
      </c>
    </row>
    <row r="38" spans="1:14" x14ac:dyDescent="0.25">
      <c r="A38" t="s">
        <v>2422</v>
      </c>
      <c r="B38" t="s">
        <v>6869</v>
      </c>
      <c r="C38">
        <v>1</v>
      </c>
      <c r="D38">
        <v>5027</v>
      </c>
      <c r="G38">
        <f>VLOOKUP(D38,[5]Sheet1!$B:$X,16,0)</f>
        <v>48</v>
      </c>
      <c r="H38">
        <f t="shared" si="0"/>
        <v>48</v>
      </c>
      <c r="I38">
        <f>VLOOKUP(D38,[5]Sheet1!$B:$V,21,0)</f>
        <v>11.16</v>
      </c>
      <c r="J38">
        <f>VLOOKUP(D38,[5]Sheet1!$B:$V,17,0)</f>
        <v>14.75</v>
      </c>
      <c r="K38">
        <f>VLOOKUP(D38,[5]Sheet1!$B:$V,18,0)</f>
        <v>11.5</v>
      </c>
      <c r="L38">
        <f>VLOOKUP(D38,[5]Sheet1!$B:$V,19,0)</f>
        <v>3.5</v>
      </c>
      <c r="M38">
        <f>VLOOKUP(B38,[6]Sheet2!$A:$C,3,0)</f>
        <v>3239</v>
      </c>
      <c r="N38" t="str">
        <f>VLOOKUP(A38,'[7]Master-April24'!$A:$AP,42,0)</f>
        <v>AWD</v>
      </c>
    </row>
    <row r="39" spans="1:14" x14ac:dyDescent="0.25">
      <c r="A39" t="s">
        <v>7100</v>
      </c>
      <c r="B39" t="s">
        <v>7702</v>
      </c>
      <c r="C39">
        <v>6</v>
      </c>
      <c r="D39">
        <v>5053</v>
      </c>
      <c r="G39">
        <f>VLOOKUP(D39,[5]Sheet1!$B:$X,16,0)</f>
        <v>48</v>
      </c>
      <c r="H39">
        <f t="shared" si="0"/>
        <v>8</v>
      </c>
      <c r="I39">
        <f>VLOOKUP(D39,[5]Sheet1!$B:$V,21,0)</f>
        <v>34.979999999999997</v>
      </c>
      <c r="J39">
        <f>VLOOKUP(D39,[5]Sheet1!$B:$V,17,0)</f>
        <v>15.5</v>
      </c>
      <c r="K39">
        <f>VLOOKUP(D39,[5]Sheet1!$B:$V,18,0)</f>
        <v>10</v>
      </c>
      <c r="L39">
        <f>VLOOKUP(D39,[5]Sheet1!$B:$V,19,0)</f>
        <v>9</v>
      </c>
      <c r="M39">
        <f>VLOOKUP(B39,[6]Sheet2!$A:$C,3,0)</f>
        <v>3162</v>
      </c>
      <c r="N39" t="str">
        <f>VLOOKUP(A39,'[7]Master-April24'!$A:$AP,42,0)</f>
        <v>AWD</v>
      </c>
    </row>
    <row r="40" spans="1:14" x14ac:dyDescent="0.25">
      <c r="A40" t="s">
        <v>24</v>
      </c>
      <c r="B40" t="s">
        <v>6857</v>
      </c>
      <c r="C40">
        <v>1</v>
      </c>
      <c r="D40">
        <v>336</v>
      </c>
      <c r="E40">
        <f>VLOOKUP(D40,[5]Sheet1!$B:$X,23,0)</f>
        <v>24</v>
      </c>
      <c r="F40">
        <f t="shared" ref="F40:F45" si="1">E40/C40</f>
        <v>24</v>
      </c>
      <c r="G40">
        <f>VLOOKUP(D40,[5]Sheet1!$B:$X,16,0)</f>
        <v>144</v>
      </c>
      <c r="H40">
        <f t="shared" si="0"/>
        <v>144</v>
      </c>
      <c r="I40">
        <f>VLOOKUP(D40,[5]Sheet1!$B:$V,21,0)</f>
        <v>24.66</v>
      </c>
      <c r="J40">
        <f>VLOOKUP(D40,[5]Sheet1!$B:$V,17,0)</f>
        <v>15.25</v>
      </c>
      <c r="K40">
        <f>VLOOKUP(D40,[5]Sheet1!$B:$V,18,0)</f>
        <v>13</v>
      </c>
      <c r="L40">
        <f>VLOOKUP(D40,[5]Sheet1!$B:$V,19,0)</f>
        <v>7.5</v>
      </c>
      <c r="M40">
        <f>VLOOKUP(B40,[6]Sheet2!$A:$C,3,0)</f>
        <v>3102</v>
      </c>
      <c r="N40" t="e">
        <f>VLOOKUP(A40,'[7]Master-April24'!$A:$AP,42,0)</f>
        <v>#N/A</v>
      </c>
    </row>
    <row r="41" spans="1:14" x14ac:dyDescent="0.25">
      <c r="A41" t="s">
        <v>7152</v>
      </c>
      <c r="B41" t="s">
        <v>6862</v>
      </c>
      <c r="C41">
        <v>1</v>
      </c>
      <c r="D41">
        <v>2306</v>
      </c>
      <c r="E41">
        <f>VLOOKUP(D41,[5]Sheet1!$B:$X,23,0)</f>
        <v>24</v>
      </c>
      <c r="F41">
        <f t="shared" si="1"/>
        <v>24</v>
      </c>
      <c r="G41">
        <f>VLOOKUP(D41,[5]Sheet1!$B:$X,16,0)</f>
        <v>144</v>
      </c>
      <c r="H41">
        <f t="shared" si="0"/>
        <v>144</v>
      </c>
      <c r="I41">
        <f>VLOOKUP(D41,[5]Sheet1!$B:$V,21,0)</f>
        <v>14.9</v>
      </c>
      <c r="J41">
        <f>VLOOKUP(D41,[5]Sheet1!$B:$V,17,0)</f>
        <v>15.25</v>
      </c>
      <c r="K41">
        <f>VLOOKUP(D41,[5]Sheet1!$B:$V,18,0)</f>
        <v>15</v>
      </c>
      <c r="L41">
        <f>VLOOKUP(D41,[5]Sheet1!$B:$V,19,0)</f>
        <v>9.75</v>
      </c>
      <c r="M41">
        <f>VLOOKUP(B41,[6]Sheet2!$A:$C,3,0)</f>
        <v>3088</v>
      </c>
      <c r="N41" t="e">
        <f>VLOOKUP(A41,'[7]Master-April24'!$A:$AP,42,0)</f>
        <v>#N/A</v>
      </c>
    </row>
    <row r="42" spans="1:14" x14ac:dyDescent="0.25">
      <c r="A42" t="s">
        <v>4894</v>
      </c>
      <c r="B42" t="s">
        <v>6886</v>
      </c>
      <c r="C42">
        <v>1</v>
      </c>
      <c r="D42">
        <v>2227</v>
      </c>
      <c r="E42">
        <f>VLOOKUP(D42,[5]Sheet1!$B:$X,23,0)</f>
        <v>24</v>
      </c>
      <c r="F42">
        <f t="shared" si="1"/>
        <v>24</v>
      </c>
      <c r="G42">
        <f>VLOOKUP(D42,[5]Sheet1!$B:$X,16,0)</f>
        <v>72</v>
      </c>
      <c r="H42">
        <f t="shared" si="0"/>
        <v>72</v>
      </c>
      <c r="I42">
        <f>VLOOKUP(D42,[5]Sheet1!$B:$V,21,0)</f>
        <v>15.28</v>
      </c>
      <c r="J42">
        <f>VLOOKUP(D42,[5]Sheet1!$B:$V,17,0)</f>
        <v>20.75</v>
      </c>
      <c r="K42">
        <f>VLOOKUP(D42,[5]Sheet1!$B:$V,18,0)</f>
        <v>7.25</v>
      </c>
      <c r="L42">
        <f>VLOOKUP(D42,[5]Sheet1!$B:$V,19,0)</f>
        <v>6.5</v>
      </c>
      <c r="M42">
        <f>VLOOKUP(B42,[6]Sheet2!$A:$C,3,0)</f>
        <v>3020</v>
      </c>
      <c r="N42" t="str">
        <f>VLOOKUP(A42,'[7]Master-April24'!$A:$AP,42,0)</f>
        <v>AWD</v>
      </c>
    </row>
    <row r="43" spans="1:14" x14ac:dyDescent="0.25">
      <c r="A43" t="s">
        <v>8600</v>
      </c>
      <c r="B43" t="s">
        <v>6886</v>
      </c>
      <c r="C43">
        <v>1</v>
      </c>
      <c r="D43">
        <v>2227</v>
      </c>
      <c r="E43">
        <f>VLOOKUP(D43,[5]Sheet1!$B:$X,23,0)</f>
        <v>24</v>
      </c>
      <c r="F43">
        <f t="shared" si="1"/>
        <v>24</v>
      </c>
      <c r="G43">
        <f>VLOOKUP(D43,[5]Sheet1!$B:$X,16,0)</f>
        <v>72</v>
      </c>
      <c r="H43">
        <f t="shared" si="0"/>
        <v>72</v>
      </c>
      <c r="I43">
        <f>VLOOKUP(D43,[5]Sheet1!$B:$V,21,0)</f>
        <v>15.28</v>
      </c>
      <c r="J43">
        <f>VLOOKUP(D43,[5]Sheet1!$B:$V,17,0)</f>
        <v>20.75</v>
      </c>
      <c r="K43">
        <f>VLOOKUP(D43,[5]Sheet1!$B:$V,18,0)</f>
        <v>7.25</v>
      </c>
      <c r="L43">
        <f>VLOOKUP(D43,[5]Sheet1!$B:$V,19,0)</f>
        <v>6.5</v>
      </c>
      <c r="M43">
        <f>VLOOKUP(B43,[6]Sheet2!$A:$C,3,0)</f>
        <v>3020</v>
      </c>
      <c r="N43" t="e">
        <f>VLOOKUP(A43,'[7]Master-April24'!$A:$AP,42,0)</f>
        <v>#N/A</v>
      </c>
    </row>
    <row r="44" spans="1:14" x14ac:dyDescent="0.25">
      <c r="A44" t="s">
        <v>3055</v>
      </c>
      <c r="B44" t="s">
        <v>6881</v>
      </c>
      <c r="C44">
        <v>1</v>
      </c>
      <c r="D44">
        <v>6303</v>
      </c>
      <c r="E44">
        <f>VLOOKUP(D44,[5]Sheet1!$B:$X,23,0)</f>
        <v>24</v>
      </c>
      <c r="F44">
        <f t="shared" si="1"/>
        <v>24</v>
      </c>
      <c r="G44">
        <f>VLOOKUP(D44,[5]Sheet1!$B:$X,16,0)</f>
        <v>144</v>
      </c>
      <c r="H44">
        <f t="shared" si="0"/>
        <v>144</v>
      </c>
      <c r="I44">
        <f>VLOOKUP(D44,[5]Sheet1!$B:$V,21,0)</f>
        <v>15.66</v>
      </c>
      <c r="J44">
        <f>VLOOKUP(D44,[5]Sheet1!$B:$V,17,0)</f>
        <v>16.75</v>
      </c>
      <c r="K44">
        <f>VLOOKUP(D44,[5]Sheet1!$B:$V,18,0)</f>
        <v>14.25</v>
      </c>
      <c r="L44">
        <f>VLOOKUP(D44,[5]Sheet1!$B:$V,19,0)</f>
        <v>9.75</v>
      </c>
      <c r="M44">
        <f>VLOOKUP(B44,[6]Sheet2!$A:$C,3,0)</f>
        <v>2936</v>
      </c>
      <c r="N44" t="str">
        <f>VLOOKUP(A44,'[7]Master-April24'!$A:$AP,42,0)</f>
        <v>AWD</v>
      </c>
    </row>
    <row r="45" spans="1:14" x14ac:dyDescent="0.25">
      <c r="A45" t="s">
        <v>904</v>
      </c>
      <c r="B45" t="s">
        <v>7682</v>
      </c>
      <c r="C45">
        <v>1</v>
      </c>
      <c r="D45">
        <v>2030</v>
      </c>
      <c r="E45">
        <f>VLOOKUP(D45,[5]Sheet1!$B:$X,23,0)</f>
        <v>12</v>
      </c>
      <c r="F45">
        <f t="shared" si="1"/>
        <v>12</v>
      </c>
      <c r="G45">
        <f>VLOOKUP(D45,[5]Sheet1!$B:$X,16,0)</f>
        <v>72</v>
      </c>
      <c r="H45">
        <f t="shared" si="0"/>
        <v>72</v>
      </c>
      <c r="I45">
        <f>VLOOKUP(D45,[5]Sheet1!$B:$V,21,0)</f>
        <v>18.440000000000001</v>
      </c>
      <c r="J45">
        <f>VLOOKUP(D45,[5]Sheet1!$B:$V,17,0)</f>
        <v>15.25</v>
      </c>
      <c r="K45">
        <f>VLOOKUP(D45,[5]Sheet1!$B:$V,18,0)</f>
        <v>13.25</v>
      </c>
      <c r="L45">
        <f>VLOOKUP(D45,[5]Sheet1!$B:$V,19,0)</f>
        <v>7</v>
      </c>
      <c r="M45">
        <f>VLOOKUP(B45,[6]Sheet2!$A:$C,3,0)</f>
        <v>2724</v>
      </c>
      <c r="N45" t="str">
        <f>VLOOKUP(A45,'[7]Master-April24'!$A:$AP,42,0)</f>
        <v>AWD</v>
      </c>
    </row>
    <row r="46" spans="1:14" x14ac:dyDescent="0.25">
      <c r="A46" t="s">
        <v>916</v>
      </c>
      <c r="B46" t="s">
        <v>7282</v>
      </c>
      <c r="C46">
        <v>1</v>
      </c>
      <c r="D46">
        <v>2044</v>
      </c>
      <c r="G46">
        <f>VLOOKUP(D46,[5]Sheet1!$B:$X,16,0)</f>
        <v>48</v>
      </c>
      <c r="H46">
        <f t="shared" si="0"/>
        <v>48</v>
      </c>
      <c r="I46">
        <f>VLOOKUP(D46,[5]Sheet1!$B:$V,21,0)</f>
        <v>19.079999999999998</v>
      </c>
      <c r="J46">
        <f>VLOOKUP(D46,[5]Sheet1!$B:$V,17,0)</f>
        <v>16.5</v>
      </c>
      <c r="K46">
        <f>VLOOKUP(D46,[5]Sheet1!$B:$V,18,0)</f>
        <v>11.5</v>
      </c>
      <c r="L46">
        <f>VLOOKUP(D46,[5]Sheet1!$B:$V,19,0)</f>
        <v>6.5</v>
      </c>
      <c r="M46">
        <f>VLOOKUP(B46,[6]Sheet2!$A:$C,3,0)</f>
        <v>2711</v>
      </c>
      <c r="N46" t="str">
        <f>VLOOKUP(A46,'[7]Master-April24'!$A:$AP,42,0)</f>
        <v>AWD</v>
      </c>
    </row>
    <row r="47" spans="1:14" x14ac:dyDescent="0.25">
      <c r="A47" t="s">
        <v>3934</v>
      </c>
      <c r="B47" t="s">
        <v>6879</v>
      </c>
      <c r="C47">
        <v>1</v>
      </c>
      <c r="D47">
        <v>6120</v>
      </c>
      <c r="G47">
        <f>VLOOKUP(D47,[5]Sheet1!$B:$X,16,0)</f>
        <v>36</v>
      </c>
      <c r="H47">
        <f t="shared" si="0"/>
        <v>36</v>
      </c>
      <c r="I47">
        <f>VLOOKUP(D47,[5]Sheet1!$B:$V,21,0)</f>
        <v>5.42</v>
      </c>
      <c r="J47">
        <f>VLOOKUP(D47,[5]Sheet1!$B:$V,17,0)</f>
        <v>9.25</v>
      </c>
      <c r="K47">
        <f>VLOOKUP(D47,[5]Sheet1!$B:$V,18,0)</f>
        <v>9.75</v>
      </c>
      <c r="L47">
        <f>VLOOKUP(D47,[5]Sheet1!$B:$V,19,0)</f>
        <v>8.75</v>
      </c>
      <c r="M47">
        <f>VLOOKUP(B47,[6]Sheet2!$A:$C,3,0)</f>
        <v>2506</v>
      </c>
      <c r="N47" t="str">
        <f>VLOOKUP(A47,'[7]Master-April24'!$A:$AP,42,0)</f>
        <v>AWD</v>
      </c>
    </row>
    <row r="48" spans="1:14" x14ac:dyDescent="0.25">
      <c r="A48" t="s">
        <v>3014</v>
      </c>
      <c r="B48" t="s">
        <v>7177</v>
      </c>
      <c r="C48">
        <v>1</v>
      </c>
      <c r="D48">
        <v>609</v>
      </c>
      <c r="E48">
        <f>VLOOKUP(D48,[5]Sheet1!$B:$X,23,0)</f>
        <v>24</v>
      </c>
      <c r="F48">
        <f t="shared" ref="F48:F53" si="2">E48/C48</f>
        <v>24</v>
      </c>
      <c r="G48">
        <f>VLOOKUP(D48,[5]Sheet1!$B:$X,16,0)</f>
        <v>72</v>
      </c>
      <c r="H48">
        <f t="shared" si="0"/>
        <v>72</v>
      </c>
      <c r="I48">
        <f>VLOOKUP(D48,[5]Sheet1!$B:$V,21,0)</f>
        <v>17.079999999999998</v>
      </c>
      <c r="J48">
        <f>VLOOKUP(D48,[5]Sheet1!$B:$V,17,0)</f>
        <v>14.75</v>
      </c>
      <c r="K48">
        <f>VLOOKUP(D48,[5]Sheet1!$B:$V,18,0)</f>
        <v>8.75</v>
      </c>
      <c r="L48">
        <f>VLOOKUP(D48,[5]Sheet1!$B:$V,19,0)</f>
        <v>5</v>
      </c>
      <c r="M48">
        <f>VLOOKUP(B48,[6]Sheet2!$A:$C,3,0)</f>
        <v>2498</v>
      </c>
      <c r="N48" t="str">
        <f>VLOOKUP(A48,'[7]Master-April24'!$A:$AP,42,0)</f>
        <v>AWD</v>
      </c>
    </row>
    <row r="49" spans="1:14" x14ac:dyDescent="0.25">
      <c r="A49" t="s">
        <v>995</v>
      </c>
      <c r="B49" t="s">
        <v>7673</v>
      </c>
      <c r="C49">
        <v>1</v>
      </c>
      <c r="D49">
        <v>212</v>
      </c>
      <c r="E49">
        <f>VLOOKUP(D49,[5]Sheet1!$B:$X,23,0)</f>
        <v>24</v>
      </c>
      <c r="F49">
        <f t="shared" si="2"/>
        <v>24</v>
      </c>
      <c r="G49">
        <f>VLOOKUP(D49,[5]Sheet1!$B:$X,16,0)</f>
        <v>144</v>
      </c>
      <c r="H49">
        <f t="shared" si="0"/>
        <v>144</v>
      </c>
      <c r="I49">
        <f>VLOOKUP(D49,[5]Sheet1!$B:$V,21,0)</f>
        <v>16.239999999999998</v>
      </c>
      <c r="J49">
        <f>VLOOKUP(D49,[5]Sheet1!$B:$V,17,0)</f>
        <v>12.75</v>
      </c>
      <c r="K49">
        <f>VLOOKUP(D49,[5]Sheet1!$B:$V,18,0)</f>
        <v>12</v>
      </c>
      <c r="L49">
        <f>VLOOKUP(D49,[5]Sheet1!$B:$V,19,0)</f>
        <v>12</v>
      </c>
      <c r="M49">
        <f>VLOOKUP(B49,[6]Sheet2!$A:$C,3,0)</f>
        <v>2451</v>
      </c>
      <c r="N49" t="str">
        <f>VLOOKUP(A49,'[7]Master-April24'!$A:$AP,42,0)</f>
        <v>AWD</v>
      </c>
    </row>
    <row r="50" spans="1:14" x14ac:dyDescent="0.25">
      <c r="A50" t="s">
        <v>18</v>
      </c>
      <c r="B50" t="s">
        <v>6859</v>
      </c>
      <c r="C50">
        <v>1</v>
      </c>
      <c r="D50">
        <v>2202</v>
      </c>
      <c r="E50">
        <f>VLOOKUP(D50,[5]Sheet1!$B:$X,23,0)</f>
        <v>24</v>
      </c>
      <c r="F50">
        <f t="shared" si="2"/>
        <v>24</v>
      </c>
      <c r="G50">
        <f>VLOOKUP(D50,[5]Sheet1!$B:$X,16,0)</f>
        <v>144</v>
      </c>
      <c r="H50">
        <f t="shared" si="0"/>
        <v>144</v>
      </c>
      <c r="I50">
        <f>VLOOKUP(D50,[5]Sheet1!$B:$V,21,0)</f>
        <v>17.38</v>
      </c>
      <c r="J50">
        <f>VLOOKUP(D50,[5]Sheet1!$B:$V,17,0)</f>
        <v>21.5</v>
      </c>
      <c r="K50">
        <f>VLOOKUP(D50,[5]Sheet1!$B:$V,18,0)</f>
        <v>11</v>
      </c>
      <c r="L50">
        <f>VLOOKUP(D50,[5]Sheet1!$B:$V,19,0)</f>
        <v>7.25</v>
      </c>
      <c r="M50">
        <f>VLOOKUP(B50,[6]Sheet2!$A:$C,3,0)</f>
        <v>2399</v>
      </c>
      <c r="N50" t="str">
        <f>VLOOKUP(A50,'[7]Master-April24'!$A:$AP,42,0)</f>
        <v>AWD</v>
      </c>
    </row>
    <row r="51" spans="1:14" x14ac:dyDescent="0.25">
      <c r="A51" t="s">
        <v>3937</v>
      </c>
      <c r="B51" t="s">
        <v>7217</v>
      </c>
      <c r="C51">
        <v>1</v>
      </c>
      <c r="D51">
        <v>808</v>
      </c>
      <c r="E51">
        <f>VLOOKUP(D51,[5]Sheet1!$B:$X,23,0)</f>
        <v>24</v>
      </c>
      <c r="F51">
        <f t="shared" si="2"/>
        <v>24</v>
      </c>
      <c r="G51">
        <f>VLOOKUP(D51,[5]Sheet1!$B:$X,16,0)</f>
        <v>144</v>
      </c>
      <c r="H51">
        <f t="shared" si="0"/>
        <v>144</v>
      </c>
      <c r="I51">
        <f>VLOOKUP(D51,[5]Sheet1!$B:$V,21,0)</f>
        <v>16.2</v>
      </c>
      <c r="J51">
        <f>VLOOKUP(D51,[5]Sheet1!$B:$V,17,0)</f>
        <v>22</v>
      </c>
      <c r="K51">
        <f>VLOOKUP(D51,[5]Sheet1!$B:$V,18,0)</f>
        <v>11.75</v>
      </c>
      <c r="L51">
        <f>VLOOKUP(D51,[5]Sheet1!$B:$V,19,0)</f>
        <v>8.5</v>
      </c>
      <c r="M51">
        <f>VLOOKUP(B51,[6]Sheet2!$A:$C,3,0)</f>
        <v>2327</v>
      </c>
      <c r="N51" t="str">
        <f>VLOOKUP(A51,'[7]Master-April24'!$A:$AP,42,0)</f>
        <v>AWD</v>
      </c>
    </row>
    <row r="52" spans="1:14" x14ac:dyDescent="0.25">
      <c r="A52" t="s">
        <v>1875</v>
      </c>
      <c r="B52" t="s">
        <v>6866</v>
      </c>
      <c r="C52">
        <v>1</v>
      </c>
      <c r="D52">
        <v>3467</v>
      </c>
      <c r="E52">
        <f>VLOOKUP(D52,[5]Sheet1!$B:$X,23,0)</f>
        <v>24</v>
      </c>
      <c r="F52">
        <f t="shared" si="2"/>
        <v>24</v>
      </c>
      <c r="G52">
        <f>VLOOKUP(D52,[5]Sheet1!$B:$X,16,0)</f>
        <v>72</v>
      </c>
      <c r="H52">
        <f t="shared" si="0"/>
        <v>72</v>
      </c>
      <c r="I52">
        <f>VLOOKUP(D52,[5]Sheet1!$B:$V,21,0)</f>
        <v>30.58</v>
      </c>
      <c r="J52">
        <f>VLOOKUP(D52,[5]Sheet1!$B:$V,17,0)</f>
        <v>13.5</v>
      </c>
      <c r="K52">
        <f>VLOOKUP(D52,[5]Sheet1!$B:$V,18,0)</f>
        <v>13.25</v>
      </c>
      <c r="L52">
        <f>VLOOKUP(D52,[5]Sheet1!$B:$V,19,0)</f>
        <v>12</v>
      </c>
      <c r="M52">
        <f>VLOOKUP(B52,[6]Sheet2!$A:$C,3,0)</f>
        <v>2325</v>
      </c>
      <c r="N52" t="str">
        <f>VLOOKUP(A52,'[7]Master-April24'!$A:$AP,42,0)</f>
        <v>AWD</v>
      </c>
    </row>
    <row r="53" spans="1:14" x14ac:dyDescent="0.25">
      <c r="A53" t="s">
        <v>2675</v>
      </c>
      <c r="B53" t="s">
        <v>6917</v>
      </c>
      <c r="C53">
        <v>2</v>
      </c>
      <c r="D53">
        <v>5172</v>
      </c>
      <c r="E53">
        <f>VLOOKUP(D53,[5]Sheet1!$B:$X,23,0)</f>
        <v>24</v>
      </c>
      <c r="F53">
        <f t="shared" si="2"/>
        <v>12</v>
      </c>
      <c r="G53">
        <f>VLOOKUP(D53,[5]Sheet1!$B:$X,16,0)</f>
        <v>288</v>
      </c>
      <c r="H53">
        <f t="shared" si="0"/>
        <v>144</v>
      </c>
      <c r="I53">
        <f>VLOOKUP(D53,[5]Sheet1!$B:$V,21,0)</f>
        <v>12.32</v>
      </c>
      <c r="J53">
        <f>VLOOKUP(D53,[5]Sheet1!$B:$V,17,0)</f>
        <v>16</v>
      </c>
      <c r="K53">
        <f>VLOOKUP(D53,[5]Sheet1!$B:$V,18,0)</f>
        <v>12.25</v>
      </c>
      <c r="L53">
        <f>VLOOKUP(D53,[5]Sheet1!$B:$V,19,0)</f>
        <v>8.5</v>
      </c>
      <c r="M53">
        <f>VLOOKUP(B53,[6]Sheet2!$A:$C,3,0)</f>
        <v>2275</v>
      </c>
      <c r="N53" t="str">
        <f>VLOOKUP(A53,'[7]Master-April24'!$A:$AP,42,0)</f>
        <v>AWD</v>
      </c>
    </row>
    <row r="54" spans="1:14" x14ac:dyDescent="0.25">
      <c r="A54" t="s">
        <v>3017</v>
      </c>
      <c r="B54" t="s">
        <v>7657</v>
      </c>
      <c r="C54">
        <v>1</v>
      </c>
      <c r="D54">
        <v>6100</v>
      </c>
      <c r="G54">
        <f>VLOOKUP(D54,[5]Sheet1!$B:$X,16,0)</f>
        <v>36</v>
      </c>
      <c r="H54">
        <f t="shared" si="0"/>
        <v>36</v>
      </c>
      <c r="I54">
        <f>VLOOKUP(D54,[5]Sheet1!$B:$V,21,0)</f>
        <v>5.46</v>
      </c>
      <c r="J54">
        <f>VLOOKUP(D54,[5]Sheet1!$B:$V,17,0)</f>
        <v>9.5</v>
      </c>
      <c r="K54">
        <f>VLOOKUP(D54,[5]Sheet1!$B:$V,18,0)</f>
        <v>9.75</v>
      </c>
      <c r="L54">
        <f>VLOOKUP(D54,[5]Sheet1!$B:$V,19,0)</f>
        <v>8.5</v>
      </c>
      <c r="M54">
        <f>VLOOKUP(B54,[6]Sheet2!$A:$C,3,0)</f>
        <v>2270</v>
      </c>
      <c r="N54" t="str">
        <f>VLOOKUP(A54,'[7]Master-April24'!$A:$AP,42,0)</f>
        <v>AWD</v>
      </c>
    </row>
    <row r="55" spans="1:14" x14ac:dyDescent="0.25">
      <c r="A55" t="s">
        <v>2681</v>
      </c>
      <c r="B55" t="s">
        <v>6918</v>
      </c>
      <c r="C55">
        <v>2</v>
      </c>
      <c r="D55">
        <v>5174</v>
      </c>
      <c r="E55">
        <f>VLOOKUP(D55,[5]Sheet1!$B:$X,23,0)</f>
        <v>24</v>
      </c>
      <c r="F55">
        <f>E55/C55</f>
        <v>12</v>
      </c>
      <c r="G55">
        <f>VLOOKUP(D55,[5]Sheet1!$B:$X,16,0)</f>
        <v>288</v>
      </c>
      <c r="H55">
        <f t="shared" si="0"/>
        <v>144</v>
      </c>
      <c r="I55">
        <f>VLOOKUP(D55,[5]Sheet1!$B:$V,21,0)</f>
        <v>12.32</v>
      </c>
      <c r="J55">
        <f>VLOOKUP(D55,[5]Sheet1!$B:$V,17,0)</f>
        <v>15.75</v>
      </c>
      <c r="K55">
        <f>VLOOKUP(D55,[5]Sheet1!$B:$V,18,0)</f>
        <v>12.25</v>
      </c>
      <c r="L55">
        <f>VLOOKUP(D55,[5]Sheet1!$B:$V,19,0)</f>
        <v>8.5</v>
      </c>
      <c r="M55">
        <f>VLOOKUP(B55,[6]Sheet2!$A:$C,3,0)</f>
        <v>2243</v>
      </c>
      <c r="N55" t="str">
        <f>VLOOKUP(A55,'[7]Master-April24'!$A:$AP,42,0)</f>
        <v>AWD</v>
      </c>
    </row>
    <row r="56" spans="1:14" x14ac:dyDescent="0.25">
      <c r="A56" t="s">
        <v>2733</v>
      </c>
      <c r="B56" t="s">
        <v>7690</v>
      </c>
      <c r="C56">
        <v>1</v>
      </c>
      <c r="D56">
        <v>534</v>
      </c>
      <c r="E56">
        <f>VLOOKUP(D56,[5]Sheet1!$B:$X,23,0)</f>
        <v>24</v>
      </c>
      <c r="F56">
        <f>E56/C56</f>
        <v>24</v>
      </c>
      <c r="G56">
        <f>VLOOKUP(D56,[5]Sheet1!$B:$X,16,0)</f>
        <v>72</v>
      </c>
      <c r="H56">
        <f t="shared" si="0"/>
        <v>72</v>
      </c>
      <c r="I56">
        <f>VLOOKUP(D56,[5]Sheet1!$B:$V,21,0)</f>
        <v>15</v>
      </c>
      <c r="J56">
        <f>VLOOKUP(D56,[5]Sheet1!$B:$V,17,0)</f>
        <v>12.5</v>
      </c>
      <c r="K56">
        <f>VLOOKUP(D56,[5]Sheet1!$B:$V,18,0)</f>
        <v>11.25</v>
      </c>
      <c r="L56">
        <f>VLOOKUP(D56,[5]Sheet1!$B:$V,19,0)</f>
        <v>7.75</v>
      </c>
      <c r="M56">
        <f>VLOOKUP(B56,[6]Sheet2!$A:$C,3,0)</f>
        <v>2215</v>
      </c>
      <c r="N56" t="str">
        <f>VLOOKUP(A56,'[7]Master-April24'!$A:$AP,42,0)</f>
        <v>AWD</v>
      </c>
    </row>
    <row r="57" spans="1:14" x14ac:dyDescent="0.25">
      <c r="A57" t="s">
        <v>2596</v>
      </c>
      <c r="B57" t="s">
        <v>6530</v>
      </c>
      <c r="C57">
        <v>2</v>
      </c>
      <c r="D57">
        <v>510</v>
      </c>
      <c r="G57">
        <f>VLOOKUP(D57,[5]Sheet1!$B:$X,16,0)</f>
        <v>50</v>
      </c>
      <c r="H57">
        <f t="shared" si="0"/>
        <v>25</v>
      </c>
      <c r="I57">
        <f>VLOOKUP(D57,[5]Sheet1!$B:$V,21,0)</f>
        <v>25.14</v>
      </c>
      <c r="J57">
        <f>VLOOKUP(D57,[5]Sheet1!$B:$V,17,0)</f>
        <v>17.75</v>
      </c>
      <c r="K57">
        <f>VLOOKUP(D57,[5]Sheet1!$B:$V,18,0)</f>
        <v>12</v>
      </c>
      <c r="L57">
        <f>VLOOKUP(D57,[5]Sheet1!$B:$V,19,0)</f>
        <v>5.5</v>
      </c>
      <c r="M57">
        <f>VLOOKUP(B57,[6]Sheet2!$A:$C,3,0)</f>
        <v>2186</v>
      </c>
      <c r="N57" t="str">
        <f>VLOOKUP(A57,'[7]Master-April24'!$A:$AP,42,0)</f>
        <v>AWD</v>
      </c>
    </row>
    <row r="58" spans="1:14" x14ac:dyDescent="0.25">
      <c r="A58" t="s">
        <v>6515</v>
      </c>
      <c r="B58" t="s">
        <v>6858</v>
      </c>
      <c r="C58">
        <v>1</v>
      </c>
      <c r="D58">
        <v>1502</v>
      </c>
      <c r="E58">
        <f>VLOOKUP(D58,[5]Sheet1!$B:$X,23,0)</f>
        <v>24</v>
      </c>
      <c r="F58">
        <f>E58/C58</f>
        <v>24</v>
      </c>
      <c r="G58">
        <f>VLOOKUP(D58,[5]Sheet1!$B:$X,16,0)</f>
        <v>144</v>
      </c>
      <c r="H58">
        <f t="shared" si="0"/>
        <v>144</v>
      </c>
      <c r="I58">
        <f>VLOOKUP(D58,[5]Sheet1!$B:$V,21,0)</f>
        <v>9.32</v>
      </c>
      <c r="J58">
        <f>VLOOKUP(D58,[5]Sheet1!$B:$V,17,0)</f>
        <v>21</v>
      </c>
      <c r="K58">
        <f>VLOOKUP(D58,[5]Sheet1!$B:$V,18,0)</f>
        <v>9</v>
      </c>
      <c r="L58">
        <f>VLOOKUP(D58,[5]Sheet1!$B:$V,19,0)</f>
        <v>8.25</v>
      </c>
      <c r="M58">
        <f>VLOOKUP(B58,[6]Sheet2!$A:$C,3,0)</f>
        <v>2182</v>
      </c>
      <c r="N58" t="str">
        <f>VLOOKUP(A58,'[7]Master-April24'!$A:$AP,42,0)</f>
        <v>AWD</v>
      </c>
    </row>
    <row r="59" spans="1:14" x14ac:dyDescent="0.25">
      <c r="A59" t="s">
        <v>1215</v>
      </c>
      <c r="B59" t="s">
        <v>7653</v>
      </c>
      <c r="C59">
        <v>1</v>
      </c>
      <c r="D59">
        <v>2402</v>
      </c>
      <c r="E59">
        <f>VLOOKUP(D59,[5]Sheet1!$B:$X,23,0)</f>
        <v>24</v>
      </c>
      <c r="F59">
        <f>E59/C59</f>
        <v>24</v>
      </c>
      <c r="G59">
        <f>VLOOKUP(D59,[5]Sheet1!$B:$X,16,0)</f>
        <v>72</v>
      </c>
      <c r="H59">
        <f t="shared" si="0"/>
        <v>72</v>
      </c>
      <c r="I59">
        <f>VLOOKUP(D59,[5]Sheet1!$B:$V,21,0)</f>
        <v>30.66</v>
      </c>
      <c r="J59">
        <f>VLOOKUP(D59,[5]Sheet1!$B:$V,17,0)</f>
        <v>23.75</v>
      </c>
      <c r="K59">
        <f>VLOOKUP(D59,[5]Sheet1!$B:$V,18,0)</f>
        <v>14.75</v>
      </c>
      <c r="L59">
        <f>VLOOKUP(D59,[5]Sheet1!$B:$V,19,0)</f>
        <v>14.5</v>
      </c>
      <c r="M59">
        <f>VLOOKUP(B59,[6]Sheet2!$A:$C,3,0)</f>
        <v>2020</v>
      </c>
      <c r="N59" t="str">
        <f>VLOOKUP(A59,'[7]Master-April24'!$A:$AP,42,0)</f>
        <v>AWD</v>
      </c>
    </row>
    <row r="60" spans="1:14" x14ac:dyDescent="0.25">
      <c r="A60" t="s">
        <v>905</v>
      </c>
      <c r="B60" t="s">
        <v>7695</v>
      </c>
      <c r="C60">
        <v>2</v>
      </c>
      <c r="D60">
        <v>2030</v>
      </c>
      <c r="E60">
        <f>VLOOKUP(D60,[5]Sheet1!$B:$X,23,0)</f>
        <v>12</v>
      </c>
      <c r="F60">
        <f>E60/C60</f>
        <v>6</v>
      </c>
      <c r="G60">
        <f>VLOOKUP(D60,[5]Sheet1!$B:$X,16,0)</f>
        <v>72</v>
      </c>
      <c r="H60">
        <f t="shared" si="0"/>
        <v>36</v>
      </c>
      <c r="I60">
        <f>VLOOKUP(D60,[5]Sheet1!$B:$V,21,0)</f>
        <v>18.440000000000001</v>
      </c>
      <c r="J60">
        <f>VLOOKUP(D60,[5]Sheet1!$B:$V,17,0)</f>
        <v>15.25</v>
      </c>
      <c r="K60">
        <f>VLOOKUP(D60,[5]Sheet1!$B:$V,18,0)</f>
        <v>13.25</v>
      </c>
      <c r="L60">
        <f>VLOOKUP(D60,[5]Sheet1!$B:$V,19,0)</f>
        <v>7</v>
      </c>
      <c r="M60">
        <f>VLOOKUP(B60,[6]Sheet2!$A:$C,3,0)</f>
        <v>1998</v>
      </c>
      <c r="N60" t="str">
        <f>VLOOKUP(A60,'[7]Master-April24'!$A:$AP,42,0)</f>
        <v>AWD</v>
      </c>
    </row>
    <row r="61" spans="1:14" x14ac:dyDescent="0.25">
      <c r="A61" t="s">
        <v>667</v>
      </c>
      <c r="B61" t="s">
        <v>7647</v>
      </c>
      <c r="C61">
        <v>1</v>
      </c>
      <c r="D61">
        <v>1753</v>
      </c>
      <c r="E61">
        <f>VLOOKUP(D61,[5]Sheet1!$B:$X,23,0)</f>
        <v>24</v>
      </c>
      <c r="F61">
        <f>E61/C61</f>
        <v>24</v>
      </c>
      <c r="G61">
        <f>VLOOKUP(D61,[5]Sheet1!$B:$X,16,0)</f>
        <v>144</v>
      </c>
      <c r="H61">
        <f t="shared" si="0"/>
        <v>144</v>
      </c>
      <c r="I61">
        <f>VLOOKUP(D61,[5]Sheet1!$B:$V,21,0)</f>
        <v>11.28</v>
      </c>
      <c r="J61">
        <f>VLOOKUP(D61,[5]Sheet1!$B:$V,17,0)</f>
        <v>13.5</v>
      </c>
      <c r="K61">
        <f>VLOOKUP(D61,[5]Sheet1!$B:$V,18,0)</f>
        <v>13</v>
      </c>
      <c r="L61">
        <f>VLOOKUP(D61,[5]Sheet1!$B:$V,19,0)</f>
        <v>12.25</v>
      </c>
      <c r="M61">
        <f>VLOOKUP(B61,[6]Sheet2!$A:$C,3,0)</f>
        <v>1849</v>
      </c>
      <c r="N61" t="str">
        <f>VLOOKUP(A61,'[7]Master-April24'!$A:$AP,42,0)</f>
        <v>AWD</v>
      </c>
    </row>
    <row r="62" spans="1:14" x14ac:dyDescent="0.25">
      <c r="A62" t="s">
        <v>2161</v>
      </c>
      <c r="B62" t="s">
        <v>6897</v>
      </c>
      <c r="C62">
        <v>1</v>
      </c>
      <c r="D62">
        <v>4106</v>
      </c>
      <c r="G62">
        <f>VLOOKUP(D62,[5]Sheet1!$B:$X,16,0)</f>
        <v>12</v>
      </c>
      <c r="H62">
        <f t="shared" si="0"/>
        <v>12</v>
      </c>
      <c r="I62">
        <f>VLOOKUP(D62,[5]Sheet1!$B:$V,21,0)</f>
        <v>8.66</v>
      </c>
      <c r="J62">
        <f>VLOOKUP(D62,[5]Sheet1!$B:$V,17,0)</f>
        <v>12.75</v>
      </c>
      <c r="K62">
        <f>VLOOKUP(D62,[5]Sheet1!$B:$V,18,0)</f>
        <v>12</v>
      </c>
      <c r="L62">
        <f>VLOOKUP(D62,[5]Sheet1!$B:$V,19,0)</f>
        <v>5.25</v>
      </c>
      <c r="M62">
        <f>VLOOKUP(B62,[6]Sheet2!$A:$C,3,0)</f>
        <v>1809</v>
      </c>
      <c r="N62" t="str">
        <f>VLOOKUP(A62,'[7]Master-April24'!$A:$AP,42,0)</f>
        <v>AWD</v>
      </c>
    </row>
    <row r="63" spans="1:14" x14ac:dyDescent="0.25">
      <c r="A63" t="s">
        <v>7</v>
      </c>
      <c r="B63" t="s">
        <v>6914</v>
      </c>
      <c r="C63">
        <v>2</v>
      </c>
      <c r="D63">
        <v>5053</v>
      </c>
      <c r="G63">
        <f>VLOOKUP(D63,[5]Sheet1!$B:$X,16,0)</f>
        <v>48</v>
      </c>
      <c r="H63">
        <f t="shared" si="0"/>
        <v>24</v>
      </c>
      <c r="I63">
        <f>VLOOKUP(D63,[5]Sheet1!$B:$V,21,0)</f>
        <v>34.979999999999997</v>
      </c>
      <c r="J63">
        <f>VLOOKUP(D63,[5]Sheet1!$B:$V,17,0)</f>
        <v>15.5</v>
      </c>
      <c r="K63">
        <f>VLOOKUP(D63,[5]Sheet1!$B:$V,18,0)</f>
        <v>10</v>
      </c>
      <c r="L63">
        <f>VLOOKUP(D63,[5]Sheet1!$B:$V,19,0)</f>
        <v>9</v>
      </c>
      <c r="M63">
        <f>VLOOKUP(B63,[6]Sheet2!$A:$C,3,0)</f>
        <v>1799</v>
      </c>
      <c r="N63" t="str">
        <f>VLOOKUP(A63,'[7]Master-April24'!$A:$AP,42,0)</f>
        <v>AWD</v>
      </c>
    </row>
    <row r="64" spans="1:14" x14ac:dyDescent="0.25">
      <c r="A64" t="s">
        <v>2498</v>
      </c>
      <c r="B64" t="s">
        <v>7654</v>
      </c>
      <c r="C64">
        <v>1</v>
      </c>
      <c r="D64">
        <v>5066</v>
      </c>
      <c r="G64" t="e">
        <f>VLOOKUP(D64,[5]Sheet1!$B:$X,16,0)</f>
        <v>#N/A</v>
      </c>
      <c r="H64" t="e">
        <f t="shared" si="0"/>
        <v>#N/A</v>
      </c>
      <c r="I64" t="e">
        <f>VLOOKUP(D64,[5]Sheet1!$B:$V,21,0)</f>
        <v>#N/A</v>
      </c>
      <c r="J64" t="e">
        <f>VLOOKUP(D64,[5]Sheet1!$B:$V,17,0)</f>
        <v>#N/A</v>
      </c>
      <c r="K64" t="e">
        <f>VLOOKUP(D64,[5]Sheet1!$B:$V,18,0)</f>
        <v>#N/A</v>
      </c>
      <c r="L64" t="e">
        <f>VLOOKUP(D64,[5]Sheet1!$B:$V,19,0)</f>
        <v>#N/A</v>
      </c>
      <c r="M64">
        <f>VLOOKUP(B64,[6]Sheet2!$A:$C,3,0)</f>
        <v>1778</v>
      </c>
      <c r="N64" t="str">
        <f>VLOOKUP(A64,'[7]Master-April24'!$A:$AP,42,0)</f>
        <v>AWD</v>
      </c>
    </row>
    <row r="65" spans="1:14" x14ac:dyDescent="0.25">
      <c r="A65" t="s">
        <v>8281</v>
      </c>
      <c r="B65" t="s">
        <v>7654</v>
      </c>
      <c r="C65">
        <v>1</v>
      </c>
      <c r="D65">
        <v>5066</v>
      </c>
      <c r="G65" t="e">
        <f>VLOOKUP(D65,[5]Sheet1!$B:$X,16,0)</f>
        <v>#N/A</v>
      </c>
      <c r="H65" t="e">
        <f t="shared" si="0"/>
        <v>#N/A</v>
      </c>
      <c r="I65" t="e">
        <f>VLOOKUP(D65,[5]Sheet1!$B:$V,21,0)</f>
        <v>#N/A</v>
      </c>
      <c r="J65" t="e">
        <f>VLOOKUP(D65,[5]Sheet1!$B:$V,17,0)</f>
        <v>#N/A</v>
      </c>
      <c r="K65" t="e">
        <f>VLOOKUP(D65,[5]Sheet1!$B:$V,18,0)</f>
        <v>#N/A</v>
      </c>
      <c r="L65" t="e">
        <f>VLOOKUP(D65,[5]Sheet1!$B:$V,19,0)</f>
        <v>#N/A</v>
      </c>
      <c r="M65">
        <f>VLOOKUP(B65,[6]Sheet2!$A:$C,3,0)</f>
        <v>1778</v>
      </c>
      <c r="N65" t="e">
        <f>VLOOKUP(A65,'[7]Master-April24'!$A:$AP,42,0)</f>
        <v>#N/A</v>
      </c>
    </row>
    <row r="66" spans="1:14" x14ac:dyDescent="0.25">
      <c r="A66" t="s">
        <v>2889</v>
      </c>
      <c r="B66" t="s">
        <v>7157</v>
      </c>
      <c r="C66">
        <v>1</v>
      </c>
      <c r="D66">
        <v>572</v>
      </c>
      <c r="G66" t="e">
        <f>VLOOKUP(D66,[5]Sheet1!$B:$X,16,0)</f>
        <v>#N/A</v>
      </c>
      <c r="H66" t="e">
        <f t="shared" ref="H66:H129" si="3">G66/C66</f>
        <v>#N/A</v>
      </c>
      <c r="I66" t="e">
        <f>VLOOKUP(D66,[5]Sheet1!$B:$V,21,0)</f>
        <v>#N/A</v>
      </c>
      <c r="J66" t="e">
        <f>VLOOKUP(D66,[5]Sheet1!$B:$V,17,0)</f>
        <v>#N/A</v>
      </c>
      <c r="K66" t="e">
        <f>VLOOKUP(D66,[5]Sheet1!$B:$V,18,0)</f>
        <v>#N/A</v>
      </c>
      <c r="L66" t="e">
        <f>VLOOKUP(D66,[5]Sheet1!$B:$V,19,0)</f>
        <v>#N/A</v>
      </c>
      <c r="M66">
        <f>VLOOKUP(B66,[6]Sheet2!$A:$C,3,0)</f>
        <v>1749</v>
      </c>
      <c r="N66" t="str">
        <f>VLOOKUP(A66,'[7]Master-April24'!$A:$AP,42,0)</f>
        <v>AWD</v>
      </c>
    </row>
    <row r="67" spans="1:14" x14ac:dyDescent="0.25">
      <c r="A67" t="s">
        <v>1741</v>
      </c>
      <c r="B67" t="s">
        <v>7056</v>
      </c>
      <c r="C67">
        <v>1</v>
      </c>
      <c r="D67">
        <v>338</v>
      </c>
      <c r="E67">
        <f>VLOOKUP(D67,[5]Sheet1!$B:$X,23,0)</f>
        <v>24</v>
      </c>
      <c r="F67">
        <f>E67/C67</f>
        <v>24</v>
      </c>
      <c r="G67">
        <f>VLOOKUP(D67,[5]Sheet1!$B:$X,16,0)</f>
        <v>288</v>
      </c>
      <c r="H67">
        <f t="shared" si="3"/>
        <v>288</v>
      </c>
      <c r="I67">
        <f>VLOOKUP(D67,[5]Sheet1!$B:$V,21,0)</f>
        <v>22.76</v>
      </c>
      <c r="J67">
        <f>VLOOKUP(D67,[5]Sheet1!$B:$V,17,0)</f>
        <v>18.75</v>
      </c>
      <c r="K67">
        <f>VLOOKUP(D67,[5]Sheet1!$B:$V,18,0)</f>
        <v>11</v>
      </c>
      <c r="L67">
        <f>VLOOKUP(D67,[5]Sheet1!$B:$V,19,0)</f>
        <v>8.5</v>
      </c>
      <c r="M67">
        <f>VLOOKUP(B67,[6]Sheet2!$A:$C,3,0)</f>
        <v>1747</v>
      </c>
      <c r="N67" t="str">
        <f>VLOOKUP(A67,'[7]Master-April24'!$A:$AP,42,0)</f>
        <v>AWD</v>
      </c>
    </row>
    <row r="68" spans="1:14" x14ac:dyDescent="0.25">
      <c r="A68" t="s">
        <v>1409</v>
      </c>
      <c r="B68" t="s">
        <v>7652</v>
      </c>
      <c r="C68">
        <v>1</v>
      </c>
      <c r="D68">
        <v>3103</v>
      </c>
      <c r="G68">
        <f>VLOOKUP(D68,[5]Sheet1!$B:$X,16,0)</f>
        <v>48</v>
      </c>
      <c r="H68">
        <f t="shared" si="3"/>
        <v>48</v>
      </c>
      <c r="I68">
        <f>VLOOKUP(D68,[5]Sheet1!$B:$V,21,0)</f>
        <v>18.16</v>
      </c>
      <c r="J68">
        <f>VLOOKUP(D68,[5]Sheet1!$B:$V,17,0)</f>
        <v>12.25</v>
      </c>
      <c r="K68">
        <f>VLOOKUP(D68,[5]Sheet1!$B:$V,18,0)</f>
        <v>10</v>
      </c>
      <c r="L68">
        <f>VLOOKUP(D68,[5]Sheet1!$B:$V,19,0)</f>
        <v>6.75</v>
      </c>
      <c r="M68">
        <f>VLOOKUP(B68,[6]Sheet2!$A:$C,3,0)</f>
        <v>1740</v>
      </c>
      <c r="N68" t="str">
        <f>VLOOKUP(A68,'[7]Master-April24'!$A:$AP,42,0)</f>
        <v>AWD</v>
      </c>
    </row>
    <row r="69" spans="1:14" x14ac:dyDescent="0.25">
      <c r="A69" t="s">
        <v>10</v>
      </c>
      <c r="B69" t="s">
        <v>7678</v>
      </c>
      <c r="C69">
        <v>1</v>
      </c>
      <c r="D69">
        <v>5045</v>
      </c>
      <c r="G69">
        <f>VLOOKUP(D69,[5]Sheet1!$B:$X,16,0)</f>
        <v>48</v>
      </c>
      <c r="H69">
        <f t="shared" si="3"/>
        <v>48</v>
      </c>
      <c r="I69">
        <f>VLOOKUP(D69,[5]Sheet1!$B:$V,21,0)</f>
        <v>21.76</v>
      </c>
      <c r="J69">
        <f>VLOOKUP(D69,[5]Sheet1!$B:$V,17,0)</f>
        <v>11.5</v>
      </c>
      <c r="K69">
        <f>VLOOKUP(D69,[5]Sheet1!$B:$V,18,0)</f>
        <v>9.75</v>
      </c>
      <c r="L69">
        <f>VLOOKUP(D69,[5]Sheet1!$B:$V,19,0)</f>
        <v>9</v>
      </c>
      <c r="M69">
        <f>VLOOKUP(B69,[6]Sheet2!$A:$C,3,0)</f>
        <v>1696</v>
      </c>
      <c r="N69" t="str">
        <f>VLOOKUP(A69,'[7]Master-April24'!$A:$AP,42,0)</f>
        <v>AWD</v>
      </c>
    </row>
    <row r="70" spans="1:14" x14ac:dyDescent="0.25">
      <c r="A70" t="s">
        <v>3968</v>
      </c>
      <c r="B70" t="s">
        <v>6921</v>
      </c>
      <c r="C70">
        <v>2</v>
      </c>
      <c r="D70">
        <v>808</v>
      </c>
      <c r="E70">
        <f>VLOOKUP(D70,[5]Sheet1!$B:$X,23,0)</f>
        <v>24</v>
      </c>
      <c r="F70">
        <f>E70/C70</f>
        <v>12</v>
      </c>
      <c r="G70">
        <f>VLOOKUP(D70,[5]Sheet1!$B:$X,16,0)</f>
        <v>144</v>
      </c>
      <c r="H70">
        <f t="shared" si="3"/>
        <v>72</v>
      </c>
      <c r="I70">
        <f>VLOOKUP(D70,[5]Sheet1!$B:$V,21,0)</f>
        <v>16.2</v>
      </c>
      <c r="J70">
        <f>VLOOKUP(D70,[5]Sheet1!$B:$V,17,0)</f>
        <v>22</v>
      </c>
      <c r="K70">
        <f>VLOOKUP(D70,[5]Sheet1!$B:$V,18,0)</f>
        <v>11.75</v>
      </c>
      <c r="L70">
        <f>VLOOKUP(D70,[5]Sheet1!$B:$V,19,0)</f>
        <v>8.5</v>
      </c>
      <c r="M70">
        <f>VLOOKUP(B70,[6]Sheet2!$A:$C,3,0)</f>
        <v>1655</v>
      </c>
      <c r="N70" t="str">
        <f>VLOOKUP(A70,'[7]Master-April24'!$A:$AP,42,0)</f>
        <v>FBA</v>
      </c>
    </row>
    <row r="71" spans="1:14" x14ac:dyDescent="0.25">
      <c r="A71" t="s">
        <v>2761</v>
      </c>
      <c r="B71" t="s">
        <v>7169</v>
      </c>
      <c r="C71">
        <v>1</v>
      </c>
      <c r="D71">
        <v>5414</v>
      </c>
      <c r="G71">
        <f>VLOOKUP(D71,[5]Sheet1!$B:$X,16,0)</f>
        <v>48</v>
      </c>
      <c r="H71">
        <f t="shared" si="3"/>
        <v>48</v>
      </c>
      <c r="I71">
        <f>VLOOKUP(D71,[5]Sheet1!$B:$V,21,0)</f>
        <v>14.54</v>
      </c>
      <c r="J71">
        <f>VLOOKUP(D71,[5]Sheet1!$B:$V,17,0)</f>
        <v>14.5</v>
      </c>
      <c r="K71">
        <f>VLOOKUP(D71,[5]Sheet1!$B:$V,18,0)</f>
        <v>11.5</v>
      </c>
      <c r="L71">
        <f>VLOOKUP(D71,[5]Sheet1!$B:$V,19,0)</f>
        <v>6</v>
      </c>
      <c r="M71">
        <f>VLOOKUP(B71,[6]Sheet2!$A:$C,3,0)</f>
        <v>1648</v>
      </c>
      <c r="N71" t="str">
        <f>VLOOKUP(A71,'[7]Master-April24'!$A:$AP,42,0)</f>
        <v>AWD</v>
      </c>
    </row>
    <row r="72" spans="1:14" x14ac:dyDescent="0.25">
      <c r="A72" t="s">
        <v>7407</v>
      </c>
      <c r="B72" t="s">
        <v>7375</v>
      </c>
      <c r="C72">
        <v>1</v>
      </c>
      <c r="D72">
        <v>735</v>
      </c>
      <c r="E72">
        <f>VLOOKUP(D72,[5]Sheet1!$B:$X,23,0)</f>
        <v>12</v>
      </c>
      <c r="F72">
        <f>E72/C72</f>
        <v>12</v>
      </c>
      <c r="G72">
        <f>VLOOKUP(D72,[5]Sheet1!$B:$X,16,0)</f>
        <v>144</v>
      </c>
      <c r="H72">
        <f t="shared" si="3"/>
        <v>144</v>
      </c>
      <c r="I72">
        <f>VLOOKUP(D72,[5]Sheet1!$B:$V,21,0)</f>
        <v>25.78</v>
      </c>
      <c r="J72">
        <f>VLOOKUP(D72,[5]Sheet1!$B:$V,17,0)</f>
        <v>15.75</v>
      </c>
      <c r="K72">
        <f>VLOOKUP(D72,[5]Sheet1!$B:$V,18,0)</f>
        <v>13.25</v>
      </c>
      <c r="L72">
        <f>VLOOKUP(D72,[5]Sheet1!$B:$V,19,0)</f>
        <v>9.25</v>
      </c>
      <c r="M72">
        <f>VLOOKUP(B72,[6]Sheet2!$A:$C,3,0)</f>
        <v>1648</v>
      </c>
      <c r="N72" t="str">
        <f>VLOOKUP(A72,'[7]Master-April24'!$A:$AP,42,0)</f>
        <v>AWD</v>
      </c>
    </row>
    <row r="73" spans="1:14" x14ac:dyDescent="0.25">
      <c r="A73" t="s">
        <v>6521</v>
      </c>
      <c r="B73" t="s">
        <v>6878</v>
      </c>
      <c r="C73">
        <v>1</v>
      </c>
      <c r="D73">
        <v>5190</v>
      </c>
      <c r="E73">
        <f>VLOOKUP(D73,[5]Sheet1!$B:$X,23,0)</f>
        <v>24</v>
      </c>
      <c r="F73">
        <f>E73/C73</f>
        <v>24</v>
      </c>
      <c r="G73">
        <f>VLOOKUP(D73,[5]Sheet1!$B:$X,16,0)</f>
        <v>144</v>
      </c>
      <c r="H73">
        <f t="shared" si="3"/>
        <v>144</v>
      </c>
      <c r="I73">
        <f>VLOOKUP(D73,[5]Sheet1!$B:$V,21,0)</f>
        <v>41.52</v>
      </c>
      <c r="J73">
        <f>VLOOKUP(D73,[5]Sheet1!$B:$V,17,0)</f>
        <v>18.5</v>
      </c>
      <c r="K73">
        <f>VLOOKUP(D73,[5]Sheet1!$B:$V,18,0)</f>
        <v>12.5</v>
      </c>
      <c r="L73">
        <f>VLOOKUP(D73,[5]Sheet1!$B:$V,19,0)</f>
        <v>10.5</v>
      </c>
      <c r="M73">
        <f>VLOOKUP(B73,[6]Sheet2!$A:$C,3,0)</f>
        <v>1618</v>
      </c>
      <c r="N73" t="str">
        <f>VLOOKUP(A73,'[7]Master-April24'!$A:$AP,42,0)</f>
        <v>AWD</v>
      </c>
    </row>
    <row r="74" spans="1:14" x14ac:dyDescent="0.25">
      <c r="A74" t="s">
        <v>2164</v>
      </c>
      <c r="B74" t="s">
        <v>6898</v>
      </c>
      <c r="C74">
        <v>1</v>
      </c>
      <c r="D74">
        <v>4107</v>
      </c>
      <c r="G74">
        <f>VLOOKUP(D74,[5]Sheet1!$B:$X,16,0)</f>
        <v>12</v>
      </c>
      <c r="H74">
        <f t="shared" si="3"/>
        <v>12</v>
      </c>
      <c r="I74">
        <f>VLOOKUP(D74,[5]Sheet1!$B:$V,21,0)</f>
        <v>8.68</v>
      </c>
      <c r="J74">
        <f>VLOOKUP(D74,[5]Sheet1!$B:$V,17,0)</f>
        <v>12.75</v>
      </c>
      <c r="K74">
        <f>VLOOKUP(D74,[5]Sheet1!$B:$V,18,0)</f>
        <v>12</v>
      </c>
      <c r="L74">
        <f>VLOOKUP(D74,[5]Sheet1!$B:$V,19,0)</f>
        <v>5.25</v>
      </c>
      <c r="M74">
        <f>VLOOKUP(B74,[6]Sheet2!$A:$C,3,0)</f>
        <v>1610</v>
      </c>
      <c r="N74" t="str">
        <f>VLOOKUP(A74,'[7]Master-April24'!$A:$AP,42,0)</f>
        <v>AWD</v>
      </c>
    </row>
    <row r="75" spans="1:14" x14ac:dyDescent="0.25">
      <c r="A75" t="s">
        <v>3459</v>
      </c>
      <c r="B75" t="s">
        <v>7658</v>
      </c>
      <c r="C75">
        <v>1</v>
      </c>
      <c r="D75">
        <v>929</v>
      </c>
      <c r="E75">
        <f>VLOOKUP(D75,[5]Sheet1!$B:$X,23,0)</f>
        <v>24</v>
      </c>
      <c r="F75">
        <f>E75/C75</f>
        <v>24</v>
      </c>
      <c r="G75">
        <f>VLOOKUP(D75,[5]Sheet1!$B:$X,16,0)</f>
        <v>144</v>
      </c>
      <c r="H75">
        <f t="shared" si="3"/>
        <v>144</v>
      </c>
      <c r="I75">
        <f>VLOOKUP(D75,[5]Sheet1!$B:$V,21,0)</f>
        <v>30.1</v>
      </c>
      <c r="J75">
        <f>VLOOKUP(D75,[5]Sheet1!$B:$V,17,0)</f>
        <v>17.75</v>
      </c>
      <c r="K75">
        <f>VLOOKUP(D75,[5]Sheet1!$B:$V,18,0)</f>
        <v>15.75</v>
      </c>
      <c r="L75">
        <f>VLOOKUP(D75,[5]Sheet1!$B:$V,19,0)</f>
        <v>15.75</v>
      </c>
      <c r="M75">
        <f>VLOOKUP(B75,[6]Sheet2!$A:$C,3,0)</f>
        <v>1608</v>
      </c>
      <c r="N75" t="str">
        <f>VLOOKUP(A75,'[7]Master-April24'!$A:$AP,42,0)</f>
        <v>AWD</v>
      </c>
    </row>
    <row r="76" spans="1:14" x14ac:dyDescent="0.25">
      <c r="A76" t="s">
        <v>2892</v>
      </c>
      <c r="B76" t="s">
        <v>7179</v>
      </c>
      <c r="C76">
        <v>1</v>
      </c>
      <c r="D76">
        <v>573</v>
      </c>
      <c r="G76" t="e">
        <f>VLOOKUP(D76,[5]Sheet1!$B:$X,16,0)</f>
        <v>#N/A</v>
      </c>
      <c r="H76" t="e">
        <f t="shared" si="3"/>
        <v>#N/A</v>
      </c>
      <c r="I76" t="e">
        <f>VLOOKUP(D76,[5]Sheet1!$B:$V,21,0)</f>
        <v>#N/A</v>
      </c>
      <c r="J76" t="e">
        <f>VLOOKUP(D76,[5]Sheet1!$B:$V,17,0)</f>
        <v>#N/A</v>
      </c>
      <c r="K76" t="e">
        <f>VLOOKUP(D76,[5]Sheet1!$B:$V,18,0)</f>
        <v>#N/A</v>
      </c>
      <c r="L76" t="e">
        <f>VLOOKUP(D76,[5]Sheet1!$B:$V,19,0)</f>
        <v>#N/A</v>
      </c>
      <c r="M76">
        <f>VLOOKUP(B76,[6]Sheet2!$A:$C,3,0)</f>
        <v>1547</v>
      </c>
      <c r="N76" t="str">
        <f>VLOOKUP(A76,'[7]Master-April24'!$A:$AP,42,0)</f>
        <v>AWD</v>
      </c>
    </row>
    <row r="77" spans="1:14" x14ac:dyDescent="0.25">
      <c r="A77" t="s">
        <v>7102</v>
      </c>
      <c r="B77" t="s">
        <v>7130</v>
      </c>
      <c r="C77">
        <v>1</v>
      </c>
      <c r="D77">
        <v>2309</v>
      </c>
      <c r="E77">
        <f>VLOOKUP(D77,[5]Sheet1!$B:$X,23,0)</f>
        <v>24</v>
      </c>
      <c r="F77">
        <f>E77/C77</f>
        <v>24</v>
      </c>
      <c r="G77">
        <f>VLOOKUP(D77,[5]Sheet1!$B:$X,16,0)</f>
        <v>144</v>
      </c>
      <c r="H77">
        <f t="shared" si="3"/>
        <v>144</v>
      </c>
      <c r="I77">
        <f>VLOOKUP(D77,[5]Sheet1!$B:$V,21,0)</f>
        <v>15.34</v>
      </c>
      <c r="J77">
        <f>VLOOKUP(D77,[5]Sheet1!$B:$V,17,0)</f>
        <v>15.5</v>
      </c>
      <c r="K77">
        <f>VLOOKUP(D77,[5]Sheet1!$B:$V,18,0)</f>
        <v>15</v>
      </c>
      <c r="L77">
        <f>VLOOKUP(D77,[5]Sheet1!$B:$V,19,0)</f>
        <v>9.25</v>
      </c>
      <c r="M77">
        <f>VLOOKUP(B77,[6]Sheet2!$A:$C,3,0)</f>
        <v>1537</v>
      </c>
      <c r="N77" t="str">
        <f>VLOOKUP(A77,'[7]Master-April24'!$A:$AP,42,0)</f>
        <v>AWD</v>
      </c>
    </row>
    <row r="78" spans="1:14" x14ac:dyDescent="0.25">
      <c r="A78" t="s">
        <v>385</v>
      </c>
      <c r="B78" t="s">
        <v>6532</v>
      </c>
      <c r="C78">
        <v>2</v>
      </c>
      <c r="D78">
        <v>1502</v>
      </c>
      <c r="E78">
        <f>VLOOKUP(D78,[5]Sheet1!$B:$X,23,0)</f>
        <v>24</v>
      </c>
      <c r="F78">
        <f>E78/C78</f>
        <v>12</v>
      </c>
      <c r="G78">
        <f>VLOOKUP(D78,[5]Sheet1!$B:$X,16,0)</f>
        <v>144</v>
      </c>
      <c r="H78">
        <f t="shared" si="3"/>
        <v>72</v>
      </c>
      <c r="I78">
        <f>VLOOKUP(D78,[5]Sheet1!$B:$V,21,0)</f>
        <v>9.32</v>
      </c>
      <c r="J78">
        <f>VLOOKUP(D78,[5]Sheet1!$B:$V,17,0)</f>
        <v>21</v>
      </c>
      <c r="K78">
        <f>VLOOKUP(D78,[5]Sheet1!$B:$V,18,0)</f>
        <v>9</v>
      </c>
      <c r="L78">
        <f>VLOOKUP(D78,[5]Sheet1!$B:$V,19,0)</f>
        <v>8.25</v>
      </c>
      <c r="M78">
        <f>VLOOKUP(B78,[6]Sheet2!$A:$C,3,0)</f>
        <v>1470</v>
      </c>
      <c r="N78" t="str">
        <f>VLOOKUP(A78,'[7]Master-April24'!$A:$AP,42,0)</f>
        <v>AWD</v>
      </c>
    </row>
    <row r="79" spans="1:14" x14ac:dyDescent="0.25">
      <c r="A79" t="s">
        <v>7221</v>
      </c>
      <c r="B79" t="s">
        <v>7209</v>
      </c>
      <c r="C79">
        <v>1</v>
      </c>
      <c r="D79">
        <v>302</v>
      </c>
      <c r="E79">
        <f>VLOOKUP(D79,[5]Sheet1!$B:$X,23,0)</f>
        <v>24</v>
      </c>
      <c r="F79">
        <f>E79/C79</f>
        <v>24</v>
      </c>
      <c r="G79">
        <f>VLOOKUP(D79,[5]Sheet1!$B:$X,16,0)</f>
        <v>144</v>
      </c>
      <c r="H79">
        <f t="shared" si="3"/>
        <v>144</v>
      </c>
      <c r="I79">
        <f>VLOOKUP(D79,[5]Sheet1!$B:$V,21,0)</f>
        <v>26.46</v>
      </c>
      <c r="J79">
        <f>VLOOKUP(D79,[5]Sheet1!$B:$V,17,0)</f>
        <v>16.5</v>
      </c>
      <c r="K79">
        <f>VLOOKUP(D79,[5]Sheet1!$B:$V,18,0)</f>
        <v>14.5</v>
      </c>
      <c r="L79">
        <f>VLOOKUP(D79,[5]Sheet1!$B:$V,19,0)</f>
        <v>13.25</v>
      </c>
      <c r="M79">
        <f>VLOOKUP(B79,[6]Sheet2!$A:$C,3,0)</f>
        <v>1470</v>
      </c>
      <c r="N79" t="str">
        <f>VLOOKUP(A79,'[7]Master-April24'!$A:$AP,42,0)</f>
        <v>AWD</v>
      </c>
    </row>
    <row r="80" spans="1:14" x14ac:dyDescent="0.25">
      <c r="A80" t="s">
        <v>1476</v>
      </c>
      <c r="B80" t="s">
        <v>6939</v>
      </c>
      <c r="C80">
        <v>6</v>
      </c>
      <c r="D80">
        <v>3130</v>
      </c>
      <c r="G80">
        <f>VLOOKUP(D80,[5]Sheet1!$B:$X,16,0)</f>
        <v>48</v>
      </c>
      <c r="H80">
        <f t="shared" si="3"/>
        <v>8</v>
      </c>
      <c r="I80">
        <f>VLOOKUP(D80,[5]Sheet1!$B:$V,21,0)</f>
        <v>17.100000000000001</v>
      </c>
      <c r="J80">
        <f>VLOOKUP(D80,[5]Sheet1!$B:$V,17,0)</f>
        <v>13</v>
      </c>
      <c r="K80">
        <f>VLOOKUP(D80,[5]Sheet1!$B:$V,18,0)</f>
        <v>12.25</v>
      </c>
      <c r="L80">
        <f>VLOOKUP(D80,[5]Sheet1!$B:$V,19,0)</f>
        <v>10.5</v>
      </c>
      <c r="M80">
        <f>VLOOKUP(B80,[6]Sheet2!$A:$C,3,0)</f>
        <v>1428</v>
      </c>
      <c r="N80" t="str">
        <f>VLOOKUP(A80,'[7]Master-April24'!$A:$AP,42,0)</f>
        <v>AWD</v>
      </c>
    </row>
    <row r="81" spans="1:14" x14ac:dyDescent="0.25">
      <c r="A81" t="s">
        <v>1421</v>
      </c>
      <c r="B81" t="s">
        <v>6865</v>
      </c>
      <c r="C81">
        <v>1</v>
      </c>
      <c r="D81">
        <v>3109</v>
      </c>
      <c r="G81">
        <f>VLOOKUP(D81,[5]Sheet1!$B:$X,16,0)</f>
        <v>48</v>
      </c>
      <c r="H81">
        <f t="shared" si="3"/>
        <v>48</v>
      </c>
      <c r="I81">
        <f>VLOOKUP(D81,[5]Sheet1!$B:$V,21,0)</f>
        <v>16.14</v>
      </c>
      <c r="J81">
        <f>VLOOKUP(D81,[5]Sheet1!$B:$V,17,0)</f>
        <v>12.25</v>
      </c>
      <c r="K81">
        <f>VLOOKUP(D81,[5]Sheet1!$B:$V,18,0)</f>
        <v>10.5</v>
      </c>
      <c r="L81">
        <f>VLOOKUP(D81,[5]Sheet1!$B:$V,19,0)</f>
        <v>7.5</v>
      </c>
      <c r="M81">
        <f>VLOOKUP(B81,[6]Sheet2!$A:$C,3,0)</f>
        <v>1394</v>
      </c>
      <c r="N81" t="str">
        <f>VLOOKUP(A81,'[7]Master-April24'!$A:$AP,42,0)</f>
        <v>AWD</v>
      </c>
    </row>
    <row r="82" spans="1:14" x14ac:dyDescent="0.25">
      <c r="A82" t="s">
        <v>1396</v>
      </c>
      <c r="B82" t="s">
        <v>7649</v>
      </c>
      <c r="C82">
        <v>1</v>
      </c>
      <c r="D82">
        <v>306</v>
      </c>
      <c r="E82">
        <f>VLOOKUP(D82,[5]Sheet1!$B:$X,23,0)</f>
        <v>24</v>
      </c>
      <c r="F82">
        <f>E82/C82</f>
        <v>24</v>
      </c>
      <c r="G82">
        <f>VLOOKUP(D82,[5]Sheet1!$B:$X,16,0)</f>
        <v>144</v>
      </c>
      <c r="H82">
        <f t="shared" si="3"/>
        <v>144</v>
      </c>
      <c r="I82">
        <f>VLOOKUP(D82,[5]Sheet1!$B:$V,21,0)</f>
        <v>15.14</v>
      </c>
      <c r="J82">
        <f>VLOOKUP(D82,[5]Sheet1!$B:$V,17,0)</f>
        <v>13.75</v>
      </c>
      <c r="K82">
        <f>VLOOKUP(D82,[5]Sheet1!$B:$V,18,0)</f>
        <v>12.75</v>
      </c>
      <c r="L82">
        <f>VLOOKUP(D82,[5]Sheet1!$B:$V,19,0)</f>
        <v>11</v>
      </c>
      <c r="M82">
        <f>VLOOKUP(B82,[6]Sheet2!$A:$C,3,0)</f>
        <v>1379</v>
      </c>
      <c r="N82" t="str">
        <f>VLOOKUP(A82,'[7]Master-April24'!$A:$AP,42,0)</f>
        <v>AWD</v>
      </c>
    </row>
    <row r="83" spans="1:14" x14ac:dyDescent="0.25">
      <c r="A83" t="s">
        <v>2218</v>
      </c>
      <c r="B83" t="s">
        <v>6907</v>
      </c>
      <c r="C83">
        <v>1</v>
      </c>
      <c r="D83">
        <v>4146</v>
      </c>
      <c r="G83">
        <f>VLOOKUP(D83,[5]Sheet1!$B:$X,16,0)</f>
        <v>12</v>
      </c>
      <c r="H83">
        <f t="shared" si="3"/>
        <v>12</v>
      </c>
      <c r="I83">
        <f>VLOOKUP(D83,[5]Sheet1!$B:$V,21,0)</f>
        <v>10.14</v>
      </c>
      <c r="J83">
        <f>VLOOKUP(D83,[5]Sheet1!$B:$V,17,0)</f>
        <v>18.75</v>
      </c>
      <c r="K83">
        <f>VLOOKUP(D83,[5]Sheet1!$B:$V,18,0)</f>
        <v>12</v>
      </c>
      <c r="L83">
        <f>VLOOKUP(D83,[5]Sheet1!$B:$V,19,0)</f>
        <v>5.75</v>
      </c>
      <c r="M83">
        <f>VLOOKUP(B83,[6]Sheet2!$A:$C,3,0)</f>
        <v>1361</v>
      </c>
      <c r="N83" t="str">
        <f>VLOOKUP(A83,'[7]Master-April24'!$A:$AP,42,0)</f>
        <v>AWD</v>
      </c>
    </row>
    <row r="84" spans="1:14" x14ac:dyDescent="0.25">
      <c r="A84" t="s">
        <v>1072</v>
      </c>
      <c r="B84" t="s">
        <v>6912</v>
      </c>
      <c r="C84">
        <v>2</v>
      </c>
      <c r="D84">
        <v>2202</v>
      </c>
      <c r="E84">
        <f>VLOOKUP(D84,[5]Sheet1!$B:$X,23,0)</f>
        <v>24</v>
      </c>
      <c r="F84">
        <f>E84/C84</f>
        <v>12</v>
      </c>
      <c r="G84">
        <f>VLOOKUP(D84,[5]Sheet1!$B:$X,16,0)</f>
        <v>144</v>
      </c>
      <c r="H84">
        <f t="shared" si="3"/>
        <v>72</v>
      </c>
      <c r="I84">
        <f>VLOOKUP(D84,[5]Sheet1!$B:$V,21,0)</f>
        <v>17.38</v>
      </c>
      <c r="J84">
        <f>VLOOKUP(D84,[5]Sheet1!$B:$V,17,0)</f>
        <v>21.5</v>
      </c>
      <c r="K84">
        <f>VLOOKUP(D84,[5]Sheet1!$B:$V,18,0)</f>
        <v>11</v>
      </c>
      <c r="L84">
        <f>VLOOKUP(D84,[5]Sheet1!$B:$V,19,0)</f>
        <v>7.25</v>
      </c>
      <c r="M84">
        <f>VLOOKUP(B84,[6]Sheet2!$A:$C,3,0)</f>
        <v>1361</v>
      </c>
      <c r="N84" t="str">
        <f>VLOOKUP(A84,'[7]Master-April24'!$A:$AP,42,0)</f>
        <v>AWD</v>
      </c>
    </row>
    <row r="85" spans="1:14" x14ac:dyDescent="0.25">
      <c r="A85" t="s">
        <v>21</v>
      </c>
      <c r="B85" t="s">
        <v>6888</v>
      </c>
      <c r="C85">
        <v>1</v>
      </c>
      <c r="D85">
        <v>3107</v>
      </c>
      <c r="E85">
        <f>VLOOKUP(D85,[5]Sheet1!$B:$X,23,0)</f>
        <v>24</v>
      </c>
      <c r="F85">
        <f>E85/C85</f>
        <v>24</v>
      </c>
      <c r="G85">
        <f>VLOOKUP(D85,[5]Sheet1!$B:$X,16,0)</f>
        <v>144</v>
      </c>
      <c r="H85">
        <f t="shared" si="3"/>
        <v>144</v>
      </c>
      <c r="I85">
        <f>VLOOKUP(D85,[5]Sheet1!$B:$V,21,0)</f>
        <v>37.68</v>
      </c>
      <c r="J85">
        <f>VLOOKUP(D85,[5]Sheet1!$B:$V,17,0)</f>
        <v>15.5</v>
      </c>
      <c r="K85">
        <f>VLOOKUP(D85,[5]Sheet1!$B:$V,18,0)</f>
        <v>13.75</v>
      </c>
      <c r="L85">
        <f>VLOOKUP(D85,[5]Sheet1!$B:$V,19,0)</f>
        <v>10.5</v>
      </c>
      <c r="M85">
        <f>VLOOKUP(B85,[6]Sheet2!$A:$C,3,0)</f>
        <v>1349</v>
      </c>
      <c r="N85" t="str">
        <f>VLOOKUP(A85,'[7]Master-April24'!$A:$AP,42,0)</f>
        <v>AWD</v>
      </c>
    </row>
    <row r="86" spans="1:14" x14ac:dyDescent="0.25">
      <c r="A86" t="s">
        <v>20</v>
      </c>
      <c r="B86" t="s">
        <v>7656</v>
      </c>
      <c r="C86">
        <v>1</v>
      </c>
      <c r="D86">
        <v>781</v>
      </c>
      <c r="E86">
        <f>VLOOKUP(D86,[5]Sheet1!$B:$X,23,0)</f>
        <v>24</v>
      </c>
      <c r="F86">
        <f>E86/C86</f>
        <v>24</v>
      </c>
      <c r="G86">
        <f>VLOOKUP(D86,[5]Sheet1!$B:$X,16,0)</f>
        <v>288</v>
      </c>
      <c r="H86">
        <f t="shared" si="3"/>
        <v>288</v>
      </c>
      <c r="I86">
        <f>VLOOKUP(D86,[5]Sheet1!$B:$V,21,0)</f>
        <v>25.34</v>
      </c>
      <c r="J86">
        <f>VLOOKUP(D86,[5]Sheet1!$B:$V,17,0)</f>
        <v>17</v>
      </c>
      <c r="K86">
        <f>VLOOKUP(D86,[5]Sheet1!$B:$V,18,0)</f>
        <v>14</v>
      </c>
      <c r="L86">
        <f>VLOOKUP(D86,[5]Sheet1!$B:$V,19,0)</f>
        <v>12</v>
      </c>
      <c r="M86">
        <f>VLOOKUP(B86,[6]Sheet2!$A:$C,3,0)</f>
        <v>1323</v>
      </c>
      <c r="N86" t="str">
        <f>VLOOKUP(A86,'[7]Master-April24'!$A:$AP,42,0)</f>
        <v>AWD</v>
      </c>
    </row>
    <row r="87" spans="1:14" x14ac:dyDescent="0.25">
      <c r="A87" t="s">
        <v>3999</v>
      </c>
      <c r="B87" t="s">
        <v>6868</v>
      </c>
      <c r="C87">
        <v>1</v>
      </c>
      <c r="D87">
        <v>41166</v>
      </c>
      <c r="G87">
        <f>VLOOKUP(D87,[5]Sheet1!$B:$X,16,0)</f>
        <v>10</v>
      </c>
      <c r="H87">
        <f t="shared" si="3"/>
        <v>10</v>
      </c>
      <c r="I87">
        <f>VLOOKUP(D87,[5]Sheet1!$B:$V,21,0)</f>
        <v>51.5</v>
      </c>
      <c r="J87">
        <f>VLOOKUP(D87,[5]Sheet1!$B:$V,17,0)</f>
        <v>18</v>
      </c>
      <c r="K87">
        <f>VLOOKUP(D87,[5]Sheet1!$B:$V,18,0)</f>
        <v>11.5</v>
      </c>
      <c r="L87">
        <f>VLOOKUP(D87,[5]Sheet1!$B:$V,19,0)</f>
        <v>10.5</v>
      </c>
      <c r="M87">
        <f>VLOOKUP(B87,[6]Sheet2!$A:$C,3,0)</f>
        <v>1245</v>
      </c>
      <c r="N87" t="str">
        <f>VLOOKUP(A87,'[7]Master-April24'!$A:$AP,42,0)</f>
        <v>AWD</v>
      </c>
    </row>
    <row r="88" spans="1:14" x14ac:dyDescent="0.25">
      <c r="A88" t="s">
        <v>7132</v>
      </c>
      <c r="B88" t="s">
        <v>6868</v>
      </c>
      <c r="C88">
        <v>1</v>
      </c>
      <c r="D88">
        <v>41166</v>
      </c>
      <c r="G88">
        <f>VLOOKUP(D88,[5]Sheet1!$B:$X,16,0)</f>
        <v>10</v>
      </c>
      <c r="H88">
        <f t="shared" si="3"/>
        <v>10</v>
      </c>
      <c r="I88">
        <f>VLOOKUP(D88,[5]Sheet1!$B:$V,21,0)</f>
        <v>51.5</v>
      </c>
      <c r="J88">
        <f>VLOOKUP(D88,[5]Sheet1!$B:$V,17,0)</f>
        <v>18</v>
      </c>
      <c r="K88">
        <f>VLOOKUP(D88,[5]Sheet1!$B:$V,18,0)</f>
        <v>11.5</v>
      </c>
      <c r="L88">
        <f>VLOOKUP(D88,[5]Sheet1!$B:$V,19,0)</f>
        <v>10.5</v>
      </c>
      <c r="M88">
        <f>VLOOKUP(B88,[6]Sheet2!$A:$C,3,0)</f>
        <v>1245</v>
      </c>
      <c r="N88" t="e">
        <f>VLOOKUP(A88,'[7]Master-April24'!$A:$AP,42,0)</f>
        <v>#N/A</v>
      </c>
    </row>
    <row r="89" spans="1:14" x14ac:dyDescent="0.25">
      <c r="A89" t="s">
        <v>2944</v>
      </c>
      <c r="B89" t="s">
        <v>6766</v>
      </c>
      <c r="C89">
        <v>1</v>
      </c>
      <c r="D89">
        <v>6003</v>
      </c>
      <c r="E89">
        <f>VLOOKUP(D89,[5]Sheet1!$B:$X,23,0)</f>
        <v>24</v>
      </c>
      <c r="F89">
        <f>E89/C89</f>
        <v>24</v>
      </c>
      <c r="G89">
        <f>VLOOKUP(D89,[5]Sheet1!$B:$X,16,0)</f>
        <v>144</v>
      </c>
      <c r="H89">
        <f t="shared" si="3"/>
        <v>144</v>
      </c>
      <c r="I89">
        <f>VLOOKUP(D89,[5]Sheet1!$B:$V,21,0)</f>
        <v>35.04</v>
      </c>
      <c r="J89">
        <f>VLOOKUP(D89,[5]Sheet1!$B:$V,17,0)</f>
        <v>24.25</v>
      </c>
      <c r="K89">
        <f>VLOOKUP(D89,[5]Sheet1!$B:$V,18,0)</f>
        <v>17</v>
      </c>
      <c r="L89">
        <f>VLOOKUP(D89,[5]Sheet1!$B:$V,19,0)</f>
        <v>12.75</v>
      </c>
      <c r="M89">
        <f>VLOOKUP(B89,[6]Sheet2!$A:$C,3,0)</f>
        <v>1228</v>
      </c>
      <c r="N89" t="str">
        <f>VLOOKUP(A89,'[7]Master-April24'!$A:$AP,42,0)</f>
        <v>AWD</v>
      </c>
    </row>
    <row r="90" spans="1:14" x14ac:dyDescent="0.25">
      <c r="A90" t="s">
        <v>3050</v>
      </c>
      <c r="B90" t="s">
        <v>7367</v>
      </c>
      <c r="C90">
        <v>2</v>
      </c>
      <c r="D90">
        <v>6301</v>
      </c>
      <c r="E90">
        <f>VLOOKUP(D90,[5]Sheet1!$B:$X,23,0)</f>
        <v>24</v>
      </c>
      <c r="F90">
        <f>E90/C90</f>
        <v>12</v>
      </c>
      <c r="G90">
        <f>VLOOKUP(D90,[5]Sheet1!$B:$X,16,0)</f>
        <v>144</v>
      </c>
      <c r="H90">
        <f t="shared" si="3"/>
        <v>72</v>
      </c>
      <c r="I90">
        <f>VLOOKUP(D90,[5]Sheet1!$B:$V,21,0)</f>
        <v>20</v>
      </c>
      <c r="J90">
        <f>VLOOKUP(D90,[5]Sheet1!$B:$V,17,0)</f>
        <v>15</v>
      </c>
      <c r="K90">
        <f>VLOOKUP(D90,[5]Sheet1!$B:$V,18,0)</f>
        <v>14.25</v>
      </c>
      <c r="L90">
        <f>VLOOKUP(D90,[5]Sheet1!$B:$V,19,0)</f>
        <v>13.25</v>
      </c>
      <c r="M90">
        <f>VLOOKUP(B90,[6]Sheet2!$A:$C,3,0)</f>
        <v>1224</v>
      </c>
      <c r="N90" t="str">
        <f>VLOOKUP(A90,'[7]Master-April24'!$A:$AP,42,0)</f>
        <v>AWD</v>
      </c>
    </row>
    <row r="91" spans="1:14" x14ac:dyDescent="0.25">
      <c r="A91" t="s">
        <v>2386</v>
      </c>
      <c r="B91" t="s">
        <v>6841</v>
      </c>
      <c r="C91">
        <v>1</v>
      </c>
      <c r="D91">
        <v>5011</v>
      </c>
      <c r="G91">
        <f>VLOOKUP(D91,[5]Sheet1!$B:$X,16,0)</f>
        <v>50</v>
      </c>
      <c r="H91">
        <f t="shared" si="3"/>
        <v>50</v>
      </c>
      <c r="I91">
        <f>VLOOKUP(D91,[5]Sheet1!$B:$V,21,0)</f>
        <v>8.6199999999999992</v>
      </c>
      <c r="J91">
        <f>VLOOKUP(D91,[5]Sheet1!$B:$V,17,0)</f>
        <v>23.5</v>
      </c>
      <c r="K91">
        <f>VLOOKUP(D91,[5]Sheet1!$B:$V,18,0)</f>
        <v>18</v>
      </c>
      <c r="L91">
        <f>VLOOKUP(D91,[5]Sheet1!$B:$V,19,0)</f>
        <v>16</v>
      </c>
      <c r="M91">
        <f>VLOOKUP(B91,[6]Sheet2!$A:$C,3,0)</f>
        <v>1200</v>
      </c>
      <c r="N91" t="str">
        <f>VLOOKUP(A91,'[7]Master-April24'!$A:$AP,42,0)</f>
        <v>AWD</v>
      </c>
    </row>
    <row r="92" spans="1:14" x14ac:dyDescent="0.25">
      <c r="A92" t="s">
        <v>2152</v>
      </c>
      <c r="B92" t="s">
        <v>6894</v>
      </c>
      <c r="C92">
        <v>1</v>
      </c>
      <c r="D92">
        <v>4103</v>
      </c>
      <c r="G92">
        <f>VLOOKUP(D92,[5]Sheet1!$B:$X,16,0)</f>
        <v>12</v>
      </c>
      <c r="H92">
        <f t="shared" si="3"/>
        <v>12</v>
      </c>
      <c r="I92">
        <f>VLOOKUP(D92,[5]Sheet1!$B:$V,21,0)</f>
        <v>8.6999999999999993</v>
      </c>
      <c r="J92">
        <f>VLOOKUP(D92,[5]Sheet1!$B:$V,17,0)</f>
        <v>12.75</v>
      </c>
      <c r="K92">
        <f>VLOOKUP(D92,[5]Sheet1!$B:$V,18,0)</f>
        <v>12</v>
      </c>
      <c r="L92">
        <f>VLOOKUP(D92,[5]Sheet1!$B:$V,19,0)</f>
        <v>5.25</v>
      </c>
      <c r="M92">
        <f>VLOOKUP(B92,[6]Sheet2!$A:$C,3,0)</f>
        <v>1192</v>
      </c>
      <c r="N92" t="str">
        <f>VLOOKUP(A92,'[7]Master-April24'!$A:$AP,42,0)</f>
        <v>AWD</v>
      </c>
    </row>
    <row r="93" spans="1:14" x14ac:dyDescent="0.25">
      <c r="A93" t="s">
        <v>3395</v>
      </c>
      <c r="B93" t="s">
        <v>7166</v>
      </c>
      <c r="C93">
        <v>1</v>
      </c>
      <c r="D93">
        <v>903</v>
      </c>
      <c r="E93">
        <f>VLOOKUP(D93,[5]Sheet1!$B:$X,23,0)</f>
        <v>24</v>
      </c>
      <c r="F93">
        <f>E93/C93</f>
        <v>24</v>
      </c>
      <c r="G93">
        <f>VLOOKUP(D93,[5]Sheet1!$B:$X,16,0)</f>
        <v>144</v>
      </c>
      <c r="H93">
        <f t="shared" si="3"/>
        <v>144</v>
      </c>
      <c r="I93">
        <f>VLOOKUP(D93,[5]Sheet1!$B:$V,21,0)</f>
        <v>28.5</v>
      </c>
      <c r="J93">
        <f>VLOOKUP(D93,[5]Sheet1!$B:$V,17,0)</f>
        <v>23.25</v>
      </c>
      <c r="K93">
        <f>VLOOKUP(D93,[5]Sheet1!$B:$V,18,0)</f>
        <v>19</v>
      </c>
      <c r="L93">
        <f>VLOOKUP(D93,[5]Sheet1!$B:$V,19,0)</f>
        <v>9.5</v>
      </c>
      <c r="M93">
        <f>VLOOKUP(B93,[6]Sheet2!$A:$C,3,0)</f>
        <v>1176</v>
      </c>
      <c r="N93" t="str">
        <f>VLOOKUP(A93,'[7]Master-April24'!$A:$AP,42,0)</f>
        <v>AWD</v>
      </c>
    </row>
    <row r="94" spans="1:14" x14ac:dyDescent="0.25">
      <c r="A94" t="s">
        <v>2717</v>
      </c>
      <c r="B94" t="s">
        <v>7196</v>
      </c>
      <c r="C94">
        <v>1</v>
      </c>
      <c r="D94">
        <v>529</v>
      </c>
      <c r="G94">
        <f>VLOOKUP(D94,[5]Sheet1!$B:$X,16,0)</f>
        <v>48</v>
      </c>
      <c r="H94">
        <f t="shared" si="3"/>
        <v>48</v>
      </c>
      <c r="I94">
        <f>VLOOKUP(D94,[5]Sheet1!$B:$V,21,0)</f>
        <v>11</v>
      </c>
      <c r="J94">
        <f>VLOOKUP(D94,[5]Sheet1!$B:$V,17,0)</f>
        <v>14.5</v>
      </c>
      <c r="K94">
        <f>VLOOKUP(D94,[5]Sheet1!$B:$V,18,0)</f>
        <v>11.5</v>
      </c>
      <c r="L94">
        <f>VLOOKUP(D94,[5]Sheet1!$B:$V,19,0)</f>
        <v>3.5</v>
      </c>
      <c r="M94">
        <f>VLOOKUP(B94,[6]Sheet2!$A:$C,3,0)</f>
        <v>1165</v>
      </c>
      <c r="N94" t="str">
        <f>VLOOKUP(A94,'[7]Master-April24'!$A:$AP,42,0)</f>
        <v>AWD</v>
      </c>
    </row>
    <row r="95" spans="1:14" x14ac:dyDescent="0.25">
      <c r="A95" t="s">
        <v>1549</v>
      </c>
      <c r="B95" t="s">
        <v>6891</v>
      </c>
      <c r="C95">
        <v>1</v>
      </c>
      <c r="D95">
        <v>3161</v>
      </c>
      <c r="G95">
        <f>VLOOKUP(D95,[5]Sheet1!$B:$X,16,0)</f>
        <v>12</v>
      </c>
      <c r="H95">
        <f t="shared" si="3"/>
        <v>12</v>
      </c>
      <c r="I95">
        <f>VLOOKUP(D95,[5]Sheet1!$B:$V,21,0)</f>
        <v>4.6399999999999997</v>
      </c>
      <c r="J95">
        <f>VLOOKUP(D95,[5]Sheet1!$B:$V,17,0)</f>
        <v>12.25</v>
      </c>
      <c r="K95">
        <f>VLOOKUP(D95,[5]Sheet1!$B:$V,18,0)</f>
        <v>10.75</v>
      </c>
      <c r="L95">
        <f>VLOOKUP(D95,[5]Sheet1!$B:$V,19,0)</f>
        <v>5.75</v>
      </c>
      <c r="M95">
        <f>VLOOKUP(B95,[6]Sheet2!$A:$C,3,0)</f>
        <v>1137</v>
      </c>
      <c r="N95" t="str">
        <f>VLOOKUP(A95,'[7]Master-April24'!$A:$AP,42,0)</f>
        <v>AWD</v>
      </c>
    </row>
    <row r="96" spans="1:14" x14ac:dyDescent="0.25">
      <c r="A96" t="s">
        <v>2149</v>
      </c>
      <c r="B96" t="s">
        <v>6893</v>
      </c>
      <c r="C96">
        <v>1</v>
      </c>
      <c r="D96">
        <v>4102</v>
      </c>
      <c r="G96">
        <f>VLOOKUP(D96,[5]Sheet1!$B:$X,16,0)</f>
        <v>12</v>
      </c>
      <c r="H96">
        <f t="shared" si="3"/>
        <v>12</v>
      </c>
      <c r="I96">
        <f>VLOOKUP(D96,[5]Sheet1!$B:$V,21,0)</f>
        <v>8.66</v>
      </c>
      <c r="J96">
        <f>VLOOKUP(D96,[5]Sheet1!$B:$V,17,0)</f>
        <v>12.75</v>
      </c>
      <c r="K96">
        <f>VLOOKUP(D96,[5]Sheet1!$B:$V,18,0)</f>
        <v>12</v>
      </c>
      <c r="L96">
        <f>VLOOKUP(D96,[5]Sheet1!$B:$V,19,0)</f>
        <v>5.25</v>
      </c>
      <c r="M96">
        <f>VLOOKUP(B96,[6]Sheet2!$A:$C,3,0)</f>
        <v>1131</v>
      </c>
      <c r="N96" t="str">
        <f>VLOOKUP(A96,'[7]Master-April24'!$A:$AP,42,0)</f>
        <v>AWD</v>
      </c>
    </row>
    <row r="97" spans="1:14" x14ac:dyDescent="0.25">
      <c r="A97" t="s">
        <v>1119</v>
      </c>
      <c r="B97" t="s">
        <v>7336</v>
      </c>
      <c r="C97">
        <v>2</v>
      </c>
      <c r="D97">
        <v>2233</v>
      </c>
      <c r="E97">
        <f>VLOOKUP(D97,[5]Sheet1!$B:$X,23,0)</f>
        <v>24</v>
      </c>
      <c r="F97">
        <f>E97/C97</f>
        <v>12</v>
      </c>
      <c r="G97">
        <f>VLOOKUP(D97,[5]Sheet1!$B:$X,16,0)</f>
        <v>72</v>
      </c>
      <c r="H97">
        <f t="shared" si="3"/>
        <v>36</v>
      </c>
      <c r="I97">
        <f>VLOOKUP(D97,[5]Sheet1!$B:$V,21,0)</f>
        <v>16.62</v>
      </c>
      <c r="J97">
        <f>VLOOKUP(D97,[5]Sheet1!$B:$V,17,0)</f>
        <v>21.25</v>
      </c>
      <c r="K97">
        <f>VLOOKUP(D97,[5]Sheet1!$B:$V,18,0)</f>
        <v>9</v>
      </c>
      <c r="L97">
        <f>VLOOKUP(D97,[5]Sheet1!$B:$V,19,0)</f>
        <v>8.25</v>
      </c>
      <c r="M97">
        <f>VLOOKUP(B97,[6]Sheet2!$A:$C,3,0)</f>
        <v>1117</v>
      </c>
      <c r="N97" t="str">
        <f>VLOOKUP(A97,'[7]Master-April24'!$A:$AP,42,0)</f>
        <v>AWD</v>
      </c>
    </row>
    <row r="98" spans="1:14" x14ac:dyDescent="0.25">
      <c r="A98" t="s">
        <v>2454</v>
      </c>
      <c r="B98" t="s">
        <v>7689</v>
      </c>
      <c r="C98">
        <v>2</v>
      </c>
      <c r="D98">
        <v>5043</v>
      </c>
      <c r="G98">
        <f>VLOOKUP(D98,[5]Sheet1!$B:$X,16,0)</f>
        <v>48</v>
      </c>
      <c r="H98">
        <f t="shared" si="3"/>
        <v>24</v>
      </c>
      <c r="I98">
        <f>VLOOKUP(D98,[5]Sheet1!$B:$V,21,0)</f>
        <v>16.22</v>
      </c>
      <c r="J98">
        <f>VLOOKUP(D98,[5]Sheet1!$B:$V,17,0)</f>
        <v>12.75</v>
      </c>
      <c r="K98">
        <f>VLOOKUP(D98,[5]Sheet1!$B:$V,18,0)</f>
        <v>9.75</v>
      </c>
      <c r="L98">
        <f>VLOOKUP(D98,[5]Sheet1!$B:$V,19,0)</f>
        <v>7</v>
      </c>
      <c r="M98">
        <f>VLOOKUP(B98,[6]Sheet2!$A:$C,3,0)</f>
        <v>1116</v>
      </c>
      <c r="N98" t="str">
        <f>VLOOKUP(A98,'[7]Master-April24'!$A:$AP,42,0)</f>
        <v>AWD</v>
      </c>
    </row>
    <row r="99" spans="1:14" x14ac:dyDescent="0.25">
      <c r="A99" t="s">
        <v>14</v>
      </c>
      <c r="B99" t="s">
        <v>7377</v>
      </c>
      <c r="C99">
        <v>1</v>
      </c>
      <c r="D99">
        <v>569</v>
      </c>
      <c r="G99">
        <f>VLOOKUP(D99,[5]Sheet1!$B:$X,16,0)</f>
        <v>36</v>
      </c>
      <c r="H99">
        <f t="shared" si="3"/>
        <v>36</v>
      </c>
      <c r="I99">
        <f>VLOOKUP(D99,[5]Sheet1!$B:$V,21,0)</f>
        <v>24.94</v>
      </c>
      <c r="J99">
        <f>VLOOKUP(D99,[5]Sheet1!$B:$V,17,0)</f>
        <v>16.5</v>
      </c>
      <c r="K99">
        <f>VLOOKUP(D99,[5]Sheet1!$B:$V,18,0)</f>
        <v>11.5</v>
      </c>
      <c r="L99">
        <f>VLOOKUP(D99,[5]Sheet1!$B:$V,19,0)</f>
        <v>6</v>
      </c>
      <c r="M99">
        <f>VLOOKUP(B99,[6]Sheet2!$A:$C,3,0)</f>
        <v>1108</v>
      </c>
      <c r="N99" t="str">
        <f>VLOOKUP(A99,'[7]Master-April24'!$A:$AP,42,0)</f>
        <v>AWD</v>
      </c>
    </row>
    <row r="100" spans="1:14" x14ac:dyDescent="0.25">
      <c r="A100" t="s">
        <v>3031</v>
      </c>
      <c r="B100" t="s">
        <v>7264</v>
      </c>
      <c r="C100">
        <v>2</v>
      </c>
      <c r="D100">
        <v>61400</v>
      </c>
      <c r="G100">
        <f>VLOOKUP(D100,[5]Sheet1!$B:$X,16,0)</f>
        <v>24</v>
      </c>
      <c r="H100">
        <f t="shared" si="3"/>
        <v>12</v>
      </c>
      <c r="I100">
        <f>VLOOKUP(D100,[5]Sheet1!$B:$V,21,0)</f>
        <v>4.3600000000000003</v>
      </c>
      <c r="J100">
        <f>VLOOKUP(D100,[5]Sheet1!$B:$V,17,0)</f>
        <v>10.75</v>
      </c>
      <c r="K100">
        <f>VLOOKUP(D100,[5]Sheet1!$B:$V,18,0)</f>
        <v>8.5</v>
      </c>
      <c r="L100">
        <f>VLOOKUP(D100,[5]Sheet1!$B:$V,19,0)</f>
        <v>3.5</v>
      </c>
      <c r="M100">
        <f>VLOOKUP(B100,[6]Sheet2!$A:$C,3,0)</f>
        <v>1090</v>
      </c>
      <c r="N100" t="str">
        <f>VLOOKUP(A100,'[7]Master-April24'!$A:$AP,42,0)</f>
        <v>AWD</v>
      </c>
    </row>
    <row r="101" spans="1:14" x14ac:dyDescent="0.25">
      <c r="A101" t="s">
        <v>12</v>
      </c>
      <c r="B101" t="s">
        <v>6885</v>
      </c>
      <c r="C101">
        <v>1</v>
      </c>
      <c r="D101">
        <v>2227</v>
      </c>
      <c r="E101">
        <f>VLOOKUP(D101,[5]Sheet1!$B:$X,23,0)</f>
        <v>24</v>
      </c>
      <c r="F101">
        <f>E101/C101</f>
        <v>24</v>
      </c>
      <c r="G101">
        <f>VLOOKUP(D101,[5]Sheet1!$B:$X,16,0)</f>
        <v>72</v>
      </c>
      <c r="H101">
        <f t="shared" si="3"/>
        <v>72</v>
      </c>
      <c r="I101">
        <f>VLOOKUP(D101,[5]Sheet1!$B:$V,21,0)</f>
        <v>15.28</v>
      </c>
      <c r="J101">
        <f>VLOOKUP(D101,[5]Sheet1!$B:$V,17,0)</f>
        <v>20.75</v>
      </c>
      <c r="K101">
        <f>VLOOKUP(D101,[5]Sheet1!$B:$V,18,0)</f>
        <v>7.25</v>
      </c>
      <c r="L101">
        <f>VLOOKUP(D101,[5]Sheet1!$B:$V,19,0)</f>
        <v>6.5</v>
      </c>
      <c r="M101">
        <f>VLOOKUP(B101,[6]Sheet2!$A:$C,3,0)</f>
        <v>1073</v>
      </c>
      <c r="N101" t="str">
        <f>VLOOKUP(A101,'[7]Master-April24'!$A:$AP,42,0)</f>
        <v>AWD</v>
      </c>
    </row>
    <row r="102" spans="1:14" x14ac:dyDescent="0.25">
      <c r="A102" t="s">
        <v>3301</v>
      </c>
      <c r="B102" t="s">
        <v>7416</v>
      </c>
      <c r="C102">
        <v>4</v>
      </c>
      <c r="D102">
        <v>803</v>
      </c>
      <c r="E102">
        <f>VLOOKUP(D102,[5]Sheet1!$B:$X,23,0)</f>
        <v>24</v>
      </c>
      <c r="F102">
        <f>E102/C102</f>
        <v>6</v>
      </c>
      <c r="G102">
        <f>VLOOKUP(D102,[5]Sheet1!$B:$X,16,0)</f>
        <v>144</v>
      </c>
      <c r="H102">
        <f t="shared" si="3"/>
        <v>36</v>
      </c>
      <c r="I102">
        <f>VLOOKUP(D102,[5]Sheet1!$B:$V,21,0)</f>
        <v>15.9</v>
      </c>
      <c r="J102">
        <f>VLOOKUP(D102,[5]Sheet1!$B:$V,17,0)</f>
        <v>22</v>
      </c>
      <c r="K102">
        <f>VLOOKUP(D102,[5]Sheet1!$B:$V,18,0)</f>
        <v>12</v>
      </c>
      <c r="L102">
        <f>VLOOKUP(D102,[5]Sheet1!$B:$V,19,0)</f>
        <v>8.5</v>
      </c>
      <c r="M102">
        <f>VLOOKUP(B102,[6]Sheet2!$A:$C,3,0)</f>
        <v>1063</v>
      </c>
      <c r="N102" t="str">
        <f>VLOOKUP(A102,'[7]Master-April24'!$A:$AP,42,0)</f>
        <v>AWD</v>
      </c>
    </row>
    <row r="103" spans="1:14" x14ac:dyDescent="0.25">
      <c r="A103" t="s">
        <v>2405</v>
      </c>
      <c r="B103" t="s">
        <v>7288</v>
      </c>
      <c r="C103">
        <v>1</v>
      </c>
      <c r="D103">
        <v>5014</v>
      </c>
      <c r="G103">
        <f>VLOOKUP(D103,[5]Sheet1!$B:$X,16,0)</f>
        <v>45</v>
      </c>
      <c r="H103">
        <f t="shared" si="3"/>
        <v>45</v>
      </c>
      <c r="I103">
        <f>VLOOKUP(D103,[5]Sheet1!$B:$V,21,0)</f>
        <v>7.64</v>
      </c>
      <c r="J103">
        <f>VLOOKUP(D103,[5]Sheet1!$B:$V,17,0)</f>
        <v>24</v>
      </c>
      <c r="K103">
        <f>VLOOKUP(D103,[5]Sheet1!$B:$V,18,0)</f>
        <v>18.25</v>
      </c>
      <c r="L103">
        <f>VLOOKUP(D103,[5]Sheet1!$B:$V,19,0)</f>
        <v>16</v>
      </c>
      <c r="M103">
        <f>VLOOKUP(B103,[6]Sheet2!$A:$C,3,0)</f>
        <v>1050</v>
      </c>
      <c r="N103" t="str">
        <f>VLOOKUP(A103,'[7]Master-April24'!$A:$AP,42,0)</f>
        <v>AWD</v>
      </c>
    </row>
    <row r="104" spans="1:14" x14ac:dyDescent="0.25">
      <c r="A104" t="s">
        <v>1971</v>
      </c>
      <c r="B104" t="s">
        <v>7291</v>
      </c>
      <c r="C104">
        <v>1</v>
      </c>
      <c r="D104">
        <v>3810</v>
      </c>
      <c r="E104">
        <f>VLOOKUP(D104,[5]Sheet1!$B:$X,23,0)</f>
        <v>24</v>
      </c>
      <c r="F104">
        <f>E104/C104</f>
        <v>24</v>
      </c>
      <c r="G104">
        <f>VLOOKUP(D104,[5]Sheet1!$B:$X,16,0)</f>
        <v>144</v>
      </c>
      <c r="H104">
        <f t="shared" si="3"/>
        <v>144</v>
      </c>
      <c r="I104">
        <f>VLOOKUP(D104,[5]Sheet1!$B:$V,21,0)</f>
        <v>6.32</v>
      </c>
      <c r="J104">
        <f>VLOOKUP(D104,[5]Sheet1!$B:$V,17,0)</f>
        <v>11.25</v>
      </c>
      <c r="K104">
        <f>VLOOKUP(D104,[5]Sheet1!$B:$V,18,0)</f>
        <v>7.5</v>
      </c>
      <c r="L104">
        <f>VLOOKUP(D104,[5]Sheet1!$B:$V,19,0)</f>
        <v>6.5</v>
      </c>
      <c r="M104">
        <f>VLOOKUP(B104,[6]Sheet2!$A:$C,3,0)</f>
        <v>1037</v>
      </c>
      <c r="N104" t="str">
        <f>VLOOKUP(A104,'[7]Master-April24'!$A:$AP,42,0)</f>
        <v>AWD</v>
      </c>
    </row>
    <row r="105" spans="1:14" x14ac:dyDescent="0.25">
      <c r="A105" t="s">
        <v>3798</v>
      </c>
      <c r="B105" t="s">
        <v>7700</v>
      </c>
      <c r="C105">
        <v>1</v>
      </c>
      <c r="D105">
        <v>851</v>
      </c>
      <c r="G105">
        <f>VLOOKUP(D105,[5]Sheet1!$B:$X,16,0)</f>
        <v>12</v>
      </c>
      <c r="H105">
        <f t="shared" si="3"/>
        <v>12</v>
      </c>
      <c r="I105">
        <f>VLOOKUP(D105,[5]Sheet1!$B:$V,21,0)</f>
        <v>6.1</v>
      </c>
      <c r="J105">
        <f>VLOOKUP(D105,[5]Sheet1!$B:$V,17,0)</f>
        <v>16.5</v>
      </c>
      <c r="K105">
        <f>VLOOKUP(D105,[5]Sheet1!$B:$V,18,0)</f>
        <v>14</v>
      </c>
      <c r="L105">
        <f>VLOOKUP(D105,[5]Sheet1!$B:$V,19,0)</f>
        <v>11.25</v>
      </c>
      <c r="M105">
        <f>VLOOKUP(B105,[6]Sheet2!$A:$C,3,0)</f>
        <v>1033</v>
      </c>
      <c r="N105" t="str">
        <f>VLOOKUP(A105,'[7]Master-April24'!$A:$AP,42,0)</f>
        <v>FBA</v>
      </c>
    </row>
    <row r="106" spans="1:14" x14ac:dyDescent="0.25">
      <c r="A106" t="s">
        <v>1074</v>
      </c>
      <c r="B106" t="s">
        <v>6913</v>
      </c>
      <c r="C106">
        <v>2</v>
      </c>
      <c r="D106">
        <v>2204</v>
      </c>
      <c r="E106">
        <f>VLOOKUP(D106,[5]Sheet1!$B:$X,23,0)</f>
        <v>24</v>
      </c>
      <c r="F106">
        <f>E106/C106</f>
        <v>12</v>
      </c>
      <c r="G106">
        <f>VLOOKUP(D106,[5]Sheet1!$B:$X,16,0)</f>
        <v>72</v>
      </c>
      <c r="H106">
        <f t="shared" si="3"/>
        <v>36</v>
      </c>
      <c r="I106">
        <f>VLOOKUP(D106,[5]Sheet1!$B:$V,21,0)</f>
        <v>20.12</v>
      </c>
      <c r="J106">
        <f>VLOOKUP(D106,[5]Sheet1!$B:$V,17,0)</f>
        <v>20</v>
      </c>
      <c r="K106">
        <f>VLOOKUP(D106,[5]Sheet1!$B:$V,18,0)</f>
        <v>13.5</v>
      </c>
      <c r="L106">
        <f>VLOOKUP(D106,[5]Sheet1!$B:$V,19,0)</f>
        <v>9</v>
      </c>
      <c r="M106">
        <f>VLOOKUP(B106,[6]Sheet2!$A:$C,3,0)</f>
        <v>1027</v>
      </c>
      <c r="N106" t="str">
        <f>VLOOKUP(A106,'[7]Master-April24'!$A:$AP,42,0)</f>
        <v>AWD</v>
      </c>
    </row>
    <row r="107" spans="1:14" x14ac:dyDescent="0.25">
      <c r="A107" t="s">
        <v>3224</v>
      </c>
      <c r="B107" t="s">
        <v>7164</v>
      </c>
      <c r="C107">
        <v>2</v>
      </c>
      <c r="D107">
        <v>761</v>
      </c>
      <c r="E107">
        <f>VLOOKUP(D107,[5]Sheet1!$B:$X,23,0)</f>
        <v>24</v>
      </c>
      <c r="F107">
        <f>E107/C107</f>
        <v>12</v>
      </c>
      <c r="G107">
        <f>VLOOKUP(D107,[5]Sheet1!$B:$X,16,0)</f>
        <v>144</v>
      </c>
      <c r="H107">
        <f t="shared" si="3"/>
        <v>72</v>
      </c>
      <c r="I107">
        <f>VLOOKUP(D107,[5]Sheet1!$B:$V,21,0)</f>
        <v>27.46</v>
      </c>
      <c r="J107">
        <f>VLOOKUP(D107,[5]Sheet1!$B:$V,17,0)</f>
        <v>15.75</v>
      </c>
      <c r="K107">
        <f>VLOOKUP(D107,[5]Sheet1!$B:$V,18,0)</f>
        <v>13.75</v>
      </c>
      <c r="L107">
        <f>VLOOKUP(D107,[5]Sheet1!$B:$V,19,0)</f>
        <v>9.5</v>
      </c>
      <c r="M107">
        <f>VLOOKUP(B107,[6]Sheet2!$A:$C,3,0)</f>
        <v>1022</v>
      </c>
      <c r="N107" t="str">
        <f>VLOOKUP(A107,'[7]Master-April24'!$A:$AP,42,0)</f>
        <v>AWD</v>
      </c>
    </row>
    <row r="108" spans="1:14" x14ac:dyDescent="0.25">
      <c r="A108" t="s">
        <v>7118</v>
      </c>
      <c r="B108" t="s">
        <v>7709</v>
      </c>
      <c r="C108">
        <v>10</v>
      </c>
      <c r="D108">
        <v>3145</v>
      </c>
      <c r="G108">
        <f>VLOOKUP(D108,[5]Sheet1!$B:$X,16,0)</f>
        <v>100</v>
      </c>
      <c r="H108">
        <f t="shared" si="3"/>
        <v>10</v>
      </c>
      <c r="I108">
        <f>VLOOKUP(D108,[5]Sheet1!$B:$V,21,0)</f>
        <v>9.8000000000000007</v>
      </c>
      <c r="J108">
        <f>VLOOKUP(D108,[5]Sheet1!$B:$V,17,0)</f>
        <v>12.25</v>
      </c>
      <c r="K108">
        <f>VLOOKUP(D108,[5]Sheet1!$B:$V,18,0)</f>
        <v>11.5</v>
      </c>
      <c r="L108">
        <f>VLOOKUP(D108,[5]Sheet1!$B:$V,19,0)</f>
        <v>10.75</v>
      </c>
      <c r="M108">
        <f>VLOOKUP(B108,[6]Sheet2!$A:$C,3,0)</f>
        <v>1003</v>
      </c>
      <c r="N108" t="str">
        <f>VLOOKUP(A108,'[7]Master-April24'!$A:$AP,42,0)</f>
        <v>AWD</v>
      </c>
    </row>
    <row r="109" spans="1:14" x14ac:dyDescent="0.25">
      <c r="A109" t="s">
        <v>2003</v>
      </c>
      <c r="B109" t="s">
        <v>6867</v>
      </c>
      <c r="C109">
        <v>1</v>
      </c>
      <c r="D109">
        <v>3824</v>
      </c>
      <c r="E109">
        <f>VLOOKUP(D109,[5]Sheet1!$B:$X,23,0)</f>
        <v>24</v>
      </c>
      <c r="F109">
        <f>E109/C109</f>
        <v>24</v>
      </c>
      <c r="G109">
        <f>VLOOKUP(D109,[5]Sheet1!$B:$X,16,0)</f>
        <v>144</v>
      </c>
      <c r="H109">
        <f t="shared" si="3"/>
        <v>144</v>
      </c>
      <c r="I109">
        <f>VLOOKUP(D109,[5]Sheet1!$B:$V,21,0)</f>
        <v>16.84</v>
      </c>
      <c r="J109">
        <f>VLOOKUP(D109,[5]Sheet1!$B:$V,17,0)</f>
        <v>12.5</v>
      </c>
      <c r="K109">
        <f>VLOOKUP(D109,[5]Sheet1!$B:$V,18,0)</f>
        <v>11.5</v>
      </c>
      <c r="L109">
        <f>VLOOKUP(D109,[5]Sheet1!$B:$V,19,0)</f>
        <v>6.5</v>
      </c>
      <c r="M109">
        <f>VLOOKUP(B109,[6]Sheet2!$A:$C,3,0)</f>
        <v>996</v>
      </c>
      <c r="N109" t="str">
        <f>VLOOKUP(A109,'[7]Master-April24'!$A:$AP,42,0)</f>
        <v>AWD</v>
      </c>
    </row>
    <row r="110" spans="1:14" x14ac:dyDescent="0.25">
      <c r="A110" t="s">
        <v>32</v>
      </c>
      <c r="B110" t="s">
        <v>6870</v>
      </c>
      <c r="C110">
        <v>1</v>
      </c>
      <c r="D110">
        <v>5044</v>
      </c>
      <c r="G110">
        <f>VLOOKUP(D110,[5]Sheet1!$B:$X,16,0)</f>
        <v>48</v>
      </c>
      <c r="H110">
        <f t="shared" si="3"/>
        <v>48</v>
      </c>
      <c r="I110">
        <f>VLOOKUP(D110,[5]Sheet1!$B:$V,21,0)</f>
        <v>24.08</v>
      </c>
      <c r="J110">
        <f>VLOOKUP(D110,[5]Sheet1!$B:$V,17,0)</f>
        <v>13</v>
      </c>
      <c r="K110">
        <f>VLOOKUP(D110,[5]Sheet1!$B:$V,18,0)</f>
        <v>9.75</v>
      </c>
      <c r="L110">
        <f>VLOOKUP(D110,[5]Sheet1!$B:$V,19,0)</f>
        <v>8.5</v>
      </c>
      <c r="M110">
        <f>VLOOKUP(B110,[6]Sheet2!$A:$C,3,0)</f>
        <v>951</v>
      </c>
      <c r="N110" t="str">
        <f>VLOOKUP(A110,'[7]Master-April24'!$A:$AP,42,0)</f>
        <v>AWD</v>
      </c>
    </row>
    <row r="111" spans="1:14" x14ac:dyDescent="0.25">
      <c r="A111" t="s">
        <v>2859</v>
      </c>
      <c r="B111" t="s">
        <v>6533</v>
      </c>
      <c r="C111">
        <v>1</v>
      </c>
      <c r="D111">
        <v>560</v>
      </c>
      <c r="G111">
        <f>VLOOKUP(D111,[5]Sheet1!$B:$X,16,0)</f>
        <v>48</v>
      </c>
      <c r="H111">
        <f t="shared" si="3"/>
        <v>48</v>
      </c>
      <c r="I111">
        <f>VLOOKUP(D111,[5]Sheet1!$B:$V,21,0)</f>
        <v>24.04</v>
      </c>
      <c r="J111">
        <f>VLOOKUP(D111,[5]Sheet1!$B:$V,17,0)</f>
        <v>12.25</v>
      </c>
      <c r="K111">
        <f>VLOOKUP(D111,[5]Sheet1!$B:$V,18,0)</f>
        <v>9.5</v>
      </c>
      <c r="L111">
        <f>VLOOKUP(D111,[5]Sheet1!$B:$V,19,0)</f>
        <v>8.25</v>
      </c>
      <c r="M111">
        <f>VLOOKUP(B111,[6]Sheet2!$A:$C,3,0)</f>
        <v>931</v>
      </c>
      <c r="N111" t="e">
        <f>VLOOKUP(A111,'[7]Master-April24'!$A:$AP,42,0)</f>
        <v>#N/A</v>
      </c>
    </row>
    <row r="112" spans="1:14" x14ac:dyDescent="0.25">
      <c r="A112" t="s">
        <v>8604</v>
      </c>
      <c r="B112" t="s">
        <v>6533</v>
      </c>
      <c r="C112">
        <v>1</v>
      </c>
      <c r="D112" t="s">
        <v>8604</v>
      </c>
      <c r="E112" t="e">
        <f>VLOOKUP(D112,[5]Sheet1!$B:$X,23,0)</f>
        <v>#N/A</v>
      </c>
      <c r="F112" t="e">
        <f>E112/C112</f>
        <v>#N/A</v>
      </c>
      <c r="G112" t="e">
        <f>VLOOKUP(D112,[5]Sheet1!$B:$X,16,0)</f>
        <v>#N/A</v>
      </c>
      <c r="H112" t="e">
        <f t="shared" si="3"/>
        <v>#N/A</v>
      </c>
      <c r="I112" t="e">
        <f>VLOOKUP(D112,[5]Sheet1!$B:$V,21,0)</f>
        <v>#N/A</v>
      </c>
      <c r="J112" t="e">
        <f>VLOOKUP(D112,[5]Sheet1!$B:$V,17,0)</f>
        <v>#N/A</v>
      </c>
      <c r="K112" t="e">
        <f>VLOOKUP(D112,[5]Sheet1!$B:$V,18,0)</f>
        <v>#N/A</v>
      </c>
      <c r="L112" t="e">
        <f>VLOOKUP(D112,[5]Sheet1!$B:$V,19,0)</f>
        <v>#N/A</v>
      </c>
      <c r="M112">
        <f>VLOOKUP(B112,[6]Sheet2!$A:$C,3,0)</f>
        <v>931</v>
      </c>
      <c r="N112" t="e">
        <f>VLOOKUP(A112,'[7]Master-April24'!$A:$AP,42,0)</f>
        <v>#N/A</v>
      </c>
    </row>
    <row r="113" spans="1:14" x14ac:dyDescent="0.25">
      <c r="A113" t="s">
        <v>2720</v>
      </c>
      <c r="B113" t="s">
        <v>6910</v>
      </c>
      <c r="C113">
        <v>1</v>
      </c>
      <c r="D113">
        <v>530</v>
      </c>
      <c r="G113">
        <f>VLOOKUP(D113,[5]Sheet1!$B:$X,16,0)</f>
        <v>48</v>
      </c>
      <c r="H113">
        <f t="shared" si="3"/>
        <v>48</v>
      </c>
      <c r="I113">
        <f>VLOOKUP(D113,[5]Sheet1!$B:$V,21,0)</f>
        <v>18.5</v>
      </c>
      <c r="J113">
        <f>VLOOKUP(D113,[5]Sheet1!$B:$V,17,0)</f>
        <v>22.5</v>
      </c>
      <c r="K113">
        <f>VLOOKUP(D113,[5]Sheet1!$B:$V,18,0)</f>
        <v>14.5</v>
      </c>
      <c r="L113">
        <f>VLOOKUP(D113,[5]Sheet1!$B:$V,19,0)</f>
        <v>2.5</v>
      </c>
      <c r="M113">
        <f>VLOOKUP(B113,[6]Sheet2!$A:$C,3,0)</f>
        <v>911</v>
      </c>
      <c r="N113" t="str">
        <f>VLOOKUP(A113,'[7]Master-April24'!$A:$AP,42,0)</f>
        <v>AWD</v>
      </c>
    </row>
    <row r="114" spans="1:14" x14ac:dyDescent="0.25">
      <c r="A114" t="s">
        <v>2399</v>
      </c>
      <c r="B114" t="s">
        <v>7641</v>
      </c>
      <c r="C114">
        <v>1</v>
      </c>
      <c r="D114">
        <v>5013</v>
      </c>
      <c r="G114">
        <f>VLOOKUP(D114,[5]Sheet1!$B:$X,16,0)</f>
        <v>50</v>
      </c>
      <c r="H114">
        <f t="shared" si="3"/>
        <v>50</v>
      </c>
      <c r="I114">
        <f>VLOOKUP(D114,[5]Sheet1!$B:$V,21,0)</f>
        <v>8.1199999999999992</v>
      </c>
      <c r="J114">
        <f>VLOOKUP(D114,[5]Sheet1!$B:$V,17,0)</f>
        <v>23.75</v>
      </c>
      <c r="K114">
        <f>VLOOKUP(D114,[5]Sheet1!$B:$V,18,0)</f>
        <v>18</v>
      </c>
      <c r="L114">
        <f>VLOOKUP(D114,[5]Sheet1!$B:$V,19,0)</f>
        <v>16</v>
      </c>
      <c r="M114">
        <f>VLOOKUP(B114,[6]Sheet2!$A:$C,3,0)</f>
        <v>895</v>
      </c>
      <c r="N114" t="str">
        <f>VLOOKUP(A114,'[7]Master-April24'!$A:$AP,42,0)</f>
        <v>FBA</v>
      </c>
    </row>
    <row r="115" spans="1:14" x14ac:dyDescent="0.25">
      <c r="A115" t="s">
        <v>7061</v>
      </c>
      <c r="B115" t="s">
        <v>6909</v>
      </c>
      <c r="C115">
        <v>1</v>
      </c>
      <c r="D115">
        <v>465</v>
      </c>
      <c r="G115">
        <f>VLOOKUP(D115,[5]Sheet1!$B:$X,16,0)</f>
        <v>48</v>
      </c>
      <c r="H115">
        <f t="shared" si="3"/>
        <v>48</v>
      </c>
      <c r="I115">
        <f>VLOOKUP(D115,[5]Sheet1!$B:$V,21,0)</f>
        <v>25.68</v>
      </c>
      <c r="J115">
        <f>VLOOKUP(D115,[5]Sheet1!$B:$V,17,0)</f>
        <v>17.5</v>
      </c>
      <c r="K115">
        <f>VLOOKUP(D115,[5]Sheet1!$B:$V,18,0)</f>
        <v>13.2</v>
      </c>
      <c r="L115">
        <f>VLOOKUP(D115,[5]Sheet1!$B:$V,19,0)</f>
        <v>9.5</v>
      </c>
      <c r="M115">
        <f>VLOOKUP(B115,[6]Sheet2!$A:$C,3,0)</f>
        <v>872</v>
      </c>
      <c r="N115" t="str">
        <f>VLOOKUP(A115,'[7]Master-April24'!$A:$AP,42,0)</f>
        <v>FBA</v>
      </c>
    </row>
    <row r="116" spans="1:14" x14ac:dyDescent="0.25">
      <c r="A116" t="s">
        <v>2553</v>
      </c>
      <c r="B116" t="s">
        <v>6872</v>
      </c>
      <c r="C116">
        <v>1</v>
      </c>
      <c r="D116">
        <v>508</v>
      </c>
      <c r="G116">
        <f>VLOOKUP(D116,[5]Sheet1!$B:$X,16,0)</f>
        <v>48</v>
      </c>
      <c r="H116">
        <f t="shared" si="3"/>
        <v>48</v>
      </c>
      <c r="I116">
        <f>VLOOKUP(D116,[5]Sheet1!$B:$V,21,0)</f>
        <v>31.68</v>
      </c>
      <c r="J116">
        <f>VLOOKUP(D116,[5]Sheet1!$B:$V,17,0)</f>
        <v>15.25</v>
      </c>
      <c r="K116">
        <f>VLOOKUP(D116,[5]Sheet1!$B:$V,18,0)</f>
        <v>10.25</v>
      </c>
      <c r="L116">
        <f>VLOOKUP(D116,[5]Sheet1!$B:$V,19,0)</f>
        <v>8.25</v>
      </c>
      <c r="M116">
        <f>VLOOKUP(B116,[6]Sheet2!$A:$C,3,0)</f>
        <v>866</v>
      </c>
      <c r="N116" t="str">
        <f>VLOOKUP(A116,'[7]Master-April24'!$A:$AP,42,0)</f>
        <v>AWD</v>
      </c>
    </row>
    <row r="117" spans="1:14" x14ac:dyDescent="0.25">
      <c r="A117" t="s">
        <v>1136</v>
      </c>
      <c r="B117" t="s">
        <v>8030</v>
      </c>
      <c r="C117">
        <v>1</v>
      </c>
      <c r="D117">
        <v>2300</v>
      </c>
      <c r="E117">
        <f>VLOOKUP(D117,[5]Sheet1!$B:$X,23,0)</f>
        <v>24</v>
      </c>
      <c r="F117">
        <f>E117/C117</f>
        <v>24</v>
      </c>
      <c r="G117">
        <f>VLOOKUP(D117,[5]Sheet1!$B:$X,16,0)</f>
        <v>144</v>
      </c>
      <c r="H117">
        <f t="shared" si="3"/>
        <v>144</v>
      </c>
      <c r="I117">
        <f>VLOOKUP(D117,[5]Sheet1!$B:$V,21,0)</f>
        <v>19.36</v>
      </c>
      <c r="J117">
        <f>VLOOKUP(D117,[5]Sheet1!$B:$V,17,0)</f>
        <v>21.25</v>
      </c>
      <c r="K117">
        <f>VLOOKUP(D117,[5]Sheet1!$B:$V,18,0)</f>
        <v>13</v>
      </c>
      <c r="L117">
        <f>VLOOKUP(D117,[5]Sheet1!$B:$V,19,0)</f>
        <v>10.5</v>
      </c>
      <c r="M117">
        <f>VLOOKUP(B117,[6]Sheet2!$A:$C,3,0)</f>
        <v>852</v>
      </c>
      <c r="N117" t="str">
        <f>VLOOKUP(A117,'[7]Master-April24'!$A:$AP,42,0)</f>
        <v>FBA</v>
      </c>
    </row>
    <row r="118" spans="1:14" x14ac:dyDescent="0.25">
      <c r="A118" t="s">
        <v>1078</v>
      </c>
      <c r="B118" t="s">
        <v>6884</v>
      </c>
      <c r="C118">
        <v>1</v>
      </c>
      <c r="D118">
        <v>2206</v>
      </c>
      <c r="E118">
        <f>VLOOKUP(D118,[5]Sheet1!$B:$X,23,0)</f>
        <v>24</v>
      </c>
      <c r="F118">
        <f>E118/C118</f>
        <v>24</v>
      </c>
      <c r="G118">
        <f>VLOOKUP(D118,[5]Sheet1!$B:$X,16,0)</f>
        <v>144</v>
      </c>
      <c r="H118">
        <f t="shared" si="3"/>
        <v>144</v>
      </c>
      <c r="I118">
        <f>VLOOKUP(D118,[5]Sheet1!$B:$V,21,0)</f>
        <v>16.64</v>
      </c>
      <c r="J118">
        <f>VLOOKUP(D118,[5]Sheet1!$B:$V,17,0)</f>
        <v>21.75</v>
      </c>
      <c r="K118">
        <f>VLOOKUP(D118,[5]Sheet1!$B:$V,18,0)</f>
        <v>11.25</v>
      </c>
      <c r="L118">
        <f>VLOOKUP(D118,[5]Sheet1!$B:$V,19,0)</f>
        <v>7.75</v>
      </c>
      <c r="M118">
        <f>VLOOKUP(B118,[6]Sheet2!$A:$C,3,0)</f>
        <v>828</v>
      </c>
      <c r="N118" t="str">
        <f>VLOOKUP(A118,'[7]Master-April24'!$A:$AP,42,0)</f>
        <v>AWD</v>
      </c>
    </row>
    <row r="119" spans="1:14" x14ac:dyDescent="0.25">
      <c r="A119" t="s">
        <v>8</v>
      </c>
      <c r="B119" t="s">
        <v>6871</v>
      </c>
      <c r="C119">
        <v>1</v>
      </c>
      <c r="D119">
        <v>5087</v>
      </c>
      <c r="G119">
        <f>VLOOKUP(D119,[5]Sheet1!$B:$X,16,0)</f>
        <v>48</v>
      </c>
      <c r="H119">
        <f t="shared" si="3"/>
        <v>48</v>
      </c>
      <c r="I119">
        <f>VLOOKUP(D119,[5]Sheet1!$B:$V,21,0)</f>
        <v>35</v>
      </c>
      <c r="J119">
        <f>VLOOKUP(D119,[5]Sheet1!$B:$V,17,0)</f>
        <v>15.5</v>
      </c>
      <c r="K119">
        <f>VLOOKUP(D119,[5]Sheet1!$B:$V,18,0)</f>
        <v>10.25</v>
      </c>
      <c r="L119">
        <f>VLOOKUP(D119,[5]Sheet1!$B:$V,19,0)</f>
        <v>8.75</v>
      </c>
      <c r="M119">
        <f>VLOOKUP(B119,[6]Sheet2!$A:$C,3,0)</f>
        <v>823</v>
      </c>
      <c r="N119" t="str">
        <f>VLOOKUP(A119,'[7]Master-April24'!$A:$AP,42,0)</f>
        <v>AWD</v>
      </c>
    </row>
    <row r="120" spans="1:14" x14ac:dyDescent="0.25">
      <c r="A120" t="s">
        <v>8589</v>
      </c>
      <c r="B120" t="s">
        <v>6871</v>
      </c>
      <c r="C120">
        <v>1</v>
      </c>
      <c r="D120">
        <v>5087</v>
      </c>
      <c r="G120">
        <f>VLOOKUP(D120,[5]Sheet1!$B:$X,16,0)</f>
        <v>48</v>
      </c>
      <c r="H120">
        <f t="shared" si="3"/>
        <v>48</v>
      </c>
      <c r="I120">
        <f>VLOOKUP(D120,[5]Sheet1!$B:$V,21,0)</f>
        <v>35</v>
      </c>
      <c r="J120">
        <f>VLOOKUP(D120,[5]Sheet1!$B:$V,17,0)</f>
        <v>15.5</v>
      </c>
      <c r="K120">
        <f>VLOOKUP(D120,[5]Sheet1!$B:$V,18,0)</f>
        <v>10.25</v>
      </c>
      <c r="L120">
        <f>VLOOKUP(D120,[5]Sheet1!$B:$V,19,0)</f>
        <v>8.75</v>
      </c>
      <c r="M120">
        <f>VLOOKUP(B120,[6]Sheet2!$A:$C,3,0)</f>
        <v>823</v>
      </c>
      <c r="N120" t="e">
        <f>VLOOKUP(A120,'[7]Master-April24'!$A:$AP,42,0)</f>
        <v>#N/A</v>
      </c>
    </row>
    <row r="121" spans="1:14" x14ac:dyDescent="0.25">
      <c r="A121" t="s">
        <v>1614</v>
      </c>
      <c r="B121" t="s">
        <v>6892</v>
      </c>
      <c r="C121">
        <v>1</v>
      </c>
      <c r="D121">
        <v>3190</v>
      </c>
      <c r="G121">
        <f>VLOOKUP(D121,[5]Sheet1!$B:$X,16,0)</f>
        <v>12</v>
      </c>
      <c r="H121">
        <f t="shared" si="3"/>
        <v>12</v>
      </c>
      <c r="I121">
        <f>VLOOKUP(D121,[5]Sheet1!$B:$V,21,0)</f>
        <v>8.58</v>
      </c>
      <c r="J121">
        <f>VLOOKUP(D121,[5]Sheet1!$B:$V,17,0)</f>
        <v>12.75</v>
      </c>
      <c r="K121">
        <f>VLOOKUP(D121,[5]Sheet1!$B:$V,18,0)</f>
        <v>12</v>
      </c>
      <c r="L121">
        <f>VLOOKUP(D121,[5]Sheet1!$B:$V,19,0)</f>
        <v>5</v>
      </c>
      <c r="M121">
        <f>VLOOKUP(B121,[6]Sheet2!$A:$C,3,0)</f>
        <v>820</v>
      </c>
      <c r="N121" t="str">
        <f>VLOOKUP(A121,'[7]Master-April24'!$A:$AP,42,0)</f>
        <v>AWD</v>
      </c>
    </row>
    <row r="122" spans="1:14" x14ac:dyDescent="0.25">
      <c r="A122" t="s">
        <v>2406</v>
      </c>
      <c r="B122" t="s">
        <v>7686</v>
      </c>
      <c r="C122">
        <v>2</v>
      </c>
      <c r="D122">
        <v>5014</v>
      </c>
      <c r="G122">
        <f>VLOOKUP(D122,[5]Sheet1!$B:$X,16,0)</f>
        <v>45</v>
      </c>
      <c r="H122">
        <f t="shared" si="3"/>
        <v>22.5</v>
      </c>
      <c r="I122">
        <f>VLOOKUP(D122,[5]Sheet1!$B:$V,21,0)</f>
        <v>7.64</v>
      </c>
      <c r="J122">
        <f>VLOOKUP(D122,[5]Sheet1!$B:$V,17,0)</f>
        <v>24</v>
      </c>
      <c r="K122">
        <f>VLOOKUP(D122,[5]Sheet1!$B:$V,18,0)</f>
        <v>18.25</v>
      </c>
      <c r="L122">
        <f>VLOOKUP(D122,[5]Sheet1!$B:$V,19,0)</f>
        <v>16</v>
      </c>
      <c r="M122">
        <f>VLOOKUP(B122,[6]Sheet2!$A:$C,3,0)</f>
        <v>806</v>
      </c>
      <c r="N122" t="str">
        <f>VLOOKUP(A122,'[7]Master-April24'!$A:$AP,42,0)</f>
        <v>AWD</v>
      </c>
    </row>
    <row r="123" spans="1:14" x14ac:dyDescent="0.25">
      <c r="A123" t="s">
        <v>1118</v>
      </c>
      <c r="B123" t="s">
        <v>7534</v>
      </c>
      <c r="C123">
        <v>1</v>
      </c>
      <c r="D123">
        <v>2233</v>
      </c>
      <c r="E123">
        <f>VLOOKUP(D123,[5]Sheet1!$B:$X,23,0)</f>
        <v>24</v>
      </c>
      <c r="F123">
        <f>E123/C123</f>
        <v>24</v>
      </c>
      <c r="G123">
        <f>VLOOKUP(D123,[5]Sheet1!$B:$X,16,0)</f>
        <v>72</v>
      </c>
      <c r="H123">
        <f t="shared" si="3"/>
        <v>72</v>
      </c>
      <c r="I123">
        <f>VLOOKUP(D123,[5]Sheet1!$B:$V,21,0)</f>
        <v>16.62</v>
      </c>
      <c r="J123">
        <f>VLOOKUP(D123,[5]Sheet1!$B:$V,17,0)</f>
        <v>21.25</v>
      </c>
      <c r="K123">
        <f>VLOOKUP(D123,[5]Sheet1!$B:$V,18,0)</f>
        <v>9</v>
      </c>
      <c r="L123">
        <f>VLOOKUP(D123,[5]Sheet1!$B:$V,19,0)</f>
        <v>8.25</v>
      </c>
      <c r="M123">
        <f>VLOOKUP(B123,[6]Sheet2!$A:$C,3,0)</f>
        <v>805</v>
      </c>
      <c r="N123" t="str">
        <f>VLOOKUP(A123,'[7]Master-April24'!$A:$AP,42,0)</f>
        <v>AWD</v>
      </c>
    </row>
    <row r="124" spans="1:14" x14ac:dyDescent="0.25">
      <c r="A124" t="s">
        <v>1030</v>
      </c>
      <c r="B124" t="s">
        <v>6934</v>
      </c>
      <c r="C124">
        <v>6</v>
      </c>
      <c r="D124">
        <v>2170</v>
      </c>
      <c r="G124">
        <f>VLOOKUP(D124,[5]Sheet1!$B:$X,16,0)</f>
        <v>48</v>
      </c>
      <c r="H124">
        <f t="shared" si="3"/>
        <v>8</v>
      </c>
      <c r="I124">
        <f>VLOOKUP(D124,[5]Sheet1!$B:$V,21,0)</f>
        <v>6.74</v>
      </c>
      <c r="J124">
        <f>VLOOKUP(D124,[5]Sheet1!$B:$V,17,0)</f>
        <v>12.75</v>
      </c>
      <c r="K124">
        <f>VLOOKUP(D124,[5]Sheet1!$B:$V,18,0)</f>
        <v>10.25</v>
      </c>
      <c r="L124">
        <f>VLOOKUP(D124,[5]Sheet1!$B:$V,19,0)</f>
        <v>5.25</v>
      </c>
      <c r="M124">
        <f>VLOOKUP(B124,[6]Sheet2!$A:$C,3,0)</f>
        <v>795</v>
      </c>
      <c r="N124" t="str">
        <f>VLOOKUP(A124,'[7]Master-April24'!$A:$AP,42,0)</f>
        <v>AWD</v>
      </c>
    </row>
    <row r="125" spans="1:14" x14ac:dyDescent="0.25">
      <c r="A125" t="s">
        <v>514</v>
      </c>
      <c r="B125" t="s">
        <v>7991</v>
      </c>
      <c r="C125">
        <v>1</v>
      </c>
      <c r="D125">
        <v>17049</v>
      </c>
      <c r="E125">
        <f>VLOOKUP(D125,[5]Sheet1!$B:$X,23,0)</f>
        <v>24</v>
      </c>
      <c r="F125">
        <f>E125/C125</f>
        <v>24</v>
      </c>
      <c r="G125">
        <f>VLOOKUP(D125,[5]Sheet1!$B:$X,16,0)</f>
        <v>144</v>
      </c>
      <c r="H125">
        <f t="shared" si="3"/>
        <v>144</v>
      </c>
      <c r="I125">
        <f>VLOOKUP(D125,[5]Sheet1!$B:$V,21,0)</f>
        <v>21.78</v>
      </c>
      <c r="J125">
        <f>VLOOKUP(D125,[5]Sheet1!$B:$V,17,0)</f>
        <v>22.25</v>
      </c>
      <c r="K125">
        <f>VLOOKUP(D125,[5]Sheet1!$B:$V,18,0)</f>
        <v>15.25</v>
      </c>
      <c r="L125">
        <f>VLOOKUP(D125,[5]Sheet1!$B:$V,19,0)</f>
        <v>9</v>
      </c>
      <c r="M125">
        <f>VLOOKUP(B125,[6]Sheet2!$A:$C,3,0)</f>
        <v>793</v>
      </c>
      <c r="N125" t="str">
        <f>VLOOKUP(A125,'[7]Master-April24'!$A:$AP,42,0)</f>
        <v>AWD</v>
      </c>
    </row>
    <row r="126" spans="1:14" x14ac:dyDescent="0.25">
      <c r="A126" t="s">
        <v>2738</v>
      </c>
      <c r="B126" t="s">
        <v>7241</v>
      </c>
      <c r="C126">
        <v>1</v>
      </c>
      <c r="D126">
        <v>535</v>
      </c>
      <c r="E126">
        <f>VLOOKUP(D126,[5]Sheet1!$B:$X,23,0)</f>
        <v>24</v>
      </c>
      <c r="F126">
        <f>E126/C126</f>
        <v>24</v>
      </c>
      <c r="G126">
        <f>VLOOKUP(D126,[5]Sheet1!$B:$X,16,0)</f>
        <v>72</v>
      </c>
      <c r="H126">
        <f t="shared" si="3"/>
        <v>72</v>
      </c>
      <c r="I126">
        <f>VLOOKUP(D126,[5]Sheet1!$B:$V,21,0)</f>
        <v>15</v>
      </c>
      <c r="J126">
        <f>VLOOKUP(D126,[5]Sheet1!$B:$V,17,0)</f>
        <v>12.5</v>
      </c>
      <c r="K126">
        <f>VLOOKUP(D126,[5]Sheet1!$B:$V,18,0)</f>
        <v>11.25</v>
      </c>
      <c r="L126">
        <f>VLOOKUP(D126,[5]Sheet1!$B:$V,19,0)</f>
        <v>7.75</v>
      </c>
      <c r="M126">
        <f>VLOOKUP(B126,[6]Sheet2!$A:$C,3,0)</f>
        <v>773</v>
      </c>
      <c r="N126" t="str">
        <f>VLOOKUP(A126,'[7]Master-April24'!$A:$AP,42,0)</f>
        <v>AWD</v>
      </c>
    </row>
    <row r="127" spans="1:14" x14ac:dyDescent="0.25">
      <c r="A127" t="s">
        <v>6566</v>
      </c>
      <c r="B127" t="s">
        <v>6856</v>
      </c>
      <c r="C127">
        <v>1</v>
      </c>
      <c r="D127">
        <v>5045</v>
      </c>
      <c r="G127">
        <f>VLOOKUP(D127,[5]Sheet1!$B:$X,16,0)</f>
        <v>48</v>
      </c>
      <c r="H127">
        <f t="shared" si="3"/>
        <v>48</v>
      </c>
      <c r="I127">
        <f>VLOOKUP(D127,[5]Sheet1!$B:$V,21,0)</f>
        <v>21.76</v>
      </c>
      <c r="J127">
        <f>VLOOKUP(D127,[5]Sheet1!$B:$V,17,0)</f>
        <v>11.5</v>
      </c>
      <c r="K127">
        <f>VLOOKUP(D127,[5]Sheet1!$B:$V,18,0)</f>
        <v>9.75</v>
      </c>
      <c r="L127">
        <f>VLOOKUP(D127,[5]Sheet1!$B:$V,19,0)</f>
        <v>9</v>
      </c>
      <c r="M127">
        <f>VLOOKUP(B127,[6]Sheet2!$A:$C,3,0)</f>
        <v>756</v>
      </c>
      <c r="N127" t="e">
        <f>VLOOKUP(A127,'[7]Master-April24'!$A:$AP,42,0)</f>
        <v>#N/A</v>
      </c>
    </row>
    <row r="128" spans="1:14" x14ac:dyDescent="0.25">
      <c r="A128" t="s">
        <v>2187</v>
      </c>
      <c r="B128" t="s">
        <v>6903</v>
      </c>
      <c r="C128">
        <v>1</v>
      </c>
      <c r="D128">
        <v>4127</v>
      </c>
      <c r="G128">
        <f>VLOOKUP(D128,[5]Sheet1!$B:$X,16,0)</f>
        <v>12</v>
      </c>
      <c r="H128">
        <f t="shared" si="3"/>
        <v>12</v>
      </c>
      <c r="I128">
        <f>VLOOKUP(D128,[5]Sheet1!$B:$V,21,0)</f>
        <v>8.9600000000000009</v>
      </c>
      <c r="J128">
        <f>VLOOKUP(D128,[5]Sheet1!$B:$V,17,0)</f>
        <v>13.75</v>
      </c>
      <c r="K128">
        <f>VLOOKUP(D128,[5]Sheet1!$B:$V,18,0)</f>
        <v>12</v>
      </c>
      <c r="L128">
        <f>VLOOKUP(D128,[5]Sheet1!$B:$V,19,0)</f>
        <v>6</v>
      </c>
      <c r="M128">
        <f>VLOOKUP(B128,[6]Sheet2!$A:$C,3,0)</f>
        <v>754</v>
      </c>
      <c r="N128" t="str">
        <f>VLOOKUP(A128,'[7]Master-April24'!$A:$AP,42,0)</f>
        <v>AWD</v>
      </c>
    </row>
    <row r="129" spans="1:14" x14ac:dyDescent="0.25">
      <c r="A129" t="s">
        <v>2139</v>
      </c>
      <c r="B129" t="s">
        <v>7676</v>
      </c>
      <c r="C129">
        <v>1</v>
      </c>
      <c r="D129">
        <v>4004</v>
      </c>
      <c r="E129">
        <f>VLOOKUP(D129,[5]Sheet1!$B:$X,23,0)</f>
        <v>24</v>
      </c>
      <c r="F129">
        <f>E129/C129</f>
        <v>24</v>
      </c>
      <c r="G129">
        <f>VLOOKUP(D129,[5]Sheet1!$B:$X,16,0)</f>
        <v>144</v>
      </c>
      <c r="H129">
        <f t="shared" si="3"/>
        <v>144</v>
      </c>
      <c r="I129">
        <f>VLOOKUP(D129,[5]Sheet1!$B:$V,21,0)</f>
        <v>14.68</v>
      </c>
      <c r="J129">
        <f>VLOOKUP(D129,[5]Sheet1!$B:$V,17,0)</f>
        <v>17</v>
      </c>
      <c r="K129">
        <f>VLOOKUP(D129,[5]Sheet1!$B:$V,18,0)</f>
        <v>14</v>
      </c>
      <c r="L129">
        <f>VLOOKUP(D129,[5]Sheet1!$B:$V,19,0)</f>
        <v>11.75</v>
      </c>
      <c r="M129">
        <f>VLOOKUP(B129,[6]Sheet2!$A:$C,3,0)</f>
        <v>733</v>
      </c>
      <c r="N129" t="str">
        <f>VLOOKUP(A129,'[7]Master-April24'!$A:$AP,42,0)</f>
        <v>AWD</v>
      </c>
    </row>
    <row r="130" spans="1:14" x14ac:dyDescent="0.25">
      <c r="A130" t="s">
        <v>2840</v>
      </c>
      <c r="B130" t="s">
        <v>7195</v>
      </c>
      <c r="C130">
        <v>1</v>
      </c>
      <c r="D130">
        <v>552</v>
      </c>
      <c r="G130">
        <f>VLOOKUP(D130,[5]Sheet1!$B:$X,16,0)</f>
        <v>36</v>
      </c>
      <c r="H130">
        <f t="shared" ref="H130:H193" si="4">G130/C130</f>
        <v>36</v>
      </c>
      <c r="I130">
        <f>VLOOKUP(D130,[5]Sheet1!$B:$V,21,0)</f>
        <v>12.02</v>
      </c>
      <c r="J130">
        <f>VLOOKUP(D130,[5]Sheet1!$B:$V,17,0)</f>
        <v>13.75</v>
      </c>
      <c r="K130">
        <f>VLOOKUP(D130,[5]Sheet1!$B:$V,18,0)</f>
        <v>10.5</v>
      </c>
      <c r="L130">
        <f>VLOOKUP(D130,[5]Sheet1!$B:$V,19,0)</f>
        <v>4.75</v>
      </c>
      <c r="M130">
        <f>VLOOKUP(B130,[6]Sheet2!$A:$C,3,0)</f>
        <v>723</v>
      </c>
      <c r="N130" t="str">
        <f>VLOOKUP(A130,'[7]Master-April24'!$A:$AP,42,0)</f>
        <v>AWD</v>
      </c>
    </row>
    <row r="131" spans="1:14" x14ac:dyDescent="0.25">
      <c r="A131" t="s">
        <v>2387</v>
      </c>
      <c r="B131" t="s">
        <v>6743</v>
      </c>
      <c r="C131">
        <v>2</v>
      </c>
      <c r="D131">
        <v>5011</v>
      </c>
      <c r="G131">
        <f>VLOOKUP(D131,[5]Sheet1!$B:$X,16,0)</f>
        <v>50</v>
      </c>
      <c r="H131">
        <f t="shared" si="4"/>
        <v>25</v>
      </c>
      <c r="I131">
        <f>VLOOKUP(D131,[5]Sheet1!$B:$V,21,0)</f>
        <v>8.6199999999999992</v>
      </c>
      <c r="J131">
        <f>VLOOKUP(D131,[5]Sheet1!$B:$V,17,0)</f>
        <v>23.5</v>
      </c>
      <c r="K131">
        <f>VLOOKUP(D131,[5]Sheet1!$B:$V,18,0)</f>
        <v>18</v>
      </c>
      <c r="L131">
        <f>VLOOKUP(D131,[5]Sheet1!$B:$V,19,0)</f>
        <v>16</v>
      </c>
      <c r="M131">
        <f>VLOOKUP(B131,[6]Sheet2!$A:$C,3,0)</f>
        <v>720</v>
      </c>
      <c r="N131" t="str">
        <f>VLOOKUP(A131,'[7]Master-April24'!$A:$AP,42,0)</f>
        <v>AWD</v>
      </c>
    </row>
    <row r="132" spans="1:14" x14ac:dyDescent="0.25">
      <c r="A132" t="s">
        <v>7406</v>
      </c>
      <c r="B132" t="s">
        <v>7373</v>
      </c>
      <c r="C132">
        <v>1</v>
      </c>
      <c r="D132">
        <v>760</v>
      </c>
      <c r="E132">
        <f>VLOOKUP(D132,[5]Sheet1!$B:$X,23,0)</f>
        <v>24</v>
      </c>
      <c r="F132">
        <f>E132/C132</f>
        <v>24</v>
      </c>
      <c r="G132">
        <f>VLOOKUP(D132,[5]Sheet1!$B:$X,16,0)</f>
        <v>144</v>
      </c>
      <c r="H132">
        <f t="shared" si="4"/>
        <v>144</v>
      </c>
      <c r="I132">
        <f>VLOOKUP(D132,[5]Sheet1!$B:$V,21,0)</f>
        <v>22.12</v>
      </c>
      <c r="J132">
        <f>VLOOKUP(D132,[5]Sheet1!$B:$V,17,0)</f>
        <v>14.75</v>
      </c>
      <c r="K132">
        <f>VLOOKUP(D132,[5]Sheet1!$B:$V,18,0)</f>
        <v>12.5</v>
      </c>
      <c r="L132">
        <f>VLOOKUP(D132,[5]Sheet1!$B:$V,19,0)</f>
        <v>8.5</v>
      </c>
      <c r="M132">
        <f>VLOOKUP(B132,[6]Sheet2!$A:$C,3,0)</f>
        <v>708</v>
      </c>
      <c r="N132" t="str">
        <f>VLOOKUP(A132,'[7]Master-April24'!$A:$AP,42,0)</f>
        <v>AWD</v>
      </c>
    </row>
    <row r="133" spans="1:14" x14ac:dyDescent="0.25">
      <c r="A133" t="s">
        <v>1133</v>
      </c>
      <c r="B133" t="s">
        <v>7055</v>
      </c>
      <c r="C133">
        <v>1</v>
      </c>
      <c r="D133">
        <v>229</v>
      </c>
      <c r="E133">
        <f>VLOOKUP(D133,[5]Sheet1!$B:$X,23,0)</f>
        <v>24</v>
      </c>
      <c r="F133">
        <f>E133/C133</f>
        <v>24</v>
      </c>
      <c r="G133">
        <f>VLOOKUP(D133,[5]Sheet1!$B:$X,16,0)</f>
        <v>144</v>
      </c>
      <c r="H133">
        <f t="shared" si="4"/>
        <v>144</v>
      </c>
      <c r="I133">
        <f>VLOOKUP(D133,[5]Sheet1!$B:$V,21,0)</f>
        <v>24.28</v>
      </c>
      <c r="J133">
        <f>VLOOKUP(D133,[5]Sheet1!$B:$V,17,0)</f>
        <v>16.25</v>
      </c>
      <c r="K133">
        <f>VLOOKUP(D133,[5]Sheet1!$B:$V,18,0)</f>
        <v>11</v>
      </c>
      <c r="L133">
        <f>VLOOKUP(D133,[5]Sheet1!$B:$V,19,0)</f>
        <v>11</v>
      </c>
      <c r="M133">
        <f>VLOOKUP(B133,[6]Sheet2!$A:$C,3,0)</f>
        <v>706</v>
      </c>
      <c r="N133" t="str">
        <f>VLOOKUP(A133,'[7]Master-April24'!$A:$AP,42,0)</f>
        <v>AWD</v>
      </c>
    </row>
    <row r="134" spans="1:14" x14ac:dyDescent="0.25">
      <c r="A134" t="s">
        <v>2520</v>
      </c>
      <c r="B134" t="s">
        <v>7660</v>
      </c>
      <c r="C134">
        <v>1</v>
      </c>
      <c r="D134">
        <v>5074</v>
      </c>
      <c r="E134">
        <f>VLOOKUP(D134,[5]Sheet1!$B:$X,23,0)</f>
        <v>24</v>
      </c>
      <c r="F134">
        <f>E134/C134</f>
        <v>24</v>
      </c>
      <c r="G134">
        <f>VLOOKUP(D134,[5]Sheet1!$B:$X,16,0)</f>
        <v>144</v>
      </c>
      <c r="H134">
        <f t="shared" si="4"/>
        <v>144</v>
      </c>
      <c r="I134">
        <f>VLOOKUP(D134,[5]Sheet1!$B:$V,21,0)</f>
        <v>29.08</v>
      </c>
      <c r="J134">
        <f>VLOOKUP(D134,[5]Sheet1!$B:$V,17,0)</f>
        <v>19.25</v>
      </c>
      <c r="K134">
        <f>VLOOKUP(D134,[5]Sheet1!$B:$V,18,0)</f>
        <v>10</v>
      </c>
      <c r="L134">
        <f>VLOOKUP(D134,[5]Sheet1!$B:$V,19,0)</f>
        <v>8.5</v>
      </c>
      <c r="M134">
        <f>VLOOKUP(B134,[6]Sheet2!$A:$C,3,0)</f>
        <v>684</v>
      </c>
      <c r="N134" t="str">
        <f>VLOOKUP(A134,'[7]Master-April24'!$A:$AP,42,0)</f>
        <v>AWD</v>
      </c>
    </row>
    <row r="135" spans="1:14" x14ac:dyDescent="0.25">
      <c r="A135" t="s">
        <v>33</v>
      </c>
      <c r="B135" t="s">
        <v>6875</v>
      </c>
      <c r="C135">
        <v>1</v>
      </c>
      <c r="D135">
        <v>516</v>
      </c>
      <c r="G135">
        <f>VLOOKUP(D135,[5]Sheet1!$B:$X,16,0)</f>
        <v>36</v>
      </c>
      <c r="H135">
        <f t="shared" si="4"/>
        <v>36</v>
      </c>
      <c r="I135">
        <f>VLOOKUP(D135,[5]Sheet1!$B:$V,21,0)</f>
        <v>11.68</v>
      </c>
      <c r="J135">
        <f>VLOOKUP(D135,[5]Sheet1!$B:$V,17,0)</f>
        <v>10.25</v>
      </c>
      <c r="K135">
        <f>VLOOKUP(D135,[5]Sheet1!$B:$V,18,0)</f>
        <v>9.75</v>
      </c>
      <c r="L135">
        <f>VLOOKUP(D135,[5]Sheet1!$B:$V,19,0)</f>
        <v>5.75</v>
      </c>
      <c r="M135">
        <f>VLOOKUP(B135,[6]Sheet2!$A:$C,3,0)</f>
        <v>683</v>
      </c>
      <c r="N135" t="str">
        <f>VLOOKUP(A135,'[7]Master-April24'!$A:$AP,42,0)</f>
        <v>AWD</v>
      </c>
    </row>
    <row r="136" spans="1:14" x14ac:dyDescent="0.25">
      <c r="A136" t="s">
        <v>2392</v>
      </c>
      <c r="B136" t="s">
        <v>7374</v>
      </c>
      <c r="C136">
        <v>1</v>
      </c>
      <c r="D136">
        <v>5012</v>
      </c>
      <c r="G136">
        <f>VLOOKUP(D136,[5]Sheet1!$B:$X,16,0)</f>
        <v>50</v>
      </c>
      <c r="H136">
        <f t="shared" si="4"/>
        <v>50</v>
      </c>
      <c r="I136">
        <f>VLOOKUP(D136,[5]Sheet1!$B:$V,21,0)</f>
        <v>8.52</v>
      </c>
      <c r="J136">
        <f>VLOOKUP(D136,[5]Sheet1!$B:$V,17,0)</f>
        <v>24</v>
      </c>
      <c r="K136">
        <f>VLOOKUP(D136,[5]Sheet1!$B:$V,18,0)</f>
        <v>18</v>
      </c>
      <c r="L136">
        <f>VLOOKUP(D136,[5]Sheet1!$B:$V,19,0)</f>
        <v>16</v>
      </c>
      <c r="M136">
        <f>VLOOKUP(B136,[6]Sheet2!$A:$C,3,0)</f>
        <v>682</v>
      </c>
      <c r="N136" t="str">
        <f>VLOOKUP(A136,'[7]Master-April24'!$A:$AP,42,0)</f>
        <v>AWD</v>
      </c>
    </row>
    <row r="137" spans="1:14" x14ac:dyDescent="0.25">
      <c r="A137" t="s">
        <v>859</v>
      </c>
      <c r="B137" t="s">
        <v>7556</v>
      </c>
      <c r="C137">
        <v>1</v>
      </c>
      <c r="D137">
        <v>2010</v>
      </c>
      <c r="E137">
        <f>VLOOKUP(D137,[5]Sheet1!$B:$X,23,0)</f>
        <v>24</v>
      </c>
      <c r="F137">
        <f>E137/C137</f>
        <v>24</v>
      </c>
      <c r="G137">
        <f>VLOOKUP(D137,[5]Sheet1!$B:$X,16,0)</f>
        <v>144</v>
      </c>
      <c r="H137">
        <f t="shared" si="4"/>
        <v>144</v>
      </c>
      <c r="I137">
        <f>VLOOKUP(D137,[5]Sheet1!$B:$V,21,0)</f>
        <v>17.12</v>
      </c>
      <c r="J137">
        <f>VLOOKUP(D137,[5]Sheet1!$B:$V,17,0)</f>
        <v>16.5</v>
      </c>
      <c r="K137">
        <f>VLOOKUP(D137,[5]Sheet1!$B:$V,18,0)</f>
        <v>15.5</v>
      </c>
      <c r="L137">
        <f>VLOOKUP(D137,[5]Sheet1!$B:$V,19,0)</f>
        <v>10.75</v>
      </c>
      <c r="M137">
        <f>VLOOKUP(B137,[6]Sheet2!$A:$C,3,0)</f>
        <v>660</v>
      </c>
      <c r="N137" t="e">
        <f>VLOOKUP(A137,'[7]Master-April24'!$A:$AP,42,0)</f>
        <v>#N/A</v>
      </c>
    </row>
    <row r="138" spans="1:14" x14ac:dyDescent="0.25">
      <c r="A138" t="s">
        <v>2249</v>
      </c>
      <c r="B138" t="s">
        <v>7385</v>
      </c>
      <c r="C138">
        <v>2</v>
      </c>
      <c r="D138">
        <v>4398</v>
      </c>
      <c r="E138">
        <f>VLOOKUP(D138,[5]Sheet1!$B:$X,23,0)</f>
        <v>24</v>
      </c>
      <c r="F138">
        <f>E138/C138</f>
        <v>12</v>
      </c>
      <c r="G138">
        <f>VLOOKUP(D138,[5]Sheet1!$B:$X,16,0)</f>
        <v>144</v>
      </c>
      <c r="H138">
        <f t="shared" si="4"/>
        <v>72</v>
      </c>
      <c r="I138">
        <f>VLOOKUP(D138,[5]Sheet1!$B:$V,21,0)</f>
        <v>10.119999999999999</v>
      </c>
      <c r="J138">
        <f>VLOOKUP(D138,[5]Sheet1!$B:$V,17,0)</f>
        <v>14.25</v>
      </c>
      <c r="K138">
        <f>VLOOKUP(D138,[5]Sheet1!$B:$V,18,0)</f>
        <v>11.75</v>
      </c>
      <c r="L138">
        <f>VLOOKUP(D138,[5]Sheet1!$B:$V,19,0)</f>
        <v>9</v>
      </c>
      <c r="M138">
        <f>VLOOKUP(B138,[6]Sheet2!$A:$C,3,0)</f>
        <v>659</v>
      </c>
      <c r="N138" t="str">
        <f>VLOOKUP(A138,'[7]Master-April24'!$A:$AP,42,0)</f>
        <v>AWD</v>
      </c>
    </row>
    <row r="139" spans="1:14" x14ac:dyDescent="0.25">
      <c r="A139" t="s">
        <v>7147</v>
      </c>
      <c r="B139" t="s">
        <v>7502</v>
      </c>
      <c r="C139">
        <v>1</v>
      </c>
      <c r="D139">
        <v>3167</v>
      </c>
      <c r="G139">
        <f>VLOOKUP(D139,[5]Sheet1!$B:$X,16,0)</f>
        <v>24</v>
      </c>
      <c r="H139">
        <f t="shared" si="4"/>
        <v>24</v>
      </c>
      <c r="I139">
        <f>VLOOKUP(D139,[5]Sheet1!$B:$V,21,0)</f>
        <v>17.98</v>
      </c>
      <c r="J139">
        <f>VLOOKUP(D139,[5]Sheet1!$B:$V,17,0)</f>
        <v>16</v>
      </c>
      <c r="K139">
        <f>VLOOKUP(D139,[5]Sheet1!$B:$V,18,0)</f>
        <v>12</v>
      </c>
      <c r="L139">
        <f>VLOOKUP(D139,[5]Sheet1!$B:$V,19,0)</f>
        <v>10</v>
      </c>
      <c r="M139">
        <f>VLOOKUP(B139,[6]Sheet2!$A:$C,3,0)</f>
        <v>655</v>
      </c>
      <c r="N139" t="str">
        <f>VLOOKUP(A139,'[7]Master-April24'!$A:$AP,42,0)</f>
        <v>AWD</v>
      </c>
    </row>
    <row r="140" spans="1:14" x14ac:dyDescent="0.25">
      <c r="A140" t="s">
        <v>2158</v>
      </c>
      <c r="B140" t="s">
        <v>6896</v>
      </c>
      <c r="C140">
        <v>1</v>
      </c>
      <c r="D140">
        <v>4105</v>
      </c>
      <c r="G140">
        <f>VLOOKUP(D140,[5]Sheet1!$B:$X,16,0)</f>
        <v>12</v>
      </c>
      <c r="H140">
        <f t="shared" si="4"/>
        <v>12</v>
      </c>
      <c r="I140">
        <f>VLOOKUP(D140,[5]Sheet1!$B:$V,21,0)</f>
        <v>8.58</v>
      </c>
      <c r="J140">
        <f>VLOOKUP(D140,[5]Sheet1!$B:$V,17,0)</f>
        <v>12.75</v>
      </c>
      <c r="K140">
        <f>VLOOKUP(D140,[5]Sheet1!$B:$V,18,0)</f>
        <v>12</v>
      </c>
      <c r="L140">
        <f>VLOOKUP(D140,[5]Sheet1!$B:$V,19,0)</f>
        <v>5.25</v>
      </c>
      <c r="M140">
        <f>VLOOKUP(B140,[6]Sheet2!$A:$C,3,0)</f>
        <v>646</v>
      </c>
      <c r="N140" t="str">
        <f>VLOOKUP(A140,'[7]Master-April24'!$A:$AP,42,0)</f>
        <v>AWD</v>
      </c>
    </row>
    <row r="141" spans="1:14" x14ac:dyDescent="0.25">
      <c r="A141" t="s">
        <v>2674</v>
      </c>
      <c r="B141" t="s">
        <v>6876</v>
      </c>
      <c r="C141">
        <v>1</v>
      </c>
      <c r="D141">
        <v>5172</v>
      </c>
      <c r="E141">
        <f>VLOOKUP(D141,[5]Sheet1!$B:$X,23,0)</f>
        <v>24</v>
      </c>
      <c r="F141">
        <f>E141/C141</f>
        <v>24</v>
      </c>
      <c r="G141">
        <f>VLOOKUP(D141,[5]Sheet1!$B:$X,16,0)</f>
        <v>288</v>
      </c>
      <c r="H141">
        <f t="shared" si="4"/>
        <v>288</v>
      </c>
      <c r="I141">
        <f>VLOOKUP(D141,[5]Sheet1!$B:$V,21,0)</f>
        <v>12.32</v>
      </c>
      <c r="J141">
        <f>VLOOKUP(D141,[5]Sheet1!$B:$V,17,0)</f>
        <v>16</v>
      </c>
      <c r="K141">
        <f>VLOOKUP(D141,[5]Sheet1!$B:$V,18,0)</f>
        <v>12.25</v>
      </c>
      <c r="L141">
        <f>VLOOKUP(D141,[5]Sheet1!$B:$V,19,0)</f>
        <v>8.5</v>
      </c>
      <c r="M141">
        <f>VLOOKUP(B141,[6]Sheet2!$A:$C,3,0)</f>
        <v>615</v>
      </c>
      <c r="N141" t="str">
        <f>VLOOKUP(A141,'[7]Master-April24'!$A:$AP,42,0)</f>
        <v>AWD</v>
      </c>
    </row>
    <row r="142" spans="1:14" x14ac:dyDescent="0.25">
      <c r="A142" t="s">
        <v>2544</v>
      </c>
      <c r="B142" t="s">
        <v>6539</v>
      </c>
      <c r="C142">
        <v>1</v>
      </c>
      <c r="D142">
        <v>5086</v>
      </c>
      <c r="G142">
        <f>VLOOKUP(D142,[5]Sheet1!$B:$X,16,0)</f>
        <v>30</v>
      </c>
      <c r="H142">
        <f t="shared" si="4"/>
        <v>30</v>
      </c>
      <c r="I142">
        <f>VLOOKUP(D142,[5]Sheet1!$B:$V,21,0)</f>
        <v>29.58</v>
      </c>
      <c r="J142">
        <f>VLOOKUP(D142,[5]Sheet1!$B:$V,17,0)</f>
        <v>20.5</v>
      </c>
      <c r="K142">
        <f>VLOOKUP(D142,[5]Sheet1!$B:$V,18,0)</f>
        <v>10</v>
      </c>
      <c r="L142">
        <f>VLOOKUP(D142,[5]Sheet1!$B:$V,19,0)</f>
        <v>28.75</v>
      </c>
      <c r="M142">
        <f>VLOOKUP(B142,[6]Sheet2!$A:$C,3,0)</f>
        <v>602</v>
      </c>
      <c r="N142" t="str">
        <f>VLOOKUP(A142,'[7]Master-April24'!$A:$AP,42,0)</f>
        <v>AWD</v>
      </c>
    </row>
    <row r="143" spans="1:14" x14ac:dyDescent="0.25">
      <c r="A143" t="s">
        <v>3015</v>
      </c>
      <c r="B143" t="s">
        <v>8148</v>
      </c>
      <c r="C143">
        <v>2</v>
      </c>
      <c r="D143">
        <v>609</v>
      </c>
      <c r="E143">
        <f>VLOOKUP(D143,[5]Sheet1!$B:$X,23,0)</f>
        <v>24</v>
      </c>
      <c r="F143">
        <f>E143/C143</f>
        <v>12</v>
      </c>
      <c r="G143">
        <f>VLOOKUP(D143,[5]Sheet1!$B:$X,16,0)</f>
        <v>72</v>
      </c>
      <c r="H143">
        <f t="shared" si="4"/>
        <v>36</v>
      </c>
      <c r="I143">
        <f>VLOOKUP(D143,[5]Sheet1!$B:$V,21,0)</f>
        <v>17.079999999999998</v>
      </c>
      <c r="J143">
        <f>VLOOKUP(D143,[5]Sheet1!$B:$V,17,0)</f>
        <v>14.75</v>
      </c>
      <c r="K143">
        <f>VLOOKUP(D143,[5]Sheet1!$B:$V,18,0)</f>
        <v>8.75</v>
      </c>
      <c r="L143">
        <f>VLOOKUP(D143,[5]Sheet1!$B:$V,19,0)</f>
        <v>5</v>
      </c>
      <c r="M143">
        <f>VLOOKUP(B143,[6]Sheet2!$A:$C,3,0)</f>
        <v>602</v>
      </c>
      <c r="N143" t="str">
        <f>VLOOKUP(A143,'[7]Master-April24'!$A:$AP,42,0)</f>
        <v>AWD</v>
      </c>
    </row>
    <row r="144" spans="1:14" x14ac:dyDescent="0.25">
      <c r="A144" t="s">
        <v>1038</v>
      </c>
      <c r="B144" t="s">
        <v>6936</v>
      </c>
      <c r="C144">
        <v>6</v>
      </c>
      <c r="D144">
        <v>2174</v>
      </c>
      <c r="G144">
        <f>VLOOKUP(D144,[5]Sheet1!$B:$X,16,0)</f>
        <v>48</v>
      </c>
      <c r="H144">
        <f t="shared" si="4"/>
        <v>8</v>
      </c>
      <c r="I144">
        <f>VLOOKUP(D144,[5]Sheet1!$B:$V,21,0)</f>
        <v>6.8</v>
      </c>
      <c r="J144">
        <f>VLOOKUP(D144,[5]Sheet1!$B:$V,17,0)</f>
        <v>12.75</v>
      </c>
      <c r="K144">
        <f>VLOOKUP(D144,[5]Sheet1!$B:$V,18,0)</f>
        <v>10.25</v>
      </c>
      <c r="L144">
        <f>VLOOKUP(D144,[5]Sheet1!$B:$V,19,0)</f>
        <v>5.25</v>
      </c>
      <c r="M144">
        <f>VLOOKUP(B144,[6]Sheet2!$A:$C,3,0)</f>
        <v>599</v>
      </c>
      <c r="N144" t="str">
        <f>VLOOKUP(A144,'[7]Master-April24'!$A:$AP,42,0)</f>
        <v>AWD</v>
      </c>
    </row>
    <row r="145" spans="1:14" x14ac:dyDescent="0.25">
      <c r="A145" t="s">
        <v>2896</v>
      </c>
      <c r="B145" t="s">
        <v>7648</v>
      </c>
      <c r="C145">
        <v>1</v>
      </c>
      <c r="D145">
        <v>574</v>
      </c>
      <c r="G145">
        <f>VLOOKUP(D145,[5]Sheet1!$B:$X,16,0)</f>
        <v>24</v>
      </c>
      <c r="H145">
        <f t="shared" si="4"/>
        <v>24</v>
      </c>
      <c r="I145">
        <f>VLOOKUP(D145,[5]Sheet1!$B:$V,21,0)</f>
        <v>14.82</v>
      </c>
      <c r="J145">
        <f>VLOOKUP(D145,[5]Sheet1!$B:$V,17,0)</f>
        <v>15.25</v>
      </c>
      <c r="K145">
        <f>VLOOKUP(D145,[5]Sheet1!$B:$V,18,0)</f>
        <v>10.25</v>
      </c>
      <c r="L145">
        <f>VLOOKUP(D145,[5]Sheet1!$B:$V,19,0)</f>
        <v>9</v>
      </c>
      <c r="M145">
        <f>VLOOKUP(B145,[6]Sheet2!$A:$C,3,0)</f>
        <v>598</v>
      </c>
      <c r="N145" t="str">
        <f>VLOOKUP(A145,'[7]Master-April24'!$A:$AP,42,0)</f>
        <v>AWD</v>
      </c>
    </row>
    <row r="146" spans="1:14" x14ac:dyDescent="0.25">
      <c r="A146" t="s">
        <v>3898</v>
      </c>
      <c r="B146" t="s">
        <v>7052</v>
      </c>
      <c r="C146">
        <v>1</v>
      </c>
      <c r="D146">
        <v>8000</v>
      </c>
      <c r="G146">
        <f>VLOOKUP(D146,[5]Sheet1!$B:$X,16,0)</f>
        <v>20</v>
      </c>
      <c r="H146">
        <f t="shared" si="4"/>
        <v>20</v>
      </c>
      <c r="I146">
        <f>VLOOKUP(D146,[5]Sheet1!$B:$V,21,0)</f>
        <v>47</v>
      </c>
      <c r="J146">
        <f>VLOOKUP(D146,[5]Sheet1!$B:$V,17,0)</f>
        <v>25</v>
      </c>
      <c r="K146">
        <f>VLOOKUP(D146,[5]Sheet1!$B:$V,18,0)</f>
        <v>11</v>
      </c>
      <c r="L146">
        <f>VLOOKUP(D146,[5]Sheet1!$B:$V,19,0)</f>
        <v>18</v>
      </c>
      <c r="M146">
        <f>VLOOKUP(B146,[6]Sheet2!$A:$C,3,0)</f>
        <v>597</v>
      </c>
      <c r="N146" t="str">
        <f>VLOOKUP(A146,'[7]Master-April24'!$A:$AP,42,0)</f>
        <v>AWD</v>
      </c>
    </row>
    <row r="147" spans="1:14" x14ac:dyDescent="0.25">
      <c r="A147" t="s">
        <v>7148</v>
      </c>
      <c r="B147" t="s">
        <v>7497</v>
      </c>
      <c r="C147">
        <v>1</v>
      </c>
      <c r="D147">
        <v>3167</v>
      </c>
      <c r="G147">
        <f>VLOOKUP(D147,[5]Sheet1!$B:$X,16,0)</f>
        <v>24</v>
      </c>
      <c r="H147">
        <f t="shared" si="4"/>
        <v>24</v>
      </c>
      <c r="I147">
        <f>VLOOKUP(D147,[5]Sheet1!$B:$V,21,0)</f>
        <v>17.98</v>
      </c>
      <c r="J147">
        <f>VLOOKUP(D147,[5]Sheet1!$B:$V,17,0)</f>
        <v>16</v>
      </c>
      <c r="K147">
        <f>VLOOKUP(D147,[5]Sheet1!$B:$V,18,0)</f>
        <v>12</v>
      </c>
      <c r="L147">
        <f>VLOOKUP(D147,[5]Sheet1!$B:$V,19,0)</f>
        <v>10</v>
      </c>
      <c r="M147">
        <f>VLOOKUP(B147,[6]Sheet2!$A:$C,3,0)</f>
        <v>595</v>
      </c>
      <c r="N147" t="str">
        <f>VLOOKUP(A147,'[7]Master-April24'!$A:$AP,42,0)</f>
        <v>AWD</v>
      </c>
    </row>
    <row r="148" spans="1:14" x14ac:dyDescent="0.25">
      <c r="A148" t="s">
        <v>2368</v>
      </c>
      <c r="B148" t="s">
        <v>8231</v>
      </c>
      <c r="C148">
        <v>1</v>
      </c>
      <c r="D148">
        <v>5003</v>
      </c>
      <c r="G148" t="e">
        <f>VLOOKUP(D148,[5]Sheet1!$B:$X,16,0)</f>
        <v>#N/A</v>
      </c>
      <c r="H148" t="e">
        <f t="shared" si="4"/>
        <v>#N/A</v>
      </c>
      <c r="I148" t="e">
        <f>VLOOKUP(D148,[5]Sheet1!$B:$V,21,0)</f>
        <v>#N/A</v>
      </c>
      <c r="J148" t="e">
        <f>VLOOKUP(D148,[5]Sheet1!$B:$V,17,0)</f>
        <v>#N/A</v>
      </c>
      <c r="K148" t="e">
        <f>VLOOKUP(D148,[5]Sheet1!$B:$V,18,0)</f>
        <v>#N/A</v>
      </c>
      <c r="L148" t="e">
        <f>VLOOKUP(D148,[5]Sheet1!$B:$V,19,0)</f>
        <v>#N/A</v>
      </c>
      <c r="M148">
        <f>VLOOKUP(B148,[6]Sheet2!$A:$C,3,0)</f>
        <v>579</v>
      </c>
      <c r="N148" t="str">
        <f>VLOOKUP(A148,'[7]Master-April24'!$A:$AP,42,0)</f>
        <v>AWD</v>
      </c>
    </row>
    <row r="149" spans="1:14" x14ac:dyDescent="0.25">
      <c r="A149" t="s">
        <v>1606</v>
      </c>
      <c r="B149" t="s">
        <v>7249</v>
      </c>
      <c r="C149">
        <v>4</v>
      </c>
      <c r="D149">
        <v>3187</v>
      </c>
      <c r="E149">
        <f>VLOOKUP(D149,[5]Sheet1!$B:$X,23,0)</f>
        <v>24</v>
      </c>
      <c r="F149">
        <f>E149/C149</f>
        <v>6</v>
      </c>
      <c r="G149">
        <f>VLOOKUP(D149,[5]Sheet1!$B:$X,16,0)</f>
        <v>144</v>
      </c>
      <c r="H149">
        <f t="shared" si="4"/>
        <v>36</v>
      </c>
      <c r="I149">
        <f>VLOOKUP(D149,[5]Sheet1!$B:$V,21,0)</f>
        <v>13.46</v>
      </c>
      <c r="J149">
        <f>VLOOKUP(D149,[5]Sheet1!$B:$V,17,0)</f>
        <v>19</v>
      </c>
      <c r="K149">
        <f>VLOOKUP(D149,[5]Sheet1!$B:$V,18,0)</f>
        <v>14.5</v>
      </c>
      <c r="L149">
        <f>VLOOKUP(D149,[5]Sheet1!$B:$V,19,0)</f>
        <v>11.5</v>
      </c>
      <c r="M149">
        <f>VLOOKUP(B149,[6]Sheet2!$A:$C,3,0)</f>
        <v>572</v>
      </c>
      <c r="N149" t="str">
        <f>VLOOKUP(A149,'[7]Master-April24'!$A:$AP,42,0)</f>
        <v>AWD</v>
      </c>
    </row>
    <row r="150" spans="1:14" x14ac:dyDescent="0.25">
      <c r="A150" t="s">
        <v>16</v>
      </c>
      <c r="B150" t="s">
        <v>6902</v>
      </c>
      <c r="C150">
        <v>1</v>
      </c>
      <c r="D150">
        <v>4126</v>
      </c>
      <c r="G150">
        <f>VLOOKUP(D150,[5]Sheet1!$B:$X,16,0)</f>
        <v>12</v>
      </c>
      <c r="H150">
        <f t="shared" si="4"/>
        <v>12</v>
      </c>
      <c r="I150">
        <f>VLOOKUP(D150,[5]Sheet1!$B:$V,21,0)</f>
        <v>8.9600000000000009</v>
      </c>
      <c r="J150">
        <f>VLOOKUP(D150,[5]Sheet1!$B:$V,17,0)</f>
        <v>13.5</v>
      </c>
      <c r="K150">
        <f>VLOOKUP(D150,[5]Sheet1!$B:$V,18,0)</f>
        <v>12</v>
      </c>
      <c r="L150">
        <f>VLOOKUP(D150,[5]Sheet1!$B:$V,19,0)</f>
        <v>6</v>
      </c>
      <c r="M150">
        <f>VLOOKUP(B150,[6]Sheet2!$A:$C,3,0)</f>
        <v>571</v>
      </c>
      <c r="N150" t="str">
        <f>VLOOKUP(A150,'[7]Master-April24'!$A:$AP,42,0)</f>
        <v>AWD</v>
      </c>
    </row>
    <row r="151" spans="1:14" x14ac:dyDescent="0.25">
      <c r="A151" t="s">
        <v>2746</v>
      </c>
      <c r="B151" t="s">
        <v>6920</v>
      </c>
      <c r="C151">
        <v>2</v>
      </c>
      <c r="D151">
        <v>539</v>
      </c>
      <c r="G151">
        <f>VLOOKUP(D151,[5]Sheet1!$B:$X,16,0)</f>
        <v>36</v>
      </c>
      <c r="H151">
        <f t="shared" si="4"/>
        <v>18</v>
      </c>
      <c r="I151">
        <f>VLOOKUP(D151,[5]Sheet1!$B:$V,21,0)</f>
        <v>15.22</v>
      </c>
      <c r="J151">
        <f>VLOOKUP(D151,[5]Sheet1!$B:$V,17,0)</f>
        <v>16.5</v>
      </c>
      <c r="K151">
        <f>VLOOKUP(D151,[5]Sheet1!$B:$V,18,0)</f>
        <v>10.5</v>
      </c>
      <c r="L151">
        <f>VLOOKUP(D151,[5]Sheet1!$B:$V,19,0)</f>
        <v>4.25</v>
      </c>
      <c r="M151">
        <f>VLOOKUP(B151,[6]Sheet2!$A:$C,3,0)</f>
        <v>562</v>
      </c>
      <c r="N151" t="str">
        <f>VLOOKUP(A151,'[7]Master-April24'!$A:$AP,42,0)</f>
        <v>AWD</v>
      </c>
    </row>
    <row r="152" spans="1:14" x14ac:dyDescent="0.25">
      <c r="A152" t="s">
        <v>2393</v>
      </c>
      <c r="B152" t="s">
        <v>7206</v>
      </c>
      <c r="C152">
        <v>2</v>
      </c>
      <c r="D152">
        <v>5012</v>
      </c>
      <c r="G152">
        <f>VLOOKUP(D152,[5]Sheet1!$B:$X,16,0)</f>
        <v>50</v>
      </c>
      <c r="H152">
        <f t="shared" si="4"/>
        <v>25</v>
      </c>
      <c r="I152">
        <f>VLOOKUP(D152,[5]Sheet1!$B:$V,21,0)</f>
        <v>8.52</v>
      </c>
      <c r="J152">
        <f>VLOOKUP(D152,[5]Sheet1!$B:$V,17,0)</f>
        <v>24</v>
      </c>
      <c r="K152">
        <f>VLOOKUP(D152,[5]Sheet1!$B:$V,18,0)</f>
        <v>18</v>
      </c>
      <c r="L152">
        <f>VLOOKUP(D152,[5]Sheet1!$B:$V,19,0)</f>
        <v>16</v>
      </c>
      <c r="M152">
        <f>VLOOKUP(B152,[6]Sheet2!$A:$C,3,0)</f>
        <v>561</v>
      </c>
      <c r="N152" t="str">
        <f>VLOOKUP(A152,'[7]Master-April24'!$A:$AP,42,0)</f>
        <v>AWD</v>
      </c>
    </row>
    <row r="153" spans="1:14" x14ac:dyDescent="0.25">
      <c r="A153" t="s">
        <v>2326</v>
      </c>
      <c r="B153" t="s">
        <v>8258</v>
      </c>
      <c r="C153">
        <v>2</v>
      </c>
      <c r="D153">
        <v>4576336</v>
      </c>
      <c r="E153" t="e">
        <f>VLOOKUP(D153,[5]Sheet1!$B:$X,23,0)</f>
        <v>#N/A</v>
      </c>
      <c r="F153" t="e">
        <f>E153/C153</f>
        <v>#N/A</v>
      </c>
      <c r="G153" t="e">
        <f>VLOOKUP(D153,[5]Sheet1!$B:$X,16,0)</f>
        <v>#N/A</v>
      </c>
      <c r="H153" t="e">
        <f t="shared" si="4"/>
        <v>#N/A</v>
      </c>
      <c r="I153" t="e">
        <f>VLOOKUP(D153,[5]Sheet1!$B:$V,21,0)</f>
        <v>#N/A</v>
      </c>
      <c r="J153" t="e">
        <f>VLOOKUP(D153,[5]Sheet1!$B:$V,17,0)</f>
        <v>#N/A</v>
      </c>
      <c r="K153" t="e">
        <f>VLOOKUP(D153,[5]Sheet1!$B:$V,18,0)</f>
        <v>#N/A</v>
      </c>
      <c r="L153" t="e">
        <f>VLOOKUP(D153,[5]Sheet1!$B:$V,19,0)</f>
        <v>#N/A</v>
      </c>
      <c r="M153">
        <f>VLOOKUP(B153,[6]Sheet2!$A:$C,3,0)</f>
        <v>550</v>
      </c>
      <c r="N153" t="str">
        <f>VLOOKUP(A153,'[7]Master-April24'!$A:$AP,42,0)</f>
        <v>AWD</v>
      </c>
    </row>
    <row r="154" spans="1:14" x14ac:dyDescent="0.25">
      <c r="A154" t="s">
        <v>2430</v>
      </c>
      <c r="B154" t="s">
        <v>6535</v>
      </c>
      <c r="C154">
        <v>1</v>
      </c>
      <c r="D154">
        <v>5033</v>
      </c>
      <c r="G154">
        <f>VLOOKUP(D154,[5]Sheet1!$B:$X,16,0)</f>
        <v>24</v>
      </c>
      <c r="H154">
        <f t="shared" si="4"/>
        <v>24</v>
      </c>
      <c r="I154">
        <f>VLOOKUP(D154,[5]Sheet1!$B:$V,21,0)</f>
        <v>31.78</v>
      </c>
      <c r="J154">
        <f>VLOOKUP(D154,[5]Sheet1!$B:$V,17,0)</f>
        <v>24.25</v>
      </c>
      <c r="K154">
        <f>VLOOKUP(D154,[5]Sheet1!$B:$V,18,0)</f>
        <v>9</v>
      </c>
      <c r="L154">
        <f>VLOOKUP(D154,[5]Sheet1!$B:$V,19,0)</f>
        <v>36.5</v>
      </c>
      <c r="M154">
        <f>VLOOKUP(B154,[6]Sheet2!$A:$C,3,0)</f>
        <v>541</v>
      </c>
      <c r="N154" t="str">
        <f>VLOOKUP(A154,'[7]Master-April24'!$A:$AP,42,0)</f>
        <v>AWD</v>
      </c>
    </row>
    <row r="155" spans="1:14" x14ac:dyDescent="0.25">
      <c r="A155" t="s">
        <v>13</v>
      </c>
      <c r="B155" t="s">
        <v>7646</v>
      </c>
      <c r="C155">
        <v>1</v>
      </c>
      <c r="D155">
        <v>716</v>
      </c>
      <c r="E155">
        <f>VLOOKUP(D155,[5]Sheet1!$B:$X,23,0)</f>
        <v>24</v>
      </c>
      <c r="F155">
        <f>E155/C155</f>
        <v>24</v>
      </c>
      <c r="G155">
        <f>VLOOKUP(D155,[5]Sheet1!$B:$X,16,0)</f>
        <v>144</v>
      </c>
      <c r="H155">
        <f t="shared" si="4"/>
        <v>144</v>
      </c>
      <c r="I155">
        <f>VLOOKUP(D155,[5]Sheet1!$B:$V,21,0)</f>
        <v>20.68</v>
      </c>
      <c r="J155">
        <f>VLOOKUP(D155,[5]Sheet1!$B:$V,17,0)</f>
        <v>15.5</v>
      </c>
      <c r="K155">
        <f>VLOOKUP(D155,[5]Sheet1!$B:$V,18,0)</f>
        <v>15.5</v>
      </c>
      <c r="L155">
        <f>VLOOKUP(D155,[5]Sheet1!$B:$V,19,0)</f>
        <v>11</v>
      </c>
      <c r="M155">
        <f>VLOOKUP(B155,[6]Sheet2!$A:$C,3,0)</f>
        <v>540</v>
      </c>
      <c r="N155" t="str">
        <f>VLOOKUP(A155,'[7]Master-April24'!$A:$AP,42,0)</f>
        <v>AWD</v>
      </c>
    </row>
    <row r="156" spans="1:14" x14ac:dyDescent="0.25">
      <c r="A156" t="s">
        <v>7146</v>
      </c>
      <c r="B156" t="s">
        <v>7499</v>
      </c>
      <c r="C156">
        <v>1</v>
      </c>
      <c r="D156">
        <v>3167</v>
      </c>
      <c r="G156">
        <f>VLOOKUP(D156,[5]Sheet1!$B:$X,16,0)</f>
        <v>24</v>
      </c>
      <c r="H156">
        <f t="shared" si="4"/>
        <v>24</v>
      </c>
      <c r="I156">
        <f>VLOOKUP(D156,[5]Sheet1!$B:$V,21,0)</f>
        <v>17.98</v>
      </c>
      <c r="J156">
        <f>VLOOKUP(D156,[5]Sheet1!$B:$V,17,0)</f>
        <v>16</v>
      </c>
      <c r="K156">
        <f>VLOOKUP(D156,[5]Sheet1!$B:$V,18,0)</f>
        <v>12</v>
      </c>
      <c r="L156">
        <f>VLOOKUP(D156,[5]Sheet1!$B:$V,19,0)</f>
        <v>10</v>
      </c>
      <c r="M156">
        <f>VLOOKUP(B156,[6]Sheet2!$A:$C,3,0)</f>
        <v>525</v>
      </c>
      <c r="N156" t="str">
        <f>VLOOKUP(A156,'[7]Master-April24'!$A:$AP,42,0)</f>
        <v>AWD</v>
      </c>
    </row>
    <row r="157" spans="1:14" x14ac:dyDescent="0.25">
      <c r="A157" t="s">
        <v>7278</v>
      </c>
      <c r="B157" t="s">
        <v>7271</v>
      </c>
      <c r="C157">
        <v>1</v>
      </c>
      <c r="D157">
        <v>2309</v>
      </c>
      <c r="E157">
        <f>VLOOKUP(D157,[5]Sheet1!$B:$X,23,0)</f>
        <v>24</v>
      </c>
      <c r="F157">
        <f>E157/C157</f>
        <v>24</v>
      </c>
      <c r="G157">
        <f>VLOOKUP(D157,[5]Sheet1!$B:$X,16,0)</f>
        <v>144</v>
      </c>
      <c r="H157">
        <f t="shared" si="4"/>
        <v>144</v>
      </c>
      <c r="I157">
        <f>VLOOKUP(D157,[5]Sheet1!$B:$V,21,0)</f>
        <v>15.34</v>
      </c>
      <c r="J157">
        <f>VLOOKUP(D157,[5]Sheet1!$B:$V,17,0)</f>
        <v>15.5</v>
      </c>
      <c r="K157">
        <f>VLOOKUP(D157,[5]Sheet1!$B:$V,18,0)</f>
        <v>15</v>
      </c>
      <c r="L157">
        <f>VLOOKUP(D157,[5]Sheet1!$B:$V,19,0)</f>
        <v>9.25</v>
      </c>
      <c r="M157">
        <f>VLOOKUP(B157,[6]Sheet2!$A:$C,3,0)</f>
        <v>521</v>
      </c>
      <c r="N157" t="str">
        <f>VLOOKUP(A157,'[7]Master-April24'!$A:$AP,42,0)</f>
        <v>FBA</v>
      </c>
    </row>
    <row r="158" spans="1:14" x14ac:dyDescent="0.25">
      <c r="A158" t="s">
        <v>850</v>
      </c>
      <c r="B158" t="s">
        <v>7651</v>
      </c>
      <c r="C158">
        <v>1</v>
      </c>
      <c r="D158">
        <v>2007</v>
      </c>
      <c r="E158">
        <f>VLOOKUP(D158,[5]Sheet1!$B:$X,23,0)</f>
        <v>24</v>
      </c>
      <c r="F158">
        <f>E158/C158</f>
        <v>24</v>
      </c>
      <c r="G158">
        <f>VLOOKUP(D158,[5]Sheet1!$B:$X,16,0)</f>
        <v>144</v>
      </c>
      <c r="H158">
        <f t="shared" si="4"/>
        <v>144</v>
      </c>
      <c r="I158">
        <f>VLOOKUP(D158,[5]Sheet1!$B:$V,21,0)</f>
        <v>19.260000000000002</v>
      </c>
      <c r="J158">
        <f>VLOOKUP(D158,[5]Sheet1!$B:$V,17,0)</f>
        <v>16.5</v>
      </c>
      <c r="K158">
        <f>VLOOKUP(D158,[5]Sheet1!$B:$V,18,0)</f>
        <v>16.5</v>
      </c>
      <c r="L158">
        <f>VLOOKUP(D158,[5]Sheet1!$B:$V,19,0)</f>
        <v>12.25</v>
      </c>
      <c r="M158">
        <f>VLOOKUP(B158,[6]Sheet2!$A:$C,3,0)</f>
        <v>513</v>
      </c>
      <c r="N158" t="str">
        <f>VLOOKUP(A158,'[7]Master-April24'!$A:$AP,42,0)</f>
        <v>AWD</v>
      </c>
    </row>
    <row r="159" spans="1:14" x14ac:dyDescent="0.25">
      <c r="A159" t="s">
        <v>3922</v>
      </c>
      <c r="B159" t="s">
        <v>6882</v>
      </c>
      <c r="C159">
        <v>1</v>
      </c>
      <c r="D159">
        <v>6810</v>
      </c>
      <c r="E159">
        <f>VLOOKUP(D159,[5]Sheet1!$B:$X,23,0)</f>
        <v>24</v>
      </c>
      <c r="F159">
        <f>E159/C159</f>
        <v>24</v>
      </c>
      <c r="G159">
        <f>VLOOKUP(D159,[5]Sheet1!$B:$X,16,0)</f>
        <v>144</v>
      </c>
      <c r="H159">
        <f t="shared" si="4"/>
        <v>144</v>
      </c>
      <c r="I159">
        <f>VLOOKUP(D159,[5]Sheet1!$B:$V,21,0)</f>
        <v>28.4</v>
      </c>
      <c r="J159">
        <f>VLOOKUP(D159,[5]Sheet1!$B:$V,17,0)</f>
        <v>17.75</v>
      </c>
      <c r="K159">
        <f>VLOOKUP(D159,[5]Sheet1!$B:$V,18,0)</f>
        <v>14.5</v>
      </c>
      <c r="L159">
        <f>VLOOKUP(D159,[5]Sheet1!$B:$V,19,0)</f>
        <v>11.5</v>
      </c>
      <c r="M159">
        <f>VLOOKUP(B159,[6]Sheet2!$A:$C,3,0)</f>
        <v>509</v>
      </c>
      <c r="N159" t="str">
        <f>VLOOKUP(A159,'[7]Master-April24'!$A:$AP,42,0)</f>
        <v>AWD</v>
      </c>
    </row>
    <row r="160" spans="1:14" x14ac:dyDescent="0.25">
      <c r="A160" t="s">
        <v>17</v>
      </c>
      <c r="B160" t="s">
        <v>6860</v>
      </c>
      <c r="C160">
        <v>1</v>
      </c>
      <c r="D160">
        <v>2204</v>
      </c>
      <c r="E160">
        <f>VLOOKUP(D160,[5]Sheet1!$B:$X,23,0)</f>
        <v>24</v>
      </c>
      <c r="F160">
        <f>E160/C160</f>
        <v>24</v>
      </c>
      <c r="G160">
        <f>VLOOKUP(D160,[5]Sheet1!$B:$X,16,0)</f>
        <v>72</v>
      </c>
      <c r="H160">
        <f t="shared" si="4"/>
        <v>72</v>
      </c>
      <c r="I160">
        <f>VLOOKUP(D160,[5]Sheet1!$B:$V,21,0)</f>
        <v>20.12</v>
      </c>
      <c r="J160">
        <f>VLOOKUP(D160,[5]Sheet1!$B:$V,17,0)</f>
        <v>20</v>
      </c>
      <c r="K160">
        <f>VLOOKUP(D160,[5]Sheet1!$B:$V,18,0)</f>
        <v>13.5</v>
      </c>
      <c r="L160">
        <f>VLOOKUP(D160,[5]Sheet1!$B:$V,19,0)</f>
        <v>9</v>
      </c>
      <c r="M160">
        <f>VLOOKUP(B160,[6]Sheet2!$A:$C,3,0)</f>
        <v>507</v>
      </c>
      <c r="N160" t="e">
        <f>VLOOKUP(A160,'[7]Master-April24'!$A:$AP,42,0)</f>
        <v>#N/A</v>
      </c>
    </row>
    <row r="161" spans="1:14" x14ac:dyDescent="0.25">
      <c r="A161" t="s">
        <v>6565</v>
      </c>
      <c r="B161" t="s">
        <v>6860</v>
      </c>
      <c r="C161">
        <v>1</v>
      </c>
      <c r="D161">
        <v>2204</v>
      </c>
      <c r="E161">
        <f>VLOOKUP(D161,[5]Sheet1!$B:$X,23,0)</f>
        <v>24</v>
      </c>
      <c r="F161">
        <f>E161/C161</f>
        <v>24</v>
      </c>
      <c r="G161">
        <f>VLOOKUP(D161,[5]Sheet1!$B:$X,16,0)</f>
        <v>72</v>
      </c>
      <c r="H161">
        <f t="shared" si="4"/>
        <v>72</v>
      </c>
      <c r="I161">
        <f>VLOOKUP(D161,[5]Sheet1!$B:$V,21,0)</f>
        <v>20.12</v>
      </c>
      <c r="J161">
        <f>VLOOKUP(D161,[5]Sheet1!$B:$V,17,0)</f>
        <v>20</v>
      </c>
      <c r="K161">
        <f>VLOOKUP(D161,[5]Sheet1!$B:$V,18,0)</f>
        <v>13.5</v>
      </c>
      <c r="L161">
        <f>VLOOKUP(D161,[5]Sheet1!$B:$V,19,0)</f>
        <v>9</v>
      </c>
      <c r="M161">
        <f>VLOOKUP(B161,[6]Sheet2!$A:$C,3,0)</f>
        <v>507</v>
      </c>
      <c r="N161" t="str">
        <f>VLOOKUP(A161,'[7]Master-April24'!$A:$AP,42,0)</f>
        <v>AWD</v>
      </c>
    </row>
    <row r="162" spans="1:14" x14ac:dyDescent="0.25">
      <c r="A162" t="s">
        <v>2173</v>
      </c>
      <c r="B162" t="s">
        <v>6901</v>
      </c>
      <c r="C162">
        <v>1</v>
      </c>
      <c r="D162">
        <v>4122</v>
      </c>
      <c r="G162">
        <f>VLOOKUP(D162,[5]Sheet1!$B:$X,16,0)</f>
        <v>12</v>
      </c>
      <c r="H162">
        <f t="shared" si="4"/>
        <v>12</v>
      </c>
      <c r="I162">
        <f>VLOOKUP(D162,[5]Sheet1!$B:$V,21,0)</f>
        <v>8.94</v>
      </c>
      <c r="J162">
        <f>VLOOKUP(D162,[5]Sheet1!$B:$V,17,0)</f>
        <v>13.75</v>
      </c>
      <c r="K162">
        <f>VLOOKUP(D162,[5]Sheet1!$B:$V,18,0)</f>
        <v>12</v>
      </c>
      <c r="L162">
        <f>VLOOKUP(D162,[5]Sheet1!$B:$V,19,0)</f>
        <v>6</v>
      </c>
      <c r="M162">
        <f>VLOOKUP(B162,[6]Sheet2!$A:$C,3,0)</f>
        <v>504</v>
      </c>
      <c r="N162" t="str">
        <f>VLOOKUP(A162,'[7]Master-April24'!$A:$AP,42,0)</f>
        <v>AWD</v>
      </c>
    </row>
    <row r="163" spans="1:14" x14ac:dyDescent="0.25">
      <c r="A163" t="s">
        <v>3797</v>
      </c>
      <c r="B163" t="s">
        <v>7699</v>
      </c>
      <c r="C163">
        <v>4</v>
      </c>
      <c r="D163">
        <v>2901</v>
      </c>
      <c r="G163">
        <f>VLOOKUP(D163,[5]Sheet1!$B:$X,16,0)</f>
        <v>48</v>
      </c>
      <c r="H163">
        <f t="shared" si="4"/>
        <v>12</v>
      </c>
      <c r="I163">
        <f>VLOOKUP(D163,[5]Sheet1!$B:$V,21,0)</f>
        <v>11.06</v>
      </c>
      <c r="J163">
        <f>VLOOKUP(D163,[5]Sheet1!$B:$V,17,0)</f>
        <v>18</v>
      </c>
      <c r="K163">
        <f>VLOOKUP(D163,[5]Sheet1!$B:$V,18,0)</f>
        <v>10.25</v>
      </c>
      <c r="L163">
        <f>VLOOKUP(D163,[5]Sheet1!$B:$V,19,0)</f>
        <v>8</v>
      </c>
      <c r="M163">
        <f>VLOOKUP(B163,[6]Sheet2!$A:$C,3,0)</f>
        <v>500</v>
      </c>
      <c r="N163" t="str">
        <f>VLOOKUP(A163,'[7]Master-April24'!$A:$AP,42,0)</f>
        <v>FBA</v>
      </c>
    </row>
    <row r="164" spans="1:14" x14ac:dyDescent="0.25">
      <c r="A164" t="s">
        <v>990</v>
      </c>
      <c r="B164" t="s">
        <v>7256</v>
      </c>
      <c r="C164">
        <v>1</v>
      </c>
      <c r="D164">
        <v>210</v>
      </c>
      <c r="E164">
        <f>VLOOKUP(D164,[5]Sheet1!$B:$X,23,0)</f>
        <v>24</v>
      </c>
      <c r="F164">
        <f>E164/C164</f>
        <v>24</v>
      </c>
      <c r="G164">
        <f>VLOOKUP(D164,[5]Sheet1!$B:$X,16,0)</f>
        <v>144</v>
      </c>
      <c r="H164">
        <f t="shared" si="4"/>
        <v>144</v>
      </c>
      <c r="I164">
        <f>VLOOKUP(D164,[5]Sheet1!$B:$V,21,0)</f>
        <v>15.98</v>
      </c>
      <c r="J164">
        <f>VLOOKUP(D164,[5]Sheet1!$B:$V,17,0)</f>
        <v>17</v>
      </c>
      <c r="K164">
        <f>VLOOKUP(D164,[5]Sheet1!$B:$V,18,0)</f>
        <v>15.5</v>
      </c>
      <c r="L164">
        <f>VLOOKUP(D164,[5]Sheet1!$B:$V,19,0)</f>
        <v>11.75</v>
      </c>
      <c r="M164">
        <f>VLOOKUP(B164,[6]Sheet2!$A:$C,3,0)</f>
        <v>499</v>
      </c>
      <c r="N164" t="str">
        <f>VLOOKUP(A164,'[7]Master-April24'!$A:$AP,42,0)</f>
        <v>AWD</v>
      </c>
    </row>
    <row r="165" spans="1:14" x14ac:dyDescent="0.25">
      <c r="A165" t="s">
        <v>7506</v>
      </c>
      <c r="B165" t="s">
        <v>7287</v>
      </c>
      <c r="C165">
        <v>4</v>
      </c>
      <c r="D165">
        <v>1748</v>
      </c>
      <c r="E165">
        <f>VLOOKUP(D165,[5]Sheet1!$B:$X,23,0)</f>
        <v>24</v>
      </c>
      <c r="F165">
        <f>E165/C165</f>
        <v>6</v>
      </c>
      <c r="G165">
        <f>VLOOKUP(D165,[5]Sheet1!$B:$X,16,0)</f>
        <v>144</v>
      </c>
      <c r="H165">
        <f t="shared" si="4"/>
        <v>36</v>
      </c>
      <c r="I165">
        <f>VLOOKUP(D165,[5]Sheet1!$B:$V,21,0)</f>
        <v>9.08</v>
      </c>
      <c r="J165">
        <f>VLOOKUP(D165,[5]Sheet1!$B:$V,17,0)</f>
        <v>17.25</v>
      </c>
      <c r="K165">
        <f>VLOOKUP(D165,[5]Sheet1!$B:$V,18,0)</f>
        <v>9</v>
      </c>
      <c r="L165">
        <f>VLOOKUP(D165,[5]Sheet1!$B:$V,19,0)</f>
        <v>8.75</v>
      </c>
      <c r="M165">
        <f>VLOOKUP(B165,[6]Sheet2!$A:$C,3,0)</f>
        <v>487</v>
      </c>
      <c r="N165" t="str">
        <f>VLOOKUP(A165,'[7]Master-April24'!$A:$AP,42,0)</f>
        <v>AWD</v>
      </c>
    </row>
    <row r="166" spans="1:14" x14ac:dyDescent="0.25">
      <c r="A166" t="s">
        <v>3056</v>
      </c>
      <c r="B166" t="s">
        <v>7309</v>
      </c>
      <c r="C166">
        <v>2</v>
      </c>
      <c r="D166">
        <v>6303</v>
      </c>
      <c r="E166">
        <f>VLOOKUP(D166,[5]Sheet1!$B:$X,23,0)</f>
        <v>24</v>
      </c>
      <c r="F166">
        <f>E166/C166</f>
        <v>12</v>
      </c>
      <c r="G166">
        <f>VLOOKUP(D166,[5]Sheet1!$B:$X,16,0)</f>
        <v>144</v>
      </c>
      <c r="H166">
        <f t="shared" si="4"/>
        <v>72</v>
      </c>
      <c r="I166">
        <f>VLOOKUP(D166,[5]Sheet1!$B:$V,21,0)</f>
        <v>15.66</v>
      </c>
      <c r="J166">
        <f>VLOOKUP(D166,[5]Sheet1!$B:$V,17,0)</f>
        <v>16.75</v>
      </c>
      <c r="K166">
        <f>VLOOKUP(D166,[5]Sheet1!$B:$V,18,0)</f>
        <v>14.25</v>
      </c>
      <c r="L166">
        <f>VLOOKUP(D166,[5]Sheet1!$B:$V,19,0)</f>
        <v>9.75</v>
      </c>
      <c r="M166">
        <f>VLOOKUP(B166,[6]Sheet2!$A:$C,3,0)</f>
        <v>487</v>
      </c>
      <c r="N166" t="str">
        <f>VLOOKUP(A166,'[7]Master-April24'!$A:$AP,42,0)</f>
        <v>AWD</v>
      </c>
    </row>
    <row r="167" spans="1:14" x14ac:dyDescent="0.25">
      <c r="A167" t="s">
        <v>2693</v>
      </c>
      <c r="B167" t="s">
        <v>7567</v>
      </c>
      <c r="C167">
        <v>1</v>
      </c>
      <c r="D167">
        <v>520</v>
      </c>
      <c r="G167">
        <f>VLOOKUP(D167,[5]Sheet1!$B:$X,16,0)</f>
        <v>36</v>
      </c>
      <c r="H167">
        <f t="shared" si="4"/>
        <v>36</v>
      </c>
      <c r="I167">
        <f>VLOOKUP(D167,[5]Sheet1!$B:$V,21,0)</f>
        <v>11.38</v>
      </c>
      <c r="J167">
        <f>VLOOKUP(D167,[5]Sheet1!$B:$V,17,0)</f>
        <v>10.5</v>
      </c>
      <c r="K167">
        <f>VLOOKUP(D167,[5]Sheet1!$B:$V,18,0)</f>
        <v>9.75</v>
      </c>
      <c r="L167">
        <f>VLOOKUP(D167,[5]Sheet1!$B:$V,19,0)</f>
        <v>5.5</v>
      </c>
      <c r="M167">
        <f>VLOOKUP(B167,[6]Sheet2!$A:$C,3,0)</f>
        <v>486</v>
      </c>
      <c r="N167" t="str">
        <f>VLOOKUP(A167,'[7]Master-April24'!$A:$AP,42,0)</f>
        <v>AWD</v>
      </c>
    </row>
    <row r="168" spans="1:14" x14ac:dyDescent="0.25">
      <c r="A168" t="s">
        <v>285</v>
      </c>
      <c r="B168" t="s">
        <v>7053</v>
      </c>
      <c r="C168">
        <v>1</v>
      </c>
      <c r="D168">
        <v>1263</v>
      </c>
      <c r="E168">
        <f>VLOOKUP(D168,[5]Sheet1!$B:$X,23,0)</f>
        <v>24</v>
      </c>
      <c r="F168">
        <f>E168/C168</f>
        <v>24</v>
      </c>
      <c r="G168">
        <f>VLOOKUP(D168,[5]Sheet1!$B:$X,16,0)</f>
        <v>144</v>
      </c>
      <c r="H168">
        <f t="shared" si="4"/>
        <v>144</v>
      </c>
      <c r="I168">
        <f>VLOOKUP(D168,[5]Sheet1!$B:$V,21,0)</f>
        <v>14.8</v>
      </c>
      <c r="J168">
        <f>VLOOKUP(D168,[5]Sheet1!$B:$V,17,0)</f>
        <v>15.25</v>
      </c>
      <c r="K168">
        <f>VLOOKUP(D168,[5]Sheet1!$B:$V,18,0)</f>
        <v>14.75</v>
      </c>
      <c r="L168">
        <f>VLOOKUP(D168,[5]Sheet1!$B:$V,19,0)</f>
        <v>9.5</v>
      </c>
      <c r="M168">
        <f>VLOOKUP(B168,[6]Sheet2!$A:$C,3,0)</f>
        <v>475</v>
      </c>
      <c r="N168" t="str">
        <f>VLOOKUP(A168,'[7]Master-April24'!$A:$AP,42,0)</f>
        <v>FBA</v>
      </c>
    </row>
    <row r="169" spans="1:14" x14ac:dyDescent="0.25">
      <c r="A169" t="s">
        <v>2170</v>
      </c>
      <c r="B169" t="s">
        <v>6900</v>
      </c>
      <c r="C169">
        <v>1</v>
      </c>
      <c r="D169">
        <v>4121</v>
      </c>
      <c r="G169">
        <f>VLOOKUP(D169,[5]Sheet1!$B:$X,16,0)</f>
        <v>12</v>
      </c>
      <c r="H169">
        <f t="shared" si="4"/>
        <v>12</v>
      </c>
      <c r="I169">
        <f>VLOOKUP(D169,[5]Sheet1!$B:$V,21,0)</f>
        <v>8.98</v>
      </c>
      <c r="J169">
        <f>VLOOKUP(D169,[5]Sheet1!$B:$V,17,0)</f>
        <v>13.5</v>
      </c>
      <c r="K169">
        <f>VLOOKUP(D169,[5]Sheet1!$B:$V,18,0)</f>
        <v>12</v>
      </c>
      <c r="L169">
        <f>VLOOKUP(D169,[5]Sheet1!$B:$V,19,0)</f>
        <v>6</v>
      </c>
      <c r="M169">
        <f>VLOOKUP(B169,[6]Sheet2!$A:$C,3,0)</f>
        <v>472</v>
      </c>
      <c r="N169" t="str">
        <f>VLOOKUP(A169,'[7]Master-April24'!$A:$AP,42,0)</f>
        <v>AWD</v>
      </c>
    </row>
    <row r="170" spans="1:14" x14ac:dyDescent="0.25">
      <c r="A170" t="s">
        <v>3396</v>
      </c>
      <c r="B170" t="s">
        <v>7268</v>
      </c>
      <c r="C170">
        <v>2</v>
      </c>
      <c r="D170">
        <v>903</v>
      </c>
      <c r="E170">
        <f>VLOOKUP(D170,[5]Sheet1!$B:$X,23,0)</f>
        <v>24</v>
      </c>
      <c r="F170">
        <f>E170/C170</f>
        <v>12</v>
      </c>
      <c r="G170">
        <f>VLOOKUP(D170,[5]Sheet1!$B:$X,16,0)</f>
        <v>144</v>
      </c>
      <c r="H170">
        <f t="shared" si="4"/>
        <v>72</v>
      </c>
      <c r="I170">
        <f>VLOOKUP(D170,[5]Sheet1!$B:$V,21,0)</f>
        <v>28.5</v>
      </c>
      <c r="J170">
        <f>VLOOKUP(D170,[5]Sheet1!$B:$V,17,0)</f>
        <v>23.25</v>
      </c>
      <c r="K170">
        <f>VLOOKUP(D170,[5]Sheet1!$B:$V,18,0)</f>
        <v>19</v>
      </c>
      <c r="L170">
        <f>VLOOKUP(D170,[5]Sheet1!$B:$V,19,0)</f>
        <v>9.5</v>
      </c>
      <c r="M170">
        <f>VLOOKUP(B170,[6]Sheet2!$A:$C,3,0)</f>
        <v>463</v>
      </c>
      <c r="N170" t="str">
        <f>VLOOKUP(A170,'[7]Master-April24'!$A:$AP,42,0)</f>
        <v>AWD</v>
      </c>
    </row>
    <row r="171" spans="1:14" x14ac:dyDescent="0.25">
      <c r="A171" t="s">
        <v>2860</v>
      </c>
      <c r="B171" t="s">
        <v>6948</v>
      </c>
      <c r="C171">
        <v>6</v>
      </c>
      <c r="D171">
        <v>560</v>
      </c>
      <c r="G171">
        <f>VLOOKUP(D171,[5]Sheet1!$B:$X,16,0)</f>
        <v>48</v>
      </c>
      <c r="H171">
        <f t="shared" si="4"/>
        <v>8</v>
      </c>
      <c r="I171">
        <f>VLOOKUP(D171,[5]Sheet1!$B:$V,21,0)</f>
        <v>24.04</v>
      </c>
      <c r="J171">
        <f>VLOOKUP(D171,[5]Sheet1!$B:$V,17,0)</f>
        <v>12.25</v>
      </c>
      <c r="K171">
        <f>VLOOKUP(D171,[5]Sheet1!$B:$V,18,0)</f>
        <v>9.5</v>
      </c>
      <c r="L171">
        <f>VLOOKUP(D171,[5]Sheet1!$B:$V,19,0)</f>
        <v>8.25</v>
      </c>
      <c r="M171">
        <f>VLOOKUP(B171,[6]Sheet2!$A:$C,3,0)</f>
        <v>441</v>
      </c>
      <c r="N171" t="str">
        <f>VLOOKUP(A171,'[7]Master-April24'!$A:$AP,42,0)</f>
        <v>AWD</v>
      </c>
    </row>
    <row r="172" spans="1:14" x14ac:dyDescent="0.25">
      <c r="A172" t="s">
        <v>898</v>
      </c>
      <c r="B172" t="s">
        <v>7429</v>
      </c>
      <c r="C172">
        <v>1</v>
      </c>
      <c r="D172">
        <v>2028</v>
      </c>
      <c r="E172">
        <f>VLOOKUP(D172,[5]Sheet1!$B:$X,23,0)</f>
        <v>24</v>
      </c>
      <c r="F172">
        <f>E172/C172</f>
        <v>24</v>
      </c>
      <c r="G172">
        <f>VLOOKUP(D172,[5]Sheet1!$B:$X,16,0)</f>
        <v>72</v>
      </c>
      <c r="H172">
        <f t="shared" si="4"/>
        <v>72</v>
      </c>
      <c r="I172">
        <f>VLOOKUP(D172,[5]Sheet1!$B:$V,21,0)</f>
        <v>26.22</v>
      </c>
      <c r="J172">
        <f>VLOOKUP(D172,[5]Sheet1!$B:$V,17,0)</f>
        <v>15.5</v>
      </c>
      <c r="K172">
        <f>VLOOKUP(D172,[5]Sheet1!$B:$V,18,0)</f>
        <v>15</v>
      </c>
      <c r="L172">
        <f>VLOOKUP(D172,[5]Sheet1!$B:$V,19,0)</f>
        <v>10.5</v>
      </c>
      <c r="M172">
        <f>VLOOKUP(B172,[6]Sheet2!$A:$C,3,0)</f>
        <v>437</v>
      </c>
      <c r="N172" t="str">
        <f>VLOOKUP(A172,'[7]Master-April24'!$A:$AP,42,0)</f>
        <v>AWD</v>
      </c>
    </row>
    <row r="173" spans="1:14" x14ac:dyDescent="0.25">
      <c r="A173" t="s">
        <v>8263</v>
      </c>
      <c r="B173" t="s">
        <v>7429</v>
      </c>
      <c r="C173">
        <v>1</v>
      </c>
      <c r="D173">
        <v>2028</v>
      </c>
      <c r="E173">
        <f>VLOOKUP(D173,[5]Sheet1!$B:$X,23,0)</f>
        <v>24</v>
      </c>
      <c r="F173">
        <f>E173/C173</f>
        <v>24</v>
      </c>
      <c r="G173">
        <f>VLOOKUP(D173,[5]Sheet1!$B:$X,16,0)</f>
        <v>72</v>
      </c>
      <c r="H173">
        <f t="shared" si="4"/>
        <v>72</v>
      </c>
      <c r="I173">
        <f>VLOOKUP(D173,[5]Sheet1!$B:$V,21,0)</f>
        <v>26.22</v>
      </c>
      <c r="J173">
        <f>VLOOKUP(D173,[5]Sheet1!$B:$V,17,0)</f>
        <v>15.5</v>
      </c>
      <c r="K173">
        <f>VLOOKUP(D173,[5]Sheet1!$B:$V,18,0)</f>
        <v>15</v>
      </c>
      <c r="L173">
        <f>VLOOKUP(D173,[5]Sheet1!$B:$V,19,0)</f>
        <v>10.5</v>
      </c>
      <c r="M173">
        <f>VLOOKUP(B173,[6]Sheet2!$A:$C,3,0)</f>
        <v>437</v>
      </c>
      <c r="N173" t="e">
        <f>VLOOKUP(A173,'[7]Master-April24'!$A:$AP,42,0)</f>
        <v>#N/A</v>
      </c>
    </row>
    <row r="174" spans="1:14" x14ac:dyDescent="0.25">
      <c r="A174" t="s">
        <v>8591</v>
      </c>
      <c r="B174" t="s">
        <v>7429</v>
      </c>
      <c r="C174">
        <v>1</v>
      </c>
      <c r="D174">
        <v>2028</v>
      </c>
      <c r="E174">
        <f>VLOOKUP(D174,[5]Sheet1!$B:$X,23,0)</f>
        <v>24</v>
      </c>
      <c r="F174">
        <f>E174/C174</f>
        <v>24</v>
      </c>
      <c r="G174">
        <f>VLOOKUP(D174,[5]Sheet1!$B:$X,16,0)</f>
        <v>72</v>
      </c>
      <c r="H174">
        <f t="shared" si="4"/>
        <v>72</v>
      </c>
      <c r="I174">
        <f>VLOOKUP(D174,[5]Sheet1!$B:$V,21,0)</f>
        <v>26.22</v>
      </c>
      <c r="J174">
        <f>VLOOKUP(D174,[5]Sheet1!$B:$V,17,0)</f>
        <v>15.5</v>
      </c>
      <c r="K174">
        <f>VLOOKUP(D174,[5]Sheet1!$B:$V,18,0)</f>
        <v>15</v>
      </c>
      <c r="L174">
        <f>VLOOKUP(D174,[5]Sheet1!$B:$V,19,0)</f>
        <v>10.5</v>
      </c>
      <c r="M174">
        <f>VLOOKUP(B174,[6]Sheet2!$A:$C,3,0)</f>
        <v>437</v>
      </c>
      <c r="N174" t="e">
        <f>VLOOKUP(A174,'[7]Master-April24'!$A:$AP,42,0)</f>
        <v>#N/A</v>
      </c>
    </row>
    <row r="175" spans="1:14" x14ac:dyDescent="0.25">
      <c r="A175" t="s">
        <v>7252</v>
      </c>
      <c r="B175" t="s">
        <v>7243</v>
      </c>
      <c r="C175">
        <v>10</v>
      </c>
      <c r="D175">
        <v>3144</v>
      </c>
      <c r="G175">
        <f>VLOOKUP(D175,[5]Sheet1!$B:$X,16,0)</f>
        <v>100</v>
      </c>
      <c r="H175">
        <f t="shared" si="4"/>
        <v>10</v>
      </c>
      <c r="I175">
        <f>VLOOKUP(D175,[5]Sheet1!$B:$V,21,0)</f>
        <v>8.08</v>
      </c>
      <c r="J175">
        <f>VLOOKUP(D175,[5]Sheet1!$B:$V,17,0)</f>
        <v>12</v>
      </c>
      <c r="K175">
        <f>VLOOKUP(D175,[5]Sheet1!$B:$V,18,0)</f>
        <v>10</v>
      </c>
      <c r="L175">
        <f>VLOOKUP(D175,[5]Sheet1!$B:$V,19,0)</f>
        <v>7</v>
      </c>
      <c r="M175">
        <f>VLOOKUP(B175,[6]Sheet2!$A:$C,3,0)</f>
        <v>436</v>
      </c>
      <c r="N175" t="str">
        <f>VLOOKUP(A175,'[7]Master-April24'!$A:$AP,42,0)</f>
        <v>AWD</v>
      </c>
    </row>
    <row r="176" spans="1:14" x14ac:dyDescent="0.25">
      <c r="A176" t="s">
        <v>30</v>
      </c>
      <c r="B176" t="s">
        <v>6861</v>
      </c>
      <c r="C176">
        <v>1</v>
      </c>
      <c r="D176">
        <v>2236</v>
      </c>
      <c r="G176">
        <f>VLOOKUP(D176,[5]Sheet1!$B:$X,16,0)</f>
        <v>24</v>
      </c>
      <c r="H176">
        <f t="shared" si="4"/>
        <v>24</v>
      </c>
      <c r="I176">
        <f>VLOOKUP(D176,[5]Sheet1!$B:$V,21,0)</f>
        <v>16.28</v>
      </c>
      <c r="J176">
        <f>VLOOKUP(D176,[5]Sheet1!$B:$V,17,0)</f>
        <v>11.75</v>
      </c>
      <c r="K176">
        <f>VLOOKUP(D176,[5]Sheet1!$B:$V,18,0)</f>
        <v>8.25</v>
      </c>
      <c r="L176">
        <f>VLOOKUP(D176,[5]Sheet1!$B:$V,19,0)</f>
        <v>8</v>
      </c>
      <c r="M176">
        <f>VLOOKUP(B176,[6]Sheet2!$A:$C,3,0)</f>
        <v>433</v>
      </c>
      <c r="N176" t="str">
        <f>VLOOKUP(A176,'[7]Master-April24'!$A:$AP,42,0)</f>
        <v>AWD</v>
      </c>
    </row>
    <row r="177" spans="1:14" x14ac:dyDescent="0.25">
      <c r="A177" t="s">
        <v>3129</v>
      </c>
      <c r="B177" t="s">
        <v>7159</v>
      </c>
      <c r="C177">
        <v>1</v>
      </c>
      <c r="D177">
        <v>713</v>
      </c>
      <c r="E177">
        <f>VLOOKUP(D177,[5]Sheet1!$B:$X,23,0)</f>
        <v>24</v>
      </c>
      <c r="F177">
        <f>E177/C177</f>
        <v>24</v>
      </c>
      <c r="G177">
        <f>VLOOKUP(D177,[5]Sheet1!$B:$X,16,0)</f>
        <v>144</v>
      </c>
      <c r="H177">
        <f t="shared" si="4"/>
        <v>144</v>
      </c>
      <c r="I177">
        <f>VLOOKUP(D177,[5]Sheet1!$B:$V,21,0)</f>
        <v>16.440000000000001</v>
      </c>
      <c r="J177">
        <f>VLOOKUP(D177,[5]Sheet1!$B:$V,17,0)</f>
        <v>17.25</v>
      </c>
      <c r="K177">
        <f>VLOOKUP(D177,[5]Sheet1!$B:$V,18,0)</f>
        <v>11.25</v>
      </c>
      <c r="L177">
        <f>VLOOKUP(D177,[5]Sheet1!$B:$V,19,0)</f>
        <v>9.25</v>
      </c>
      <c r="M177">
        <f>VLOOKUP(B177,[6]Sheet2!$A:$C,3,0)</f>
        <v>416</v>
      </c>
      <c r="N177" t="str">
        <f>VLOOKUP(A177,'[7]Master-April24'!$A:$AP,42,0)</f>
        <v>AWD</v>
      </c>
    </row>
    <row r="178" spans="1:14" x14ac:dyDescent="0.25">
      <c r="A178" t="s">
        <v>1397</v>
      </c>
      <c r="B178" t="s">
        <v>8039</v>
      </c>
      <c r="C178">
        <v>2</v>
      </c>
      <c r="D178">
        <v>306</v>
      </c>
      <c r="E178">
        <f>VLOOKUP(D178,[5]Sheet1!$B:$X,23,0)</f>
        <v>24</v>
      </c>
      <c r="F178">
        <f>E178/C178</f>
        <v>12</v>
      </c>
      <c r="G178">
        <f>VLOOKUP(D178,[5]Sheet1!$B:$X,16,0)</f>
        <v>144</v>
      </c>
      <c r="H178">
        <f t="shared" si="4"/>
        <v>72</v>
      </c>
      <c r="I178">
        <f>VLOOKUP(D178,[5]Sheet1!$B:$V,21,0)</f>
        <v>15.14</v>
      </c>
      <c r="J178">
        <f>VLOOKUP(D178,[5]Sheet1!$B:$V,17,0)</f>
        <v>13.75</v>
      </c>
      <c r="K178">
        <f>VLOOKUP(D178,[5]Sheet1!$B:$V,18,0)</f>
        <v>12.75</v>
      </c>
      <c r="L178">
        <f>VLOOKUP(D178,[5]Sheet1!$B:$V,19,0)</f>
        <v>11</v>
      </c>
      <c r="M178">
        <f>VLOOKUP(B178,[6]Sheet2!$A:$C,3,0)</f>
        <v>403</v>
      </c>
      <c r="N178" t="str">
        <f>VLOOKUP(A178,'[7]Master-April24'!$A:$AP,42,0)</f>
        <v>AWD</v>
      </c>
    </row>
    <row r="179" spans="1:14" x14ac:dyDescent="0.25">
      <c r="A179" t="s">
        <v>3970</v>
      </c>
      <c r="B179" t="s">
        <v>6927</v>
      </c>
      <c r="C179">
        <v>3</v>
      </c>
      <c r="D179">
        <v>560</v>
      </c>
      <c r="G179">
        <f>VLOOKUP(D179,[5]Sheet1!$B:$X,16,0)</f>
        <v>48</v>
      </c>
      <c r="H179">
        <f t="shared" si="4"/>
        <v>16</v>
      </c>
      <c r="I179">
        <f>VLOOKUP(D179,[5]Sheet1!$B:$V,21,0)</f>
        <v>24.04</v>
      </c>
      <c r="J179">
        <f>VLOOKUP(D179,[5]Sheet1!$B:$V,17,0)</f>
        <v>12.25</v>
      </c>
      <c r="K179">
        <f>VLOOKUP(D179,[5]Sheet1!$B:$V,18,0)</f>
        <v>9.5</v>
      </c>
      <c r="L179">
        <f>VLOOKUP(D179,[5]Sheet1!$B:$V,19,0)</f>
        <v>8.25</v>
      </c>
      <c r="M179">
        <f>VLOOKUP(B179,[6]Sheet2!$A:$C,3,0)</f>
        <v>401</v>
      </c>
      <c r="N179" t="e">
        <f>VLOOKUP(A179,'[7]Master-April24'!$A:$AP,42,0)</f>
        <v>#N/A</v>
      </c>
    </row>
    <row r="180" spans="1:14" x14ac:dyDescent="0.25">
      <c r="A180" t="s">
        <v>7076</v>
      </c>
      <c r="B180" t="s">
        <v>6927</v>
      </c>
      <c r="C180">
        <v>3</v>
      </c>
      <c r="D180">
        <v>560</v>
      </c>
      <c r="G180">
        <f>VLOOKUP(D180,[5]Sheet1!$B:$X,16,0)</f>
        <v>48</v>
      </c>
      <c r="H180">
        <f t="shared" si="4"/>
        <v>16</v>
      </c>
      <c r="I180">
        <f>VLOOKUP(D180,[5]Sheet1!$B:$V,21,0)</f>
        <v>24.04</v>
      </c>
      <c r="J180">
        <f>VLOOKUP(D180,[5]Sheet1!$B:$V,17,0)</f>
        <v>12.25</v>
      </c>
      <c r="K180">
        <f>VLOOKUP(D180,[5]Sheet1!$B:$V,18,0)</f>
        <v>9.5</v>
      </c>
      <c r="L180">
        <f>VLOOKUP(D180,[5]Sheet1!$B:$V,19,0)</f>
        <v>8.25</v>
      </c>
      <c r="M180">
        <f>VLOOKUP(B180,[6]Sheet2!$A:$C,3,0)</f>
        <v>401</v>
      </c>
      <c r="N180" t="str">
        <f>VLOOKUP(A180,'[7]Master-April24'!$A:$AP,42,0)</f>
        <v>AWD</v>
      </c>
    </row>
    <row r="181" spans="1:14" x14ac:dyDescent="0.25">
      <c r="A181" t="s">
        <v>2221</v>
      </c>
      <c r="B181" t="s">
        <v>6908</v>
      </c>
      <c r="C181">
        <v>1</v>
      </c>
      <c r="D181">
        <v>4147</v>
      </c>
      <c r="G181">
        <f>VLOOKUP(D181,[5]Sheet1!$B:$X,16,0)</f>
        <v>12</v>
      </c>
      <c r="H181">
        <f t="shared" si="4"/>
        <v>12</v>
      </c>
      <c r="I181">
        <f>VLOOKUP(D181,[5]Sheet1!$B:$V,21,0)</f>
        <v>10.14</v>
      </c>
      <c r="J181">
        <f>VLOOKUP(D181,[5]Sheet1!$B:$V,17,0)</f>
        <v>18.75</v>
      </c>
      <c r="K181">
        <f>VLOOKUP(D181,[5]Sheet1!$B:$V,18,0)</f>
        <v>12</v>
      </c>
      <c r="L181">
        <f>VLOOKUP(D181,[5]Sheet1!$B:$V,19,0)</f>
        <v>5.75</v>
      </c>
      <c r="M181">
        <f>VLOOKUP(B181,[6]Sheet2!$A:$C,3,0)</f>
        <v>395</v>
      </c>
      <c r="N181" t="str">
        <f>VLOOKUP(A181,'[7]Master-April24'!$A:$AP,42,0)</f>
        <v>AWD</v>
      </c>
    </row>
    <row r="182" spans="1:14" x14ac:dyDescent="0.25">
      <c r="A182" t="s">
        <v>7261</v>
      </c>
      <c r="B182" t="s">
        <v>7258</v>
      </c>
      <c r="C182">
        <v>1</v>
      </c>
      <c r="D182">
        <v>211</v>
      </c>
      <c r="E182">
        <f>VLOOKUP(D182,[5]Sheet1!$B:$X,23,0)</f>
        <v>24</v>
      </c>
      <c r="F182">
        <f>E182/C182</f>
        <v>24</v>
      </c>
      <c r="G182">
        <f>VLOOKUP(D182,[5]Sheet1!$B:$X,16,0)</f>
        <v>144</v>
      </c>
      <c r="H182">
        <f t="shared" si="4"/>
        <v>144</v>
      </c>
      <c r="I182">
        <f>VLOOKUP(D182,[5]Sheet1!$B:$V,21,0)</f>
        <v>18.940000000000001</v>
      </c>
      <c r="J182">
        <f>VLOOKUP(D182,[5]Sheet1!$B:$V,17,0)</f>
        <v>12.75</v>
      </c>
      <c r="K182">
        <f>VLOOKUP(D182,[5]Sheet1!$B:$V,18,0)</f>
        <v>12.25</v>
      </c>
      <c r="L182">
        <f>VLOOKUP(D182,[5]Sheet1!$B:$V,19,0)</f>
        <v>12</v>
      </c>
      <c r="M182">
        <f>VLOOKUP(B182,[6]Sheet2!$A:$C,3,0)</f>
        <v>388</v>
      </c>
      <c r="N182" t="str">
        <f>VLOOKUP(A182,'[7]Master-April24'!$A:$AP,42,0)</f>
        <v>AWD</v>
      </c>
    </row>
    <row r="183" spans="1:14" x14ac:dyDescent="0.25">
      <c r="A183" t="s">
        <v>2456</v>
      </c>
      <c r="B183" t="s">
        <v>7262</v>
      </c>
      <c r="C183">
        <v>2</v>
      </c>
      <c r="D183">
        <v>5044</v>
      </c>
      <c r="G183">
        <f>VLOOKUP(D183,[5]Sheet1!$B:$X,16,0)</f>
        <v>48</v>
      </c>
      <c r="H183">
        <f t="shared" si="4"/>
        <v>24</v>
      </c>
      <c r="I183">
        <f>VLOOKUP(D183,[5]Sheet1!$B:$V,21,0)</f>
        <v>24.08</v>
      </c>
      <c r="J183">
        <f>VLOOKUP(D183,[5]Sheet1!$B:$V,17,0)</f>
        <v>13</v>
      </c>
      <c r="K183">
        <f>VLOOKUP(D183,[5]Sheet1!$B:$V,18,0)</f>
        <v>9.75</v>
      </c>
      <c r="L183">
        <f>VLOOKUP(D183,[5]Sheet1!$B:$V,19,0)</f>
        <v>8.5</v>
      </c>
      <c r="M183">
        <f>VLOOKUP(B183,[6]Sheet2!$A:$C,3,0)</f>
        <v>382</v>
      </c>
      <c r="N183" t="str">
        <f>VLOOKUP(A183,'[7]Master-April24'!$A:$AP,42,0)</f>
        <v>AWD</v>
      </c>
    </row>
    <row r="184" spans="1:14" x14ac:dyDescent="0.25">
      <c r="A184" t="s">
        <v>29</v>
      </c>
      <c r="B184" t="s">
        <v>7650</v>
      </c>
      <c r="C184">
        <v>1</v>
      </c>
      <c r="D184">
        <v>2205</v>
      </c>
      <c r="E184">
        <f>VLOOKUP(D184,[5]Sheet1!$B:$X,23,0)</f>
        <v>24</v>
      </c>
      <c r="F184">
        <f>E184/C184</f>
        <v>24</v>
      </c>
      <c r="G184">
        <f>VLOOKUP(D184,[5]Sheet1!$B:$X,16,0)</f>
        <v>72</v>
      </c>
      <c r="H184">
        <f t="shared" si="4"/>
        <v>72</v>
      </c>
      <c r="I184">
        <f>VLOOKUP(D184,[5]Sheet1!$B:$V,21,0)</f>
        <v>19.02</v>
      </c>
      <c r="J184">
        <f>VLOOKUP(D184,[5]Sheet1!$B:$V,17,0)</f>
        <v>20</v>
      </c>
      <c r="K184">
        <f>VLOOKUP(D184,[5]Sheet1!$B:$V,18,0)</f>
        <v>13.5</v>
      </c>
      <c r="L184">
        <f>VLOOKUP(D184,[5]Sheet1!$B:$V,19,0)</f>
        <v>9</v>
      </c>
      <c r="M184">
        <f>VLOOKUP(B184,[6]Sheet2!$A:$C,3,0)</f>
        <v>382</v>
      </c>
      <c r="N184" t="str">
        <f>VLOOKUP(A184,'[7]Master-April24'!$A:$AP,42,0)</f>
        <v>AWD</v>
      </c>
    </row>
    <row r="185" spans="1:14" x14ac:dyDescent="0.25">
      <c r="A185" t="s">
        <v>2365</v>
      </c>
      <c r="B185" t="s">
        <v>7369</v>
      </c>
      <c r="C185">
        <v>1</v>
      </c>
      <c r="D185">
        <v>5002</v>
      </c>
      <c r="E185" t="e">
        <f>VLOOKUP(D185,[5]Sheet1!$B:$X,23,0)</f>
        <v>#N/A</v>
      </c>
      <c r="F185" t="e">
        <f>E185/C185</f>
        <v>#N/A</v>
      </c>
      <c r="G185" t="e">
        <f>VLOOKUP(D185,[5]Sheet1!$B:$X,16,0)</f>
        <v>#N/A</v>
      </c>
      <c r="H185" t="e">
        <f t="shared" si="4"/>
        <v>#N/A</v>
      </c>
      <c r="I185" t="e">
        <f>VLOOKUP(D185,[5]Sheet1!$B:$V,21,0)</f>
        <v>#N/A</v>
      </c>
      <c r="J185" t="e">
        <f>VLOOKUP(D185,[5]Sheet1!$B:$V,17,0)</f>
        <v>#N/A</v>
      </c>
      <c r="K185" t="e">
        <f>VLOOKUP(D185,[5]Sheet1!$B:$V,18,0)</f>
        <v>#N/A</v>
      </c>
      <c r="L185" t="e">
        <f>VLOOKUP(D185,[5]Sheet1!$B:$V,19,0)</f>
        <v>#N/A</v>
      </c>
      <c r="M185">
        <f>VLOOKUP(B185,[6]Sheet2!$A:$C,3,0)</f>
        <v>376</v>
      </c>
      <c r="N185" t="str">
        <f>VLOOKUP(A185,'[7]Master-April24'!$A:$AP,42,0)</f>
        <v>AWD</v>
      </c>
    </row>
    <row r="186" spans="1:14" x14ac:dyDescent="0.25">
      <c r="A186" t="s">
        <v>7101</v>
      </c>
      <c r="B186" t="s">
        <v>7708</v>
      </c>
      <c r="C186">
        <v>4</v>
      </c>
      <c r="D186">
        <v>1747</v>
      </c>
      <c r="E186">
        <f>VLOOKUP(D186,[5]Sheet1!$B:$X,23,0)</f>
        <v>24</v>
      </c>
      <c r="F186">
        <f>E186/C186</f>
        <v>6</v>
      </c>
      <c r="G186">
        <f>VLOOKUP(D186,[5]Sheet1!$B:$X,16,0)</f>
        <v>144</v>
      </c>
      <c r="H186">
        <f t="shared" si="4"/>
        <v>36</v>
      </c>
      <c r="I186">
        <f>VLOOKUP(D186,[5]Sheet1!$B:$V,21,0)</f>
        <v>9.1</v>
      </c>
      <c r="J186">
        <f>VLOOKUP(D186,[5]Sheet1!$B:$V,17,0)</f>
        <v>17.5</v>
      </c>
      <c r="K186">
        <f>VLOOKUP(D186,[5]Sheet1!$B:$V,18,0)</f>
        <v>9</v>
      </c>
      <c r="L186">
        <f>VLOOKUP(D186,[5]Sheet1!$B:$V,19,0)</f>
        <v>8.75</v>
      </c>
      <c r="M186">
        <f>VLOOKUP(B186,[6]Sheet2!$A:$C,3,0)</f>
        <v>375</v>
      </c>
      <c r="N186" t="str">
        <f>VLOOKUP(A186,'[7]Master-April24'!$A:$AP,42,0)</f>
        <v>AWD</v>
      </c>
    </row>
    <row r="187" spans="1:14" x14ac:dyDescent="0.25">
      <c r="A187" t="s">
        <v>1521</v>
      </c>
      <c r="B187" t="s">
        <v>6890</v>
      </c>
      <c r="C187">
        <v>1</v>
      </c>
      <c r="D187">
        <v>3147</v>
      </c>
      <c r="G187">
        <f>VLOOKUP(D187,[5]Sheet1!$B:$X,16,0)</f>
        <v>12</v>
      </c>
      <c r="H187">
        <f t="shared" si="4"/>
        <v>12</v>
      </c>
      <c r="I187">
        <f>VLOOKUP(D187,[5]Sheet1!$B:$V,21,0)</f>
        <v>9.94</v>
      </c>
      <c r="J187">
        <f>VLOOKUP(D187,[5]Sheet1!$B:$V,17,0)</f>
        <v>18.75</v>
      </c>
      <c r="K187">
        <f>VLOOKUP(D187,[5]Sheet1!$B:$V,18,0)</f>
        <v>12.25</v>
      </c>
      <c r="L187">
        <f>VLOOKUP(D187,[5]Sheet1!$B:$V,19,0)</f>
        <v>5.75</v>
      </c>
      <c r="M187">
        <f>VLOOKUP(B187,[6]Sheet2!$A:$C,3,0)</f>
        <v>374</v>
      </c>
      <c r="N187" t="str">
        <f>VLOOKUP(A187,'[7]Master-April24'!$A:$AP,42,0)</f>
        <v>AWD</v>
      </c>
    </row>
    <row r="188" spans="1:14" x14ac:dyDescent="0.25">
      <c r="A188" t="s">
        <v>1342</v>
      </c>
      <c r="B188" t="s">
        <v>6928</v>
      </c>
      <c r="C188">
        <v>4</v>
      </c>
      <c r="D188">
        <v>2807</v>
      </c>
      <c r="E188">
        <f>VLOOKUP(D188,[5]Sheet1!$B:$X,23,0)</f>
        <v>24</v>
      </c>
      <c r="F188">
        <f>E188/C188</f>
        <v>6</v>
      </c>
      <c r="G188">
        <f>VLOOKUP(D188,[5]Sheet1!$B:$X,16,0)</f>
        <v>144</v>
      </c>
      <c r="H188">
        <f t="shared" si="4"/>
        <v>36</v>
      </c>
      <c r="I188">
        <f>VLOOKUP(D188,[5]Sheet1!$B:$V,21,0)</f>
        <v>20.52</v>
      </c>
      <c r="J188">
        <f>VLOOKUP(D188,[5]Sheet1!$B:$V,17,0)</f>
        <v>18.75</v>
      </c>
      <c r="K188">
        <f>VLOOKUP(D188,[5]Sheet1!$B:$V,18,0)</f>
        <v>14.75</v>
      </c>
      <c r="L188">
        <f>VLOOKUP(D188,[5]Sheet1!$B:$V,19,0)</f>
        <v>14.25</v>
      </c>
      <c r="M188">
        <f>VLOOKUP(B188,[6]Sheet2!$A:$C,3,0)</f>
        <v>372</v>
      </c>
      <c r="N188" t="str">
        <f>VLOOKUP(A188,'[7]Master-April24'!$A:$AP,42,0)</f>
        <v>AWD</v>
      </c>
    </row>
    <row r="189" spans="1:14" x14ac:dyDescent="0.25">
      <c r="A189" t="s">
        <v>2155</v>
      </c>
      <c r="B189" t="s">
        <v>6895</v>
      </c>
      <c r="C189">
        <v>1</v>
      </c>
      <c r="D189">
        <v>4104</v>
      </c>
      <c r="G189">
        <f>VLOOKUP(D189,[5]Sheet1!$B:$X,16,0)</f>
        <v>12</v>
      </c>
      <c r="H189">
        <f t="shared" si="4"/>
        <v>12</v>
      </c>
      <c r="I189">
        <f>VLOOKUP(D189,[5]Sheet1!$B:$V,21,0)</f>
        <v>8.6199999999999992</v>
      </c>
      <c r="J189">
        <f>VLOOKUP(D189,[5]Sheet1!$B:$V,17,0)</f>
        <v>12.75</v>
      </c>
      <c r="K189">
        <f>VLOOKUP(D189,[5]Sheet1!$B:$V,18,0)</f>
        <v>12</v>
      </c>
      <c r="L189">
        <f>VLOOKUP(D189,[5]Sheet1!$B:$V,19,0)</f>
        <v>5</v>
      </c>
      <c r="M189">
        <f>VLOOKUP(B189,[6]Sheet2!$A:$C,3,0)</f>
        <v>369</v>
      </c>
      <c r="N189" t="str">
        <f>VLOOKUP(A189,'[7]Master-April24'!$A:$AP,42,0)</f>
        <v>AWD</v>
      </c>
    </row>
    <row r="190" spans="1:14" x14ac:dyDescent="0.25">
      <c r="A190" t="s">
        <v>7279</v>
      </c>
      <c r="B190" t="s">
        <v>7276</v>
      </c>
      <c r="C190">
        <v>1</v>
      </c>
      <c r="D190">
        <v>3171</v>
      </c>
      <c r="G190">
        <f>VLOOKUP(D190,[5]Sheet1!$B:$X,16,0)</f>
        <v>12</v>
      </c>
      <c r="H190">
        <f t="shared" si="4"/>
        <v>12</v>
      </c>
      <c r="I190">
        <f>VLOOKUP(D190,[5]Sheet1!$B:$V,21,0)</f>
        <v>4.22</v>
      </c>
      <c r="J190">
        <f>VLOOKUP(D190,[5]Sheet1!$B:$V,17,0)</f>
        <v>14</v>
      </c>
      <c r="K190">
        <f>VLOOKUP(D190,[5]Sheet1!$B:$V,18,0)</f>
        <v>10.5</v>
      </c>
      <c r="L190">
        <f>VLOOKUP(D190,[5]Sheet1!$B:$V,19,0)</f>
        <v>7.25</v>
      </c>
      <c r="M190">
        <f>VLOOKUP(B190,[6]Sheet2!$A:$C,3,0)</f>
        <v>367</v>
      </c>
      <c r="N190" t="str">
        <f>VLOOKUP(A190,'[7]Master-April24'!$A:$AP,42,0)</f>
        <v>AWD</v>
      </c>
    </row>
    <row r="191" spans="1:14" x14ac:dyDescent="0.25">
      <c r="A191" t="s">
        <v>3895</v>
      </c>
      <c r="B191" t="s">
        <v>7414</v>
      </c>
      <c r="C191">
        <v>4</v>
      </c>
      <c r="D191">
        <v>1753</v>
      </c>
      <c r="E191">
        <f>VLOOKUP(D191,[5]Sheet1!$B:$X,23,0)</f>
        <v>24</v>
      </c>
      <c r="F191">
        <f>E191/C191</f>
        <v>6</v>
      </c>
      <c r="G191">
        <f>VLOOKUP(D191,[5]Sheet1!$B:$X,16,0)</f>
        <v>144</v>
      </c>
      <c r="H191">
        <f t="shared" si="4"/>
        <v>36</v>
      </c>
      <c r="I191">
        <f>VLOOKUP(D191,[5]Sheet1!$B:$V,21,0)</f>
        <v>11.28</v>
      </c>
      <c r="J191">
        <f>VLOOKUP(D191,[5]Sheet1!$B:$V,17,0)</f>
        <v>13.5</v>
      </c>
      <c r="K191">
        <f>VLOOKUP(D191,[5]Sheet1!$B:$V,18,0)</f>
        <v>13</v>
      </c>
      <c r="L191">
        <f>VLOOKUP(D191,[5]Sheet1!$B:$V,19,0)</f>
        <v>12.25</v>
      </c>
      <c r="M191">
        <f>VLOOKUP(B191,[6]Sheet2!$A:$C,3,0)</f>
        <v>362</v>
      </c>
      <c r="N191" t="str">
        <f>VLOOKUP(A191,'[7]Master-April24'!$A:$AP,42,0)</f>
        <v>AWD</v>
      </c>
    </row>
    <row r="192" spans="1:14" x14ac:dyDescent="0.25">
      <c r="A192" t="s">
        <v>842</v>
      </c>
      <c r="B192" t="s">
        <v>7696</v>
      </c>
      <c r="C192">
        <v>2</v>
      </c>
      <c r="D192">
        <v>2005</v>
      </c>
      <c r="E192">
        <f>VLOOKUP(D192,[5]Sheet1!$B:$X,23,0)</f>
        <v>24</v>
      </c>
      <c r="F192">
        <f>E192/C192</f>
        <v>12</v>
      </c>
      <c r="G192">
        <f>VLOOKUP(D192,[5]Sheet1!$B:$X,16,0)</f>
        <v>144</v>
      </c>
      <c r="H192">
        <f t="shared" si="4"/>
        <v>72</v>
      </c>
      <c r="I192">
        <f>VLOOKUP(D192,[5]Sheet1!$B:$V,21,0)</f>
        <v>10.18</v>
      </c>
      <c r="J192">
        <f>VLOOKUP(D192,[5]Sheet1!$B:$V,17,0)</f>
        <v>13.75</v>
      </c>
      <c r="K192">
        <f>VLOOKUP(D192,[5]Sheet1!$B:$V,18,0)</f>
        <v>12.5</v>
      </c>
      <c r="L192">
        <f>VLOOKUP(D192,[5]Sheet1!$B:$V,19,0)</f>
        <v>11.75</v>
      </c>
      <c r="M192">
        <f>VLOOKUP(B192,[6]Sheet2!$A:$C,3,0)</f>
        <v>362</v>
      </c>
      <c r="N192" t="str">
        <f>VLOOKUP(A192,'[7]Master-April24'!$A:$AP,42,0)</f>
        <v>AWD</v>
      </c>
    </row>
    <row r="193" spans="1:14" x14ac:dyDescent="0.25">
      <c r="A193" t="s">
        <v>1648</v>
      </c>
      <c r="B193" t="s">
        <v>7655</v>
      </c>
      <c r="C193">
        <v>1</v>
      </c>
      <c r="D193">
        <v>321</v>
      </c>
      <c r="E193">
        <f>VLOOKUP(D193,[5]Sheet1!$B:$X,23,0)</f>
        <v>24</v>
      </c>
      <c r="F193">
        <f>E193/C193</f>
        <v>24</v>
      </c>
      <c r="G193">
        <f>VLOOKUP(D193,[5]Sheet1!$B:$X,16,0)</f>
        <v>288</v>
      </c>
      <c r="H193">
        <f t="shared" si="4"/>
        <v>288</v>
      </c>
      <c r="I193">
        <f>VLOOKUP(D193,[5]Sheet1!$B:$V,21,0)</f>
        <v>10.96</v>
      </c>
      <c r="J193">
        <f>VLOOKUP(D193,[5]Sheet1!$B:$V,17,0)</f>
        <v>13.25</v>
      </c>
      <c r="K193">
        <f>VLOOKUP(D193,[5]Sheet1!$B:$V,18,0)</f>
        <v>12.75</v>
      </c>
      <c r="L193">
        <f>VLOOKUP(D193,[5]Sheet1!$B:$V,19,0)</f>
        <v>9</v>
      </c>
      <c r="M193">
        <f>VLOOKUP(B193,[6]Sheet2!$A:$C,3,0)</f>
        <v>359</v>
      </c>
      <c r="N193" t="str">
        <f>VLOOKUP(A193,'[7]Master-April24'!$A:$AP,42,0)</f>
        <v>AWD</v>
      </c>
    </row>
    <row r="194" spans="1:14" x14ac:dyDescent="0.25">
      <c r="A194" t="s">
        <v>3923</v>
      </c>
      <c r="B194" t="s">
        <v>8155</v>
      </c>
      <c r="C194">
        <v>2</v>
      </c>
      <c r="D194">
        <v>6810</v>
      </c>
      <c r="E194">
        <f>VLOOKUP(D194,[5]Sheet1!$B:$X,23,0)</f>
        <v>24</v>
      </c>
      <c r="F194">
        <f>E194/C194</f>
        <v>12</v>
      </c>
      <c r="G194">
        <f>VLOOKUP(D194,[5]Sheet1!$B:$X,16,0)</f>
        <v>144</v>
      </c>
      <c r="H194">
        <f t="shared" ref="H194:H257" si="5">G194/C194</f>
        <v>72</v>
      </c>
      <c r="I194">
        <f>VLOOKUP(D194,[5]Sheet1!$B:$V,21,0)</f>
        <v>28.4</v>
      </c>
      <c r="J194">
        <f>VLOOKUP(D194,[5]Sheet1!$B:$V,17,0)</f>
        <v>17.75</v>
      </c>
      <c r="K194">
        <f>VLOOKUP(D194,[5]Sheet1!$B:$V,18,0)</f>
        <v>14.5</v>
      </c>
      <c r="L194">
        <f>VLOOKUP(D194,[5]Sheet1!$B:$V,19,0)</f>
        <v>11.5</v>
      </c>
      <c r="M194">
        <f>VLOOKUP(B194,[6]Sheet2!$A:$C,3,0)</f>
        <v>357</v>
      </c>
      <c r="N194" t="str">
        <f>VLOOKUP(A194,'[7]Master-April24'!$A:$AP,42,0)</f>
        <v>AWD</v>
      </c>
    </row>
    <row r="195" spans="1:14" x14ac:dyDescent="0.25">
      <c r="A195" t="s">
        <v>3912</v>
      </c>
      <c r="B195" t="s">
        <v>8149</v>
      </c>
      <c r="C195">
        <v>4</v>
      </c>
      <c r="D195">
        <v>609</v>
      </c>
      <c r="E195">
        <f>VLOOKUP(D195,[5]Sheet1!$B:$X,23,0)</f>
        <v>24</v>
      </c>
      <c r="F195">
        <f>E195/C195</f>
        <v>6</v>
      </c>
      <c r="G195">
        <f>VLOOKUP(D195,[5]Sheet1!$B:$X,16,0)</f>
        <v>72</v>
      </c>
      <c r="H195">
        <f t="shared" si="5"/>
        <v>18</v>
      </c>
      <c r="I195">
        <f>VLOOKUP(D195,[5]Sheet1!$B:$V,21,0)</f>
        <v>17.079999999999998</v>
      </c>
      <c r="J195">
        <f>VLOOKUP(D195,[5]Sheet1!$B:$V,17,0)</f>
        <v>14.75</v>
      </c>
      <c r="K195">
        <f>VLOOKUP(D195,[5]Sheet1!$B:$V,18,0)</f>
        <v>8.75</v>
      </c>
      <c r="L195">
        <f>VLOOKUP(D195,[5]Sheet1!$B:$V,19,0)</f>
        <v>5</v>
      </c>
      <c r="M195">
        <f>VLOOKUP(B195,[6]Sheet2!$A:$C,3,0)</f>
        <v>355</v>
      </c>
      <c r="N195" t="str">
        <f>VLOOKUP(A195,'[7]Master-April24'!$A:$AP,42,0)</f>
        <v>AWD</v>
      </c>
    </row>
    <row r="196" spans="1:14" x14ac:dyDescent="0.25">
      <c r="A196" t="s">
        <v>7149</v>
      </c>
      <c r="B196" t="s">
        <v>7503</v>
      </c>
      <c r="C196">
        <v>1</v>
      </c>
      <c r="D196">
        <v>3167</v>
      </c>
      <c r="G196">
        <f>VLOOKUP(D196,[5]Sheet1!$B:$X,16,0)</f>
        <v>24</v>
      </c>
      <c r="H196">
        <f t="shared" si="5"/>
        <v>24</v>
      </c>
      <c r="I196">
        <f>VLOOKUP(D196,[5]Sheet1!$B:$V,21,0)</f>
        <v>17.98</v>
      </c>
      <c r="J196">
        <f>VLOOKUP(D196,[5]Sheet1!$B:$V,17,0)</f>
        <v>16</v>
      </c>
      <c r="K196">
        <f>VLOOKUP(D196,[5]Sheet1!$B:$V,18,0)</f>
        <v>12</v>
      </c>
      <c r="L196">
        <f>VLOOKUP(D196,[5]Sheet1!$B:$V,19,0)</f>
        <v>10</v>
      </c>
      <c r="M196">
        <f>VLOOKUP(B196,[6]Sheet2!$A:$C,3,0)</f>
        <v>355</v>
      </c>
      <c r="N196" t="str">
        <f>VLOOKUP(A196,'[7]Master-April24'!$A:$AP,42,0)</f>
        <v>AWD</v>
      </c>
    </row>
    <row r="197" spans="1:14" x14ac:dyDescent="0.25">
      <c r="A197" t="s">
        <v>1739</v>
      </c>
      <c r="B197" t="s">
        <v>7072</v>
      </c>
      <c r="C197">
        <v>3</v>
      </c>
      <c r="D197">
        <v>3388</v>
      </c>
      <c r="G197">
        <f>VLOOKUP(D197,[5]Sheet1!$B:$X,16,0)</f>
        <v>24</v>
      </c>
      <c r="H197">
        <f t="shared" si="5"/>
        <v>8</v>
      </c>
      <c r="I197">
        <f>VLOOKUP(D197,[5]Sheet1!$B:$V,21,0)</f>
        <v>4.38</v>
      </c>
      <c r="J197">
        <f>VLOOKUP(D197,[5]Sheet1!$B:$V,17,0)</f>
        <v>10.75</v>
      </c>
      <c r="K197">
        <f>VLOOKUP(D197,[5]Sheet1!$B:$V,18,0)</f>
        <v>8.5</v>
      </c>
      <c r="L197">
        <f>VLOOKUP(D197,[5]Sheet1!$B:$V,19,0)</f>
        <v>3.5</v>
      </c>
      <c r="M197">
        <f>VLOOKUP(B197,[6]Sheet2!$A:$C,3,0)</f>
        <v>354</v>
      </c>
      <c r="N197" t="str">
        <f>VLOOKUP(A197,'[7]Master-April24'!$A:$AP,42,0)</f>
        <v>AWD</v>
      </c>
    </row>
    <row r="198" spans="1:14" x14ac:dyDescent="0.25">
      <c r="A198" t="s">
        <v>8888</v>
      </c>
      <c r="B198" t="s">
        <v>7072</v>
      </c>
      <c r="C198">
        <v>2</v>
      </c>
      <c r="D198">
        <v>3388</v>
      </c>
      <c r="G198">
        <f>VLOOKUP(D198,[5]Sheet1!$B:$X,16,0)</f>
        <v>24</v>
      </c>
      <c r="H198">
        <f t="shared" si="5"/>
        <v>12</v>
      </c>
      <c r="I198">
        <f>VLOOKUP(D198,[5]Sheet1!$B:$V,21,0)</f>
        <v>4.38</v>
      </c>
      <c r="J198">
        <f>VLOOKUP(D198,[5]Sheet1!$B:$V,17,0)</f>
        <v>10.75</v>
      </c>
      <c r="K198">
        <f>VLOOKUP(D198,[5]Sheet1!$B:$V,18,0)</f>
        <v>8.5</v>
      </c>
      <c r="L198">
        <f>VLOOKUP(D198,[5]Sheet1!$B:$V,19,0)</f>
        <v>3.5</v>
      </c>
      <c r="M198">
        <f>VLOOKUP(B198,[6]Sheet2!$A:$C,3,0)</f>
        <v>354</v>
      </c>
      <c r="N198" t="e">
        <f>VLOOKUP(A198,'[7]Master-April24'!$A:$AP,42,0)</f>
        <v>#N/A</v>
      </c>
    </row>
    <row r="199" spans="1:14" x14ac:dyDescent="0.25">
      <c r="A199" t="s">
        <v>7404</v>
      </c>
      <c r="B199" t="s">
        <v>7364</v>
      </c>
      <c r="C199">
        <v>4</v>
      </c>
      <c r="D199">
        <v>5014</v>
      </c>
      <c r="G199">
        <f>VLOOKUP(D199,[5]Sheet1!$B:$X,16,0)</f>
        <v>45</v>
      </c>
      <c r="H199">
        <f t="shared" si="5"/>
        <v>11.25</v>
      </c>
      <c r="I199">
        <f>VLOOKUP(D199,[5]Sheet1!$B:$V,21,0)</f>
        <v>7.64</v>
      </c>
      <c r="J199">
        <f>VLOOKUP(D199,[5]Sheet1!$B:$V,17,0)</f>
        <v>24</v>
      </c>
      <c r="K199">
        <f>VLOOKUP(D199,[5]Sheet1!$B:$V,18,0)</f>
        <v>18.25</v>
      </c>
      <c r="L199">
        <f>VLOOKUP(D199,[5]Sheet1!$B:$V,19,0)</f>
        <v>16</v>
      </c>
      <c r="M199">
        <f>VLOOKUP(B199,[6]Sheet2!$A:$C,3,0)</f>
        <v>353</v>
      </c>
      <c r="N199" t="str">
        <f>VLOOKUP(A199,'[7]Master-April24'!$A:$AP,42,0)</f>
        <v>AWD</v>
      </c>
    </row>
    <row r="200" spans="1:14" x14ac:dyDescent="0.25">
      <c r="A200" t="s">
        <v>320</v>
      </c>
      <c r="B200" t="s">
        <v>7380</v>
      </c>
      <c r="C200">
        <v>1</v>
      </c>
      <c r="D200">
        <v>1286</v>
      </c>
      <c r="E200">
        <f>VLOOKUP(D200,[5]Sheet1!$B:$X,23,0)</f>
        <v>24</v>
      </c>
      <c r="F200">
        <f>E200/C200</f>
        <v>24</v>
      </c>
      <c r="G200">
        <f>VLOOKUP(D200,[5]Sheet1!$B:$X,16,0)</f>
        <v>144</v>
      </c>
      <c r="H200">
        <f t="shared" si="5"/>
        <v>144</v>
      </c>
      <c r="I200">
        <f>VLOOKUP(D200,[5]Sheet1!$B:$V,21,0)</f>
        <v>50.5</v>
      </c>
      <c r="J200">
        <f>VLOOKUP(D200,[5]Sheet1!$B:$V,17,0)</f>
        <v>23</v>
      </c>
      <c r="K200">
        <f>VLOOKUP(D200,[5]Sheet1!$B:$V,18,0)</f>
        <v>20.5</v>
      </c>
      <c r="L200">
        <f>VLOOKUP(D200,[5]Sheet1!$B:$V,19,0)</f>
        <v>11</v>
      </c>
      <c r="M200">
        <f>VLOOKUP(B200,[6]Sheet2!$A:$C,3,0)</f>
        <v>346</v>
      </c>
      <c r="N200" t="str">
        <f>VLOOKUP(A200,'[7]Master-April24'!$A:$AP,42,0)</f>
        <v>AWD</v>
      </c>
    </row>
    <row r="201" spans="1:14" x14ac:dyDescent="0.25">
      <c r="A201" t="s">
        <v>1148</v>
      </c>
      <c r="B201" t="s">
        <v>7623</v>
      </c>
      <c r="C201">
        <v>2</v>
      </c>
      <c r="D201">
        <v>2306</v>
      </c>
      <c r="E201">
        <f>VLOOKUP(D201,[5]Sheet1!$B:$X,23,0)</f>
        <v>24</v>
      </c>
      <c r="F201">
        <f>E201/C201</f>
        <v>12</v>
      </c>
      <c r="G201">
        <f>VLOOKUP(D201,[5]Sheet1!$B:$X,16,0)</f>
        <v>144</v>
      </c>
      <c r="H201">
        <f t="shared" si="5"/>
        <v>72</v>
      </c>
      <c r="I201">
        <f>VLOOKUP(D201,[5]Sheet1!$B:$V,21,0)</f>
        <v>14.9</v>
      </c>
      <c r="J201">
        <f>VLOOKUP(D201,[5]Sheet1!$B:$V,17,0)</f>
        <v>15.25</v>
      </c>
      <c r="K201">
        <f>VLOOKUP(D201,[5]Sheet1!$B:$V,18,0)</f>
        <v>15</v>
      </c>
      <c r="L201">
        <f>VLOOKUP(D201,[5]Sheet1!$B:$V,19,0)</f>
        <v>9.75</v>
      </c>
      <c r="M201">
        <f>VLOOKUP(B201,[6]Sheet2!$A:$C,3,0)</f>
        <v>342</v>
      </c>
      <c r="N201" t="str">
        <f>VLOOKUP(A201,'[7]Master-April24'!$A:$AP,42,0)</f>
        <v>FBA</v>
      </c>
    </row>
    <row r="202" spans="1:14" x14ac:dyDescent="0.25">
      <c r="A202" t="s">
        <v>1940</v>
      </c>
      <c r="B202" t="s">
        <v>8071</v>
      </c>
      <c r="C202">
        <v>2</v>
      </c>
      <c r="D202">
        <v>375</v>
      </c>
      <c r="G202">
        <f>VLOOKUP(D202,[5]Sheet1!$B:$X,16,0)</f>
        <v>24</v>
      </c>
      <c r="H202">
        <f t="shared" si="5"/>
        <v>12</v>
      </c>
      <c r="I202">
        <f>VLOOKUP(D202,[5]Sheet1!$B:$V,21,0)</f>
        <v>5.6</v>
      </c>
      <c r="J202">
        <f>VLOOKUP(D202,[5]Sheet1!$B:$V,17,0)</f>
        <v>10.75</v>
      </c>
      <c r="K202">
        <f>VLOOKUP(D202,[5]Sheet1!$B:$V,18,0)</f>
        <v>8.5</v>
      </c>
      <c r="L202">
        <f>VLOOKUP(D202,[5]Sheet1!$B:$V,19,0)</f>
        <v>3.5</v>
      </c>
      <c r="M202">
        <f>VLOOKUP(B202,[6]Sheet2!$A:$C,3,0)</f>
        <v>339</v>
      </c>
      <c r="N202" t="str">
        <f>VLOOKUP(A202,'[7]Master-April24'!$A:$AP,42,0)</f>
        <v>AWD</v>
      </c>
    </row>
    <row r="203" spans="1:14" x14ac:dyDescent="0.25">
      <c r="A203" t="s">
        <v>2371</v>
      </c>
      <c r="B203" t="s">
        <v>8498</v>
      </c>
      <c r="C203">
        <v>1</v>
      </c>
      <c r="D203">
        <v>5004</v>
      </c>
      <c r="G203" t="e">
        <f>VLOOKUP(D203,[5]Sheet1!$B:$X,16,0)</f>
        <v>#N/A</v>
      </c>
      <c r="H203" t="e">
        <f t="shared" si="5"/>
        <v>#N/A</v>
      </c>
      <c r="I203" t="e">
        <f>VLOOKUP(D203,[5]Sheet1!$B:$V,21,0)</f>
        <v>#N/A</v>
      </c>
      <c r="J203" t="e">
        <f>VLOOKUP(D203,[5]Sheet1!$B:$V,17,0)</f>
        <v>#N/A</v>
      </c>
      <c r="K203" t="e">
        <f>VLOOKUP(D203,[5]Sheet1!$B:$V,18,0)</f>
        <v>#N/A</v>
      </c>
      <c r="L203" t="e">
        <f>VLOOKUP(D203,[5]Sheet1!$B:$V,19,0)</f>
        <v>#N/A</v>
      </c>
      <c r="M203">
        <f>VLOOKUP(B203,[6]Sheet2!$A:$C,3,0)</f>
        <v>339</v>
      </c>
      <c r="N203" t="str">
        <f>VLOOKUP(A203,'[7]Master-April24'!$A:$AP,42,0)</f>
        <v>AWD</v>
      </c>
    </row>
    <row r="204" spans="1:14" x14ac:dyDescent="0.25">
      <c r="A204" t="s">
        <v>2678</v>
      </c>
      <c r="B204" t="s">
        <v>7578</v>
      </c>
      <c r="C204">
        <v>6</v>
      </c>
      <c r="D204">
        <v>5173</v>
      </c>
      <c r="E204">
        <f>VLOOKUP(D204,[5]Sheet1!$B:$X,23,0)</f>
        <v>24</v>
      </c>
      <c r="F204">
        <f>E204/C204</f>
        <v>4</v>
      </c>
      <c r="G204">
        <f>VLOOKUP(D204,[5]Sheet1!$B:$X,16,0)</f>
        <v>288</v>
      </c>
      <c r="H204">
        <f t="shared" si="5"/>
        <v>48</v>
      </c>
      <c r="I204">
        <f>VLOOKUP(D204,[5]Sheet1!$B:$V,21,0)</f>
        <v>12.48</v>
      </c>
      <c r="J204">
        <f>VLOOKUP(D204,[5]Sheet1!$B:$V,17,0)</f>
        <v>16</v>
      </c>
      <c r="K204">
        <f>VLOOKUP(D204,[5]Sheet1!$B:$V,18,0)</f>
        <v>12.25</v>
      </c>
      <c r="L204">
        <f>VLOOKUP(D204,[5]Sheet1!$B:$V,19,0)</f>
        <v>8.75</v>
      </c>
      <c r="M204">
        <f>VLOOKUP(B204,[6]Sheet2!$A:$C,3,0)</f>
        <v>339</v>
      </c>
      <c r="N204" t="str">
        <f>VLOOKUP(A204,'[7]Master-April24'!$A:$AP,42,0)</f>
        <v>AWD</v>
      </c>
    </row>
    <row r="205" spans="1:14" x14ac:dyDescent="0.25">
      <c r="A205" t="s">
        <v>23</v>
      </c>
      <c r="B205" t="s">
        <v>7178</v>
      </c>
      <c r="C205">
        <v>1</v>
      </c>
      <c r="D205">
        <v>6017</v>
      </c>
      <c r="G205">
        <f>VLOOKUP(D205,[5]Sheet1!$B:$X,16,0)</f>
        <v>24</v>
      </c>
      <c r="H205">
        <f t="shared" si="5"/>
        <v>24</v>
      </c>
      <c r="I205">
        <f>VLOOKUP(D205,[5]Sheet1!$B:$V,21,0)</f>
        <v>8.8800000000000008</v>
      </c>
      <c r="J205">
        <f>VLOOKUP(D205,[5]Sheet1!$B:$V,17,0)</f>
        <v>12.25</v>
      </c>
      <c r="K205">
        <f>VLOOKUP(D205,[5]Sheet1!$B:$V,18,0)</f>
        <v>10</v>
      </c>
      <c r="L205">
        <f>VLOOKUP(D205,[5]Sheet1!$B:$V,19,0)</f>
        <v>9.5</v>
      </c>
      <c r="M205">
        <f>VLOOKUP(B205,[6]Sheet2!$A:$C,3,0)</f>
        <v>334</v>
      </c>
      <c r="N205" t="str">
        <f>VLOOKUP(A205,'[7]Master-April24'!$A:$AP,42,0)</f>
        <v>FBA</v>
      </c>
    </row>
    <row r="206" spans="1:14" x14ac:dyDescent="0.25">
      <c r="A206" t="s">
        <v>2143</v>
      </c>
      <c r="B206" t="s">
        <v>7361</v>
      </c>
      <c r="C206">
        <v>1</v>
      </c>
      <c r="D206">
        <v>4100</v>
      </c>
      <c r="G206">
        <f>VLOOKUP(D206,[5]Sheet1!$B:$X,16,0)</f>
        <v>12</v>
      </c>
      <c r="H206">
        <f t="shared" si="5"/>
        <v>12</v>
      </c>
      <c r="I206">
        <f>VLOOKUP(D206,[5]Sheet1!$B:$V,21,0)</f>
        <v>8.7200000000000006</v>
      </c>
      <c r="J206">
        <f>VLOOKUP(D206,[5]Sheet1!$B:$V,17,0)</f>
        <v>12.75</v>
      </c>
      <c r="K206">
        <f>VLOOKUP(D206,[5]Sheet1!$B:$V,18,0)</f>
        <v>12</v>
      </c>
      <c r="L206">
        <f>VLOOKUP(D206,[5]Sheet1!$B:$V,19,0)</f>
        <v>5</v>
      </c>
      <c r="M206">
        <f>VLOOKUP(B206,[6]Sheet2!$A:$C,3,0)</f>
        <v>333</v>
      </c>
      <c r="N206" t="str">
        <f>VLOOKUP(A206,'[7]Master-April24'!$A:$AP,42,0)</f>
        <v>AWD</v>
      </c>
    </row>
    <row r="207" spans="1:14" x14ac:dyDescent="0.25">
      <c r="A207" t="s">
        <v>2545</v>
      </c>
      <c r="B207" t="s">
        <v>6556</v>
      </c>
      <c r="C207">
        <v>2</v>
      </c>
      <c r="D207">
        <v>5086</v>
      </c>
      <c r="G207">
        <f>VLOOKUP(D207,[5]Sheet1!$B:$X,16,0)</f>
        <v>30</v>
      </c>
      <c r="H207">
        <f t="shared" si="5"/>
        <v>15</v>
      </c>
      <c r="I207">
        <f>VLOOKUP(D207,[5]Sheet1!$B:$V,21,0)</f>
        <v>29.58</v>
      </c>
      <c r="J207">
        <f>VLOOKUP(D207,[5]Sheet1!$B:$V,17,0)</f>
        <v>20.5</v>
      </c>
      <c r="K207">
        <f>VLOOKUP(D207,[5]Sheet1!$B:$V,18,0)</f>
        <v>10</v>
      </c>
      <c r="L207">
        <f>VLOOKUP(D207,[5]Sheet1!$B:$V,19,0)</f>
        <v>28.75</v>
      </c>
      <c r="M207">
        <f>VLOOKUP(B207,[6]Sheet2!$A:$C,3,0)</f>
        <v>332</v>
      </c>
      <c r="N207" t="str">
        <f>VLOOKUP(A207,'[7]Master-April24'!$A:$AP,42,0)</f>
        <v>AWD</v>
      </c>
    </row>
    <row r="208" spans="1:14" x14ac:dyDescent="0.25">
      <c r="A208" t="s">
        <v>2334</v>
      </c>
      <c r="B208" t="s">
        <v>7062</v>
      </c>
      <c r="C208">
        <v>1</v>
      </c>
      <c r="D208">
        <v>465</v>
      </c>
      <c r="G208">
        <f>VLOOKUP(D208,[5]Sheet1!$B:$X,16,0)</f>
        <v>48</v>
      </c>
      <c r="H208">
        <f t="shared" si="5"/>
        <v>48</v>
      </c>
      <c r="I208">
        <f>VLOOKUP(D208,[5]Sheet1!$B:$V,21,0)</f>
        <v>25.68</v>
      </c>
      <c r="J208">
        <f>VLOOKUP(D208,[5]Sheet1!$B:$V,17,0)</f>
        <v>17.5</v>
      </c>
      <c r="K208">
        <f>VLOOKUP(D208,[5]Sheet1!$B:$V,18,0)</f>
        <v>13.2</v>
      </c>
      <c r="L208">
        <f>VLOOKUP(D208,[5]Sheet1!$B:$V,19,0)</f>
        <v>9.5</v>
      </c>
      <c r="M208">
        <f>VLOOKUP(B208,[6]Sheet2!$A:$C,3,0)</f>
        <v>321</v>
      </c>
      <c r="N208" t="str">
        <f>VLOOKUP(A208,'[7]Master-April24'!$A:$AP,42,0)</f>
        <v>AWD</v>
      </c>
    </row>
    <row r="209" spans="1:14" x14ac:dyDescent="0.25">
      <c r="A209" t="s">
        <v>7065</v>
      </c>
      <c r="B209" t="s">
        <v>7062</v>
      </c>
      <c r="C209">
        <v>1</v>
      </c>
      <c r="D209">
        <v>465</v>
      </c>
      <c r="G209">
        <f>VLOOKUP(D209,[5]Sheet1!$B:$X,16,0)</f>
        <v>48</v>
      </c>
      <c r="H209">
        <f t="shared" si="5"/>
        <v>48</v>
      </c>
      <c r="I209">
        <f>VLOOKUP(D209,[5]Sheet1!$B:$V,21,0)</f>
        <v>25.68</v>
      </c>
      <c r="J209">
        <f>VLOOKUP(D209,[5]Sheet1!$B:$V,17,0)</f>
        <v>17.5</v>
      </c>
      <c r="K209">
        <f>VLOOKUP(D209,[5]Sheet1!$B:$V,18,0)</f>
        <v>13.2</v>
      </c>
      <c r="L209">
        <f>VLOOKUP(D209,[5]Sheet1!$B:$V,19,0)</f>
        <v>9.5</v>
      </c>
      <c r="M209">
        <f>VLOOKUP(B209,[6]Sheet2!$A:$C,3,0)</f>
        <v>321</v>
      </c>
      <c r="N209" t="e">
        <f>VLOOKUP(A209,'[7]Master-April24'!$A:$AP,42,0)</f>
        <v>#N/A</v>
      </c>
    </row>
    <row r="210" spans="1:14" x14ac:dyDescent="0.25">
      <c r="A210" t="s">
        <v>3337</v>
      </c>
      <c r="B210" t="s">
        <v>8500</v>
      </c>
      <c r="C210">
        <v>2</v>
      </c>
      <c r="D210">
        <v>84200</v>
      </c>
      <c r="G210">
        <f>VLOOKUP(D210,[5]Sheet1!$B:$X,16,0)</f>
        <v>48</v>
      </c>
      <c r="H210">
        <f t="shared" si="5"/>
        <v>24</v>
      </c>
      <c r="I210">
        <f>VLOOKUP(D210,[5]Sheet1!$B:$V,21,0)</f>
        <v>14</v>
      </c>
      <c r="J210">
        <f>VLOOKUP(D210,[5]Sheet1!$B:$V,17,0)</f>
        <v>15.75</v>
      </c>
      <c r="K210">
        <f>VLOOKUP(D210,[5]Sheet1!$B:$V,18,0)</f>
        <v>11.25</v>
      </c>
      <c r="L210">
        <f>VLOOKUP(D210,[5]Sheet1!$B:$V,19,0)</f>
        <v>5.25</v>
      </c>
      <c r="M210">
        <f>VLOOKUP(B210,[6]Sheet2!$A:$C,3,0)</f>
        <v>320</v>
      </c>
      <c r="N210" t="str">
        <f>VLOOKUP(A210,'[7]Master-April24'!$A:$AP,42,0)</f>
        <v>AWD</v>
      </c>
    </row>
    <row r="211" spans="1:14" x14ac:dyDescent="0.25">
      <c r="A211" t="s">
        <v>2180</v>
      </c>
      <c r="B211" t="s">
        <v>7356</v>
      </c>
      <c r="C211">
        <v>1</v>
      </c>
      <c r="D211">
        <v>4124</v>
      </c>
      <c r="G211">
        <f>VLOOKUP(D211,[5]Sheet1!$B:$X,16,0)</f>
        <v>12</v>
      </c>
      <c r="H211">
        <f t="shared" si="5"/>
        <v>12</v>
      </c>
      <c r="I211">
        <f>VLOOKUP(D211,[5]Sheet1!$B:$V,21,0)</f>
        <v>9.02</v>
      </c>
      <c r="J211">
        <f>VLOOKUP(D211,[5]Sheet1!$B:$V,17,0)</f>
        <v>13.5</v>
      </c>
      <c r="K211">
        <f>VLOOKUP(D211,[5]Sheet1!$B:$V,18,0)</f>
        <v>12</v>
      </c>
      <c r="L211">
        <f>VLOOKUP(D211,[5]Sheet1!$B:$V,19,0)</f>
        <v>6</v>
      </c>
      <c r="M211">
        <f>VLOOKUP(B211,[6]Sheet2!$A:$C,3,0)</f>
        <v>318</v>
      </c>
      <c r="N211" t="str">
        <f>VLOOKUP(A211,'[7]Master-April24'!$A:$AP,42,0)</f>
        <v>AWD</v>
      </c>
    </row>
    <row r="212" spans="1:14" x14ac:dyDescent="0.25">
      <c r="A212" t="s">
        <v>3897</v>
      </c>
      <c r="B212" t="s">
        <v>7347</v>
      </c>
      <c r="C212">
        <v>4</v>
      </c>
      <c r="D212">
        <v>2306</v>
      </c>
      <c r="E212">
        <f>VLOOKUP(D212,[5]Sheet1!$B:$X,23,0)</f>
        <v>24</v>
      </c>
      <c r="F212">
        <f>E212/C212</f>
        <v>6</v>
      </c>
      <c r="G212">
        <f>VLOOKUP(D212,[5]Sheet1!$B:$X,16,0)</f>
        <v>144</v>
      </c>
      <c r="H212">
        <f t="shared" si="5"/>
        <v>36</v>
      </c>
      <c r="I212">
        <f>VLOOKUP(D212,[5]Sheet1!$B:$V,21,0)</f>
        <v>14.9</v>
      </c>
      <c r="J212">
        <f>VLOOKUP(D212,[5]Sheet1!$B:$V,17,0)</f>
        <v>15.25</v>
      </c>
      <c r="K212">
        <f>VLOOKUP(D212,[5]Sheet1!$B:$V,18,0)</f>
        <v>15</v>
      </c>
      <c r="L212">
        <f>VLOOKUP(D212,[5]Sheet1!$B:$V,19,0)</f>
        <v>9.75</v>
      </c>
      <c r="M212">
        <f>VLOOKUP(B212,[6]Sheet2!$A:$C,3,0)</f>
        <v>318</v>
      </c>
      <c r="N212" t="str">
        <f>VLOOKUP(A212,'[7]Master-April24'!$A:$AP,42,0)</f>
        <v>FBA</v>
      </c>
    </row>
    <row r="213" spans="1:14" x14ac:dyDescent="0.25">
      <c r="A213" t="s">
        <v>1034</v>
      </c>
      <c r="B213" t="s">
        <v>6935</v>
      </c>
      <c r="C213">
        <v>6</v>
      </c>
      <c r="D213">
        <v>2172</v>
      </c>
      <c r="G213">
        <f>VLOOKUP(D213,[5]Sheet1!$B:$X,16,0)</f>
        <v>48</v>
      </c>
      <c r="H213">
        <f t="shared" si="5"/>
        <v>8</v>
      </c>
      <c r="I213">
        <f>VLOOKUP(D213,[5]Sheet1!$B:$V,21,0)</f>
        <v>6.76</v>
      </c>
      <c r="J213">
        <f>VLOOKUP(D213,[5]Sheet1!$B:$V,17,0)</f>
        <v>12.5</v>
      </c>
      <c r="K213">
        <f>VLOOKUP(D213,[5]Sheet1!$B:$V,18,0)</f>
        <v>10.25</v>
      </c>
      <c r="L213">
        <f>VLOOKUP(D213,[5]Sheet1!$B:$V,19,0)</f>
        <v>5.25</v>
      </c>
      <c r="M213">
        <f>VLOOKUP(B213,[6]Sheet2!$A:$C,3,0)</f>
        <v>312</v>
      </c>
      <c r="N213" t="str">
        <f>VLOOKUP(A213,'[7]Master-April24'!$A:$AP,42,0)</f>
        <v>AWD</v>
      </c>
    </row>
    <row r="214" spans="1:14" x14ac:dyDescent="0.25">
      <c r="A214" t="s">
        <v>1158</v>
      </c>
      <c r="B214" t="s">
        <v>8033</v>
      </c>
      <c r="C214">
        <v>1</v>
      </c>
      <c r="D214">
        <v>2315</v>
      </c>
      <c r="E214">
        <f>VLOOKUP(D214,[5]Sheet1!$B:$X,23,0)</f>
        <v>24</v>
      </c>
      <c r="F214">
        <f>E214/C214</f>
        <v>24</v>
      </c>
      <c r="G214">
        <f>VLOOKUP(D214,[5]Sheet1!$B:$X,16,0)</f>
        <v>144</v>
      </c>
      <c r="H214">
        <f t="shared" si="5"/>
        <v>144</v>
      </c>
      <c r="I214">
        <f>VLOOKUP(D214,[5]Sheet1!$B:$V,21,0)</f>
        <v>18.38</v>
      </c>
      <c r="J214">
        <f>VLOOKUP(D214,[5]Sheet1!$B:$V,17,0)</f>
        <v>15.5</v>
      </c>
      <c r="K214">
        <f>VLOOKUP(D214,[5]Sheet1!$B:$V,18,0)</f>
        <v>14</v>
      </c>
      <c r="L214">
        <f>VLOOKUP(D214,[5]Sheet1!$B:$V,19,0)</f>
        <v>12.25</v>
      </c>
      <c r="M214">
        <f>VLOOKUP(B214,[6]Sheet2!$A:$C,3,0)</f>
        <v>307</v>
      </c>
      <c r="N214" t="str">
        <f>VLOOKUP(A214,'[7]Master-April24'!$A:$AP,42,0)</f>
        <v>FBA</v>
      </c>
    </row>
    <row r="215" spans="1:14" x14ac:dyDescent="0.25">
      <c r="A215" t="s">
        <v>321</v>
      </c>
      <c r="B215" t="s">
        <v>7983</v>
      </c>
      <c r="C215">
        <v>2</v>
      </c>
      <c r="D215">
        <v>1286</v>
      </c>
      <c r="E215">
        <f>VLOOKUP(D215,[5]Sheet1!$B:$X,23,0)</f>
        <v>24</v>
      </c>
      <c r="F215">
        <f>E215/C215</f>
        <v>12</v>
      </c>
      <c r="G215">
        <f>VLOOKUP(D215,[5]Sheet1!$B:$X,16,0)</f>
        <v>144</v>
      </c>
      <c r="H215">
        <f t="shared" si="5"/>
        <v>72</v>
      </c>
      <c r="I215">
        <f>VLOOKUP(D215,[5]Sheet1!$B:$V,21,0)</f>
        <v>50.5</v>
      </c>
      <c r="J215">
        <f>VLOOKUP(D215,[5]Sheet1!$B:$V,17,0)</f>
        <v>23</v>
      </c>
      <c r="K215">
        <f>VLOOKUP(D215,[5]Sheet1!$B:$V,18,0)</f>
        <v>20.5</v>
      </c>
      <c r="L215">
        <f>VLOOKUP(D215,[5]Sheet1!$B:$V,19,0)</f>
        <v>11</v>
      </c>
      <c r="M215">
        <f>VLOOKUP(B215,[6]Sheet2!$A:$C,3,0)</f>
        <v>306</v>
      </c>
      <c r="N215" t="str">
        <f>VLOOKUP(A215,'[7]Master-April24'!$A:$AP,42,0)</f>
        <v>AWD</v>
      </c>
    </row>
    <row r="216" spans="1:14" x14ac:dyDescent="0.25">
      <c r="A216" t="s">
        <v>408</v>
      </c>
      <c r="B216" t="s">
        <v>8930</v>
      </c>
      <c r="C216">
        <v>1</v>
      </c>
      <c r="D216">
        <v>1621</v>
      </c>
      <c r="E216">
        <f>VLOOKUP(D216,[5]Sheet1!$B:$X,23,0)</f>
        <v>24</v>
      </c>
      <c r="F216">
        <f>E216/C216</f>
        <v>24</v>
      </c>
      <c r="G216">
        <f>VLOOKUP(D216,[5]Sheet1!$B:$X,16,0)</f>
        <v>144</v>
      </c>
      <c r="H216">
        <f t="shared" si="5"/>
        <v>144</v>
      </c>
      <c r="I216">
        <f>VLOOKUP(D216,[5]Sheet1!$B:$V,21,0)</f>
        <v>16.32</v>
      </c>
      <c r="J216">
        <f>VLOOKUP(D216,[5]Sheet1!$B:$V,17,0)</f>
        <v>19.25</v>
      </c>
      <c r="K216">
        <f>VLOOKUP(D216,[5]Sheet1!$B:$V,18,0)</f>
        <v>15</v>
      </c>
      <c r="L216">
        <f>VLOOKUP(D216,[5]Sheet1!$B:$V,19,0)</f>
        <v>8.5</v>
      </c>
      <c r="M216">
        <f>VLOOKUP(B216,[6]Sheet2!$A:$C,3,0)</f>
        <v>303</v>
      </c>
      <c r="N216" t="e">
        <f>VLOOKUP(A216,'[7]Master-April24'!$A:$AP,42,0)</f>
        <v>#N/A</v>
      </c>
    </row>
    <row r="217" spans="1:14" x14ac:dyDescent="0.25">
      <c r="A217" t="s">
        <v>1182</v>
      </c>
      <c r="B217" t="s">
        <v>7344</v>
      </c>
      <c r="C217">
        <v>1</v>
      </c>
      <c r="D217">
        <v>2330</v>
      </c>
      <c r="E217">
        <f>VLOOKUP(D217,[5]Sheet1!$B:$X,23,0)</f>
        <v>24</v>
      </c>
      <c r="F217">
        <f>E217/C217</f>
        <v>24</v>
      </c>
      <c r="G217">
        <f>VLOOKUP(D217,[5]Sheet1!$B:$X,16,0)</f>
        <v>144</v>
      </c>
      <c r="H217">
        <f t="shared" si="5"/>
        <v>144</v>
      </c>
      <c r="I217">
        <f>VLOOKUP(D217,[5]Sheet1!$B:$V,21,0)</f>
        <v>15.5</v>
      </c>
      <c r="J217">
        <f>VLOOKUP(D217,[5]Sheet1!$B:$V,17,0)</f>
        <v>19.5</v>
      </c>
      <c r="K217">
        <f>VLOOKUP(D217,[5]Sheet1!$B:$V,18,0)</f>
        <v>13.25</v>
      </c>
      <c r="L217">
        <f>VLOOKUP(D217,[5]Sheet1!$B:$V,19,0)</f>
        <v>9.75</v>
      </c>
      <c r="M217">
        <f>VLOOKUP(B217,[6]Sheet2!$A:$C,3,0)</f>
        <v>299</v>
      </c>
      <c r="N217" t="str">
        <f>VLOOKUP(A217,'[7]Master-April24'!$A:$AP,42,0)</f>
        <v>FBA</v>
      </c>
    </row>
    <row r="218" spans="1:14" x14ac:dyDescent="0.25">
      <c r="A218" t="s">
        <v>1842</v>
      </c>
      <c r="B218" t="s">
        <v>8070</v>
      </c>
      <c r="C218">
        <v>3</v>
      </c>
      <c r="D218" t="s">
        <v>1841</v>
      </c>
      <c r="G218">
        <f>VLOOKUP(D218,[5]Sheet1!$B:$X,16,0)</f>
        <v>24</v>
      </c>
      <c r="H218">
        <f t="shared" si="5"/>
        <v>8</v>
      </c>
      <c r="I218">
        <f>VLOOKUP(D218,[5]Sheet1!$B:$V,21,0)</f>
        <v>12.04</v>
      </c>
      <c r="J218">
        <f>VLOOKUP(D218,[5]Sheet1!$B:$V,17,0)</f>
        <v>11</v>
      </c>
      <c r="K218">
        <f>VLOOKUP(D218,[5]Sheet1!$B:$V,18,0)</f>
        <v>9.75</v>
      </c>
      <c r="L218">
        <f>VLOOKUP(D218,[5]Sheet1!$B:$V,19,0)</f>
        <v>7.25</v>
      </c>
      <c r="M218">
        <f>VLOOKUP(B218,[6]Sheet2!$A:$C,3,0)</f>
        <v>291</v>
      </c>
      <c r="N218" t="str">
        <f>VLOOKUP(A218,'[7]Master-April24'!$A:$AP,42,0)</f>
        <v>AWD</v>
      </c>
    </row>
    <row r="219" spans="1:14" x14ac:dyDescent="0.25">
      <c r="A219" t="s">
        <v>2680</v>
      </c>
      <c r="B219" t="s">
        <v>6877</v>
      </c>
      <c r="C219">
        <v>1</v>
      </c>
      <c r="D219">
        <v>5174</v>
      </c>
      <c r="E219">
        <f>VLOOKUP(D219,[5]Sheet1!$B:$X,23,0)</f>
        <v>24</v>
      </c>
      <c r="F219">
        <f>E219/C219</f>
        <v>24</v>
      </c>
      <c r="G219">
        <f>VLOOKUP(D219,[5]Sheet1!$B:$X,16,0)</f>
        <v>288</v>
      </c>
      <c r="H219">
        <f t="shared" si="5"/>
        <v>288</v>
      </c>
      <c r="I219">
        <f>VLOOKUP(D219,[5]Sheet1!$B:$V,21,0)</f>
        <v>12.32</v>
      </c>
      <c r="J219">
        <f>VLOOKUP(D219,[5]Sheet1!$B:$V,17,0)</f>
        <v>15.75</v>
      </c>
      <c r="K219">
        <f>VLOOKUP(D219,[5]Sheet1!$B:$V,18,0)</f>
        <v>12.25</v>
      </c>
      <c r="L219">
        <f>VLOOKUP(D219,[5]Sheet1!$B:$V,19,0)</f>
        <v>8.5</v>
      </c>
      <c r="M219">
        <f>VLOOKUP(B219,[6]Sheet2!$A:$C,3,0)</f>
        <v>282</v>
      </c>
      <c r="N219" t="str">
        <f>VLOOKUP(A219,'[7]Master-April24'!$A:$AP,42,0)</f>
        <v>AWD</v>
      </c>
    </row>
    <row r="220" spans="1:14" x14ac:dyDescent="0.25">
      <c r="A220" t="s">
        <v>2400</v>
      </c>
      <c r="B220" t="s">
        <v>7192</v>
      </c>
      <c r="C220">
        <v>2</v>
      </c>
      <c r="D220">
        <v>5013</v>
      </c>
      <c r="G220">
        <f>VLOOKUP(D220,[5]Sheet1!$B:$X,16,0)</f>
        <v>50</v>
      </c>
      <c r="H220">
        <f t="shared" si="5"/>
        <v>25</v>
      </c>
      <c r="I220">
        <f>VLOOKUP(D220,[5]Sheet1!$B:$V,21,0)</f>
        <v>8.1199999999999992</v>
      </c>
      <c r="J220">
        <f>VLOOKUP(D220,[5]Sheet1!$B:$V,17,0)</f>
        <v>23.75</v>
      </c>
      <c r="K220">
        <f>VLOOKUP(D220,[5]Sheet1!$B:$V,18,0)</f>
        <v>18</v>
      </c>
      <c r="L220">
        <f>VLOOKUP(D220,[5]Sheet1!$B:$V,19,0)</f>
        <v>16</v>
      </c>
      <c r="M220">
        <f>VLOOKUP(B220,[6]Sheet2!$A:$C,3,0)</f>
        <v>278</v>
      </c>
      <c r="N220" t="str">
        <f>VLOOKUP(A220,'[7]Master-April24'!$A:$AP,42,0)</f>
        <v>AWD</v>
      </c>
    </row>
    <row r="221" spans="1:14" x14ac:dyDescent="0.25">
      <c r="A221" t="s">
        <v>1014</v>
      </c>
      <c r="B221" t="s">
        <v>8022</v>
      </c>
      <c r="C221">
        <v>1</v>
      </c>
      <c r="D221">
        <v>213</v>
      </c>
      <c r="E221" t="e">
        <f>VLOOKUP(D221,[5]Sheet1!$B:$X,23,0)</f>
        <v>#N/A</v>
      </c>
      <c r="F221" t="e">
        <f>E221/C221</f>
        <v>#N/A</v>
      </c>
      <c r="G221" t="e">
        <f>VLOOKUP(D221,[5]Sheet1!$B:$X,16,0)</f>
        <v>#N/A</v>
      </c>
      <c r="H221" t="e">
        <f t="shared" si="5"/>
        <v>#N/A</v>
      </c>
      <c r="I221" t="e">
        <f>VLOOKUP(D221,[5]Sheet1!$B:$V,21,0)</f>
        <v>#N/A</v>
      </c>
      <c r="J221" t="e">
        <f>VLOOKUP(D221,[5]Sheet1!$B:$V,17,0)</f>
        <v>#N/A</v>
      </c>
      <c r="K221" t="e">
        <f>VLOOKUP(D221,[5]Sheet1!$B:$V,18,0)</f>
        <v>#N/A</v>
      </c>
      <c r="L221" t="e">
        <f>VLOOKUP(D221,[5]Sheet1!$B:$V,19,0)</f>
        <v>#N/A</v>
      </c>
      <c r="M221">
        <f>VLOOKUP(B221,[6]Sheet2!$A:$C,3,0)</f>
        <v>278</v>
      </c>
      <c r="N221" t="str">
        <f>VLOOKUP(A221,'[7]Master-April24'!$A:$AP,42,0)</f>
        <v>AWD</v>
      </c>
    </row>
    <row r="222" spans="1:14" x14ac:dyDescent="0.25">
      <c r="A222" t="s">
        <v>2985</v>
      </c>
      <c r="B222" t="s">
        <v>7215</v>
      </c>
      <c r="C222">
        <v>1</v>
      </c>
      <c r="D222">
        <v>6030</v>
      </c>
      <c r="G222">
        <f>VLOOKUP(D222,[5]Sheet1!$B:$X,16,0)</f>
        <v>12</v>
      </c>
      <c r="H222">
        <f t="shared" si="5"/>
        <v>12</v>
      </c>
      <c r="I222">
        <f>VLOOKUP(D222,[5]Sheet1!$B:$V,21,0)</f>
        <v>4.3</v>
      </c>
      <c r="J222">
        <f>VLOOKUP(D222,[5]Sheet1!$B:$V,17,0)</f>
        <v>9</v>
      </c>
      <c r="K222">
        <f>VLOOKUP(D222,[5]Sheet1!$B:$V,18,0)</f>
        <v>8</v>
      </c>
      <c r="L222">
        <f>VLOOKUP(D222,[5]Sheet1!$B:$V,19,0)</f>
        <v>12.25</v>
      </c>
      <c r="M222">
        <f>VLOOKUP(B222,[6]Sheet2!$A:$C,3,0)</f>
        <v>276</v>
      </c>
      <c r="N222" t="str">
        <f>VLOOKUP(A222,'[7]Master-April24'!$A:$AP,42,0)</f>
        <v>FBA</v>
      </c>
    </row>
    <row r="223" spans="1:14" x14ac:dyDescent="0.25">
      <c r="A223" t="s">
        <v>7155</v>
      </c>
      <c r="B223" t="s">
        <v>7639</v>
      </c>
      <c r="C223">
        <v>6</v>
      </c>
      <c r="D223">
        <v>5087</v>
      </c>
      <c r="G223">
        <f>VLOOKUP(D223,[5]Sheet1!$B:$X,16,0)</f>
        <v>48</v>
      </c>
      <c r="H223">
        <f t="shared" si="5"/>
        <v>8</v>
      </c>
      <c r="I223">
        <f>VLOOKUP(D223,[5]Sheet1!$B:$V,21,0)</f>
        <v>35</v>
      </c>
      <c r="J223">
        <f>VLOOKUP(D223,[5]Sheet1!$B:$V,17,0)</f>
        <v>15.5</v>
      </c>
      <c r="K223">
        <f>VLOOKUP(D223,[5]Sheet1!$B:$V,18,0)</f>
        <v>10.25</v>
      </c>
      <c r="L223">
        <f>VLOOKUP(D223,[5]Sheet1!$B:$V,19,0)</f>
        <v>8.75</v>
      </c>
      <c r="M223">
        <f>VLOOKUP(B223,[6]Sheet2!$A:$C,3,0)</f>
        <v>224</v>
      </c>
      <c r="N223" t="str">
        <f>VLOOKUP(A223,'[7]Master-April24'!$A:$AP,42,0)</f>
        <v>AWD</v>
      </c>
    </row>
    <row r="224" spans="1:14" x14ac:dyDescent="0.25">
      <c r="A224" t="s">
        <v>950</v>
      </c>
      <c r="B224" t="s">
        <v>7543</v>
      </c>
      <c r="C224">
        <v>1</v>
      </c>
      <c r="D224">
        <v>206</v>
      </c>
      <c r="E224">
        <f>VLOOKUP(D224,[5]Sheet1!$B:$X,23,0)</f>
        <v>24</v>
      </c>
      <c r="F224">
        <f>E224/C224</f>
        <v>24</v>
      </c>
      <c r="G224">
        <f>VLOOKUP(D224,[5]Sheet1!$B:$X,16,0)</f>
        <v>144</v>
      </c>
      <c r="H224">
        <f t="shared" si="5"/>
        <v>144</v>
      </c>
      <c r="I224">
        <f>VLOOKUP(D224,[5]Sheet1!$B:$V,21,0)</f>
        <v>18.079999999999998</v>
      </c>
      <c r="J224">
        <f>VLOOKUP(D224,[5]Sheet1!$B:$V,17,0)</f>
        <v>17</v>
      </c>
      <c r="K224">
        <f>VLOOKUP(D224,[5]Sheet1!$B:$V,18,0)</f>
        <v>15.5</v>
      </c>
      <c r="L224">
        <f>VLOOKUP(D224,[5]Sheet1!$B:$V,19,0)</f>
        <v>11.5</v>
      </c>
      <c r="M224">
        <f>VLOOKUP(B224,[6]Sheet2!$A:$C,3,0)</f>
        <v>270</v>
      </c>
      <c r="N224" t="e">
        <f>VLOOKUP(A224,'[7]Master-April24'!$A:$AP,42,0)</f>
        <v>#N/A</v>
      </c>
    </row>
    <row r="225" spans="1:14" x14ac:dyDescent="0.25">
      <c r="A225" t="s">
        <v>2167</v>
      </c>
      <c r="B225" t="s">
        <v>6899</v>
      </c>
      <c r="C225">
        <v>1</v>
      </c>
      <c r="D225">
        <v>4120</v>
      </c>
      <c r="G225">
        <f>VLOOKUP(D225,[5]Sheet1!$B:$X,16,0)</f>
        <v>12</v>
      </c>
      <c r="H225">
        <f t="shared" si="5"/>
        <v>12</v>
      </c>
      <c r="I225">
        <f>VLOOKUP(D225,[5]Sheet1!$B:$V,21,0)</f>
        <v>9.02</v>
      </c>
      <c r="J225">
        <f>VLOOKUP(D225,[5]Sheet1!$B:$V,17,0)</f>
        <v>13.5</v>
      </c>
      <c r="K225">
        <f>VLOOKUP(D225,[5]Sheet1!$B:$V,18,0)</f>
        <v>12</v>
      </c>
      <c r="L225">
        <f>VLOOKUP(D225,[5]Sheet1!$B:$V,19,0)</f>
        <v>6</v>
      </c>
      <c r="M225">
        <f>VLOOKUP(B225,[6]Sheet2!$A:$C,3,0)</f>
        <v>269</v>
      </c>
      <c r="N225" t="str">
        <f>VLOOKUP(A225,'[7]Master-April24'!$A:$AP,42,0)</f>
        <v>AWD</v>
      </c>
    </row>
    <row r="226" spans="1:14" x14ac:dyDescent="0.25">
      <c r="A226" t="s">
        <v>2526</v>
      </c>
      <c r="B226" t="s">
        <v>7399</v>
      </c>
      <c r="C226">
        <v>1</v>
      </c>
      <c r="D226">
        <v>5076</v>
      </c>
      <c r="E226">
        <f>VLOOKUP(D226,[5]Sheet1!$B:$X,23,0)</f>
        <v>24</v>
      </c>
      <c r="F226">
        <f>E226/C226</f>
        <v>24</v>
      </c>
      <c r="G226">
        <f>VLOOKUP(D226,[5]Sheet1!$B:$X,16,0)</f>
        <v>72</v>
      </c>
      <c r="H226">
        <f t="shared" si="5"/>
        <v>72</v>
      </c>
      <c r="I226">
        <f>VLOOKUP(D226,[5]Sheet1!$B:$V,21,0)</f>
        <v>32.74</v>
      </c>
      <c r="J226">
        <f>VLOOKUP(D226,[5]Sheet1!$B:$V,17,0)</f>
        <v>19.25</v>
      </c>
      <c r="K226">
        <f>VLOOKUP(D226,[5]Sheet1!$B:$V,18,0)</f>
        <v>10.25</v>
      </c>
      <c r="L226">
        <f>VLOOKUP(D226,[5]Sheet1!$B:$V,19,0)</f>
        <v>9.25</v>
      </c>
      <c r="M226">
        <f>VLOOKUP(B226,[6]Sheet2!$A:$C,3,0)</f>
        <v>269</v>
      </c>
      <c r="N226" t="str">
        <f>VLOOKUP(A226,'[7]Master-April24'!$A:$AP,42,0)</f>
        <v>AWD</v>
      </c>
    </row>
    <row r="227" spans="1:14" x14ac:dyDescent="0.25">
      <c r="A227" t="s">
        <v>2388</v>
      </c>
      <c r="B227" t="s">
        <v>7211</v>
      </c>
      <c r="C227">
        <v>4</v>
      </c>
      <c r="D227">
        <v>5011</v>
      </c>
      <c r="G227">
        <f>VLOOKUP(D227,[5]Sheet1!$B:$X,16,0)</f>
        <v>50</v>
      </c>
      <c r="H227">
        <f t="shared" si="5"/>
        <v>12.5</v>
      </c>
      <c r="I227">
        <f>VLOOKUP(D227,[5]Sheet1!$B:$V,21,0)</f>
        <v>8.6199999999999992</v>
      </c>
      <c r="J227">
        <f>VLOOKUP(D227,[5]Sheet1!$B:$V,17,0)</f>
        <v>23.5</v>
      </c>
      <c r="K227">
        <f>VLOOKUP(D227,[5]Sheet1!$B:$V,18,0)</f>
        <v>18</v>
      </c>
      <c r="L227">
        <f>VLOOKUP(D227,[5]Sheet1!$B:$V,19,0)</f>
        <v>16</v>
      </c>
      <c r="M227">
        <f>VLOOKUP(B227,[6]Sheet2!$A:$C,3,0)</f>
        <v>267</v>
      </c>
      <c r="N227" t="str">
        <f>VLOOKUP(A227,'[7]Master-April24'!$A:$AP,42,0)</f>
        <v>AWD</v>
      </c>
    </row>
    <row r="228" spans="1:14" x14ac:dyDescent="0.25">
      <c r="A228" t="s">
        <v>1365</v>
      </c>
      <c r="B228" t="s">
        <v>7398</v>
      </c>
      <c r="C228">
        <v>6</v>
      </c>
      <c r="D228">
        <v>3006</v>
      </c>
      <c r="E228">
        <f>VLOOKUP(D228,[5]Sheet1!$B:$X,23,0)</f>
        <v>24</v>
      </c>
      <c r="F228">
        <f>E228/C228</f>
        <v>4</v>
      </c>
      <c r="G228">
        <f>VLOOKUP(D228,[5]Sheet1!$B:$X,16,0)</f>
        <v>144</v>
      </c>
      <c r="H228">
        <f t="shared" si="5"/>
        <v>24</v>
      </c>
      <c r="I228">
        <f>VLOOKUP(D228,[5]Sheet1!$B:$V,21,0)</f>
        <v>14.86</v>
      </c>
      <c r="J228">
        <f>VLOOKUP(D228,[5]Sheet1!$B:$V,17,0)</f>
        <v>18.75</v>
      </c>
      <c r="K228">
        <f>VLOOKUP(D228,[5]Sheet1!$B:$V,18,0)</f>
        <v>11.25</v>
      </c>
      <c r="L228">
        <f>VLOOKUP(D228,[5]Sheet1!$B:$V,19,0)</f>
        <v>10</v>
      </c>
      <c r="M228">
        <f>VLOOKUP(B228,[6]Sheet2!$A:$C,3,0)</f>
        <v>265</v>
      </c>
      <c r="N228" t="str">
        <f>VLOOKUP(A228,'[7]Master-April24'!$A:$AP,42,0)</f>
        <v>AWD</v>
      </c>
    </row>
    <row r="229" spans="1:14" x14ac:dyDescent="0.25">
      <c r="A229" t="s">
        <v>1076</v>
      </c>
      <c r="B229" t="s">
        <v>8025</v>
      </c>
      <c r="C229">
        <v>2</v>
      </c>
      <c r="D229">
        <v>2205</v>
      </c>
      <c r="E229">
        <f>VLOOKUP(D229,[5]Sheet1!$B:$X,23,0)</f>
        <v>24</v>
      </c>
      <c r="F229">
        <f>E229/C229</f>
        <v>12</v>
      </c>
      <c r="G229">
        <f>VLOOKUP(D229,[5]Sheet1!$B:$X,16,0)</f>
        <v>72</v>
      </c>
      <c r="H229">
        <f t="shared" si="5"/>
        <v>36</v>
      </c>
      <c r="I229">
        <f>VLOOKUP(D229,[5]Sheet1!$B:$V,21,0)</f>
        <v>19.02</v>
      </c>
      <c r="J229">
        <f>VLOOKUP(D229,[5]Sheet1!$B:$V,17,0)</f>
        <v>20</v>
      </c>
      <c r="K229">
        <f>VLOOKUP(D229,[5]Sheet1!$B:$V,18,0)</f>
        <v>13.5</v>
      </c>
      <c r="L229">
        <f>VLOOKUP(D229,[5]Sheet1!$B:$V,19,0)</f>
        <v>9</v>
      </c>
      <c r="M229">
        <f>VLOOKUP(B229,[6]Sheet2!$A:$C,3,0)</f>
        <v>265</v>
      </c>
      <c r="N229" t="str">
        <f>VLOOKUP(A229,'[7]Master-April24'!$A:$AP,42,0)</f>
        <v>AWD</v>
      </c>
    </row>
    <row r="230" spans="1:14" x14ac:dyDescent="0.25">
      <c r="A230" t="s">
        <v>1095</v>
      </c>
      <c r="B230" t="s">
        <v>7644</v>
      </c>
      <c r="C230">
        <v>1</v>
      </c>
      <c r="D230">
        <v>2225</v>
      </c>
      <c r="E230">
        <f>VLOOKUP(D230,[5]Sheet1!$B:$X,23,0)</f>
        <v>24</v>
      </c>
      <c r="F230">
        <f>E230/C230</f>
        <v>24</v>
      </c>
      <c r="G230">
        <f>VLOOKUP(D230,[5]Sheet1!$B:$X,16,0)</f>
        <v>72</v>
      </c>
      <c r="H230">
        <f t="shared" si="5"/>
        <v>72</v>
      </c>
      <c r="I230">
        <f>VLOOKUP(D230,[5]Sheet1!$B:$V,21,0)</f>
        <v>23.24</v>
      </c>
      <c r="J230">
        <f>VLOOKUP(D230,[5]Sheet1!$B:$V,17,0)</f>
        <v>21</v>
      </c>
      <c r="K230">
        <f>VLOOKUP(D230,[5]Sheet1!$B:$V,18,0)</f>
        <v>12.5</v>
      </c>
      <c r="L230">
        <f>VLOOKUP(D230,[5]Sheet1!$B:$V,19,0)</f>
        <v>7.75</v>
      </c>
      <c r="M230">
        <f>VLOOKUP(B230,[6]Sheet2!$A:$C,3,0)</f>
        <v>261</v>
      </c>
      <c r="N230" t="str">
        <f>VLOOKUP(A230,'[7]Master-April24'!$A:$AP,42,0)</f>
        <v>AWD</v>
      </c>
    </row>
    <row r="231" spans="1:14" x14ac:dyDescent="0.25">
      <c r="A231" t="s">
        <v>3350</v>
      </c>
      <c r="B231" t="s">
        <v>7710</v>
      </c>
      <c r="C231">
        <v>1</v>
      </c>
      <c r="D231">
        <v>847</v>
      </c>
      <c r="G231">
        <f>VLOOKUP(D231,[5]Sheet1!$B:$X,16,0)</f>
        <v>24</v>
      </c>
      <c r="H231">
        <f t="shared" si="5"/>
        <v>24</v>
      </c>
      <c r="I231">
        <f>VLOOKUP(D231,[5]Sheet1!$B:$V,21,0)</f>
        <v>5.5</v>
      </c>
      <c r="J231">
        <f>VLOOKUP(D231,[5]Sheet1!$B:$V,17,0)</f>
        <v>16.5</v>
      </c>
      <c r="K231">
        <f>VLOOKUP(D231,[5]Sheet1!$B:$V,18,0)</f>
        <v>11</v>
      </c>
      <c r="L231">
        <f>VLOOKUP(D231,[5]Sheet1!$B:$V,19,0)</f>
        <v>14.25</v>
      </c>
      <c r="M231">
        <f>VLOOKUP(B231,[6]Sheet2!$A:$C,3,0)</f>
        <v>258</v>
      </c>
      <c r="N231" t="str">
        <f>VLOOKUP(A231,'[7]Master-April24'!$A:$AP,42,0)</f>
        <v>AWD</v>
      </c>
    </row>
    <row r="232" spans="1:14" x14ac:dyDescent="0.25">
      <c r="A232" t="s">
        <v>1547</v>
      </c>
      <c r="B232" t="s">
        <v>8815</v>
      </c>
      <c r="C232">
        <v>6</v>
      </c>
      <c r="D232">
        <v>315</v>
      </c>
      <c r="E232">
        <f>VLOOKUP(D232,[5]Sheet1!$B:$X,23,0)</f>
        <v>24</v>
      </c>
      <c r="F232">
        <f>E232/C232</f>
        <v>4</v>
      </c>
      <c r="G232">
        <f>VLOOKUP(D232,[5]Sheet1!$B:$X,16,0)</f>
        <v>288</v>
      </c>
      <c r="H232">
        <f t="shared" si="5"/>
        <v>48</v>
      </c>
      <c r="I232">
        <f>VLOOKUP(D232,[5]Sheet1!$B:$V,21,0)</f>
        <v>21.08</v>
      </c>
      <c r="J232">
        <f>VLOOKUP(D232,[5]Sheet1!$B:$V,17,0)</f>
        <v>13.5</v>
      </c>
      <c r="K232">
        <f>VLOOKUP(D232,[5]Sheet1!$B:$V,18,0)</f>
        <v>9.25</v>
      </c>
      <c r="L232">
        <f>VLOOKUP(D232,[5]Sheet1!$B:$V,19,0)</f>
        <v>8.75</v>
      </c>
      <c r="M232">
        <f>VLOOKUP(B232,[6]Sheet2!$A:$C,3,0)</f>
        <v>257</v>
      </c>
      <c r="N232" t="str">
        <f>VLOOKUP(A232,'[7]Master-April24'!$A:$AP,42,0)</f>
        <v>AWD</v>
      </c>
    </row>
    <row r="233" spans="1:14" x14ac:dyDescent="0.25">
      <c r="A233" t="s">
        <v>2783</v>
      </c>
      <c r="B233" t="s">
        <v>7289</v>
      </c>
      <c r="C233">
        <v>2</v>
      </c>
      <c r="D233">
        <v>543</v>
      </c>
      <c r="G233">
        <f>VLOOKUP(D233,[5]Sheet1!$B:$X,16,0)</f>
        <v>48</v>
      </c>
      <c r="H233">
        <f t="shared" si="5"/>
        <v>24</v>
      </c>
      <c r="I233">
        <f>VLOOKUP(D233,[5]Sheet1!$B:$V,21,0)</f>
        <v>20.18</v>
      </c>
      <c r="J233">
        <f>VLOOKUP(D233,[5]Sheet1!$B:$V,17,0)</f>
        <v>11.25</v>
      </c>
      <c r="K233">
        <f>VLOOKUP(D233,[5]Sheet1!$B:$V,18,0)</f>
        <v>8.75</v>
      </c>
      <c r="L233">
        <f>VLOOKUP(D233,[5]Sheet1!$B:$V,19,0)</f>
        <v>9.25</v>
      </c>
      <c r="M233">
        <f>VLOOKUP(B233,[6]Sheet2!$A:$C,3,0)</f>
        <v>256</v>
      </c>
      <c r="N233" t="str">
        <f>VLOOKUP(A233,'[7]Master-April24'!$A:$AP,42,0)</f>
        <v>AWD</v>
      </c>
    </row>
    <row r="234" spans="1:14" x14ac:dyDescent="0.25">
      <c r="A234" t="s">
        <v>2431</v>
      </c>
      <c r="B234" t="s">
        <v>6547</v>
      </c>
      <c r="C234">
        <v>2</v>
      </c>
      <c r="D234">
        <v>5033</v>
      </c>
      <c r="G234">
        <f>VLOOKUP(D234,[5]Sheet1!$B:$X,16,0)</f>
        <v>24</v>
      </c>
      <c r="H234">
        <f t="shared" si="5"/>
        <v>12</v>
      </c>
      <c r="I234">
        <f>VLOOKUP(D234,[5]Sheet1!$B:$V,21,0)</f>
        <v>31.78</v>
      </c>
      <c r="J234">
        <f>VLOOKUP(D234,[5]Sheet1!$B:$V,17,0)</f>
        <v>24.25</v>
      </c>
      <c r="K234">
        <f>VLOOKUP(D234,[5]Sheet1!$B:$V,18,0)</f>
        <v>9</v>
      </c>
      <c r="L234">
        <f>VLOOKUP(D234,[5]Sheet1!$B:$V,19,0)</f>
        <v>36.5</v>
      </c>
      <c r="M234">
        <f>VLOOKUP(B234,[6]Sheet2!$A:$C,3,0)</f>
        <v>255</v>
      </c>
      <c r="N234" t="str">
        <f>VLOOKUP(A234,'[7]Master-April24'!$A:$AP,42,0)</f>
        <v>AWD</v>
      </c>
    </row>
    <row r="235" spans="1:14" x14ac:dyDescent="0.25">
      <c r="A235" t="s">
        <v>2434</v>
      </c>
      <c r="B235" t="s">
        <v>6553</v>
      </c>
      <c r="C235">
        <v>2</v>
      </c>
      <c r="D235">
        <v>5034</v>
      </c>
      <c r="G235">
        <f>VLOOKUP(D235,[5]Sheet1!$B:$X,16,0)</f>
        <v>24</v>
      </c>
      <c r="H235">
        <f t="shared" si="5"/>
        <v>12</v>
      </c>
      <c r="I235">
        <f>VLOOKUP(D235,[5]Sheet1!$B:$V,21,0)</f>
        <v>32.200000000000003</v>
      </c>
      <c r="J235">
        <f>VLOOKUP(D235,[5]Sheet1!$B:$V,17,0)</f>
        <v>24.25</v>
      </c>
      <c r="K235">
        <f>VLOOKUP(D235,[5]Sheet1!$B:$V,18,0)</f>
        <v>8.75</v>
      </c>
      <c r="L235">
        <f>VLOOKUP(D235,[5]Sheet1!$B:$V,19,0)</f>
        <v>36.5</v>
      </c>
      <c r="M235">
        <f>VLOOKUP(B235,[6]Sheet2!$A:$C,3,0)</f>
        <v>255</v>
      </c>
      <c r="N235" t="str">
        <f>VLOOKUP(A235,'[7]Master-April24'!$A:$AP,42,0)</f>
        <v>AWD</v>
      </c>
    </row>
    <row r="236" spans="1:14" x14ac:dyDescent="0.25">
      <c r="A236" t="s">
        <v>1084</v>
      </c>
      <c r="B236" t="s">
        <v>7285</v>
      </c>
      <c r="C236">
        <v>1</v>
      </c>
      <c r="D236">
        <v>2209</v>
      </c>
      <c r="E236">
        <f>VLOOKUP(D236,[5]Sheet1!$B:$X,23,0)</f>
        <v>24</v>
      </c>
      <c r="F236">
        <f>E236/C236</f>
        <v>24</v>
      </c>
      <c r="G236">
        <f>VLOOKUP(D236,[5]Sheet1!$B:$X,16,0)</f>
        <v>72</v>
      </c>
      <c r="H236">
        <f t="shared" si="5"/>
        <v>72</v>
      </c>
      <c r="I236">
        <f>VLOOKUP(D236,[5]Sheet1!$B:$V,21,0)</f>
        <v>19.98</v>
      </c>
      <c r="J236">
        <f>VLOOKUP(D236,[5]Sheet1!$B:$V,17,0)</f>
        <v>21</v>
      </c>
      <c r="K236">
        <f>VLOOKUP(D236,[5]Sheet1!$B:$V,18,0)</f>
        <v>8.5</v>
      </c>
      <c r="L236">
        <f>VLOOKUP(D236,[5]Sheet1!$B:$V,19,0)</f>
        <v>6.75</v>
      </c>
      <c r="M236">
        <f>VLOOKUP(B236,[6]Sheet2!$A:$C,3,0)</f>
        <v>254</v>
      </c>
      <c r="N236" t="str">
        <f>VLOOKUP(A236,'[7]Master-April24'!$A:$AP,42,0)</f>
        <v>AWD</v>
      </c>
    </row>
    <row r="237" spans="1:14" x14ac:dyDescent="0.25">
      <c r="A237" t="s">
        <v>917</v>
      </c>
      <c r="B237" t="s">
        <v>8264</v>
      </c>
      <c r="C237">
        <v>2</v>
      </c>
      <c r="D237">
        <v>2044</v>
      </c>
      <c r="G237">
        <f>VLOOKUP(D237,[5]Sheet1!$B:$X,16,0)</f>
        <v>48</v>
      </c>
      <c r="H237">
        <f t="shared" si="5"/>
        <v>24</v>
      </c>
      <c r="I237">
        <f>VLOOKUP(D237,[5]Sheet1!$B:$V,21,0)</f>
        <v>19.079999999999998</v>
      </c>
      <c r="J237">
        <f>VLOOKUP(D237,[5]Sheet1!$B:$V,17,0)</f>
        <v>16.5</v>
      </c>
      <c r="K237">
        <f>VLOOKUP(D237,[5]Sheet1!$B:$V,18,0)</f>
        <v>11.5</v>
      </c>
      <c r="L237">
        <f>VLOOKUP(D237,[5]Sheet1!$B:$V,19,0)</f>
        <v>6.5</v>
      </c>
      <c r="M237">
        <f>VLOOKUP(B237,[6]Sheet2!$A:$C,3,0)</f>
        <v>253</v>
      </c>
      <c r="N237" t="str">
        <f>VLOOKUP(A237,'[7]Master-April24'!$A:$AP,42,0)</f>
        <v>AWD</v>
      </c>
    </row>
    <row r="238" spans="1:14" x14ac:dyDescent="0.25">
      <c r="A238" t="s">
        <v>2136</v>
      </c>
      <c r="B238" t="s">
        <v>7300</v>
      </c>
      <c r="C238">
        <v>1</v>
      </c>
      <c r="D238">
        <v>4003</v>
      </c>
      <c r="E238">
        <f>VLOOKUP(D238,[5]Sheet1!$B:$X,23,0)</f>
        <v>24</v>
      </c>
      <c r="F238">
        <f>E238/C238</f>
        <v>24</v>
      </c>
      <c r="G238">
        <f>VLOOKUP(D238,[5]Sheet1!$B:$X,16,0)</f>
        <v>144</v>
      </c>
      <c r="H238">
        <f t="shared" si="5"/>
        <v>144</v>
      </c>
      <c r="I238">
        <f>VLOOKUP(D238,[5]Sheet1!$B:$V,21,0)</f>
        <v>10.28</v>
      </c>
      <c r="J238">
        <f>VLOOKUP(D238,[5]Sheet1!$B:$V,17,0)</f>
        <v>14.75</v>
      </c>
      <c r="K238">
        <f>VLOOKUP(D238,[5]Sheet1!$B:$V,18,0)</f>
        <v>12.5</v>
      </c>
      <c r="L238">
        <f>VLOOKUP(D238,[5]Sheet1!$B:$V,19,0)</f>
        <v>12</v>
      </c>
      <c r="M238">
        <f>VLOOKUP(B238,[6]Sheet2!$A:$C,3,0)</f>
        <v>249</v>
      </c>
      <c r="N238" t="str">
        <f>VLOOKUP(A238,'[7]Master-April24'!$A:$AP,42,0)</f>
        <v>AWD</v>
      </c>
    </row>
    <row r="239" spans="1:14" x14ac:dyDescent="0.25">
      <c r="A239" t="s">
        <v>7303</v>
      </c>
      <c r="B239" t="s">
        <v>7300</v>
      </c>
      <c r="C239">
        <v>1</v>
      </c>
      <c r="D239">
        <v>4003</v>
      </c>
      <c r="E239">
        <f>VLOOKUP(D239,[5]Sheet1!$B:$X,23,0)</f>
        <v>24</v>
      </c>
      <c r="F239">
        <f>E239/C239</f>
        <v>24</v>
      </c>
      <c r="G239">
        <f>VLOOKUP(D239,[5]Sheet1!$B:$X,16,0)</f>
        <v>144</v>
      </c>
      <c r="H239">
        <f t="shared" si="5"/>
        <v>144</v>
      </c>
      <c r="I239">
        <f>VLOOKUP(D239,[5]Sheet1!$B:$V,21,0)</f>
        <v>10.28</v>
      </c>
      <c r="J239">
        <f>VLOOKUP(D239,[5]Sheet1!$B:$V,17,0)</f>
        <v>14.75</v>
      </c>
      <c r="K239">
        <f>VLOOKUP(D239,[5]Sheet1!$B:$V,18,0)</f>
        <v>12.5</v>
      </c>
      <c r="L239">
        <f>VLOOKUP(D239,[5]Sheet1!$B:$V,19,0)</f>
        <v>12</v>
      </c>
      <c r="M239">
        <f>VLOOKUP(B239,[6]Sheet2!$A:$C,3,0)</f>
        <v>249</v>
      </c>
      <c r="N239" t="e">
        <f>VLOOKUP(A239,'[7]Master-April24'!$A:$AP,42,0)</f>
        <v>#N/A</v>
      </c>
    </row>
    <row r="240" spans="1:14" x14ac:dyDescent="0.25">
      <c r="A240" t="s">
        <v>7292</v>
      </c>
      <c r="B240" t="s">
        <v>7283</v>
      </c>
      <c r="C240">
        <v>1</v>
      </c>
      <c r="D240">
        <v>2403</v>
      </c>
      <c r="E240">
        <f>VLOOKUP(D240,[5]Sheet1!$B:$X,23,0)</f>
        <v>24</v>
      </c>
      <c r="F240">
        <f>E240/C240</f>
        <v>24</v>
      </c>
      <c r="G240">
        <f>VLOOKUP(D240,[5]Sheet1!$B:$X,16,0)</f>
        <v>72</v>
      </c>
      <c r="H240">
        <f t="shared" si="5"/>
        <v>72</v>
      </c>
      <c r="I240">
        <f>VLOOKUP(D240,[5]Sheet1!$B:$V,21,0)</f>
        <v>20.7</v>
      </c>
      <c r="J240">
        <f>VLOOKUP(D240,[5]Sheet1!$B:$V,17,0)</f>
        <v>24.25</v>
      </c>
      <c r="K240">
        <f>VLOOKUP(D240,[5]Sheet1!$B:$V,18,0)</f>
        <v>10.25</v>
      </c>
      <c r="L240">
        <f>VLOOKUP(D240,[5]Sheet1!$B:$V,19,0)</f>
        <v>8.25</v>
      </c>
      <c r="M240">
        <f>VLOOKUP(B240,[6]Sheet2!$A:$C,3,0)</f>
        <v>247</v>
      </c>
      <c r="N240" t="str">
        <f>VLOOKUP(A240,'[7]Master-April24'!$A:$AP,42,0)</f>
        <v>AWD</v>
      </c>
    </row>
    <row r="241" spans="1:14" x14ac:dyDescent="0.25">
      <c r="A241" t="s">
        <v>2433</v>
      </c>
      <c r="B241" t="s">
        <v>7677</v>
      </c>
      <c r="C241">
        <v>1</v>
      </c>
      <c r="D241">
        <v>5034</v>
      </c>
      <c r="G241">
        <f>VLOOKUP(D241,[5]Sheet1!$B:$X,16,0)</f>
        <v>24</v>
      </c>
      <c r="H241">
        <f t="shared" si="5"/>
        <v>24</v>
      </c>
      <c r="I241">
        <f>VLOOKUP(D241,[5]Sheet1!$B:$V,21,0)</f>
        <v>32.200000000000003</v>
      </c>
      <c r="J241">
        <f>VLOOKUP(D241,[5]Sheet1!$B:$V,17,0)</f>
        <v>24.25</v>
      </c>
      <c r="K241">
        <f>VLOOKUP(D241,[5]Sheet1!$B:$V,18,0)</f>
        <v>8.75</v>
      </c>
      <c r="L241">
        <f>VLOOKUP(D241,[5]Sheet1!$B:$V,19,0)</f>
        <v>36.5</v>
      </c>
      <c r="M241">
        <f>VLOOKUP(B241,[6]Sheet2!$A:$C,3,0)</f>
        <v>245</v>
      </c>
      <c r="N241" t="str">
        <f>VLOOKUP(A241,'[7]Master-April24'!$A:$AP,42,0)</f>
        <v>FBA</v>
      </c>
    </row>
    <row r="242" spans="1:14" x14ac:dyDescent="0.25">
      <c r="A242" t="s">
        <v>28</v>
      </c>
      <c r="B242" t="s">
        <v>7642</v>
      </c>
      <c r="C242">
        <v>1</v>
      </c>
      <c r="D242">
        <v>2201</v>
      </c>
      <c r="E242">
        <f>VLOOKUP(D242,[5]Sheet1!$B:$X,23,0)</f>
        <v>24</v>
      </c>
      <c r="F242">
        <f>E242/C242</f>
        <v>24</v>
      </c>
      <c r="G242">
        <f>VLOOKUP(D242,[5]Sheet1!$B:$X,16,0)</f>
        <v>72</v>
      </c>
      <c r="H242">
        <f t="shared" si="5"/>
        <v>72</v>
      </c>
      <c r="I242">
        <f>VLOOKUP(D242,[5]Sheet1!$B:$V,21,0)</f>
        <v>29.9</v>
      </c>
      <c r="J242">
        <f>VLOOKUP(D242,[5]Sheet1!$B:$V,17,0)</f>
        <v>22</v>
      </c>
      <c r="K242">
        <f>VLOOKUP(D242,[5]Sheet1!$B:$V,18,0)</f>
        <v>8</v>
      </c>
      <c r="L242">
        <f>VLOOKUP(D242,[5]Sheet1!$B:$V,19,0)</f>
        <v>7.75</v>
      </c>
      <c r="M242">
        <f>VLOOKUP(B242,[6]Sheet2!$A:$C,3,0)</f>
        <v>245</v>
      </c>
      <c r="N242" t="str">
        <f>VLOOKUP(A242,'[7]Master-April24'!$A:$AP,42,0)</f>
        <v>AWD</v>
      </c>
    </row>
    <row r="243" spans="1:14" x14ac:dyDescent="0.25">
      <c r="A243" t="s">
        <v>1646</v>
      </c>
      <c r="B243" t="s">
        <v>8064</v>
      </c>
      <c r="C243">
        <v>6</v>
      </c>
      <c r="D243">
        <v>320</v>
      </c>
      <c r="E243">
        <f>VLOOKUP(D243,[5]Sheet1!$B:$X,23,0)</f>
        <v>24</v>
      </c>
      <c r="F243">
        <f>E243/C243</f>
        <v>4</v>
      </c>
      <c r="G243">
        <f>VLOOKUP(D243,[5]Sheet1!$B:$X,16,0)</f>
        <v>288</v>
      </c>
      <c r="H243">
        <f t="shared" si="5"/>
        <v>48</v>
      </c>
      <c r="I243">
        <f>VLOOKUP(D243,[5]Sheet1!$B:$V,21,0)</f>
        <v>17.38</v>
      </c>
      <c r="J243">
        <f>VLOOKUP(D243,[5]Sheet1!$B:$V,17,0)</f>
        <v>19</v>
      </c>
      <c r="K243">
        <f>VLOOKUP(D243,[5]Sheet1!$B:$V,18,0)</f>
        <v>14</v>
      </c>
      <c r="L243">
        <f>VLOOKUP(D243,[5]Sheet1!$B:$V,19,0)</f>
        <v>12.75</v>
      </c>
      <c r="M243">
        <f>VLOOKUP(B243,[6]Sheet2!$A:$C,3,0)</f>
        <v>236</v>
      </c>
      <c r="N243" t="str">
        <f>VLOOKUP(A243,'[7]Master-April24'!$A:$AP,42,0)</f>
        <v>AWD</v>
      </c>
    </row>
    <row r="244" spans="1:14" x14ac:dyDescent="0.25">
      <c r="A244" t="s">
        <v>2200</v>
      </c>
      <c r="B244" t="s">
        <v>7187</v>
      </c>
      <c r="C244">
        <v>1</v>
      </c>
      <c r="D244">
        <v>4140</v>
      </c>
      <c r="G244">
        <f>VLOOKUP(D244,[5]Sheet1!$B:$X,16,0)</f>
        <v>12</v>
      </c>
      <c r="H244">
        <f t="shared" si="5"/>
        <v>12</v>
      </c>
      <c r="I244">
        <f>VLOOKUP(D244,[5]Sheet1!$B:$V,21,0)</f>
        <v>10.18</v>
      </c>
      <c r="J244">
        <f>VLOOKUP(D244,[5]Sheet1!$B:$V,17,0)</f>
        <v>18.75</v>
      </c>
      <c r="K244">
        <f>VLOOKUP(D244,[5]Sheet1!$B:$V,18,0)</f>
        <v>12</v>
      </c>
      <c r="L244">
        <f>VLOOKUP(D244,[5]Sheet1!$B:$V,19,0)</f>
        <v>5.75</v>
      </c>
      <c r="M244">
        <f>VLOOKUP(B244,[6]Sheet2!$A:$C,3,0)</f>
        <v>232</v>
      </c>
      <c r="N244" t="str">
        <f>VLOOKUP(A244,'[7]Master-April24'!$A:$AP,42,0)</f>
        <v>AWD</v>
      </c>
    </row>
    <row r="245" spans="1:14" x14ac:dyDescent="0.25">
      <c r="A245" t="s">
        <v>1585</v>
      </c>
      <c r="B245" t="s">
        <v>7247</v>
      </c>
      <c r="C245">
        <v>4</v>
      </c>
      <c r="D245">
        <v>3179</v>
      </c>
      <c r="E245">
        <f>VLOOKUP(D245,[5]Sheet1!$B:$X,23,0)</f>
        <v>24</v>
      </c>
      <c r="F245">
        <f>E245/C245</f>
        <v>6</v>
      </c>
      <c r="G245">
        <f>VLOOKUP(D245,[5]Sheet1!$B:$X,16,0)</f>
        <v>72</v>
      </c>
      <c r="H245">
        <f t="shared" si="5"/>
        <v>18</v>
      </c>
      <c r="I245">
        <f>VLOOKUP(D245,[5]Sheet1!$B:$V,21,0)</f>
        <v>21.42</v>
      </c>
      <c r="J245">
        <f>VLOOKUP(D245,[5]Sheet1!$B:$V,17,0)</f>
        <v>20</v>
      </c>
      <c r="K245">
        <f>VLOOKUP(D245,[5]Sheet1!$B:$V,18,0)</f>
        <v>19</v>
      </c>
      <c r="L245">
        <f>VLOOKUP(D245,[5]Sheet1!$B:$V,19,0)</f>
        <v>12</v>
      </c>
      <c r="M245">
        <f>VLOOKUP(B245,[6]Sheet2!$A:$C,3,0)</f>
        <v>232</v>
      </c>
      <c r="N245" t="str">
        <f>VLOOKUP(A245,'[7]Master-April24'!$A:$AP,42,0)</f>
        <v>AWD</v>
      </c>
    </row>
    <row r="246" spans="1:14" x14ac:dyDescent="0.25">
      <c r="A246" t="s">
        <v>2462</v>
      </c>
      <c r="B246" t="s">
        <v>7548</v>
      </c>
      <c r="C246">
        <v>1</v>
      </c>
      <c r="D246">
        <v>5046</v>
      </c>
      <c r="G246" t="e">
        <f>VLOOKUP(D246,[5]Sheet1!$B:$X,16,0)</f>
        <v>#N/A</v>
      </c>
      <c r="H246" t="e">
        <f t="shared" si="5"/>
        <v>#N/A</v>
      </c>
      <c r="I246" t="e">
        <f>VLOOKUP(D246,[5]Sheet1!$B:$V,21,0)</f>
        <v>#N/A</v>
      </c>
      <c r="J246" t="e">
        <f>VLOOKUP(D246,[5]Sheet1!$B:$V,17,0)</f>
        <v>#N/A</v>
      </c>
      <c r="K246" t="e">
        <f>VLOOKUP(D246,[5]Sheet1!$B:$V,18,0)</f>
        <v>#N/A</v>
      </c>
      <c r="L246" t="e">
        <f>VLOOKUP(D246,[5]Sheet1!$B:$V,19,0)</f>
        <v>#N/A</v>
      </c>
      <c r="M246">
        <f>VLOOKUP(B246,[6]Sheet2!$A:$C,3,0)</f>
        <v>231</v>
      </c>
      <c r="N246" t="str">
        <f>VLOOKUP(A246,'[7]Master-April24'!$A:$AP,42,0)</f>
        <v>AWD</v>
      </c>
    </row>
    <row r="247" spans="1:14" x14ac:dyDescent="0.25">
      <c r="A247" t="s">
        <v>3306</v>
      </c>
      <c r="B247" t="s">
        <v>6946</v>
      </c>
      <c r="C247">
        <v>6</v>
      </c>
      <c r="D247">
        <v>804</v>
      </c>
      <c r="E247">
        <f>VLOOKUP(D247,[5]Sheet1!$B:$X,23,0)</f>
        <v>24</v>
      </c>
      <c r="F247">
        <f>E247/C247</f>
        <v>4</v>
      </c>
      <c r="G247">
        <f>VLOOKUP(D247,[5]Sheet1!$B:$X,16,0)</f>
        <v>144</v>
      </c>
      <c r="H247">
        <f t="shared" si="5"/>
        <v>24</v>
      </c>
      <c r="I247">
        <f>VLOOKUP(D247,[5]Sheet1!$B:$V,21,0)</f>
        <v>15.8</v>
      </c>
      <c r="J247">
        <f>VLOOKUP(D247,[5]Sheet1!$B:$V,17,0)</f>
        <v>21.75</v>
      </c>
      <c r="K247">
        <f>VLOOKUP(D247,[5]Sheet1!$B:$V,18,0)</f>
        <v>11.75</v>
      </c>
      <c r="L247">
        <f>VLOOKUP(D247,[5]Sheet1!$B:$V,19,0)</f>
        <v>8.75</v>
      </c>
      <c r="M247">
        <f>VLOOKUP(B247,[6]Sheet2!$A:$C,3,0)</f>
        <v>231</v>
      </c>
      <c r="N247" t="str">
        <f>VLOOKUP(A247,'[7]Master-April24'!$A:$AP,42,0)</f>
        <v>AWD</v>
      </c>
    </row>
    <row r="248" spans="1:14" x14ac:dyDescent="0.25">
      <c r="A248" t="s">
        <v>3223</v>
      </c>
      <c r="B248" t="s">
        <v>7640</v>
      </c>
      <c r="C248">
        <v>1</v>
      </c>
      <c r="D248">
        <v>761</v>
      </c>
      <c r="E248">
        <f>VLOOKUP(D248,[5]Sheet1!$B:$X,23,0)</f>
        <v>24</v>
      </c>
      <c r="F248">
        <f>E248/C248</f>
        <v>24</v>
      </c>
      <c r="G248">
        <f>VLOOKUP(D248,[5]Sheet1!$B:$X,16,0)</f>
        <v>144</v>
      </c>
      <c r="H248">
        <f t="shared" si="5"/>
        <v>144</v>
      </c>
      <c r="I248">
        <f>VLOOKUP(D248,[5]Sheet1!$B:$V,21,0)</f>
        <v>27.46</v>
      </c>
      <c r="J248">
        <f>VLOOKUP(D248,[5]Sheet1!$B:$V,17,0)</f>
        <v>15.75</v>
      </c>
      <c r="K248">
        <f>VLOOKUP(D248,[5]Sheet1!$B:$V,18,0)</f>
        <v>13.75</v>
      </c>
      <c r="L248">
        <f>VLOOKUP(D248,[5]Sheet1!$B:$V,19,0)</f>
        <v>9.5</v>
      </c>
      <c r="M248">
        <f>VLOOKUP(B248,[6]Sheet2!$A:$C,3,0)</f>
        <v>231</v>
      </c>
      <c r="N248" t="str">
        <f>VLOOKUP(A248,'[7]Master-April24'!$A:$AP,42,0)</f>
        <v>AWD</v>
      </c>
    </row>
    <row r="249" spans="1:14" x14ac:dyDescent="0.25">
      <c r="A249" t="s">
        <v>3462</v>
      </c>
      <c r="B249" t="s">
        <v>7190</v>
      </c>
      <c r="C249">
        <v>1</v>
      </c>
      <c r="D249">
        <v>930</v>
      </c>
      <c r="E249">
        <f>VLOOKUP(D249,[5]Sheet1!$B:$X,23,0)</f>
        <v>24</v>
      </c>
      <c r="F249">
        <f>E249/C249</f>
        <v>24</v>
      </c>
      <c r="G249">
        <f>VLOOKUP(D249,[5]Sheet1!$B:$X,16,0)</f>
        <v>144</v>
      </c>
      <c r="H249">
        <f t="shared" si="5"/>
        <v>144</v>
      </c>
      <c r="I249">
        <f>VLOOKUP(D249,[5]Sheet1!$B:$V,21,0)</f>
        <v>18.64</v>
      </c>
      <c r="J249">
        <f>VLOOKUP(D249,[5]Sheet1!$B:$V,17,0)</f>
        <v>21</v>
      </c>
      <c r="K249">
        <f>VLOOKUP(D249,[5]Sheet1!$B:$V,18,0)</f>
        <v>13</v>
      </c>
      <c r="L249">
        <f>VLOOKUP(D249,[5]Sheet1!$B:$V,19,0)</f>
        <v>9</v>
      </c>
      <c r="M249">
        <f>VLOOKUP(B249,[6]Sheet2!$A:$C,3,0)</f>
        <v>231</v>
      </c>
      <c r="N249" t="str">
        <f>VLOOKUP(A249,'[7]Master-April24'!$A:$AP,42,0)</f>
        <v>AWD</v>
      </c>
    </row>
    <row r="250" spans="1:14" x14ac:dyDescent="0.25">
      <c r="A250" t="s">
        <v>3945</v>
      </c>
      <c r="B250" t="s">
        <v>6947</v>
      </c>
      <c r="C250">
        <v>6</v>
      </c>
      <c r="D250">
        <v>810</v>
      </c>
      <c r="E250">
        <f>VLOOKUP(D250,[5]Sheet1!$B:$X,23,0)</f>
        <v>24</v>
      </c>
      <c r="F250">
        <f>E250/C250</f>
        <v>4</v>
      </c>
      <c r="G250">
        <f>VLOOKUP(D250,[5]Sheet1!$B:$X,16,0)</f>
        <v>144</v>
      </c>
      <c r="H250">
        <f t="shared" si="5"/>
        <v>24</v>
      </c>
      <c r="I250">
        <f>VLOOKUP(D250,[5]Sheet1!$B:$V,21,0)</f>
        <v>15.96</v>
      </c>
      <c r="J250">
        <f>VLOOKUP(D250,[5]Sheet1!$B:$V,17,0)</f>
        <v>21.75</v>
      </c>
      <c r="K250">
        <f>VLOOKUP(D250,[5]Sheet1!$B:$V,18,0)</f>
        <v>12</v>
      </c>
      <c r="L250">
        <f>VLOOKUP(D250,[5]Sheet1!$B:$V,19,0)</f>
        <v>8.5</v>
      </c>
      <c r="M250">
        <f>VLOOKUP(B250,[6]Sheet2!$A:$C,3,0)</f>
        <v>228</v>
      </c>
      <c r="N250" t="str">
        <f>VLOOKUP(A250,'[7]Master-April24'!$A:$AP,42,0)</f>
        <v>AWD</v>
      </c>
    </row>
    <row r="251" spans="1:14" x14ac:dyDescent="0.25">
      <c r="A251" t="s">
        <v>2807</v>
      </c>
      <c r="B251" t="s">
        <v>7679</v>
      </c>
      <c r="C251">
        <v>4</v>
      </c>
      <c r="D251">
        <v>546</v>
      </c>
      <c r="G251">
        <f>VLOOKUP(D251,[5]Sheet1!$B:$X,16,0)</f>
        <v>36</v>
      </c>
      <c r="H251">
        <f t="shared" si="5"/>
        <v>9</v>
      </c>
      <c r="I251">
        <f>VLOOKUP(D251,[5]Sheet1!$B:$V,21,0)</f>
        <v>14.54</v>
      </c>
      <c r="J251">
        <f>VLOOKUP(D251,[5]Sheet1!$B:$V,17,0)</f>
        <v>11.25</v>
      </c>
      <c r="K251">
        <f>VLOOKUP(D251,[5]Sheet1!$B:$V,18,0)</f>
        <v>7.5</v>
      </c>
      <c r="L251">
        <f>VLOOKUP(D251,[5]Sheet1!$B:$V,19,0)</f>
        <v>7.5</v>
      </c>
      <c r="M251">
        <f>VLOOKUP(B251,[6]Sheet2!$A:$C,3,0)</f>
        <v>270</v>
      </c>
      <c r="N251" t="str">
        <f>VLOOKUP(A251,'[7]Master-April24'!$A:$AP,42,0)</f>
        <v>AWD</v>
      </c>
    </row>
    <row r="252" spans="1:14" x14ac:dyDescent="0.25">
      <c r="A252" t="s">
        <v>1443</v>
      </c>
      <c r="B252" t="s">
        <v>8044</v>
      </c>
      <c r="C252">
        <v>6</v>
      </c>
      <c r="D252">
        <v>3116</v>
      </c>
      <c r="E252">
        <f>VLOOKUP(D252,[5]Sheet1!$B:$X,23,0)</f>
        <v>24</v>
      </c>
      <c r="F252">
        <f>E252/C252</f>
        <v>4</v>
      </c>
      <c r="G252">
        <f>VLOOKUP(D252,[5]Sheet1!$B:$X,16,0)</f>
        <v>144</v>
      </c>
      <c r="H252">
        <f t="shared" si="5"/>
        <v>24</v>
      </c>
      <c r="I252">
        <f>VLOOKUP(D252,[5]Sheet1!$B:$V,21,0)</f>
        <v>23.92</v>
      </c>
      <c r="J252">
        <f>VLOOKUP(D252,[5]Sheet1!$B:$V,17,0)</f>
        <v>16.25</v>
      </c>
      <c r="K252">
        <f>VLOOKUP(D252,[5]Sheet1!$B:$V,18,0)</f>
        <v>16</v>
      </c>
      <c r="L252">
        <f>VLOOKUP(D252,[5]Sheet1!$B:$V,19,0)</f>
        <v>16</v>
      </c>
      <c r="M252">
        <f>VLOOKUP(B252,[6]Sheet2!$A:$C,3,0)</f>
        <v>222</v>
      </c>
      <c r="N252" t="str">
        <f>VLOOKUP(A252,'[7]Master-April24'!$A:$AP,42,0)</f>
        <v>AWD</v>
      </c>
    </row>
    <row r="253" spans="1:14" x14ac:dyDescent="0.25">
      <c r="A253" t="s">
        <v>1081</v>
      </c>
      <c r="B253" t="s">
        <v>7513</v>
      </c>
      <c r="C253">
        <v>1</v>
      </c>
      <c r="D253">
        <v>2207</v>
      </c>
      <c r="E253">
        <f>VLOOKUP(D253,[5]Sheet1!$B:$X,23,0)</f>
        <v>24</v>
      </c>
      <c r="F253">
        <f>E253/C253</f>
        <v>24</v>
      </c>
      <c r="G253">
        <f>VLOOKUP(D253,[5]Sheet1!$B:$X,16,0)</f>
        <v>72</v>
      </c>
      <c r="H253">
        <f t="shared" si="5"/>
        <v>72</v>
      </c>
      <c r="I253">
        <f>VLOOKUP(D253,[5]Sheet1!$B:$V,21,0)</f>
        <v>20.260000000000002</v>
      </c>
      <c r="J253">
        <f>VLOOKUP(D253,[5]Sheet1!$B:$V,17,0)</f>
        <v>23</v>
      </c>
      <c r="K253">
        <f>VLOOKUP(D253,[5]Sheet1!$B:$V,18,0)</f>
        <v>9</v>
      </c>
      <c r="L253">
        <f>VLOOKUP(D253,[5]Sheet1!$B:$V,19,0)</f>
        <v>6.5</v>
      </c>
      <c r="M253">
        <f>VLOOKUP(B253,[6]Sheet2!$A:$C,3,0)</f>
        <v>222</v>
      </c>
      <c r="N253" t="str">
        <f>VLOOKUP(A253,'[7]Master-April24'!$A:$AP,42,0)</f>
        <v>AWD</v>
      </c>
    </row>
    <row r="254" spans="1:14" x14ac:dyDescent="0.25">
      <c r="A254" t="s">
        <v>2782</v>
      </c>
      <c r="B254" t="s">
        <v>8132</v>
      </c>
      <c r="C254">
        <v>1</v>
      </c>
      <c r="D254">
        <v>543</v>
      </c>
      <c r="G254">
        <f>VLOOKUP(D254,[5]Sheet1!$B:$X,16,0)</f>
        <v>48</v>
      </c>
      <c r="H254">
        <f t="shared" si="5"/>
        <v>48</v>
      </c>
      <c r="I254">
        <f>VLOOKUP(D254,[5]Sheet1!$B:$V,21,0)</f>
        <v>20.18</v>
      </c>
      <c r="J254">
        <f>VLOOKUP(D254,[5]Sheet1!$B:$V,17,0)</f>
        <v>11.25</v>
      </c>
      <c r="K254">
        <f>VLOOKUP(D254,[5]Sheet1!$B:$V,18,0)</f>
        <v>8.75</v>
      </c>
      <c r="L254">
        <f>VLOOKUP(D254,[5]Sheet1!$B:$V,19,0)</f>
        <v>9.25</v>
      </c>
      <c r="M254">
        <f>VLOOKUP(B254,[6]Sheet2!$A:$C,3,0)</f>
        <v>221</v>
      </c>
      <c r="N254" t="str">
        <f>VLOOKUP(A254,'[7]Master-April24'!$A:$AP,42,0)</f>
        <v>AWD</v>
      </c>
    </row>
    <row r="255" spans="1:14" x14ac:dyDescent="0.25">
      <c r="A255" t="s">
        <v>3805</v>
      </c>
      <c r="B255" t="s">
        <v>7441</v>
      </c>
      <c r="C255">
        <v>1</v>
      </c>
      <c r="D255">
        <v>5081</v>
      </c>
      <c r="G255">
        <f>VLOOKUP(D255,[5]Sheet1!$B:$X,16,0)</f>
        <v>12</v>
      </c>
      <c r="H255">
        <f t="shared" si="5"/>
        <v>12</v>
      </c>
      <c r="I255">
        <f>VLOOKUP(D255,[5]Sheet1!$B:$V,21,0)</f>
        <v>9.7799999999999994</v>
      </c>
      <c r="J255">
        <f>VLOOKUP(D255,[5]Sheet1!$B:$V,17,0)</f>
        <v>11.2</v>
      </c>
      <c r="K255">
        <f>VLOOKUP(D255,[5]Sheet1!$B:$V,18,0)</f>
        <v>9.1</v>
      </c>
      <c r="L255">
        <f>VLOOKUP(D255,[5]Sheet1!$B:$V,19,0)</f>
        <v>4.5999999999999996</v>
      </c>
      <c r="M255">
        <f>VLOOKUP(B255,[6]Sheet2!$A:$C,3,0)</f>
        <v>217</v>
      </c>
      <c r="N255" t="str">
        <f>VLOOKUP(A255,'[7]Master-April24'!$A:$AP,42,0)</f>
        <v>AWD</v>
      </c>
    </row>
    <row r="256" spans="1:14" x14ac:dyDescent="0.25">
      <c r="A256" t="s">
        <v>1633</v>
      </c>
      <c r="B256" t="s">
        <v>7184</v>
      </c>
      <c r="C256">
        <v>1</v>
      </c>
      <c r="D256">
        <v>3198</v>
      </c>
      <c r="E256">
        <f>VLOOKUP(D256,[5]Sheet1!$B:$X,23,0)</f>
        <v>24</v>
      </c>
      <c r="F256">
        <f t="shared" ref="F256:F262" si="6">E256/C256</f>
        <v>24</v>
      </c>
      <c r="G256">
        <f>VLOOKUP(D256,[5]Sheet1!$B:$X,16,0)</f>
        <v>144</v>
      </c>
      <c r="H256">
        <f t="shared" si="5"/>
        <v>144</v>
      </c>
      <c r="I256">
        <f>VLOOKUP(D256,[5]Sheet1!$B:$V,21,0)</f>
        <v>27.12</v>
      </c>
      <c r="J256">
        <f>VLOOKUP(D256,[5]Sheet1!$B:$V,17,0)</f>
        <v>21.5</v>
      </c>
      <c r="K256">
        <f>VLOOKUP(D256,[5]Sheet1!$B:$V,18,0)</f>
        <v>16.5</v>
      </c>
      <c r="L256">
        <f>VLOOKUP(D256,[5]Sheet1!$B:$V,19,0)</f>
        <v>14.5</v>
      </c>
      <c r="M256">
        <f>VLOOKUP(B256,[6]Sheet2!$A:$C,3,0)</f>
        <v>217</v>
      </c>
      <c r="N256" t="str">
        <f>VLOOKUP(A256,'[7]Master-April24'!$A:$AP,42,0)</f>
        <v>AWD</v>
      </c>
    </row>
    <row r="257" spans="1:14" x14ac:dyDescent="0.25">
      <c r="A257" t="s">
        <v>883</v>
      </c>
      <c r="B257" t="s">
        <v>8007</v>
      </c>
      <c r="C257">
        <v>2</v>
      </c>
      <c r="D257">
        <v>2022</v>
      </c>
      <c r="E257">
        <f>VLOOKUP(D257,[5]Sheet1!$B:$X,23,0)</f>
        <v>24</v>
      </c>
      <c r="F257">
        <f t="shared" si="6"/>
        <v>12</v>
      </c>
      <c r="G257">
        <f>VLOOKUP(D257,[5]Sheet1!$B:$X,16,0)</f>
        <v>144</v>
      </c>
      <c r="H257">
        <f t="shared" si="5"/>
        <v>72</v>
      </c>
      <c r="I257">
        <f>VLOOKUP(D257,[5]Sheet1!$B:$V,21,0)</f>
        <v>28.94</v>
      </c>
      <c r="J257">
        <f>VLOOKUP(D257,[5]Sheet1!$B:$V,17,0)</f>
        <v>22</v>
      </c>
      <c r="K257">
        <f>VLOOKUP(D257,[5]Sheet1!$B:$V,18,0)</f>
        <v>14</v>
      </c>
      <c r="L257">
        <f>VLOOKUP(D257,[5]Sheet1!$B:$V,19,0)</f>
        <v>10.25</v>
      </c>
      <c r="M257">
        <f>VLOOKUP(B257,[6]Sheet2!$A:$C,3,0)</f>
        <v>215</v>
      </c>
      <c r="N257" t="str">
        <f>VLOOKUP(A257,'[7]Master-April24'!$A:$AP,42,0)</f>
        <v>AWD</v>
      </c>
    </row>
    <row r="258" spans="1:14" x14ac:dyDescent="0.25">
      <c r="A258" t="s">
        <v>2945</v>
      </c>
      <c r="B258" t="s">
        <v>6769</v>
      </c>
      <c r="C258">
        <v>2</v>
      </c>
      <c r="D258">
        <v>6003</v>
      </c>
      <c r="E258">
        <f>VLOOKUP(D258,[5]Sheet1!$B:$X,23,0)</f>
        <v>24</v>
      </c>
      <c r="F258">
        <f t="shared" si="6"/>
        <v>12</v>
      </c>
      <c r="G258">
        <f>VLOOKUP(D258,[5]Sheet1!$B:$X,16,0)</f>
        <v>144</v>
      </c>
      <c r="H258">
        <f t="shared" ref="H258:H321" si="7">G258/C258</f>
        <v>72</v>
      </c>
      <c r="I258">
        <f>VLOOKUP(D258,[5]Sheet1!$B:$V,21,0)</f>
        <v>35.04</v>
      </c>
      <c r="J258">
        <f>VLOOKUP(D258,[5]Sheet1!$B:$V,17,0)</f>
        <v>24.25</v>
      </c>
      <c r="K258">
        <f>VLOOKUP(D258,[5]Sheet1!$B:$V,18,0)</f>
        <v>17</v>
      </c>
      <c r="L258">
        <f>VLOOKUP(D258,[5]Sheet1!$B:$V,19,0)</f>
        <v>12.75</v>
      </c>
      <c r="M258">
        <f>VLOOKUP(B258,[6]Sheet2!$A:$C,3,0)</f>
        <v>215</v>
      </c>
      <c r="N258" t="str">
        <f>VLOOKUP(A258,'[7]Master-April24'!$A:$AP,42,0)</f>
        <v>AWD</v>
      </c>
    </row>
    <row r="259" spans="1:14" x14ac:dyDescent="0.25">
      <c r="A259" t="s">
        <v>3740</v>
      </c>
      <c r="B259" t="s">
        <v>7167</v>
      </c>
      <c r="C259">
        <v>4</v>
      </c>
      <c r="D259" t="s">
        <v>3738</v>
      </c>
      <c r="E259">
        <f>VLOOKUP(D259,[5]Sheet1!$B:$X,23,0)</f>
        <v>24</v>
      </c>
      <c r="F259">
        <f t="shared" si="6"/>
        <v>6</v>
      </c>
      <c r="G259">
        <f>VLOOKUP(D259,[5]Sheet1!$B:$X,16,0)</f>
        <v>480</v>
      </c>
      <c r="H259">
        <f t="shared" si="7"/>
        <v>120</v>
      </c>
      <c r="I259">
        <f>VLOOKUP(D259,[5]Sheet1!$B:$V,21,0)</f>
        <v>29.14</v>
      </c>
      <c r="J259">
        <f>VLOOKUP(D259,[5]Sheet1!$B:$V,17,0)</f>
        <v>12.75</v>
      </c>
      <c r="K259">
        <f>VLOOKUP(D259,[5]Sheet1!$B:$V,18,0)</f>
        <v>9.75</v>
      </c>
      <c r="L259">
        <f>VLOOKUP(D259,[5]Sheet1!$B:$V,19,0)</f>
        <v>8.75</v>
      </c>
      <c r="M259">
        <f>VLOOKUP(B259,[6]Sheet2!$A:$C,3,0)</f>
        <v>215</v>
      </c>
      <c r="N259" t="str">
        <f>VLOOKUP(A259,'[7]Master-April24'!$A:$AP,42,0)</f>
        <v>AWD</v>
      </c>
    </row>
    <row r="260" spans="1:14" x14ac:dyDescent="0.25">
      <c r="A260" t="s">
        <v>1115</v>
      </c>
      <c r="B260" t="s">
        <v>8029</v>
      </c>
      <c r="C260">
        <v>1</v>
      </c>
      <c r="D260">
        <v>2232</v>
      </c>
      <c r="E260">
        <f>VLOOKUP(D260,[5]Sheet1!$B:$X,23,0)</f>
        <v>24</v>
      </c>
      <c r="F260">
        <f t="shared" si="6"/>
        <v>24</v>
      </c>
      <c r="G260">
        <f>VLOOKUP(D260,[5]Sheet1!$B:$X,16,0)</f>
        <v>72</v>
      </c>
      <c r="H260">
        <f t="shared" si="7"/>
        <v>72</v>
      </c>
      <c r="I260">
        <f>VLOOKUP(D260,[5]Sheet1!$B:$V,21,0)</f>
        <v>19.239999999999998</v>
      </c>
      <c r="J260">
        <f>VLOOKUP(D260,[5]Sheet1!$B:$V,17,0)</f>
        <v>19.25</v>
      </c>
      <c r="K260">
        <f>VLOOKUP(D260,[5]Sheet1!$B:$V,18,0)</f>
        <v>8.5</v>
      </c>
      <c r="L260">
        <f>VLOOKUP(D260,[5]Sheet1!$B:$V,19,0)</f>
        <v>7</v>
      </c>
      <c r="M260">
        <f>VLOOKUP(B260,[6]Sheet2!$A:$C,3,0)</f>
        <v>213</v>
      </c>
      <c r="N260" t="str">
        <f>VLOOKUP(A260,'[7]Master-April24'!$A:$AP,42,0)</f>
        <v>AWD</v>
      </c>
    </row>
    <row r="261" spans="1:14" x14ac:dyDescent="0.25">
      <c r="A261" t="s">
        <v>913</v>
      </c>
      <c r="B261" t="s">
        <v>7433</v>
      </c>
      <c r="C261">
        <v>1</v>
      </c>
      <c r="D261">
        <v>2043</v>
      </c>
      <c r="E261">
        <f>VLOOKUP(D261,[5]Sheet1!$B:$X,23,0)</f>
        <v>24</v>
      </c>
      <c r="F261">
        <f t="shared" si="6"/>
        <v>24</v>
      </c>
      <c r="G261">
        <f>VLOOKUP(D261,[5]Sheet1!$B:$X,16,0)</f>
        <v>144</v>
      </c>
      <c r="H261">
        <f t="shared" si="7"/>
        <v>144</v>
      </c>
      <c r="I261">
        <f>VLOOKUP(D261,[5]Sheet1!$B:$V,21,0)</f>
        <v>29.36</v>
      </c>
      <c r="J261">
        <f>VLOOKUP(D261,[5]Sheet1!$B:$V,17,0)</f>
        <v>18.25</v>
      </c>
      <c r="K261">
        <f>VLOOKUP(D261,[5]Sheet1!$B:$V,18,0)</f>
        <v>18.25</v>
      </c>
      <c r="L261">
        <f>VLOOKUP(D261,[5]Sheet1!$B:$V,19,0)</f>
        <v>9.75</v>
      </c>
      <c r="M261">
        <f>VLOOKUP(B261,[6]Sheet2!$A:$C,3,0)</f>
        <v>211</v>
      </c>
      <c r="N261" t="str">
        <f>VLOOKUP(A261,'[7]Master-April24'!$A:$AP,42,0)</f>
        <v>AWD</v>
      </c>
    </row>
    <row r="262" spans="1:14" x14ac:dyDescent="0.25">
      <c r="A262" t="s">
        <v>8586</v>
      </c>
      <c r="B262" t="s">
        <v>7433</v>
      </c>
      <c r="C262">
        <v>1</v>
      </c>
      <c r="D262">
        <v>2043</v>
      </c>
      <c r="E262">
        <f>VLOOKUP(D262,[5]Sheet1!$B:$X,23,0)</f>
        <v>24</v>
      </c>
      <c r="F262">
        <f t="shared" si="6"/>
        <v>24</v>
      </c>
      <c r="G262">
        <f>VLOOKUP(D262,[5]Sheet1!$B:$X,16,0)</f>
        <v>144</v>
      </c>
      <c r="H262">
        <f t="shared" si="7"/>
        <v>144</v>
      </c>
      <c r="I262">
        <f>VLOOKUP(D262,[5]Sheet1!$B:$V,21,0)</f>
        <v>29.36</v>
      </c>
      <c r="J262">
        <f>VLOOKUP(D262,[5]Sheet1!$B:$V,17,0)</f>
        <v>18.25</v>
      </c>
      <c r="K262">
        <f>VLOOKUP(D262,[5]Sheet1!$B:$V,18,0)</f>
        <v>18.25</v>
      </c>
      <c r="L262">
        <f>VLOOKUP(D262,[5]Sheet1!$B:$V,19,0)</f>
        <v>9.75</v>
      </c>
      <c r="M262">
        <f>VLOOKUP(B262,[6]Sheet2!$A:$C,3,0)</f>
        <v>211</v>
      </c>
      <c r="N262" t="e">
        <f>VLOOKUP(A262,'[7]Master-April24'!$A:$AP,42,0)</f>
        <v>#N/A</v>
      </c>
    </row>
    <row r="263" spans="1:14" x14ac:dyDescent="0.25">
      <c r="A263" t="s">
        <v>3020</v>
      </c>
      <c r="B263" t="s">
        <v>7311</v>
      </c>
      <c r="C263">
        <v>1</v>
      </c>
      <c r="D263">
        <v>6101</v>
      </c>
      <c r="G263">
        <f>VLOOKUP(D263,[5]Sheet1!$B:$X,16,0)</f>
        <v>36</v>
      </c>
      <c r="H263">
        <f t="shared" si="7"/>
        <v>36</v>
      </c>
      <c r="I263">
        <f>VLOOKUP(D263,[5]Sheet1!$B:$V,21,0)</f>
        <v>5.46</v>
      </c>
      <c r="J263">
        <f>VLOOKUP(D263,[5]Sheet1!$B:$V,17,0)</f>
        <v>9.25</v>
      </c>
      <c r="K263">
        <f>VLOOKUP(D263,[5]Sheet1!$B:$V,18,0)</f>
        <v>9.75</v>
      </c>
      <c r="L263">
        <f>VLOOKUP(D263,[5]Sheet1!$B:$V,19,0)</f>
        <v>8.5</v>
      </c>
      <c r="M263">
        <f>VLOOKUP(B263,[6]Sheet2!$A:$C,3,0)</f>
        <v>206</v>
      </c>
      <c r="N263" t="str">
        <f>VLOOKUP(A263,'[7]Master-April24'!$A:$AP,42,0)</f>
        <v>AWD</v>
      </c>
    </row>
    <row r="264" spans="1:14" x14ac:dyDescent="0.25">
      <c r="A264" t="s">
        <v>2215</v>
      </c>
      <c r="B264" t="s">
        <v>6906</v>
      </c>
      <c r="C264">
        <v>1</v>
      </c>
      <c r="D264">
        <v>4145</v>
      </c>
      <c r="G264">
        <f>VLOOKUP(D264,[5]Sheet1!$B:$X,16,0)</f>
        <v>12</v>
      </c>
      <c r="H264">
        <f t="shared" si="7"/>
        <v>12</v>
      </c>
      <c r="I264">
        <f>VLOOKUP(D264,[5]Sheet1!$B:$V,21,0)</f>
        <v>10.08</v>
      </c>
      <c r="J264">
        <f>VLOOKUP(D264,[5]Sheet1!$B:$V,17,0)</f>
        <v>18.75</v>
      </c>
      <c r="K264">
        <f>VLOOKUP(D264,[5]Sheet1!$B:$V,18,0)</f>
        <v>12</v>
      </c>
      <c r="L264">
        <f>VLOOKUP(D264,[5]Sheet1!$B:$V,19,0)</f>
        <v>5.75</v>
      </c>
      <c r="M264">
        <f>VLOOKUP(B264,[6]Sheet2!$A:$C,3,0)</f>
        <v>204</v>
      </c>
      <c r="N264" t="str">
        <f>VLOOKUP(A264,'[7]Master-April24'!$A:$AP,42,0)</f>
        <v>AWD</v>
      </c>
    </row>
    <row r="265" spans="1:14" x14ac:dyDescent="0.25">
      <c r="A265" t="s">
        <v>2899</v>
      </c>
      <c r="B265" t="s">
        <v>7057</v>
      </c>
      <c r="C265">
        <v>1</v>
      </c>
      <c r="D265">
        <v>575</v>
      </c>
      <c r="G265">
        <f>VLOOKUP(D265,[5]Sheet1!$B:$X,16,0)</f>
        <v>24</v>
      </c>
      <c r="H265">
        <f t="shared" si="7"/>
        <v>24</v>
      </c>
      <c r="I265">
        <f>VLOOKUP(D265,[5]Sheet1!$B:$V,21,0)</f>
        <v>12.48</v>
      </c>
      <c r="J265">
        <f>VLOOKUP(D265,[5]Sheet1!$B:$V,17,0)</f>
        <v>14</v>
      </c>
      <c r="K265">
        <f>VLOOKUP(D265,[5]Sheet1!$B:$V,18,0)</f>
        <v>10</v>
      </c>
      <c r="L265">
        <f>VLOOKUP(D265,[5]Sheet1!$B:$V,19,0)</f>
        <v>9</v>
      </c>
      <c r="M265">
        <f>VLOOKUP(B265,[6]Sheet2!$A:$C,3,0)</f>
        <v>203</v>
      </c>
      <c r="N265" t="str">
        <f>VLOOKUP(A265,'[7]Master-April24'!$A:$AP,42,0)</f>
        <v>AWD</v>
      </c>
    </row>
    <row r="266" spans="1:14" x14ac:dyDescent="0.25">
      <c r="A266" t="s">
        <v>585</v>
      </c>
      <c r="B266" t="s">
        <v>7391</v>
      </c>
      <c r="C266">
        <v>1</v>
      </c>
      <c r="D266">
        <v>17082</v>
      </c>
      <c r="E266">
        <f>VLOOKUP(D266,[5]Sheet1!$B:$X,23,0)</f>
        <v>24</v>
      </c>
      <c r="F266">
        <f>E266/C266</f>
        <v>24</v>
      </c>
      <c r="G266">
        <f>VLOOKUP(D266,[5]Sheet1!$B:$X,16,0)</f>
        <v>144</v>
      </c>
      <c r="H266">
        <f t="shared" si="7"/>
        <v>144</v>
      </c>
      <c r="I266">
        <f>VLOOKUP(D266,[5]Sheet1!$B:$V,21,0)</f>
        <v>27.28</v>
      </c>
      <c r="J266">
        <f>VLOOKUP(D266,[5]Sheet1!$B:$V,17,0)</f>
        <v>16.5</v>
      </c>
      <c r="K266">
        <f>VLOOKUP(D266,[5]Sheet1!$B:$V,18,0)</f>
        <v>13.5</v>
      </c>
      <c r="L266">
        <f>VLOOKUP(D266,[5]Sheet1!$B:$V,19,0)</f>
        <v>10.5</v>
      </c>
      <c r="M266">
        <f>VLOOKUP(B266,[6]Sheet2!$A:$C,3,0)</f>
        <v>202</v>
      </c>
      <c r="N266" t="str">
        <f>VLOOKUP(A266,'[7]Master-April24'!$A:$AP,42,0)</f>
        <v>AWD</v>
      </c>
    </row>
    <row r="267" spans="1:14" x14ac:dyDescent="0.25">
      <c r="A267" t="s">
        <v>3148</v>
      </c>
      <c r="B267" t="s">
        <v>7357</v>
      </c>
      <c r="C267">
        <v>2</v>
      </c>
      <c r="D267">
        <v>720</v>
      </c>
      <c r="E267">
        <f>VLOOKUP(D267,[5]Sheet1!$B:$X,23,0)</f>
        <v>24</v>
      </c>
      <c r="F267">
        <f>E267/C267</f>
        <v>12</v>
      </c>
      <c r="G267">
        <f>VLOOKUP(D267,[5]Sheet1!$B:$X,16,0)</f>
        <v>144</v>
      </c>
      <c r="H267">
        <f t="shared" si="7"/>
        <v>72</v>
      </c>
      <c r="I267">
        <f>VLOOKUP(D267,[5]Sheet1!$B:$V,21,0)</f>
        <v>17.8</v>
      </c>
      <c r="J267">
        <f>VLOOKUP(D267,[5]Sheet1!$B:$V,17,0)</f>
        <v>25</v>
      </c>
      <c r="K267">
        <f>VLOOKUP(D267,[5]Sheet1!$B:$V,18,0)</f>
        <v>10.75</v>
      </c>
      <c r="L267">
        <f>VLOOKUP(D267,[5]Sheet1!$B:$V,19,0)</f>
        <v>9.25</v>
      </c>
      <c r="M267">
        <f>VLOOKUP(B267,[6]Sheet2!$A:$C,3,0)</f>
        <v>201</v>
      </c>
      <c r="N267" t="str">
        <f>VLOOKUP(A267,'[7]Master-April24'!$A:$AP,42,0)</f>
        <v>AWD</v>
      </c>
    </row>
    <row r="268" spans="1:14" x14ac:dyDescent="0.25">
      <c r="A268" t="s">
        <v>3147</v>
      </c>
      <c r="B268" t="s">
        <v>7643</v>
      </c>
      <c r="C268">
        <v>1</v>
      </c>
      <c r="D268">
        <v>720</v>
      </c>
      <c r="E268">
        <f>VLOOKUP(D268,[5]Sheet1!$B:$X,23,0)</f>
        <v>24</v>
      </c>
      <c r="F268">
        <f>E268/C268</f>
        <v>24</v>
      </c>
      <c r="G268">
        <f>VLOOKUP(D268,[5]Sheet1!$B:$X,16,0)</f>
        <v>144</v>
      </c>
      <c r="H268">
        <f t="shared" si="7"/>
        <v>144</v>
      </c>
      <c r="M268">
        <f>VLOOKUP(B268,[6]Sheet2!$A:$C,3,0)</f>
        <v>200</v>
      </c>
      <c r="N268" t="str">
        <f>VLOOKUP(A268,'[7]Master-April24'!$A:$AP,42,0)</f>
        <v>AWD</v>
      </c>
    </row>
    <row r="269" spans="1:14" x14ac:dyDescent="0.25">
      <c r="A269" t="s">
        <v>3607</v>
      </c>
      <c r="B269" t="s">
        <v>7438</v>
      </c>
      <c r="C269">
        <v>1</v>
      </c>
      <c r="D269" t="s">
        <v>3606</v>
      </c>
      <c r="E269">
        <f>VLOOKUP(D269,[5]Sheet1!$B:$X,23,0)</f>
        <v>24</v>
      </c>
      <c r="F269">
        <f>E269/C269</f>
        <v>24</v>
      </c>
      <c r="G269">
        <f>VLOOKUP(D269,[5]Sheet1!$B:$X,16,0)</f>
        <v>360</v>
      </c>
      <c r="H269">
        <f t="shared" si="7"/>
        <v>360</v>
      </c>
      <c r="M269">
        <f>VLOOKUP(B269,[6]Sheet2!$A:$C,3,0)</f>
        <v>200</v>
      </c>
      <c r="N269" t="str">
        <f>VLOOKUP(A269,'[7]Master-April24'!$A:$AP,42,0)</f>
        <v>AWD</v>
      </c>
    </row>
    <row r="270" spans="1:14" x14ac:dyDescent="0.25">
      <c r="A270" t="s">
        <v>3833</v>
      </c>
      <c r="B270" t="s">
        <v>7194</v>
      </c>
      <c r="C270">
        <v>1</v>
      </c>
      <c r="D270" t="s">
        <v>3832</v>
      </c>
      <c r="G270">
        <f>VLOOKUP(D270,[5]Sheet1!$B:$X,16,0)</f>
        <v>12</v>
      </c>
      <c r="H270">
        <f t="shared" si="7"/>
        <v>12</v>
      </c>
      <c r="M270">
        <f>VLOOKUP(B270,[6]Sheet2!$A:$C,3,0)</f>
        <v>198</v>
      </c>
      <c r="N270" t="str">
        <f>VLOOKUP(A270,'[7]Master-April24'!$A:$AP,42,0)</f>
        <v>AWD</v>
      </c>
    </row>
    <row r="271" spans="1:14" x14ac:dyDescent="0.25">
      <c r="A271" t="s">
        <v>8279</v>
      </c>
      <c r="B271" t="s">
        <v>8276</v>
      </c>
      <c r="C271">
        <v>1</v>
      </c>
      <c r="D271">
        <v>5053</v>
      </c>
      <c r="G271">
        <f>VLOOKUP(D271,[5]Sheet1!$B:$X,16,0)</f>
        <v>48</v>
      </c>
      <c r="H271">
        <f t="shared" si="7"/>
        <v>48</v>
      </c>
      <c r="M271">
        <f>VLOOKUP(B271,[6]Sheet2!$A:$C,3,0)</f>
        <v>198</v>
      </c>
      <c r="N271" t="e">
        <f>VLOOKUP(A271,'[7]Master-April24'!$A:$AP,42,0)</f>
        <v>#N/A</v>
      </c>
    </row>
    <row r="272" spans="1:14" x14ac:dyDescent="0.25">
      <c r="A272" t="s">
        <v>2256</v>
      </c>
      <c r="B272" t="s">
        <v>7266</v>
      </c>
      <c r="C272">
        <v>6</v>
      </c>
      <c r="D272">
        <v>4401</v>
      </c>
      <c r="E272">
        <f>VLOOKUP(D272,[5]Sheet1!$B:$X,23,0)</f>
        <v>24</v>
      </c>
      <c r="F272">
        <f>E272/C272</f>
        <v>4</v>
      </c>
      <c r="G272">
        <f>VLOOKUP(D272,[5]Sheet1!$B:$X,16,0)</f>
        <v>144</v>
      </c>
      <c r="H272">
        <f t="shared" si="7"/>
        <v>24</v>
      </c>
      <c r="M272">
        <f>VLOOKUP(B272,[6]Sheet2!$A:$C,3,0)</f>
        <v>196</v>
      </c>
      <c r="N272" t="str">
        <f>VLOOKUP(A272,'[7]Master-April24'!$A:$AP,42,0)</f>
        <v>AWD</v>
      </c>
    </row>
    <row r="273" spans="1:14" x14ac:dyDescent="0.25">
      <c r="A273" t="s">
        <v>899</v>
      </c>
      <c r="B273" t="s">
        <v>8013</v>
      </c>
      <c r="C273">
        <v>2</v>
      </c>
      <c r="D273">
        <v>2028</v>
      </c>
      <c r="E273">
        <f>VLOOKUP(D273,[5]Sheet1!$B:$X,23,0)</f>
        <v>24</v>
      </c>
      <c r="F273">
        <f>E273/C273</f>
        <v>12</v>
      </c>
      <c r="G273">
        <f>VLOOKUP(D273,[5]Sheet1!$B:$X,16,0)</f>
        <v>72</v>
      </c>
      <c r="H273">
        <f t="shared" si="7"/>
        <v>36</v>
      </c>
      <c r="M273">
        <f>VLOOKUP(B273,[6]Sheet2!$A:$C,3,0)</f>
        <v>196</v>
      </c>
      <c r="N273" t="str">
        <f>VLOOKUP(A273,'[7]Master-April24'!$A:$AP,42,0)</f>
        <v>AWD</v>
      </c>
    </row>
    <row r="274" spans="1:14" x14ac:dyDescent="0.25">
      <c r="A274" t="s">
        <v>7342</v>
      </c>
      <c r="B274" t="s">
        <v>7340</v>
      </c>
      <c r="C274">
        <v>4</v>
      </c>
      <c r="D274">
        <v>3171</v>
      </c>
      <c r="G274">
        <f>VLOOKUP(D274,[5]Sheet1!$B:$X,16,0)</f>
        <v>12</v>
      </c>
      <c r="H274">
        <f t="shared" si="7"/>
        <v>3</v>
      </c>
      <c r="M274">
        <f>VLOOKUP(B274,[6]Sheet2!$A:$C,3,0)</f>
        <v>195</v>
      </c>
      <c r="N274" t="str">
        <f>VLOOKUP(A274,'[7]Master-April24'!$A:$AP,42,0)</f>
        <v>AWD</v>
      </c>
    </row>
    <row r="275" spans="1:14" x14ac:dyDescent="0.25">
      <c r="A275" t="s">
        <v>3460</v>
      </c>
      <c r="B275" t="s">
        <v>7280</v>
      </c>
      <c r="C275">
        <v>2</v>
      </c>
      <c r="D275">
        <v>929</v>
      </c>
      <c r="E275">
        <f>VLOOKUP(D275,[5]Sheet1!$B:$X,23,0)</f>
        <v>24</v>
      </c>
      <c r="F275">
        <f>E275/C275</f>
        <v>12</v>
      </c>
      <c r="G275">
        <f>VLOOKUP(D275,[5]Sheet1!$B:$X,16,0)</f>
        <v>144</v>
      </c>
      <c r="H275">
        <f t="shared" si="7"/>
        <v>72</v>
      </c>
      <c r="M275">
        <f>VLOOKUP(B275,[6]Sheet2!$A:$C,3,0)</f>
        <v>193</v>
      </c>
      <c r="N275" t="str">
        <f>VLOOKUP(A275,'[7]Master-April24'!$A:$AP,42,0)</f>
        <v>AWD</v>
      </c>
    </row>
    <row r="276" spans="1:14" x14ac:dyDescent="0.25">
      <c r="A276" t="s">
        <v>6523</v>
      </c>
      <c r="B276" t="s">
        <v>7716</v>
      </c>
      <c r="C276">
        <v>2</v>
      </c>
      <c r="D276" t="s">
        <v>8896</v>
      </c>
      <c r="E276" t="e">
        <f>VLOOKUP(D276,[5]Sheet1!$B:$X,23,0)</f>
        <v>#N/A</v>
      </c>
      <c r="F276" t="e">
        <f>E276/C276</f>
        <v>#N/A</v>
      </c>
      <c r="G276" t="e">
        <f>VLOOKUP(D276,[5]Sheet1!$B:$X,16,0)</f>
        <v>#N/A</v>
      </c>
      <c r="H276" t="e">
        <f t="shared" si="7"/>
        <v>#N/A</v>
      </c>
      <c r="M276">
        <f>VLOOKUP(B276,[6]Sheet2!$A:$C,3,0)</f>
        <v>192</v>
      </c>
      <c r="N276" t="str">
        <f>VLOOKUP(A276,'[7]Master-April24'!$A:$AP,42,0)</f>
        <v>AWD</v>
      </c>
    </row>
    <row r="277" spans="1:14" x14ac:dyDescent="0.25">
      <c r="A277" t="s">
        <v>7115</v>
      </c>
      <c r="B277" t="s">
        <v>7212</v>
      </c>
      <c r="C277">
        <v>2</v>
      </c>
      <c r="D277">
        <v>2309</v>
      </c>
      <c r="E277">
        <f>VLOOKUP(D277,[5]Sheet1!$B:$X,23,0)</f>
        <v>24</v>
      </c>
      <c r="F277">
        <f>E277/C277</f>
        <v>12</v>
      </c>
      <c r="G277">
        <f>VLOOKUP(D277,[5]Sheet1!$B:$X,16,0)</f>
        <v>144</v>
      </c>
      <c r="H277">
        <f t="shared" si="7"/>
        <v>72</v>
      </c>
      <c r="M277">
        <f>VLOOKUP(B277,[6]Sheet2!$A:$C,3,0)</f>
        <v>187</v>
      </c>
      <c r="N277" t="str">
        <f>VLOOKUP(A277,'[7]Master-April24'!$A:$AP,42,0)</f>
        <v>FBA</v>
      </c>
    </row>
    <row r="278" spans="1:14" x14ac:dyDescent="0.25">
      <c r="A278" t="s">
        <v>851</v>
      </c>
      <c r="B278" t="s">
        <v>7694</v>
      </c>
      <c r="C278">
        <v>2</v>
      </c>
      <c r="D278">
        <v>2007</v>
      </c>
      <c r="E278">
        <f>VLOOKUP(D278,[5]Sheet1!$B:$X,23,0)</f>
        <v>24</v>
      </c>
      <c r="F278">
        <f>E278/C278</f>
        <v>12</v>
      </c>
      <c r="G278">
        <f>VLOOKUP(D278,[5]Sheet1!$B:$X,16,0)</f>
        <v>144</v>
      </c>
      <c r="H278">
        <f t="shared" si="7"/>
        <v>72</v>
      </c>
      <c r="M278">
        <f>VLOOKUP(B278,[6]Sheet2!$A:$C,3,0)</f>
        <v>186</v>
      </c>
      <c r="N278" t="str">
        <f>VLOOKUP(A278,'[7]Master-April24'!$A:$AP,42,0)</f>
        <v>AWD</v>
      </c>
    </row>
    <row r="279" spans="1:14" x14ac:dyDescent="0.25">
      <c r="A279" t="s">
        <v>6568</v>
      </c>
      <c r="B279" t="s">
        <v>6911</v>
      </c>
      <c r="C279">
        <v>1</v>
      </c>
      <c r="D279">
        <v>540</v>
      </c>
      <c r="G279">
        <f>VLOOKUP(D279,[5]Sheet1!$B:$X,16,0)</f>
        <v>48</v>
      </c>
      <c r="H279">
        <f t="shared" si="7"/>
        <v>48</v>
      </c>
      <c r="M279">
        <f>VLOOKUP(B279,[6]Sheet2!$A:$C,3,0)</f>
        <v>185</v>
      </c>
      <c r="N279" t="str">
        <f>VLOOKUP(A279,'[7]Master-April24'!$A:$AP,42,0)</f>
        <v>AWD</v>
      </c>
    </row>
    <row r="280" spans="1:14" x14ac:dyDescent="0.25">
      <c r="A280" t="s">
        <v>1017</v>
      </c>
      <c r="B280" t="s">
        <v>6933</v>
      </c>
      <c r="C280">
        <v>6</v>
      </c>
      <c r="D280">
        <v>2140</v>
      </c>
      <c r="G280">
        <f>VLOOKUP(D280,[5]Sheet1!$B:$X,16,0)</f>
        <v>48</v>
      </c>
      <c r="H280">
        <f t="shared" si="7"/>
        <v>8</v>
      </c>
      <c r="M280">
        <f>VLOOKUP(B280,[6]Sheet2!$A:$C,3,0)</f>
        <v>184</v>
      </c>
      <c r="N280" t="str">
        <f>VLOOKUP(A280,'[7]Master-April24'!$A:$AP,42,0)</f>
        <v>AWD</v>
      </c>
    </row>
    <row r="281" spans="1:14" x14ac:dyDescent="0.25">
      <c r="A281" t="s">
        <v>2694</v>
      </c>
      <c r="B281" t="s">
        <v>8123</v>
      </c>
      <c r="C281">
        <v>2</v>
      </c>
      <c r="D281">
        <v>520</v>
      </c>
      <c r="G281">
        <f>VLOOKUP(D281,[5]Sheet1!$B:$X,16,0)</f>
        <v>36</v>
      </c>
      <c r="H281">
        <f t="shared" si="7"/>
        <v>18</v>
      </c>
      <c r="M281">
        <f>VLOOKUP(B281,[6]Sheet2!$A:$C,3,0)</f>
        <v>184</v>
      </c>
      <c r="N281" t="str">
        <f>VLOOKUP(A281,'[7]Master-April24'!$A:$AP,42,0)</f>
        <v>AWD</v>
      </c>
    </row>
    <row r="282" spans="1:14" x14ac:dyDescent="0.25">
      <c r="A282" t="s">
        <v>2074</v>
      </c>
      <c r="B282" t="s">
        <v>8761</v>
      </c>
      <c r="C282">
        <v>2</v>
      </c>
      <c r="D282">
        <v>39200</v>
      </c>
      <c r="G282">
        <f>VLOOKUP(D282,[5]Sheet1!$B:$X,16,0)</f>
        <v>24</v>
      </c>
      <c r="H282">
        <f t="shared" si="7"/>
        <v>12</v>
      </c>
      <c r="M282">
        <f>VLOOKUP(B282,[6]Sheet2!$A:$C,3,0)</f>
        <v>183</v>
      </c>
      <c r="N282" t="str">
        <f>VLOOKUP(A282,'[7]Master-April24'!$A:$AP,42,0)</f>
        <v>AWD</v>
      </c>
    </row>
    <row r="283" spans="1:14" x14ac:dyDescent="0.25">
      <c r="A283" t="s">
        <v>2328</v>
      </c>
      <c r="B283" t="s">
        <v>8683</v>
      </c>
      <c r="C283">
        <v>2</v>
      </c>
      <c r="D283">
        <v>4576436</v>
      </c>
      <c r="G283">
        <f>VLOOKUP(D283,[5]Sheet1!$B:$X,16,0)</f>
        <v>36</v>
      </c>
      <c r="H283">
        <f t="shared" si="7"/>
        <v>18</v>
      </c>
      <c r="M283">
        <f>VLOOKUP(B283,[6]Sheet2!$A:$C,3,0)</f>
        <v>180</v>
      </c>
      <c r="N283" t="str">
        <f>VLOOKUP(A283,'[7]Master-April24'!$A:$AP,42,0)</f>
        <v>FBA</v>
      </c>
    </row>
    <row r="284" spans="1:14" x14ac:dyDescent="0.25">
      <c r="A284" t="s">
        <v>2401</v>
      </c>
      <c r="B284" t="s">
        <v>7668</v>
      </c>
      <c r="C284">
        <v>4</v>
      </c>
      <c r="D284">
        <v>5013</v>
      </c>
      <c r="G284">
        <f>VLOOKUP(D284,[5]Sheet1!$B:$X,16,0)</f>
        <v>50</v>
      </c>
      <c r="H284">
        <f t="shared" si="7"/>
        <v>12.5</v>
      </c>
      <c r="M284">
        <f>VLOOKUP(B284,[6]Sheet2!$A:$C,3,0)</f>
        <v>178</v>
      </c>
      <c r="N284" t="str">
        <f>VLOOKUP(A284,'[7]Master-April24'!$A:$AP,42,0)</f>
        <v>AWD</v>
      </c>
    </row>
    <row r="285" spans="1:14" x14ac:dyDescent="0.25">
      <c r="A285" t="s">
        <v>2165</v>
      </c>
      <c r="B285" t="s">
        <v>8081</v>
      </c>
      <c r="C285">
        <v>4</v>
      </c>
      <c r="D285">
        <v>4107</v>
      </c>
      <c r="G285">
        <f>VLOOKUP(D285,[5]Sheet1!$B:$X,16,0)</f>
        <v>12</v>
      </c>
      <c r="H285">
        <f t="shared" si="7"/>
        <v>3</v>
      </c>
      <c r="M285">
        <f>VLOOKUP(B285,[6]Sheet2!$A:$C,3,0)</f>
        <v>177</v>
      </c>
      <c r="N285" t="str">
        <f>VLOOKUP(A285,'[7]Master-April24'!$A:$AP,42,0)</f>
        <v>AWD</v>
      </c>
    </row>
    <row r="286" spans="1:14" x14ac:dyDescent="0.25">
      <c r="A286" t="s">
        <v>6724</v>
      </c>
      <c r="B286" t="s">
        <v>6949</v>
      </c>
      <c r="C286">
        <v>6</v>
      </c>
      <c r="D286">
        <v>508</v>
      </c>
      <c r="G286">
        <f>VLOOKUP(D286,[5]Sheet1!$B:$X,16,0)</f>
        <v>48</v>
      </c>
      <c r="H286">
        <f t="shared" si="7"/>
        <v>8</v>
      </c>
      <c r="M286">
        <f>VLOOKUP(B286,[6]Sheet2!$A:$C,3,0)</f>
        <v>177</v>
      </c>
      <c r="N286" t="str">
        <f>VLOOKUP(A286,'[7]Master-April24'!$A:$AP,42,0)</f>
        <v>AWD</v>
      </c>
    </row>
    <row r="287" spans="1:14" x14ac:dyDescent="0.25">
      <c r="A287" t="s">
        <v>747</v>
      </c>
      <c r="B287" t="s">
        <v>7366</v>
      </c>
      <c r="C287">
        <v>6</v>
      </c>
      <c r="D287">
        <v>1812</v>
      </c>
      <c r="G287">
        <f>VLOOKUP(D287,[5]Sheet1!$B:$X,16,0)</f>
        <v>48</v>
      </c>
      <c r="H287">
        <f t="shared" si="7"/>
        <v>8</v>
      </c>
      <c r="M287">
        <f>VLOOKUP(B287,[6]Sheet2!$A:$C,3,0)</f>
        <v>176</v>
      </c>
      <c r="N287" t="str">
        <f>VLOOKUP(A287,'[7]Master-April24'!$A:$AP,42,0)</f>
        <v>AWD</v>
      </c>
    </row>
    <row r="288" spans="1:14" x14ac:dyDescent="0.25">
      <c r="A288" t="s">
        <v>3139</v>
      </c>
      <c r="B288" t="s">
        <v>7693</v>
      </c>
      <c r="C288">
        <v>2</v>
      </c>
      <c r="D288">
        <v>716</v>
      </c>
      <c r="E288">
        <f>VLOOKUP(D288,[5]Sheet1!$B:$X,23,0)</f>
        <v>24</v>
      </c>
      <c r="F288">
        <f>E288/C288</f>
        <v>12</v>
      </c>
      <c r="G288">
        <f>VLOOKUP(D288,[5]Sheet1!$B:$X,16,0)</f>
        <v>144</v>
      </c>
      <c r="H288">
        <f t="shared" si="7"/>
        <v>72</v>
      </c>
      <c r="M288">
        <f>VLOOKUP(B288,[6]Sheet2!$A:$C,3,0)</f>
        <v>176</v>
      </c>
      <c r="N288" t="str">
        <f>VLOOKUP(A288,'[7]Master-April24'!$A:$AP,42,0)</f>
        <v>AWD</v>
      </c>
    </row>
    <row r="289" spans="1:14" x14ac:dyDescent="0.25">
      <c r="A289" t="s">
        <v>7117</v>
      </c>
      <c r="B289" t="s">
        <v>7198</v>
      </c>
      <c r="C289">
        <v>4</v>
      </c>
      <c r="D289">
        <v>2309</v>
      </c>
      <c r="E289">
        <f>VLOOKUP(D289,[5]Sheet1!$B:$X,23,0)</f>
        <v>24</v>
      </c>
      <c r="F289">
        <f>E289/C289</f>
        <v>6</v>
      </c>
      <c r="G289">
        <f>VLOOKUP(D289,[5]Sheet1!$B:$X,16,0)</f>
        <v>144</v>
      </c>
      <c r="H289">
        <f t="shared" si="7"/>
        <v>36</v>
      </c>
      <c r="M289">
        <f>VLOOKUP(B289,[6]Sheet2!$A:$C,3,0)</f>
        <v>174</v>
      </c>
      <c r="N289" t="str">
        <f>VLOOKUP(A289,'[7]Master-April24'!$A:$AP,42,0)</f>
        <v>AWD</v>
      </c>
    </row>
    <row r="290" spans="1:14" x14ac:dyDescent="0.25">
      <c r="A290" t="s">
        <v>582</v>
      </c>
      <c r="B290" t="s">
        <v>7670</v>
      </c>
      <c r="C290">
        <v>1</v>
      </c>
      <c r="D290">
        <v>17081</v>
      </c>
      <c r="E290">
        <f>VLOOKUP(D290,[5]Sheet1!$B:$X,23,0)</f>
        <v>24</v>
      </c>
      <c r="F290">
        <f>E290/C290</f>
        <v>24</v>
      </c>
      <c r="G290">
        <f>VLOOKUP(D290,[5]Sheet1!$B:$X,16,0)</f>
        <v>144</v>
      </c>
      <c r="H290">
        <f t="shared" si="7"/>
        <v>144</v>
      </c>
      <c r="M290">
        <f>VLOOKUP(B290,[6]Sheet2!$A:$C,3,0)</f>
        <v>174</v>
      </c>
      <c r="N290" t="str">
        <f>VLOOKUP(A290,'[7]Master-April24'!$A:$AP,42,0)</f>
        <v>AWD</v>
      </c>
    </row>
    <row r="291" spans="1:14" x14ac:dyDescent="0.25">
      <c r="A291" t="s">
        <v>686</v>
      </c>
      <c r="B291" t="s">
        <v>7999</v>
      </c>
      <c r="C291">
        <v>1</v>
      </c>
      <c r="D291">
        <v>1770</v>
      </c>
      <c r="E291">
        <f>VLOOKUP(D291,[5]Sheet1!$B:$X,23,0)</f>
        <v>24</v>
      </c>
      <c r="F291">
        <f>E291/C291</f>
        <v>24</v>
      </c>
      <c r="G291">
        <f>VLOOKUP(D291,[5]Sheet1!$B:$X,16,0)</f>
        <v>144</v>
      </c>
      <c r="H291">
        <f t="shared" si="7"/>
        <v>144</v>
      </c>
      <c r="M291">
        <f>VLOOKUP(B291,[6]Sheet2!$A:$C,3,0)</f>
        <v>174</v>
      </c>
      <c r="N291" t="str">
        <f>VLOOKUP(A291,'[7]Master-April24'!$A:$AP,42,0)</f>
        <v>AWD</v>
      </c>
    </row>
    <row r="292" spans="1:14" x14ac:dyDescent="0.25">
      <c r="A292" t="s">
        <v>2224</v>
      </c>
      <c r="B292" t="s">
        <v>7235</v>
      </c>
      <c r="C292">
        <v>1</v>
      </c>
      <c r="D292">
        <v>4150</v>
      </c>
      <c r="G292">
        <f>VLOOKUP(D292,[5]Sheet1!$B:$X,16,0)</f>
        <v>12</v>
      </c>
      <c r="H292">
        <f t="shared" si="7"/>
        <v>12</v>
      </c>
      <c r="M292">
        <f>VLOOKUP(B292,[6]Sheet2!$A:$C,3,0)</f>
        <v>173</v>
      </c>
      <c r="N292" t="str">
        <f>VLOOKUP(A292,'[7]Master-April24'!$A:$AP,42,0)</f>
        <v>AWD</v>
      </c>
    </row>
    <row r="293" spans="1:14" x14ac:dyDescent="0.25">
      <c r="A293" t="s">
        <v>3909</v>
      </c>
      <c r="B293" t="s">
        <v>7626</v>
      </c>
      <c r="C293">
        <v>2</v>
      </c>
      <c r="D293">
        <v>569</v>
      </c>
      <c r="G293">
        <f>VLOOKUP(D293,[5]Sheet1!$B:$X,16,0)</f>
        <v>36</v>
      </c>
      <c r="H293">
        <f t="shared" si="7"/>
        <v>18</v>
      </c>
      <c r="M293">
        <f>VLOOKUP(B293,[6]Sheet2!$A:$C,3,0)</f>
        <v>172</v>
      </c>
      <c r="N293" t="str">
        <f>VLOOKUP(A293,'[7]Master-April24'!$A:$AP,42,0)</f>
        <v>AWD</v>
      </c>
    </row>
    <row r="294" spans="1:14" x14ac:dyDescent="0.25">
      <c r="A294" t="s">
        <v>8768</v>
      </c>
      <c r="B294" t="s">
        <v>8766</v>
      </c>
      <c r="C294">
        <v>1</v>
      </c>
      <c r="D294">
        <v>834</v>
      </c>
      <c r="G294">
        <f>VLOOKUP(D294,[5]Sheet1!$B:$X,16,0)</f>
        <v>24</v>
      </c>
      <c r="H294">
        <f t="shared" si="7"/>
        <v>24</v>
      </c>
      <c r="M294">
        <f>VLOOKUP(B294,[6]Sheet2!$A:$C,3,0)</f>
        <v>172</v>
      </c>
      <c r="N294" t="str">
        <f>VLOOKUP(A294,'[7]Master-April24'!$A:$AP,42,0)</f>
        <v>AWD</v>
      </c>
    </row>
    <row r="295" spans="1:14" x14ac:dyDescent="0.25">
      <c r="A295" t="s">
        <v>888</v>
      </c>
      <c r="B295" t="s">
        <v>8010</v>
      </c>
      <c r="C295">
        <v>1</v>
      </c>
      <c r="D295">
        <v>2024</v>
      </c>
      <c r="E295">
        <f>VLOOKUP(D295,[5]Sheet1!$B:$X,23,0)</f>
        <v>24</v>
      </c>
      <c r="F295">
        <f>E295/C295</f>
        <v>24</v>
      </c>
      <c r="G295">
        <f>VLOOKUP(D295,[5]Sheet1!$B:$X,16,0)</f>
        <v>144</v>
      </c>
      <c r="H295">
        <f t="shared" si="7"/>
        <v>144</v>
      </c>
      <c r="M295">
        <f>VLOOKUP(B295,[6]Sheet2!$A:$C,3,0)</f>
        <v>170</v>
      </c>
      <c r="N295" t="str">
        <f>VLOOKUP(A295,'[7]Master-April24'!$A:$AP,42,0)</f>
        <v>AWD</v>
      </c>
    </row>
    <row r="296" spans="1:14" x14ac:dyDescent="0.25">
      <c r="A296" t="s">
        <v>4865</v>
      </c>
      <c r="B296" t="s">
        <v>7064</v>
      </c>
      <c r="C296">
        <v>1</v>
      </c>
      <c r="D296">
        <v>8010</v>
      </c>
      <c r="G296">
        <f>VLOOKUP(D296,[5]Sheet1!$B:$X,16,0)</f>
        <v>10</v>
      </c>
      <c r="H296">
        <f t="shared" si="7"/>
        <v>10</v>
      </c>
      <c r="M296">
        <f>VLOOKUP(B296,[6]Sheet2!$A:$C,3,0)</f>
        <v>169</v>
      </c>
      <c r="N296" t="str">
        <f>VLOOKUP(A296,'[7]Master-April24'!$A:$AP,42,0)</f>
        <v>AWD</v>
      </c>
    </row>
    <row r="297" spans="1:14" x14ac:dyDescent="0.25">
      <c r="A297" t="s">
        <v>402</v>
      </c>
      <c r="B297" t="s">
        <v>7989</v>
      </c>
      <c r="C297">
        <v>2</v>
      </c>
      <c r="D297">
        <v>1616</v>
      </c>
      <c r="E297">
        <f>VLOOKUP(D297,[5]Sheet1!$B:$X,23,0)</f>
        <v>24</v>
      </c>
      <c r="F297">
        <f>E297/C297</f>
        <v>12</v>
      </c>
      <c r="G297">
        <f>VLOOKUP(D297,[5]Sheet1!$B:$X,16,0)</f>
        <v>144</v>
      </c>
      <c r="H297">
        <f t="shared" si="7"/>
        <v>72</v>
      </c>
      <c r="M297">
        <f>VLOOKUP(B297,[6]Sheet2!$A:$C,3,0)</f>
        <v>169</v>
      </c>
      <c r="N297" t="e">
        <f>VLOOKUP(A297,'[7]Master-April24'!$A:$AP,42,0)</f>
        <v>#N/A</v>
      </c>
    </row>
    <row r="298" spans="1:14" x14ac:dyDescent="0.25">
      <c r="A298" t="s">
        <v>3942</v>
      </c>
      <c r="B298" t="s">
        <v>7633</v>
      </c>
      <c r="C298">
        <v>6</v>
      </c>
      <c r="D298">
        <v>809</v>
      </c>
      <c r="E298">
        <f>VLOOKUP(D298,[5]Sheet1!$B:$X,23,0)</f>
        <v>24</v>
      </c>
      <c r="F298">
        <f>E298/C298</f>
        <v>4</v>
      </c>
      <c r="G298">
        <f>VLOOKUP(D298,[5]Sheet1!$B:$X,16,0)</f>
        <v>144</v>
      </c>
      <c r="H298">
        <f t="shared" si="7"/>
        <v>24</v>
      </c>
      <c r="M298">
        <f>VLOOKUP(B298,[6]Sheet2!$A:$C,3,0)</f>
        <v>168</v>
      </c>
      <c r="N298" t="e">
        <f>VLOOKUP(A298,'[7]Master-April24'!$A:$AP,42,0)</f>
        <v>#N/A</v>
      </c>
    </row>
    <row r="299" spans="1:14" x14ac:dyDescent="0.25">
      <c r="A299" t="s">
        <v>6731</v>
      </c>
      <c r="B299" t="s">
        <v>7633</v>
      </c>
      <c r="C299">
        <v>6</v>
      </c>
      <c r="D299">
        <v>809</v>
      </c>
      <c r="E299">
        <f>VLOOKUP(D299,[5]Sheet1!$B:$X,23,0)</f>
        <v>24</v>
      </c>
      <c r="F299">
        <f>E299/C299</f>
        <v>4</v>
      </c>
      <c r="G299">
        <f>VLOOKUP(D299,[5]Sheet1!$B:$X,16,0)</f>
        <v>144</v>
      </c>
      <c r="H299">
        <f t="shared" si="7"/>
        <v>24</v>
      </c>
      <c r="M299">
        <f>VLOOKUP(B299,[6]Sheet2!$A:$C,3,0)</f>
        <v>168</v>
      </c>
      <c r="N299" t="str">
        <f>VLOOKUP(A299,'[7]Master-April24'!$A:$AP,42,0)</f>
        <v>FBA</v>
      </c>
    </row>
    <row r="300" spans="1:14" x14ac:dyDescent="0.25">
      <c r="A300" t="s">
        <v>7405</v>
      </c>
      <c r="B300" t="s">
        <v>7370</v>
      </c>
      <c r="C300">
        <v>3</v>
      </c>
      <c r="D300">
        <v>1717</v>
      </c>
      <c r="E300">
        <f>VLOOKUP(D300,[5]Sheet1!$B:$X,23,0)</f>
        <v>24</v>
      </c>
      <c r="F300">
        <f>E300/C300</f>
        <v>8</v>
      </c>
      <c r="G300">
        <f>VLOOKUP(D300,[5]Sheet1!$B:$X,16,0)</f>
        <v>144</v>
      </c>
      <c r="H300">
        <f t="shared" si="7"/>
        <v>48</v>
      </c>
      <c r="M300">
        <f>VLOOKUP(B300,[6]Sheet2!$A:$C,3,0)</f>
        <v>167</v>
      </c>
      <c r="N300" t="str">
        <f>VLOOKUP(A300,'[7]Master-April24'!$A:$AP,42,0)</f>
        <v>AWD</v>
      </c>
    </row>
    <row r="301" spans="1:14" x14ac:dyDescent="0.25">
      <c r="A301" t="s">
        <v>7251</v>
      </c>
      <c r="B301" t="s">
        <v>7237</v>
      </c>
      <c r="C301">
        <v>4</v>
      </c>
      <c r="D301">
        <v>5012</v>
      </c>
      <c r="G301">
        <f>VLOOKUP(D301,[5]Sheet1!$B:$X,16,0)</f>
        <v>50</v>
      </c>
      <c r="H301">
        <f t="shared" si="7"/>
        <v>12.5</v>
      </c>
      <c r="M301">
        <f>VLOOKUP(B301,[6]Sheet2!$A:$C,3,0)</f>
        <v>166</v>
      </c>
      <c r="N301" t="str">
        <f>VLOOKUP(A301,'[7]Master-April24'!$A:$AP,42,0)</f>
        <v>AWD</v>
      </c>
    </row>
    <row r="302" spans="1:14" x14ac:dyDescent="0.25">
      <c r="A302" t="s">
        <v>2949</v>
      </c>
      <c r="B302" t="s">
        <v>8142</v>
      </c>
      <c r="C302">
        <v>2</v>
      </c>
      <c r="D302">
        <v>6004</v>
      </c>
      <c r="E302">
        <f>VLOOKUP(D302,[5]Sheet1!$B:$X,23,0)</f>
        <v>24</v>
      </c>
      <c r="F302">
        <f>E302/C302</f>
        <v>12</v>
      </c>
      <c r="G302">
        <f>VLOOKUP(D302,[5]Sheet1!$B:$X,16,0)</f>
        <v>144</v>
      </c>
      <c r="H302">
        <f t="shared" si="7"/>
        <v>72</v>
      </c>
      <c r="M302">
        <f>VLOOKUP(B302,[6]Sheet2!$A:$C,3,0)</f>
        <v>165</v>
      </c>
      <c r="N302" t="str">
        <f>VLOOKUP(A302,'[7]Master-April24'!$A:$AP,42,0)</f>
        <v>FBA</v>
      </c>
    </row>
    <row r="303" spans="1:14" x14ac:dyDescent="0.25">
      <c r="A303" t="s">
        <v>3012</v>
      </c>
      <c r="B303" t="s">
        <v>8147</v>
      </c>
      <c r="C303">
        <v>1</v>
      </c>
      <c r="D303" t="s">
        <v>3012</v>
      </c>
      <c r="E303" t="e">
        <f>VLOOKUP(D303,[5]Sheet1!$B:$X,23,0)</f>
        <v>#N/A</v>
      </c>
      <c r="F303" t="e">
        <f>E303/C303</f>
        <v>#N/A</v>
      </c>
      <c r="G303" t="e">
        <f>VLOOKUP(D303,[5]Sheet1!$B:$X,16,0)</f>
        <v>#N/A</v>
      </c>
      <c r="H303" t="e">
        <f t="shared" si="7"/>
        <v>#N/A</v>
      </c>
      <c r="M303">
        <f>VLOOKUP(B303,[6]Sheet2!$A:$C,3,0)</f>
        <v>161</v>
      </c>
      <c r="N303" t="str">
        <f>VLOOKUP(A303,'[7]Master-April24'!$A:$AP,42,0)</f>
        <v>AWD</v>
      </c>
    </row>
    <row r="304" spans="1:14" x14ac:dyDescent="0.25">
      <c r="A304" t="s">
        <v>6726</v>
      </c>
      <c r="B304" t="s">
        <v>6924</v>
      </c>
      <c r="C304">
        <v>2</v>
      </c>
      <c r="D304" t="s">
        <v>8892</v>
      </c>
      <c r="E304" t="e">
        <f>VLOOKUP(D304,[5]Sheet1!$B:$X,23,0)</f>
        <v>#N/A</v>
      </c>
      <c r="F304" t="e">
        <f>E304/C304</f>
        <v>#N/A</v>
      </c>
      <c r="G304" t="e">
        <f>VLOOKUP(D304,[5]Sheet1!$B:$X,16,0)</f>
        <v>#N/A</v>
      </c>
      <c r="H304" t="e">
        <f t="shared" si="7"/>
        <v>#N/A</v>
      </c>
      <c r="M304">
        <f>VLOOKUP(B304,[6]Sheet2!$A:$C,3,0)</f>
        <v>161</v>
      </c>
      <c r="N304" t="str">
        <f>VLOOKUP(A304,'[7]Master-April24'!$A:$AP,42,0)</f>
        <v>AWD</v>
      </c>
    </row>
    <row r="305" spans="1:14" x14ac:dyDescent="0.25">
      <c r="A305" t="s">
        <v>2613</v>
      </c>
      <c r="B305" t="s">
        <v>7400</v>
      </c>
      <c r="C305">
        <v>1</v>
      </c>
      <c r="D305">
        <v>512</v>
      </c>
      <c r="G305">
        <f>VLOOKUP(D305,[5]Sheet1!$B:$X,16,0)</f>
        <v>48</v>
      </c>
      <c r="H305">
        <f t="shared" si="7"/>
        <v>48</v>
      </c>
      <c r="M305">
        <f>VLOOKUP(B305,[6]Sheet2!$A:$C,3,0)</f>
        <v>160</v>
      </c>
      <c r="N305" t="str">
        <f>VLOOKUP(A305,'[7]Master-April24'!$A:$AP,42,0)</f>
        <v>AWD</v>
      </c>
    </row>
    <row r="306" spans="1:14" x14ac:dyDescent="0.25">
      <c r="A306" t="s">
        <v>1079</v>
      </c>
      <c r="B306" t="s">
        <v>8026</v>
      </c>
      <c r="C306">
        <v>2</v>
      </c>
      <c r="D306">
        <v>2206</v>
      </c>
      <c r="E306">
        <f>VLOOKUP(D306,[5]Sheet1!$B:$X,23,0)</f>
        <v>24</v>
      </c>
      <c r="F306">
        <f>E306/C306</f>
        <v>12</v>
      </c>
      <c r="G306">
        <f>VLOOKUP(D306,[5]Sheet1!$B:$X,16,0)</f>
        <v>144</v>
      </c>
      <c r="H306">
        <f t="shared" si="7"/>
        <v>72</v>
      </c>
      <c r="M306">
        <f>VLOOKUP(B306,[6]Sheet2!$A:$C,3,0)</f>
        <v>160</v>
      </c>
      <c r="N306" t="str">
        <f>VLOOKUP(A306,'[7]Master-April24'!$A:$AP,42,0)</f>
        <v>AWD</v>
      </c>
    </row>
    <row r="307" spans="1:14" x14ac:dyDescent="0.25">
      <c r="A307" t="s">
        <v>8807</v>
      </c>
      <c r="B307" t="s">
        <v>8810</v>
      </c>
      <c r="C307">
        <v>3</v>
      </c>
      <c r="D307">
        <v>362</v>
      </c>
      <c r="G307">
        <f>VLOOKUP(D307,[5]Sheet1!$B:$X,16,0)</f>
        <v>24</v>
      </c>
      <c r="H307">
        <f t="shared" si="7"/>
        <v>8</v>
      </c>
      <c r="M307">
        <f>VLOOKUP(B307,[6]Sheet2!$A:$C,3,0)</f>
        <v>159</v>
      </c>
      <c r="N307" t="e">
        <f>VLOOKUP(A307,'[7]Master-April24'!$A:$AP,42,0)</f>
        <v>#N/A</v>
      </c>
    </row>
    <row r="308" spans="1:14" x14ac:dyDescent="0.25">
      <c r="A308" t="s">
        <v>2156</v>
      </c>
      <c r="B308" t="s">
        <v>8078</v>
      </c>
      <c r="C308">
        <v>4</v>
      </c>
      <c r="D308">
        <v>4104</v>
      </c>
      <c r="G308">
        <f>VLOOKUP(D308,[5]Sheet1!$B:$X,16,0)</f>
        <v>12</v>
      </c>
      <c r="H308">
        <f t="shared" si="7"/>
        <v>3</v>
      </c>
      <c r="M308">
        <f>VLOOKUP(B308,[6]Sheet2!$A:$C,3,0)</f>
        <v>158</v>
      </c>
      <c r="N308" t="str">
        <f>VLOOKUP(A308,'[7]Master-April24'!$A:$AP,42,0)</f>
        <v>AWD</v>
      </c>
    </row>
    <row r="309" spans="1:14" x14ac:dyDescent="0.25">
      <c r="A309" t="s">
        <v>865</v>
      </c>
      <c r="B309" t="s">
        <v>8006</v>
      </c>
      <c r="C309">
        <v>1</v>
      </c>
      <c r="D309">
        <v>2012</v>
      </c>
      <c r="E309">
        <f>VLOOKUP(D309,[5]Sheet1!$B:$X,23,0)</f>
        <v>24</v>
      </c>
      <c r="F309">
        <f>E309/C309</f>
        <v>24</v>
      </c>
      <c r="G309">
        <f>VLOOKUP(D309,[5]Sheet1!$B:$X,16,0)</f>
        <v>72</v>
      </c>
      <c r="H309">
        <f t="shared" si="7"/>
        <v>72</v>
      </c>
      <c r="M309">
        <f>VLOOKUP(B309,[6]Sheet2!$A:$C,3,0)</f>
        <v>158</v>
      </c>
      <c r="N309" t="str">
        <f>VLOOKUP(A309,'[7]Master-April24'!$A:$AP,42,0)</f>
        <v>AWD</v>
      </c>
    </row>
    <row r="310" spans="1:14" x14ac:dyDescent="0.25">
      <c r="A310" t="s">
        <v>907</v>
      </c>
      <c r="B310" t="s">
        <v>7181</v>
      </c>
      <c r="C310">
        <v>1</v>
      </c>
      <c r="D310">
        <v>203</v>
      </c>
      <c r="E310">
        <f>VLOOKUP(D310,[5]Sheet1!$B:$X,23,0)</f>
        <v>24</v>
      </c>
      <c r="F310">
        <f>E310/C310</f>
        <v>24</v>
      </c>
      <c r="G310">
        <f>VLOOKUP(D310,[5]Sheet1!$B:$X,16,0)</f>
        <v>144</v>
      </c>
      <c r="H310">
        <f t="shared" si="7"/>
        <v>144</v>
      </c>
      <c r="M310">
        <f>VLOOKUP(B310,[6]Sheet2!$A:$C,3,0)</f>
        <v>158</v>
      </c>
      <c r="N310" t="str">
        <f>VLOOKUP(A310,'[7]Master-April24'!$A:$AP,42,0)</f>
        <v>AWD</v>
      </c>
    </row>
    <row r="311" spans="1:14" x14ac:dyDescent="0.25">
      <c r="A311" t="s">
        <v>2556</v>
      </c>
      <c r="B311" t="s">
        <v>7661</v>
      </c>
      <c r="C311">
        <v>1</v>
      </c>
      <c r="D311">
        <v>5090</v>
      </c>
      <c r="G311">
        <f>VLOOKUP(D311,[5]Sheet1!$B:$X,16,0)</f>
        <v>48</v>
      </c>
      <c r="H311">
        <f t="shared" si="7"/>
        <v>48</v>
      </c>
      <c r="M311">
        <f>VLOOKUP(B311,[6]Sheet2!$A:$C,3,0)</f>
        <v>157</v>
      </c>
      <c r="N311" t="str">
        <f>VLOOKUP(A311,'[7]Master-April24'!$A:$AP,42,0)</f>
        <v>AWD</v>
      </c>
    </row>
    <row r="312" spans="1:14" x14ac:dyDescent="0.25">
      <c r="A312" t="s">
        <v>3199</v>
      </c>
      <c r="B312" t="s">
        <v>8745</v>
      </c>
      <c r="C312">
        <v>2</v>
      </c>
      <c r="D312">
        <v>744</v>
      </c>
      <c r="E312">
        <f>VLOOKUP(D312,[5]Sheet1!$B:$X,23,0)</f>
        <v>24</v>
      </c>
      <c r="F312">
        <f>E312/C312</f>
        <v>12</v>
      </c>
      <c r="G312">
        <f>VLOOKUP(D312,[5]Sheet1!$B:$X,16,0)</f>
        <v>144</v>
      </c>
      <c r="H312">
        <f t="shared" si="7"/>
        <v>72</v>
      </c>
      <c r="M312">
        <f>VLOOKUP(B312,[6]Sheet2!$A:$C,3,0)</f>
        <v>157</v>
      </c>
      <c r="N312" t="str">
        <f>VLOOKUP(A312,'[7]Master-April24'!$A:$AP,42,0)</f>
        <v>AWD</v>
      </c>
    </row>
    <row r="313" spans="1:14" x14ac:dyDescent="0.25">
      <c r="A313" t="s">
        <v>7314</v>
      </c>
      <c r="B313" t="s">
        <v>7667</v>
      </c>
      <c r="C313">
        <v>2</v>
      </c>
      <c r="D313">
        <v>641</v>
      </c>
      <c r="G313">
        <f>VLOOKUP(D313,[5]Sheet1!$B:$X,16,0)</f>
        <v>24</v>
      </c>
      <c r="H313">
        <f t="shared" si="7"/>
        <v>12</v>
      </c>
      <c r="M313">
        <f>VLOOKUP(B313,[6]Sheet2!$A:$C,3,0)</f>
        <v>155</v>
      </c>
      <c r="N313" t="str">
        <f>VLOOKUP(A313,'[7]Master-April24'!$A:$AP,42,0)</f>
        <v>AWD</v>
      </c>
    </row>
    <row r="314" spans="1:14" x14ac:dyDescent="0.25">
      <c r="A314" t="s">
        <v>1465</v>
      </c>
      <c r="B314" t="s">
        <v>7259</v>
      </c>
      <c r="C314">
        <v>1</v>
      </c>
      <c r="D314">
        <v>3124</v>
      </c>
      <c r="G314">
        <f>VLOOKUP(D314,[5]Sheet1!$B:$X,16,0)</f>
        <v>24</v>
      </c>
      <c r="H314">
        <f t="shared" si="7"/>
        <v>24</v>
      </c>
      <c r="M314">
        <f>VLOOKUP(B314,[6]Sheet2!$A:$C,3,0)</f>
        <v>155</v>
      </c>
      <c r="N314" t="str">
        <f>VLOOKUP(A314,'[7]Master-April24'!$A:$AP,42,0)</f>
        <v>AWD</v>
      </c>
    </row>
    <row r="315" spans="1:14" x14ac:dyDescent="0.25">
      <c r="A315" t="s">
        <v>860</v>
      </c>
      <c r="B315" t="s">
        <v>8004</v>
      </c>
      <c r="C315">
        <v>2</v>
      </c>
      <c r="D315">
        <v>2010</v>
      </c>
      <c r="E315">
        <f>VLOOKUP(D315,[5]Sheet1!$B:$X,23,0)</f>
        <v>24</v>
      </c>
      <c r="F315">
        <f>E315/C315</f>
        <v>12</v>
      </c>
      <c r="G315">
        <f>VLOOKUP(D315,[5]Sheet1!$B:$X,16,0)</f>
        <v>144</v>
      </c>
      <c r="H315">
        <f t="shared" si="7"/>
        <v>72</v>
      </c>
      <c r="M315">
        <f>VLOOKUP(B315,[6]Sheet2!$A:$C,3,0)</f>
        <v>154</v>
      </c>
      <c r="N315" t="str">
        <f>VLOOKUP(A315,'[7]Master-April24'!$A:$AP,42,0)</f>
        <v>AWD</v>
      </c>
    </row>
    <row r="316" spans="1:14" x14ac:dyDescent="0.25">
      <c r="A316" t="s">
        <v>886</v>
      </c>
      <c r="B316" t="s">
        <v>8009</v>
      </c>
      <c r="C316">
        <v>2</v>
      </c>
      <c r="D316">
        <v>2023</v>
      </c>
      <c r="E316">
        <f>VLOOKUP(D316,[5]Sheet1!$B:$X,23,0)</f>
        <v>24</v>
      </c>
      <c r="F316">
        <f>E316/C316</f>
        <v>12</v>
      </c>
      <c r="G316">
        <f>VLOOKUP(D316,[5]Sheet1!$B:$X,16,0)</f>
        <v>144</v>
      </c>
      <c r="H316">
        <f t="shared" si="7"/>
        <v>72</v>
      </c>
      <c r="M316">
        <f>VLOOKUP(B316,[6]Sheet2!$A:$C,3,0)</f>
        <v>153</v>
      </c>
      <c r="N316" t="str">
        <f>VLOOKUP(A316,'[7]Master-April24'!$A:$AP,42,0)</f>
        <v>AWD</v>
      </c>
    </row>
    <row r="317" spans="1:14" x14ac:dyDescent="0.25">
      <c r="A317" t="s">
        <v>3198</v>
      </c>
      <c r="B317" t="s">
        <v>8157</v>
      </c>
      <c r="C317">
        <v>1</v>
      </c>
      <c r="D317">
        <v>744</v>
      </c>
      <c r="E317">
        <f>VLOOKUP(D317,[5]Sheet1!$B:$X,23,0)</f>
        <v>24</v>
      </c>
      <c r="F317">
        <f>E317/C317</f>
        <v>24</v>
      </c>
      <c r="G317">
        <f>VLOOKUP(D317,[5]Sheet1!$B:$X,16,0)</f>
        <v>144</v>
      </c>
      <c r="H317">
        <f t="shared" si="7"/>
        <v>144</v>
      </c>
      <c r="M317">
        <f>VLOOKUP(B317,[6]Sheet2!$A:$C,3,0)</f>
        <v>153</v>
      </c>
      <c r="N317" t="str">
        <f>VLOOKUP(A317,'[7]Master-April24'!$A:$AP,42,0)</f>
        <v>AWD</v>
      </c>
    </row>
    <row r="318" spans="1:14" x14ac:dyDescent="0.25">
      <c r="A318" t="s">
        <v>3967</v>
      </c>
      <c r="B318" t="s">
        <v>7996</v>
      </c>
      <c r="C318">
        <v>12</v>
      </c>
      <c r="D318">
        <v>1753</v>
      </c>
      <c r="E318">
        <f>VLOOKUP(D318,[5]Sheet1!$B:$X,23,0)</f>
        <v>24</v>
      </c>
      <c r="F318">
        <f>E318/C318</f>
        <v>2</v>
      </c>
      <c r="G318">
        <f>VLOOKUP(D318,[5]Sheet1!$B:$X,16,0)</f>
        <v>144</v>
      </c>
      <c r="H318">
        <f t="shared" si="7"/>
        <v>12</v>
      </c>
      <c r="M318">
        <f>VLOOKUP(B318,[6]Sheet2!$A:$C,3,0)</f>
        <v>152</v>
      </c>
      <c r="N318" t="str">
        <f>VLOOKUP(A318,'[7]Master-April24'!$A:$AP,42,0)</f>
        <v>AWD</v>
      </c>
    </row>
    <row r="319" spans="1:14" x14ac:dyDescent="0.25">
      <c r="A319" t="s">
        <v>2980</v>
      </c>
      <c r="B319" t="s">
        <v>7201</v>
      </c>
      <c r="C319">
        <v>1</v>
      </c>
      <c r="D319">
        <v>6018</v>
      </c>
      <c r="G319">
        <f>VLOOKUP(D319,[5]Sheet1!$B:$X,16,0)</f>
        <v>24</v>
      </c>
      <c r="H319">
        <f t="shared" si="7"/>
        <v>24</v>
      </c>
      <c r="M319">
        <f>VLOOKUP(B319,[6]Sheet2!$A:$C,3,0)</f>
        <v>152</v>
      </c>
      <c r="N319" t="str">
        <f>VLOOKUP(A319,'[7]Master-April24'!$A:$AP,42,0)</f>
        <v>FBA</v>
      </c>
    </row>
    <row r="320" spans="1:14" x14ac:dyDescent="0.25">
      <c r="A320" t="s">
        <v>914</v>
      </c>
      <c r="B320" t="s">
        <v>8017</v>
      </c>
      <c r="C320">
        <v>2</v>
      </c>
      <c r="D320">
        <v>2043</v>
      </c>
      <c r="E320">
        <f>VLOOKUP(D320,[5]Sheet1!$B:$X,23,0)</f>
        <v>24</v>
      </c>
      <c r="F320">
        <f>E320/C320</f>
        <v>12</v>
      </c>
      <c r="G320">
        <f>VLOOKUP(D320,[5]Sheet1!$B:$X,16,0)</f>
        <v>144</v>
      </c>
      <c r="H320">
        <f t="shared" si="7"/>
        <v>72</v>
      </c>
      <c r="M320">
        <f>VLOOKUP(B320,[6]Sheet2!$A:$C,3,0)</f>
        <v>148</v>
      </c>
      <c r="N320" t="str">
        <f>VLOOKUP(A320,'[7]Master-April24'!$A:$AP,42,0)</f>
        <v>AWD</v>
      </c>
    </row>
    <row r="321" spans="1:14" x14ac:dyDescent="0.25">
      <c r="A321" t="s">
        <v>2866</v>
      </c>
      <c r="B321" t="s">
        <v>7571</v>
      </c>
      <c r="C321">
        <v>6</v>
      </c>
      <c r="D321">
        <v>563</v>
      </c>
      <c r="G321">
        <f>VLOOKUP(D321,[5]Sheet1!$B:$X,16,0)</f>
        <v>24</v>
      </c>
      <c r="H321">
        <f t="shared" si="7"/>
        <v>4</v>
      </c>
      <c r="M321">
        <f>VLOOKUP(B321,[6]Sheet2!$A:$C,3,0)</f>
        <v>146</v>
      </c>
      <c r="N321" t="str">
        <f>VLOOKUP(A321,'[7]Master-April24'!$A:$AP,42,0)</f>
        <v>AWD</v>
      </c>
    </row>
    <row r="322" spans="1:14" x14ac:dyDescent="0.25">
      <c r="A322" t="s">
        <v>6729</v>
      </c>
      <c r="B322" t="s">
        <v>7711</v>
      </c>
      <c r="C322">
        <v>2</v>
      </c>
      <c r="D322">
        <v>804</v>
      </c>
      <c r="E322">
        <f>VLOOKUP(D322,[5]Sheet1!$B:$X,23,0)</f>
        <v>24</v>
      </c>
      <c r="F322">
        <f>E322/C322</f>
        <v>12</v>
      </c>
      <c r="G322">
        <f>VLOOKUP(D322,[5]Sheet1!$B:$X,16,0)</f>
        <v>144</v>
      </c>
      <c r="H322">
        <f t="shared" ref="H322:H385" si="8">G322/C322</f>
        <v>72</v>
      </c>
      <c r="M322">
        <f>VLOOKUP(B322,[6]Sheet2!$A:$C,3,0)</f>
        <v>146</v>
      </c>
      <c r="N322" t="str">
        <f>VLOOKUP(A322,'[7]Master-April24'!$A:$AP,42,0)</f>
        <v>AWD</v>
      </c>
    </row>
    <row r="323" spans="1:14" x14ac:dyDescent="0.25">
      <c r="A323" t="s">
        <v>8756</v>
      </c>
      <c r="B323" t="s">
        <v>8750</v>
      </c>
      <c r="C323">
        <v>1</v>
      </c>
      <c r="D323">
        <v>737</v>
      </c>
      <c r="E323">
        <f>VLOOKUP(D323,[5]Sheet1!$B:$X,23,0)</f>
        <v>24</v>
      </c>
      <c r="F323">
        <f>E323/C323</f>
        <v>24</v>
      </c>
      <c r="G323">
        <f>VLOOKUP(D323,[5]Sheet1!$B:$X,16,0)</f>
        <v>144</v>
      </c>
      <c r="H323">
        <f t="shared" si="8"/>
        <v>144</v>
      </c>
      <c r="M323">
        <f>VLOOKUP(B323,[6]Sheet2!$A:$C,3,0)</f>
        <v>146</v>
      </c>
      <c r="N323" t="str">
        <f>VLOOKUP(A323,'[7]Master-April24'!$A:$AP,42,0)</f>
        <v>AWD</v>
      </c>
    </row>
    <row r="324" spans="1:14" x14ac:dyDescent="0.25">
      <c r="A324" t="s">
        <v>6725</v>
      </c>
      <c r="B324" t="s">
        <v>7713</v>
      </c>
      <c r="C324">
        <v>2</v>
      </c>
      <c r="D324" t="s">
        <v>8891</v>
      </c>
      <c r="E324" t="e">
        <f>VLOOKUP(D324,[5]Sheet1!$B:$X,23,0)</f>
        <v>#N/A</v>
      </c>
      <c r="F324" t="e">
        <f>E324/C324</f>
        <v>#N/A</v>
      </c>
      <c r="G324" t="e">
        <f>VLOOKUP(D324,[5]Sheet1!$B:$X,16,0)</f>
        <v>#N/A</v>
      </c>
      <c r="H324" t="e">
        <f t="shared" si="8"/>
        <v>#N/A</v>
      </c>
      <c r="M324">
        <f>VLOOKUP(B324,[6]Sheet2!$A:$C,3,0)</f>
        <v>146</v>
      </c>
      <c r="N324" t="str">
        <f>VLOOKUP(A324,'[7]Master-April24'!$A:$AP,42,0)</f>
        <v>AWD</v>
      </c>
    </row>
    <row r="325" spans="1:14" x14ac:dyDescent="0.25">
      <c r="A325" t="s">
        <v>2779</v>
      </c>
      <c r="B325" t="s">
        <v>7382</v>
      </c>
      <c r="C325">
        <v>1</v>
      </c>
      <c r="D325">
        <v>542</v>
      </c>
      <c r="G325">
        <f>VLOOKUP(D325,[5]Sheet1!$B:$X,16,0)</f>
        <v>48</v>
      </c>
      <c r="H325">
        <f t="shared" si="8"/>
        <v>48</v>
      </c>
      <c r="M325">
        <f>VLOOKUP(B325,[6]Sheet2!$A:$C,3,0)</f>
        <v>145</v>
      </c>
      <c r="N325" t="str">
        <f>VLOOKUP(A325,'[7]Master-April24'!$A:$AP,42,0)</f>
        <v>AWD</v>
      </c>
    </row>
    <row r="326" spans="1:14" x14ac:dyDescent="0.25">
      <c r="A326" t="s">
        <v>1347</v>
      </c>
      <c r="B326" t="s">
        <v>7353</v>
      </c>
      <c r="C326">
        <v>2</v>
      </c>
      <c r="D326">
        <v>2901</v>
      </c>
      <c r="G326">
        <f>VLOOKUP(D326,[5]Sheet1!$B:$X,16,0)</f>
        <v>48</v>
      </c>
      <c r="H326">
        <f t="shared" si="8"/>
        <v>24</v>
      </c>
      <c r="M326">
        <f>VLOOKUP(B326,[6]Sheet2!$A:$C,3,0)</f>
        <v>144</v>
      </c>
      <c r="N326" t="str">
        <f>VLOOKUP(A326,'[7]Master-April24'!$A:$AP,42,0)</f>
        <v>AWD</v>
      </c>
    </row>
    <row r="327" spans="1:14" x14ac:dyDescent="0.25">
      <c r="A327" t="s">
        <v>3309</v>
      </c>
      <c r="B327" t="s">
        <v>8166</v>
      </c>
      <c r="C327">
        <v>6</v>
      </c>
      <c r="D327">
        <v>805</v>
      </c>
      <c r="E327">
        <f>VLOOKUP(D327,[5]Sheet1!$B:$X,23,0)</f>
        <v>24</v>
      </c>
      <c r="F327">
        <f>E327/C327</f>
        <v>4</v>
      </c>
      <c r="G327">
        <f>VLOOKUP(D327,[5]Sheet1!$B:$X,16,0)</f>
        <v>144</v>
      </c>
      <c r="H327">
        <f t="shared" si="8"/>
        <v>24</v>
      </c>
      <c r="M327">
        <f>VLOOKUP(B327,[6]Sheet2!$A:$C,3,0)</f>
        <v>142</v>
      </c>
      <c r="N327" t="str">
        <f>VLOOKUP(A327,'[7]Master-April24'!$A:$AP,42,0)</f>
        <v>AWD</v>
      </c>
    </row>
    <row r="328" spans="1:14" x14ac:dyDescent="0.25">
      <c r="A328" t="s">
        <v>1416</v>
      </c>
      <c r="B328" t="s">
        <v>8042</v>
      </c>
      <c r="C328">
        <v>4</v>
      </c>
      <c r="D328">
        <v>3107</v>
      </c>
      <c r="E328">
        <f>VLOOKUP(D328,[5]Sheet1!$B:$X,23,0)</f>
        <v>24</v>
      </c>
      <c r="F328">
        <f>E328/C328</f>
        <v>6</v>
      </c>
      <c r="G328">
        <f>VLOOKUP(D328,[5]Sheet1!$B:$X,16,0)</f>
        <v>144</v>
      </c>
      <c r="H328">
        <f t="shared" si="8"/>
        <v>36</v>
      </c>
      <c r="M328">
        <f>VLOOKUP(B328,[6]Sheet2!$A:$C,3,0)</f>
        <v>141</v>
      </c>
      <c r="N328" t="str">
        <f>VLOOKUP(A328,'[7]Master-April24'!$A:$AP,42,0)</f>
        <v>AWD</v>
      </c>
    </row>
    <row r="329" spans="1:14" x14ac:dyDescent="0.25">
      <c r="A329" t="s">
        <v>392</v>
      </c>
      <c r="B329" t="s">
        <v>7546</v>
      </c>
      <c r="C329">
        <v>1</v>
      </c>
      <c r="D329">
        <v>1613</v>
      </c>
      <c r="E329">
        <f>VLOOKUP(D329,[5]Sheet1!$B:$X,23,0)</f>
        <v>24</v>
      </c>
      <c r="F329">
        <f>E329/C329</f>
        <v>24</v>
      </c>
      <c r="G329">
        <f>VLOOKUP(D329,[5]Sheet1!$B:$X,16,0)</f>
        <v>144</v>
      </c>
      <c r="H329">
        <f t="shared" si="8"/>
        <v>144</v>
      </c>
      <c r="M329">
        <f>VLOOKUP(B329,[6]Sheet2!$A:$C,3,0)</f>
        <v>141</v>
      </c>
      <c r="N329" t="str">
        <f>VLOOKUP(A329,'[7]Master-April24'!$A:$AP,42,0)</f>
        <v>AWD</v>
      </c>
    </row>
    <row r="330" spans="1:14" x14ac:dyDescent="0.25">
      <c r="A330" t="s">
        <v>1510</v>
      </c>
      <c r="B330" t="s">
        <v>7392</v>
      </c>
      <c r="C330">
        <v>1</v>
      </c>
      <c r="D330">
        <v>3142</v>
      </c>
      <c r="G330">
        <f>VLOOKUP(D330,[5]Sheet1!$B:$X,16,0)</f>
        <v>12</v>
      </c>
      <c r="H330">
        <f t="shared" si="8"/>
        <v>12</v>
      </c>
      <c r="M330">
        <f>VLOOKUP(B330,[6]Sheet2!$A:$C,3,0)</f>
        <v>140</v>
      </c>
      <c r="N330" t="str">
        <f>VLOOKUP(A330,'[7]Master-April24'!$A:$AP,42,0)</f>
        <v>AWD</v>
      </c>
    </row>
    <row r="331" spans="1:14" x14ac:dyDescent="0.25">
      <c r="A331" t="s">
        <v>2478</v>
      </c>
      <c r="B331" t="s">
        <v>8100</v>
      </c>
      <c r="C331">
        <v>4</v>
      </c>
      <c r="D331">
        <v>5051</v>
      </c>
      <c r="G331">
        <f>VLOOKUP(D331,[5]Sheet1!$B:$X,16,0)</f>
        <v>48</v>
      </c>
      <c r="H331">
        <f t="shared" si="8"/>
        <v>12</v>
      </c>
      <c r="M331">
        <f>VLOOKUP(B331,[6]Sheet2!$A:$C,3,0)</f>
        <v>140</v>
      </c>
      <c r="N331" t="str">
        <f>VLOOKUP(A331,'[7]Master-April24'!$A:$AP,42,0)</f>
        <v>AWD</v>
      </c>
    </row>
    <row r="332" spans="1:14" x14ac:dyDescent="0.25">
      <c r="A332" t="s">
        <v>2983</v>
      </c>
      <c r="B332" t="s">
        <v>8145</v>
      </c>
      <c r="C332">
        <v>6</v>
      </c>
      <c r="D332">
        <v>601</v>
      </c>
      <c r="E332">
        <f>VLOOKUP(D332,[5]Sheet1!$B:$X,23,0)</f>
        <v>24</v>
      </c>
      <c r="F332">
        <f>E332/C332</f>
        <v>4</v>
      </c>
      <c r="G332">
        <f>VLOOKUP(D332,[5]Sheet1!$B:$X,16,0)</f>
        <v>144</v>
      </c>
      <c r="H332">
        <f t="shared" si="8"/>
        <v>24</v>
      </c>
      <c r="M332">
        <f>VLOOKUP(B332,[6]Sheet2!$A:$C,3,0)</f>
        <v>140</v>
      </c>
      <c r="N332" t="str">
        <f>VLOOKUP(A332,'[7]Master-April24'!$A:$AP,42,0)</f>
        <v>AWD</v>
      </c>
    </row>
    <row r="333" spans="1:14" x14ac:dyDescent="0.25">
      <c r="A333" t="s">
        <v>3324</v>
      </c>
      <c r="B333" t="s">
        <v>7430</v>
      </c>
      <c r="C333">
        <v>4</v>
      </c>
      <c r="D333">
        <v>837</v>
      </c>
      <c r="E333">
        <f>VLOOKUP(D333,[5]Sheet1!$B:$X,23,0)</f>
        <v>24</v>
      </c>
      <c r="F333">
        <f>E333/C333</f>
        <v>6</v>
      </c>
      <c r="G333">
        <f>VLOOKUP(D333,[5]Sheet1!$B:$X,16,0)</f>
        <v>144</v>
      </c>
      <c r="H333">
        <f t="shared" si="8"/>
        <v>36</v>
      </c>
      <c r="M333">
        <f>VLOOKUP(B333,[6]Sheet2!$A:$C,3,0)</f>
        <v>138</v>
      </c>
      <c r="N333" t="str">
        <f>VLOOKUP(A333,'[7]Master-April24'!$A:$AP,42,0)</f>
        <v>AWD</v>
      </c>
    </row>
    <row r="334" spans="1:14" x14ac:dyDescent="0.25">
      <c r="A334" t="s">
        <v>2303</v>
      </c>
      <c r="B334" t="s">
        <v>7576</v>
      </c>
      <c r="C334">
        <v>2</v>
      </c>
      <c r="D334" t="s">
        <v>2302</v>
      </c>
      <c r="E334">
        <f>VLOOKUP(D334,[5]Sheet1!$B:$X,23,0)</f>
        <v>24</v>
      </c>
      <c r="F334">
        <f>E334/C334</f>
        <v>12</v>
      </c>
      <c r="G334">
        <f>VLOOKUP(D334,[5]Sheet1!$B:$X,16,0)</f>
        <v>144</v>
      </c>
      <c r="H334">
        <f t="shared" si="8"/>
        <v>72</v>
      </c>
      <c r="M334">
        <f>VLOOKUP(B334,[6]Sheet2!$A:$C,3,0)</f>
        <v>138</v>
      </c>
      <c r="N334" t="str">
        <f>VLOOKUP(A334,'[7]Master-April24'!$A:$AP,42,0)</f>
        <v>AWD</v>
      </c>
    </row>
    <row r="335" spans="1:14" x14ac:dyDescent="0.25">
      <c r="A335" t="s">
        <v>225</v>
      </c>
      <c r="B335" t="s">
        <v>7982</v>
      </c>
      <c r="C335">
        <v>1</v>
      </c>
      <c r="D335">
        <v>1236</v>
      </c>
      <c r="E335">
        <f>VLOOKUP(D335,[5]Sheet1!$B:$X,23,0)</f>
        <v>12</v>
      </c>
      <c r="F335">
        <f>E335/C335</f>
        <v>12</v>
      </c>
      <c r="G335">
        <f>VLOOKUP(D335,[5]Sheet1!$B:$X,16,0)</f>
        <v>72</v>
      </c>
      <c r="H335">
        <f t="shared" si="8"/>
        <v>72</v>
      </c>
      <c r="M335">
        <f>VLOOKUP(B335,[6]Sheet2!$A:$C,3,0)</f>
        <v>137</v>
      </c>
      <c r="N335" t="str">
        <f>VLOOKUP(A335,'[7]Master-April24'!$A:$AP,42,0)</f>
        <v>AWD</v>
      </c>
    </row>
    <row r="336" spans="1:14" x14ac:dyDescent="0.25">
      <c r="A336" t="s">
        <v>3345</v>
      </c>
      <c r="B336" t="s">
        <v>7698</v>
      </c>
      <c r="C336">
        <v>4</v>
      </c>
      <c r="D336">
        <v>845</v>
      </c>
      <c r="G336">
        <f>VLOOKUP(D336,[5]Sheet1!$B:$X,16,0)</f>
        <v>24</v>
      </c>
      <c r="H336">
        <f t="shared" si="8"/>
        <v>6</v>
      </c>
      <c r="M336">
        <f>VLOOKUP(B336,[6]Sheet2!$A:$C,3,0)</f>
        <v>136</v>
      </c>
      <c r="N336" t="str">
        <f>VLOOKUP(A336,'[7]Master-April24'!$A:$AP,42,0)</f>
        <v>AWD</v>
      </c>
    </row>
    <row r="337" spans="1:14" x14ac:dyDescent="0.25">
      <c r="A337" t="s">
        <v>6561</v>
      </c>
      <c r="B337" t="s">
        <v>6550</v>
      </c>
      <c r="C337">
        <v>4</v>
      </c>
      <c r="D337">
        <v>5033</v>
      </c>
      <c r="G337">
        <f>VLOOKUP(D337,[5]Sheet1!$B:$X,16,0)</f>
        <v>24</v>
      </c>
      <c r="H337">
        <f t="shared" si="8"/>
        <v>6</v>
      </c>
      <c r="M337">
        <f>VLOOKUP(B337,[6]Sheet2!$A:$C,3,0)</f>
        <v>134</v>
      </c>
      <c r="N337" t="str">
        <f>VLOOKUP(A337,'[7]Master-April24'!$A:$AP,42,0)</f>
        <v>FBA</v>
      </c>
    </row>
    <row r="338" spans="1:14" x14ac:dyDescent="0.25">
      <c r="A338" t="s">
        <v>388</v>
      </c>
      <c r="B338" t="s">
        <v>7987</v>
      </c>
      <c r="C338">
        <v>2</v>
      </c>
      <c r="D338">
        <v>1611</v>
      </c>
      <c r="E338">
        <f>VLOOKUP(D338,[5]Sheet1!$B:$X,23,0)</f>
        <v>24</v>
      </c>
      <c r="F338">
        <f>E338/C338</f>
        <v>12</v>
      </c>
      <c r="G338">
        <f>VLOOKUP(D338,[5]Sheet1!$B:$X,16,0)</f>
        <v>144</v>
      </c>
      <c r="H338">
        <f t="shared" si="8"/>
        <v>72</v>
      </c>
      <c r="M338">
        <f>VLOOKUP(B338,[6]Sheet2!$A:$C,3,0)</f>
        <v>134</v>
      </c>
      <c r="N338" t="e">
        <f>VLOOKUP(A338,'[7]Master-April24'!$A:$AP,42,0)</f>
        <v>#N/A</v>
      </c>
    </row>
    <row r="339" spans="1:14" x14ac:dyDescent="0.25">
      <c r="A339" t="s">
        <v>2521</v>
      </c>
      <c r="B339" t="s">
        <v>7203</v>
      </c>
      <c r="C339">
        <v>2</v>
      </c>
      <c r="D339">
        <v>5074</v>
      </c>
      <c r="E339">
        <f>VLOOKUP(D339,[5]Sheet1!$B:$X,23,0)</f>
        <v>24</v>
      </c>
      <c r="F339">
        <f>E339/C339</f>
        <v>12</v>
      </c>
      <c r="G339">
        <f>VLOOKUP(D339,[5]Sheet1!$B:$X,16,0)</f>
        <v>144</v>
      </c>
      <c r="H339">
        <f t="shared" si="8"/>
        <v>72</v>
      </c>
      <c r="M339">
        <f>VLOOKUP(B339,[6]Sheet2!$A:$C,3,0)</f>
        <v>134</v>
      </c>
      <c r="N339" t="str">
        <f>VLOOKUP(A339,'[7]Master-April24'!$A:$AP,42,0)</f>
        <v>AWD</v>
      </c>
    </row>
    <row r="340" spans="1:14" x14ac:dyDescent="0.25">
      <c r="A340" t="s">
        <v>2780</v>
      </c>
      <c r="B340" t="s">
        <v>8131</v>
      </c>
      <c r="C340">
        <v>2</v>
      </c>
      <c r="D340">
        <v>542</v>
      </c>
      <c r="G340">
        <f>VLOOKUP(D340,[5]Sheet1!$B:$X,16,0)</f>
        <v>48</v>
      </c>
      <c r="H340">
        <f t="shared" si="8"/>
        <v>24</v>
      </c>
      <c r="M340">
        <f>VLOOKUP(B340,[6]Sheet2!$A:$C,3,0)</f>
        <v>133</v>
      </c>
      <c r="N340" t="str">
        <f>VLOOKUP(A340,'[7]Master-April24'!$A:$AP,42,0)</f>
        <v>AWD</v>
      </c>
    </row>
    <row r="341" spans="1:14" x14ac:dyDescent="0.25">
      <c r="A341" t="s">
        <v>559</v>
      </c>
      <c r="B341" t="s">
        <v>7993</v>
      </c>
      <c r="C341">
        <v>1</v>
      </c>
      <c r="D341">
        <v>1706</v>
      </c>
      <c r="E341">
        <f>VLOOKUP(D341,[5]Sheet1!$B:$X,23,0)</f>
        <v>24</v>
      </c>
      <c r="F341">
        <f>E341/C341</f>
        <v>24</v>
      </c>
      <c r="G341">
        <f>VLOOKUP(D341,[5]Sheet1!$B:$X,16,0)</f>
        <v>144</v>
      </c>
      <c r="H341">
        <f t="shared" si="8"/>
        <v>144</v>
      </c>
      <c r="M341">
        <f>VLOOKUP(B341,[6]Sheet2!$A:$C,3,0)</f>
        <v>133</v>
      </c>
      <c r="N341" t="str">
        <f>VLOOKUP(A341,'[7]Master-April24'!$A:$AP,42,0)</f>
        <v>AWD</v>
      </c>
    </row>
    <row r="342" spans="1:14" x14ac:dyDescent="0.25">
      <c r="A342" t="s">
        <v>2547</v>
      </c>
      <c r="B342" t="s">
        <v>7603</v>
      </c>
      <c r="C342">
        <v>4</v>
      </c>
      <c r="D342">
        <v>5087</v>
      </c>
      <c r="G342">
        <f>VLOOKUP(D342,[5]Sheet1!$B:$X,16,0)</f>
        <v>48</v>
      </c>
      <c r="H342">
        <f t="shared" si="8"/>
        <v>12</v>
      </c>
      <c r="M342">
        <f>VLOOKUP(B342,[6]Sheet2!$A:$C,3,0)</f>
        <v>131</v>
      </c>
      <c r="N342" t="str">
        <f>VLOOKUP(A342,'[7]Master-April24'!$A:$AP,42,0)</f>
        <v>AWD</v>
      </c>
    </row>
    <row r="343" spans="1:14" x14ac:dyDescent="0.25">
      <c r="A343" t="s">
        <v>2312</v>
      </c>
      <c r="B343" t="s">
        <v>8093</v>
      </c>
      <c r="C343">
        <v>4</v>
      </c>
      <c r="D343">
        <v>453</v>
      </c>
      <c r="E343">
        <f>VLOOKUP(D343,[5]Sheet1!$B:$X,23,0)</f>
        <v>24</v>
      </c>
      <c r="F343">
        <f>E343/C343</f>
        <v>6</v>
      </c>
      <c r="G343">
        <f>VLOOKUP(D343,[5]Sheet1!$B:$X,16,0)</f>
        <v>144</v>
      </c>
      <c r="H343">
        <f t="shared" si="8"/>
        <v>36</v>
      </c>
      <c r="M343">
        <f>VLOOKUP(B343,[6]Sheet2!$A:$C,3,0)</f>
        <v>131</v>
      </c>
      <c r="N343" t="str">
        <f>VLOOKUP(A343,'[7]Master-April24'!$A:$AP,42,0)</f>
        <v>AWD</v>
      </c>
    </row>
    <row r="344" spans="1:14" x14ac:dyDescent="0.25">
      <c r="A344" t="s">
        <v>1458</v>
      </c>
      <c r="B344" t="s">
        <v>6937</v>
      </c>
      <c r="C344">
        <v>6</v>
      </c>
      <c r="D344">
        <v>3121</v>
      </c>
      <c r="G344">
        <f>VLOOKUP(D344,[5]Sheet1!$B:$X,16,0)</f>
        <v>48</v>
      </c>
      <c r="H344">
        <f t="shared" si="8"/>
        <v>8</v>
      </c>
      <c r="M344">
        <f>VLOOKUP(B344,[6]Sheet2!$A:$C,3,0)</f>
        <v>128</v>
      </c>
      <c r="N344" t="str">
        <f>VLOOKUP(A344,'[7]Master-April24'!$A:$AP,42,0)</f>
        <v>AWD</v>
      </c>
    </row>
    <row r="345" spans="1:14" x14ac:dyDescent="0.25">
      <c r="A345" t="s">
        <v>1422</v>
      </c>
      <c r="B345" t="s">
        <v>7378</v>
      </c>
      <c r="C345">
        <v>4</v>
      </c>
      <c r="D345">
        <v>3109</v>
      </c>
      <c r="G345">
        <f>VLOOKUP(D345,[5]Sheet1!$B:$X,16,0)</f>
        <v>48</v>
      </c>
      <c r="H345">
        <f t="shared" si="8"/>
        <v>12</v>
      </c>
      <c r="M345">
        <f>VLOOKUP(B345,[6]Sheet2!$A:$C,3,0)</f>
        <v>127</v>
      </c>
      <c r="N345" t="str">
        <f>VLOOKUP(A345,'[7]Master-April24'!$A:$AP,42,0)</f>
        <v>AWD</v>
      </c>
    </row>
    <row r="346" spans="1:14" x14ac:dyDescent="0.25">
      <c r="A346" t="s">
        <v>2460</v>
      </c>
      <c r="B346" t="s">
        <v>7389</v>
      </c>
      <c r="C346">
        <v>2</v>
      </c>
      <c r="D346">
        <v>5045</v>
      </c>
      <c r="G346">
        <f>VLOOKUP(D346,[5]Sheet1!$B:$X,16,0)</f>
        <v>48</v>
      </c>
      <c r="H346">
        <f t="shared" si="8"/>
        <v>24</v>
      </c>
      <c r="M346">
        <f>VLOOKUP(B346,[6]Sheet2!$A:$C,3,0)</f>
        <v>127</v>
      </c>
      <c r="N346" t="str">
        <f>VLOOKUP(A346,'[7]Master-April24'!$A:$AP,42,0)</f>
        <v>AWD</v>
      </c>
    </row>
    <row r="347" spans="1:14" x14ac:dyDescent="0.25">
      <c r="A347" t="s">
        <v>7971</v>
      </c>
      <c r="B347" t="s">
        <v>8023</v>
      </c>
      <c r="C347">
        <v>6</v>
      </c>
      <c r="D347">
        <v>2178</v>
      </c>
      <c r="G347">
        <f>VLOOKUP(D347,[5]Sheet1!$B:$X,16,0)</f>
        <v>48</v>
      </c>
      <c r="H347">
        <f t="shared" si="8"/>
        <v>8</v>
      </c>
      <c r="M347">
        <f>VLOOKUP(B347,[6]Sheet2!$A:$C,3,0)</f>
        <v>126</v>
      </c>
      <c r="N347" t="str">
        <f>VLOOKUP(A347,'[7]Master-April24'!$A:$AP,42,0)</f>
        <v>AWD</v>
      </c>
    </row>
    <row r="348" spans="1:14" x14ac:dyDescent="0.25">
      <c r="A348" t="s">
        <v>31</v>
      </c>
      <c r="B348" t="s">
        <v>7383</v>
      </c>
      <c r="C348">
        <v>1</v>
      </c>
      <c r="D348">
        <v>4125</v>
      </c>
      <c r="G348">
        <f>VLOOKUP(D348,[5]Sheet1!$B:$X,16,0)</f>
        <v>12</v>
      </c>
      <c r="H348">
        <f t="shared" si="8"/>
        <v>12</v>
      </c>
      <c r="M348">
        <f>VLOOKUP(B348,[6]Sheet2!$A:$C,3,0)</f>
        <v>126</v>
      </c>
      <c r="N348" t="str">
        <f>VLOOKUP(A348,'[7]Master-April24'!$A:$AP,42,0)</f>
        <v>AWD</v>
      </c>
    </row>
    <row r="349" spans="1:14" x14ac:dyDescent="0.25">
      <c r="A349" t="s">
        <v>2882</v>
      </c>
      <c r="B349" t="s">
        <v>8135</v>
      </c>
      <c r="C349">
        <v>6</v>
      </c>
      <c r="D349">
        <v>569</v>
      </c>
      <c r="G349">
        <f>VLOOKUP(D349,[5]Sheet1!$B:$X,16,0)</f>
        <v>36</v>
      </c>
      <c r="H349">
        <f t="shared" si="8"/>
        <v>6</v>
      </c>
      <c r="M349">
        <f>VLOOKUP(B349,[6]Sheet2!$A:$C,3,0)</f>
        <v>125</v>
      </c>
      <c r="N349" t="str">
        <f>VLOOKUP(A349,'[7]Master-April24'!$A:$AP,42,0)</f>
        <v>AWD</v>
      </c>
    </row>
    <row r="350" spans="1:14" x14ac:dyDescent="0.25">
      <c r="A350" t="s">
        <v>1620</v>
      </c>
      <c r="B350" t="s">
        <v>8063</v>
      </c>
      <c r="C350">
        <v>1</v>
      </c>
      <c r="D350">
        <v>3192</v>
      </c>
      <c r="G350">
        <f>VLOOKUP(D350,[5]Sheet1!$B:$X,16,0)</f>
        <v>12</v>
      </c>
      <c r="H350">
        <f t="shared" si="8"/>
        <v>12</v>
      </c>
      <c r="M350">
        <f>VLOOKUP(B350,[6]Sheet2!$A:$C,3,0)</f>
        <v>124</v>
      </c>
      <c r="N350" t="str">
        <f>VLOOKUP(A350,'[7]Master-April24'!$A:$AP,42,0)</f>
        <v>AWD</v>
      </c>
    </row>
    <row r="351" spans="1:14" x14ac:dyDescent="0.25">
      <c r="A351" t="s">
        <v>1391</v>
      </c>
      <c r="B351" t="s">
        <v>8038</v>
      </c>
      <c r="C351">
        <v>1</v>
      </c>
      <c r="D351">
        <v>304</v>
      </c>
      <c r="E351">
        <f>VLOOKUP(D351,[5]Sheet1!$B:$X,23,0)</f>
        <v>24</v>
      </c>
      <c r="F351">
        <f>E351/C351</f>
        <v>24</v>
      </c>
      <c r="G351">
        <f>VLOOKUP(D351,[5]Sheet1!$B:$X,16,0)</f>
        <v>288</v>
      </c>
      <c r="H351">
        <f t="shared" si="8"/>
        <v>288</v>
      </c>
      <c r="M351">
        <f>VLOOKUP(B351,[6]Sheet2!$A:$C,3,0)</f>
        <v>123</v>
      </c>
      <c r="N351" t="str">
        <f>VLOOKUP(A351,'[7]Master-April24'!$A:$AP,42,0)</f>
        <v>AWD</v>
      </c>
    </row>
    <row r="352" spans="1:14" x14ac:dyDescent="0.25">
      <c r="A352" t="s">
        <v>3822</v>
      </c>
      <c r="B352" t="s">
        <v>7384</v>
      </c>
      <c r="C352">
        <v>1</v>
      </c>
      <c r="D352">
        <v>17084</v>
      </c>
      <c r="E352">
        <f>VLOOKUP(D352,[5]Sheet1!$B:$X,23,0)</f>
        <v>24</v>
      </c>
      <c r="F352">
        <f>E352/C352</f>
        <v>24</v>
      </c>
      <c r="G352">
        <f>VLOOKUP(D352,[5]Sheet1!$B:$X,16,0)</f>
        <v>144</v>
      </c>
      <c r="H352">
        <f t="shared" si="8"/>
        <v>144</v>
      </c>
      <c r="M352">
        <f>VLOOKUP(B352,[6]Sheet2!$A:$C,3,0)</f>
        <v>122</v>
      </c>
      <c r="N352" t="str">
        <f>VLOOKUP(A352,'[7]Master-April24'!$A:$AP,42,0)</f>
        <v>AWD</v>
      </c>
    </row>
    <row r="353" spans="1:14" x14ac:dyDescent="0.25">
      <c r="A353" t="s">
        <v>673</v>
      </c>
      <c r="B353" t="s">
        <v>7998</v>
      </c>
      <c r="C353">
        <v>1</v>
      </c>
      <c r="D353">
        <v>1755</v>
      </c>
      <c r="E353">
        <f>VLOOKUP(D353,[5]Sheet1!$B:$X,23,0)</f>
        <v>24</v>
      </c>
      <c r="F353">
        <f>E353/C353</f>
        <v>24</v>
      </c>
      <c r="G353">
        <f>VLOOKUP(D353,[5]Sheet1!$B:$X,16,0)</f>
        <v>144</v>
      </c>
      <c r="H353">
        <f t="shared" si="8"/>
        <v>144</v>
      </c>
      <c r="M353">
        <f>VLOOKUP(B353,[6]Sheet2!$A:$C,3,0)</f>
        <v>121</v>
      </c>
      <c r="N353" t="str">
        <f>VLOOKUP(A353,'[7]Master-April24'!$A:$AP,42,0)</f>
        <v>AWD</v>
      </c>
    </row>
    <row r="354" spans="1:14" x14ac:dyDescent="0.25">
      <c r="A354" t="s">
        <v>2905</v>
      </c>
      <c r="B354" t="s">
        <v>8137</v>
      </c>
      <c r="C354">
        <v>4</v>
      </c>
      <c r="D354">
        <v>578</v>
      </c>
      <c r="G354">
        <f>VLOOKUP(D354,[5]Sheet1!$B:$X,16,0)</f>
        <v>24</v>
      </c>
      <c r="H354">
        <f t="shared" si="8"/>
        <v>6</v>
      </c>
      <c r="M354">
        <f>VLOOKUP(B354,[6]Sheet2!$A:$C,3,0)</f>
        <v>120</v>
      </c>
      <c r="N354" t="str">
        <f>VLOOKUP(A354,'[7]Master-April24'!$A:$AP,42,0)</f>
        <v>AWD</v>
      </c>
    </row>
    <row r="355" spans="1:14" x14ac:dyDescent="0.25">
      <c r="A355" t="s">
        <v>1239</v>
      </c>
      <c r="B355" t="s">
        <v>8035</v>
      </c>
      <c r="C355">
        <v>1</v>
      </c>
      <c r="D355">
        <v>2501</v>
      </c>
      <c r="E355">
        <f>VLOOKUP(D355,[5]Sheet1!$B:$X,23,0)</f>
        <v>24</v>
      </c>
      <c r="F355">
        <f>E355/C355</f>
        <v>24</v>
      </c>
      <c r="G355">
        <f>VLOOKUP(D355,[5]Sheet1!$B:$X,16,0)</f>
        <v>72</v>
      </c>
      <c r="H355">
        <f t="shared" si="8"/>
        <v>72</v>
      </c>
      <c r="M355">
        <f>VLOOKUP(B355,[6]Sheet2!$A:$C,3,0)</f>
        <v>119</v>
      </c>
      <c r="N355" t="str">
        <f>VLOOKUP(A355,'[7]Master-April24'!$A:$AP,42,0)</f>
        <v>AWD</v>
      </c>
    </row>
    <row r="356" spans="1:14" x14ac:dyDescent="0.25">
      <c r="A356" t="s">
        <v>1947</v>
      </c>
      <c r="B356" t="s">
        <v>7551</v>
      </c>
      <c r="C356">
        <v>1</v>
      </c>
      <c r="D356">
        <v>3802</v>
      </c>
      <c r="E356">
        <f>VLOOKUP(D356,[5]Sheet1!$B:$X,23,0)</f>
        <v>24</v>
      </c>
      <c r="F356">
        <f>E356/C356</f>
        <v>24</v>
      </c>
      <c r="G356">
        <f>VLOOKUP(D356,[5]Sheet1!$B:$X,16,0)</f>
        <v>144</v>
      </c>
      <c r="H356">
        <f t="shared" si="8"/>
        <v>144</v>
      </c>
      <c r="M356">
        <f>VLOOKUP(B356,[6]Sheet2!$A:$C,3,0)</f>
        <v>116</v>
      </c>
      <c r="N356" t="str">
        <f>VLOOKUP(A356,'[7]Master-April24'!$A:$AP,42,0)</f>
        <v>AWD</v>
      </c>
    </row>
    <row r="357" spans="1:14" x14ac:dyDescent="0.25">
      <c r="A357" t="s">
        <v>1571</v>
      </c>
      <c r="B357" t="s">
        <v>8057</v>
      </c>
      <c r="C357">
        <v>6</v>
      </c>
      <c r="D357">
        <v>3172</v>
      </c>
      <c r="E357">
        <f>VLOOKUP(D357,[5]Sheet1!$B:$X,23,0)</f>
        <v>24</v>
      </c>
      <c r="F357">
        <f>E357/C357</f>
        <v>4</v>
      </c>
      <c r="G357">
        <f>VLOOKUP(D357,[5]Sheet1!$B:$X,16,0)</f>
        <v>72</v>
      </c>
      <c r="H357">
        <f t="shared" si="8"/>
        <v>12</v>
      </c>
      <c r="M357">
        <f>VLOOKUP(B357,[6]Sheet2!$A:$C,3,0)</f>
        <v>114</v>
      </c>
      <c r="N357" t="str">
        <f>VLOOKUP(A357,'[7]Master-April24'!$A:$AP,42,0)</f>
        <v>AWD</v>
      </c>
    </row>
    <row r="358" spans="1:14" x14ac:dyDescent="0.25">
      <c r="A358" t="s">
        <v>1340</v>
      </c>
      <c r="B358" t="s">
        <v>7545</v>
      </c>
      <c r="C358">
        <v>4</v>
      </c>
      <c r="D358">
        <v>2806</v>
      </c>
      <c r="E358">
        <f>VLOOKUP(D358,[5]Sheet1!$B:$X,23,0)</f>
        <v>24</v>
      </c>
      <c r="F358">
        <f>E358/C358</f>
        <v>6</v>
      </c>
      <c r="G358">
        <f>VLOOKUP(D358,[5]Sheet1!$B:$X,16,0)</f>
        <v>144</v>
      </c>
      <c r="H358">
        <f t="shared" si="8"/>
        <v>36</v>
      </c>
      <c r="M358">
        <f>VLOOKUP(B358,[6]Sheet2!$A:$C,3,0)</f>
        <v>114</v>
      </c>
      <c r="N358" t="str">
        <f>VLOOKUP(A358,'[7]Master-April24'!$A:$AP,42,0)</f>
        <v>AWD</v>
      </c>
    </row>
    <row r="359" spans="1:14" x14ac:dyDescent="0.25">
      <c r="A359" t="s">
        <v>911</v>
      </c>
      <c r="B359" t="s">
        <v>8016</v>
      </c>
      <c r="C359">
        <v>2</v>
      </c>
      <c r="D359">
        <v>2042</v>
      </c>
      <c r="E359">
        <f>VLOOKUP(D359,[5]Sheet1!$B:$X,23,0)</f>
        <v>24</v>
      </c>
      <c r="F359">
        <f>E359/C359</f>
        <v>12</v>
      </c>
      <c r="G359">
        <f>VLOOKUP(D359,[5]Sheet1!$B:$X,16,0)</f>
        <v>144</v>
      </c>
      <c r="H359">
        <f t="shared" si="8"/>
        <v>72</v>
      </c>
      <c r="M359">
        <f>VLOOKUP(B359,[6]Sheet2!$A:$C,3,0)</f>
        <v>114</v>
      </c>
      <c r="N359" t="str">
        <f>VLOOKUP(A359,'[7]Master-April24'!$A:$AP,42,0)</f>
        <v>AWD</v>
      </c>
    </row>
    <row r="360" spans="1:14" x14ac:dyDescent="0.25">
      <c r="A360" t="s">
        <v>2902</v>
      </c>
      <c r="B360" t="s">
        <v>7381</v>
      </c>
      <c r="C360">
        <v>1</v>
      </c>
      <c r="D360">
        <v>577</v>
      </c>
      <c r="G360">
        <f>VLOOKUP(D360,[5]Sheet1!$B:$X,16,0)</f>
        <v>48</v>
      </c>
      <c r="H360">
        <f t="shared" si="8"/>
        <v>48</v>
      </c>
      <c r="M360">
        <f>VLOOKUP(B360,[6]Sheet2!$A:$C,3,0)</f>
        <v>111</v>
      </c>
      <c r="N360" t="str">
        <f>VLOOKUP(A360,'[7]Master-April24'!$A:$AP,42,0)</f>
        <v>AWD</v>
      </c>
    </row>
    <row r="361" spans="1:14" x14ac:dyDescent="0.25">
      <c r="A361" t="s">
        <v>2735</v>
      </c>
      <c r="B361" t="s">
        <v>7245</v>
      </c>
      <c r="C361">
        <v>1</v>
      </c>
      <c r="D361">
        <v>534</v>
      </c>
      <c r="E361">
        <f>VLOOKUP(D361,[5]Sheet1!$B:$X,23,0)</f>
        <v>24</v>
      </c>
      <c r="F361">
        <f>E361/C361</f>
        <v>24</v>
      </c>
      <c r="G361">
        <f>VLOOKUP(D361,[5]Sheet1!$B:$X,16,0)</f>
        <v>72</v>
      </c>
      <c r="H361">
        <f t="shared" si="8"/>
        <v>72</v>
      </c>
      <c r="M361">
        <f>VLOOKUP(B361,[6]Sheet2!$A:$C,3,0)</f>
        <v>111</v>
      </c>
      <c r="N361" t="str">
        <f>VLOOKUP(A361,'[7]Master-April24'!$A:$AP,42,0)</f>
        <v>AWD</v>
      </c>
    </row>
    <row r="362" spans="1:14" x14ac:dyDescent="0.25">
      <c r="A362" t="s">
        <v>7474</v>
      </c>
      <c r="B362" t="s">
        <v>7426</v>
      </c>
      <c r="C362">
        <v>4</v>
      </c>
      <c r="D362">
        <v>835</v>
      </c>
      <c r="G362">
        <f>VLOOKUP(D362,[5]Sheet1!$B:$X,16,0)</f>
        <v>24</v>
      </c>
      <c r="H362">
        <f t="shared" si="8"/>
        <v>6</v>
      </c>
      <c r="M362">
        <f>VLOOKUP(B362,[6]Sheet2!$A:$C,3,0)</f>
        <v>110</v>
      </c>
      <c r="N362" t="str">
        <f>VLOOKUP(A362,'[7]Master-April24'!$A:$AP,42,0)</f>
        <v>AWD</v>
      </c>
    </row>
    <row r="363" spans="1:14" x14ac:dyDescent="0.25">
      <c r="A363" t="s">
        <v>2870</v>
      </c>
      <c r="B363" t="s">
        <v>7510</v>
      </c>
      <c r="C363">
        <v>1</v>
      </c>
      <c r="D363">
        <v>565</v>
      </c>
      <c r="G363">
        <f>VLOOKUP(D363,[5]Sheet1!$B:$X,16,0)</f>
        <v>36</v>
      </c>
      <c r="H363">
        <f t="shared" si="8"/>
        <v>36</v>
      </c>
      <c r="M363">
        <f>VLOOKUP(B363,[6]Sheet2!$A:$C,3,0)</f>
        <v>109</v>
      </c>
      <c r="N363" t="str">
        <f>VLOOKUP(A363,'[7]Master-April24'!$A:$AP,42,0)</f>
        <v>AWD</v>
      </c>
    </row>
    <row r="364" spans="1:14" x14ac:dyDescent="0.25">
      <c r="A364" t="s">
        <v>2219</v>
      </c>
      <c r="B364" t="s">
        <v>8088</v>
      </c>
      <c r="C364">
        <v>2</v>
      </c>
      <c r="D364">
        <v>4146</v>
      </c>
      <c r="G364">
        <f>VLOOKUP(D364,[5]Sheet1!$B:$X,16,0)</f>
        <v>12</v>
      </c>
      <c r="H364">
        <f t="shared" si="8"/>
        <v>6</v>
      </c>
      <c r="M364">
        <f>VLOOKUP(B364,[6]Sheet2!$A:$C,3,0)</f>
        <v>108</v>
      </c>
      <c r="N364" t="str">
        <f>VLOOKUP(A364,'[7]Master-April24'!$A:$AP,42,0)</f>
        <v>AWD</v>
      </c>
    </row>
    <row r="365" spans="1:14" x14ac:dyDescent="0.25">
      <c r="A365" t="s">
        <v>2212</v>
      </c>
      <c r="B365" t="s">
        <v>6905</v>
      </c>
      <c r="C365">
        <v>1</v>
      </c>
      <c r="D365">
        <v>4144</v>
      </c>
      <c r="G365">
        <f>VLOOKUP(D365,[5]Sheet1!$B:$X,16,0)</f>
        <v>12</v>
      </c>
      <c r="H365">
        <f t="shared" si="8"/>
        <v>12</v>
      </c>
      <c r="M365">
        <f>VLOOKUP(B365,[6]Sheet2!$A:$C,3,0)</f>
        <v>108</v>
      </c>
      <c r="N365" t="str">
        <f>VLOOKUP(A365,'[7]Master-April24'!$A:$AP,42,0)</f>
        <v>AWD</v>
      </c>
    </row>
    <row r="366" spans="1:14" x14ac:dyDescent="0.25">
      <c r="A366" t="s">
        <v>2144</v>
      </c>
      <c r="B366" t="s">
        <v>8074</v>
      </c>
      <c r="C366">
        <v>4</v>
      </c>
      <c r="D366">
        <v>4100</v>
      </c>
      <c r="G366">
        <f>VLOOKUP(D366,[5]Sheet1!$B:$X,16,0)</f>
        <v>12</v>
      </c>
      <c r="H366">
        <f t="shared" si="8"/>
        <v>3</v>
      </c>
      <c r="M366">
        <f>VLOOKUP(B366,[6]Sheet2!$A:$C,3,0)</f>
        <v>106</v>
      </c>
      <c r="N366" t="str">
        <f>VLOOKUP(A366,'[7]Master-April24'!$A:$AP,42,0)</f>
        <v>AWD</v>
      </c>
    </row>
    <row r="367" spans="1:14" x14ac:dyDescent="0.25">
      <c r="A367" t="s">
        <v>3307</v>
      </c>
      <c r="B367" t="s">
        <v>7908</v>
      </c>
      <c r="C367">
        <v>6</v>
      </c>
      <c r="D367">
        <v>804</v>
      </c>
      <c r="E367">
        <f>VLOOKUP(D367,[5]Sheet1!$B:$X,23,0)</f>
        <v>24</v>
      </c>
      <c r="F367">
        <f>E367/C367</f>
        <v>4</v>
      </c>
      <c r="G367">
        <f>VLOOKUP(D367,[5]Sheet1!$B:$X,16,0)</f>
        <v>144</v>
      </c>
      <c r="H367">
        <f t="shared" si="8"/>
        <v>24</v>
      </c>
      <c r="M367">
        <f>VLOOKUP(B367,[6]Sheet2!$A:$C,3,0)</f>
        <v>105</v>
      </c>
      <c r="N367" t="str">
        <f>VLOOKUP(A367,'[7]Master-April24'!$A:$AP,42,0)</f>
        <v>AWD</v>
      </c>
    </row>
    <row r="368" spans="1:14" x14ac:dyDescent="0.25">
      <c r="A368" t="s">
        <v>2727</v>
      </c>
      <c r="B368" t="s">
        <v>7239</v>
      </c>
      <c r="C368">
        <v>1</v>
      </c>
      <c r="D368">
        <v>532</v>
      </c>
      <c r="E368">
        <f>VLOOKUP(D368,[5]Sheet1!$B:$X,23,0)</f>
        <v>24</v>
      </c>
      <c r="F368">
        <f>E368/C368</f>
        <v>24</v>
      </c>
      <c r="G368">
        <f>VLOOKUP(D368,[5]Sheet1!$B:$X,16,0)</f>
        <v>72</v>
      </c>
      <c r="H368">
        <f t="shared" si="8"/>
        <v>72</v>
      </c>
      <c r="M368">
        <f>VLOOKUP(B368,[6]Sheet2!$A:$C,3,0)</f>
        <v>105</v>
      </c>
      <c r="N368" t="str">
        <f>VLOOKUP(A368,'[7]Master-April24'!$A:$AP,42,0)</f>
        <v>AWD</v>
      </c>
    </row>
    <row r="369" spans="1:14" x14ac:dyDescent="0.25">
      <c r="A369" t="s">
        <v>2162</v>
      </c>
      <c r="B369" t="s">
        <v>8080</v>
      </c>
      <c r="C369">
        <v>4</v>
      </c>
      <c r="D369">
        <v>4106</v>
      </c>
      <c r="G369">
        <f>VLOOKUP(D369,[5]Sheet1!$B:$X,16,0)</f>
        <v>12</v>
      </c>
      <c r="H369">
        <f t="shared" si="8"/>
        <v>3</v>
      </c>
      <c r="M369">
        <f>VLOOKUP(B369,[6]Sheet2!$A:$C,3,0)</f>
        <v>104</v>
      </c>
      <c r="N369" t="str">
        <f>VLOOKUP(A369,'[7]Master-April24'!$A:$AP,42,0)</f>
        <v>AWD</v>
      </c>
    </row>
    <row r="370" spans="1:14" x14ac:dyDescent="0.25">
      <c r="A370" t="s">
        <v>2377</v>
      </c>
      <c r="B370" t="s">
        <v>6542</v>
      </c>
      <c r="C370">
        <v>1</v>
      </c>
      <c r="D370">
        <v>5009</v>
      </c>
      <c r="G370" t="e">
        <f>VLOOKUP(D370,[5]Sheet1!$B:$X,16,0)</f>
        <v>#N/A</v>
      </c>
      <c r="H370" t="e">
        <f t="shared" si="8"/>
        <v>#N/A</v>
      </c>
      <c r="M370">
        <f>VLOOKUP(B370,[6]Sheet2!$A:$C,3,0)</f>
        <v>104</v>
      </c>
      <c r="N370" t="e">
        <f>VLOOKUP(A370,'[7]Master-April24'!$A:$AP,42,0)</f>
        <v>#N/A</v>
      </c>
    </row>
    <row r="371" spans="1:14" x14ac:dyDescent="0.25">
      <c r="A371" t="s">
        <v>7131</v>
      </c>
      <c r="B371" t="s">
        <v>6542</v>
      </c>
      <c r="C371">
        <v>1</v>
      </c>
      <c r="D371">
        <v>5009</v>
      </c>
      <c r="G371" t="e">
        <f>VLOOKUP(D371,[5]Sheet1!$B:$X,16,0)</f>
        <v>#N/A</v>
      </c>
      <c r="H371" t="e">
        <f t="shared" si="8"/>
        <v>#N/A</v>
      </c>
      <c r="M371">
        <f>VLOOKUP(B371,[6]Sheet2!$A:$C,3,0)</f>
        <v>104</v>
      </c>
      <c r="N371" t="str">
        <f>VLOOKUP(A371,'[7]Master-April24'!$A:$AP,42,0)</f>
        <v>FBA</v>
      </c>
    </row>
    <row r="372" spans="1:14" x14ac:dyDescent="0.25">
      <c r="A372" t="s">
        <v>2725</v>
      </c>
      <c r="B372" t="s">
        <v>7691</v>
      </c>
      <c r="C372">
        <v>1</v>
      </c>
      <c r="D372">
        <v>532</v>
      </c>
      <c r="E372">
        <f>VLOOKUP(D372,[5]Sheet1!$B:$X,23,0)</f>
        <v>24</v>
      </c>
      <c r="F372">
        <f t="shared" ref="F372:F379" si="9">E372/C372</f>
        <v>24</v>
      </c>
      <c r="G372">
        <f>VLOOKUP(D372,[5]Sheet1!$B:$X,16,0)</f>
        <v>72</v>
      </c>
      <c r="H372">
        <f t="shared" si="8"/>
        <v>72</v>
      </c>
      <c r="M372">
        <f>VLOOKUP(B372,[6]Sheet2!$A:$C,3,0)</f>
        <v>104</v>
      </c>
      <c r="N372" t="str">
        <f>VLOOKUP(A372,'[7]Master-April24'!$A:$AP,42,0)</f>
        <v>AWD</v>
      </c>
    </row>
    <row r="373" spans="1:14" x14ac:dyDescent="0.25">
      <c r="A373" t="s">
        <v>3724</v>
      </c>
      <c r="B373" t="s">
        <v>8811</v>
      </c>
      <c r="C373">
        <v>4</v>
      </c>
      <c r="D373" t="s">
        <v>3722</v>
      </c>
      <c r="E373">
        <f>VLOOKUP(D373,[5]Sheet1!$B:$X,23,0)</f>
        <v>24</v>
      </c>
      <c r="F373">
        <f t="shared" si="9"/>
        <v>6</v>
      </c>
      <c r="G373">
        <f>VLOOKUP(D373,[5]Sheet1!$B:$X,16,0)</f>
        <v>480</v>
      </c>
      <c r="H373">
        <f t="shared" si="8"/>
        <v>120</v>
      </c>
      <c r="M373">
        <f>VLOOKUP(B373,[6]Sheet2!$A:$C,3,0)</f>
        <v>104</v>
      </c>
      <c r="N373" t="e">
        <f>VLOOKUP(A373,'[7]Master-April24'!$A:$AP,42,0)</f>
        <v>#N/A</v>
      </c>
    </row>
    <row r="374" spans="1:14" x14ac:dyDescent="0.25">
      <c r="A374" t="s">
        <v>611</v>
      </c>
      <c r="B374" t="s">
        <v>7338</v>
      </c>
      <c r="C374">
        <v>4</v>
      </c>
      <c r="D374">
        <v>1718</v>
      </c>
      <c r="E374">
        <f>VLOOKUP(D374,[5]Sheet1!$B:$X,23,0)</f>
        <v>24</v>
      </c>
      <c r="F374">
        <f t="shared" si="9"/>
        <v>6</v>
      </c>
      <c r="G374">
        <f>VLOOKUP(D374,[5]Sheet1!$B:$X,16,0)</f>
        <v>144</v>
      </c>
      <c r="H374">
        <f t="shared" si="8"/>
        <v>36</v>
      </c>
      <c r="M374">
        <f>VLOOKUP(B374,[6]Sheet2!$A:$C,3,0)</f>
        <v>103</v>
      </c>
      <c r="N374" t="str">
        <f>VLOOKUP(A374,'[7]Master-April24'!$A:$AP,42,0)</f>
        <v>AWD</v>
      </c>
    </row>
    <row r="375" spans="1:14" x14ac:dyDescent="0.25">
      <c r="A375" t="s">
        <v>1169</v>
      </c>
      <c r="B375" t="s">
        <v>8034</v>
      </c>
      <c r="C375">
        <v>1</v>
      </c>
      <c r="D375">
        <v>2320</v>
      </c>
      <c r="E375">
        <f>VLOOKUP(D375,[5]Sheet1!$B:$X,23,0)</f>
        <v>24</v>
      </c>
      <c r="F375">
        <f t="shared" si="9"/>
        <v>24</v>
      </c>
      <c r="G375">
        <f>VLOOKUP(D375,[5]Sheet1!$B:$X,16,0)</f>
        <v>144</v>
      </c>
      <c r="H375">
        <f t="shared" si="8"/>
        <v>144</v>
      </c>
      <c r="M375">
        <f>VLOOKUP(B375,[6]Sheet2!$A:$C,3,0)</f>
        <v>103</v>
      </c>
      <c r="N375" t="str">
        <f>VLOOKUP(A375,'[7]Master-April24'!$A:$AP,42,0)</f>
        <v>AWD</v>
      </c>
    </row>
    <row r="376" spans="1:14" x14ac:dyDescent="0.25">
      <c r="A376" t="s">
        <v>6524</v>
      </c>
      <c r="B376" t="s">
        <v>7717</v>
      </c>
      <c r="C376">
        <v>2</v>
      </c>
      <c r="D376" t="s">
        <v>8897</v>
      </c>
      <c r="E376" t="e">
        <f>VLOOKUP(D376,[5]Sheet1!$B:$X,23,0)</f>
        <v>#N/A</v>
      </c>
      <c r="F376" t="e">
        <f t="shared" si="9"/>
        <v>#N/A</v>
      </c>
      <c r="G376" t="e">
        <f>VLOOKUP(D376,[5]Sheet1!$B:$X,16,0)</f>
        <v>#N/A</v>
      </c>
      <c r="H376" t="e">
        <f t="shared" si="8"/>
        <v>#N/A</v>
      </c>
      <c r="M376">
        <f>VLOOKUP(B376,[6]Sheet2!$A:$C,3,0)</f>
        <v>103</v>
      </c>
      <c r="N376" t="str">
        <f>VLOOKUP(A376,'[7]Master-April24'!$A:$AP,42,0)</f>
        <v>AWD</v>
      </c>
    </row>
    <row r="377" spans="1:14" x14ac:dyDescent="0.25">
      <c r="A377" t="s">
        <v>3446</v>
      </c>
      <c r="B377" t="s">
        <v>6883</v>
      </c>
      <c r="C377">
        <v>1</v>
      </c>
      <c r="D377">
        <v>925</v>
      </c>
      <c r="E377">
        <f>VLOOKUP(D377,[5]Sheet1!$B:$X,23,0)</f>
        <v>24</v>
      </c>
      <c r="F377">
        <f t="shared" si="9"/>
        <v>24</v>
      </c>
      <c r="G377">
        <f>VLOOKUP(D377,[5]Sheet1!$B:$X,16,0)</f>
        <v>72</v>
      </c>
      <c r="H377">
        <f t="shared" si="8"/>
        <v>72</v>
      </c>
      <c r="M377">
        <f>VLOOKUP(B377,[6]Sheet2!$A:$C,3,0)</f>
        <v>102</v>
      </c>
      <c r="N377" t="str">
        <f>VLOOKUP(A377,'[7]Master-April24'!$A:$AP,42,0)</f>
        <v>AWD</v>
      </c>
    </row>
    <row r="378" spans="1:14" x14ac:dyDescent="0.25">
      <c r="A378" t="s">
        <v>26</v>
      </c>
      <c r="B378" t="s">
        <v>7522</v>
      </c>
      <c r="C378">
        <v>1</v>
      </c>
      <c r="D378">
        <v>1906</v>
      </c>
      <c r="E378">
        <f>VLOOKUP(D378,[5]Sheet1!$B:$X,23,0)</f>
        <v>24</v>
      </c>
      <c r="F378">
        <f t="shared" si="9"/>
        <v>24</v>
      </c>
      <c r="G378">
        <f>VLOOKUP(D378,[5]Sheet1!$B:$X,16,0)</f>
        <v>144</v>
      </c>
      <c r="H378">
        <f t="shared" si="8"/>
        <v>144</v>
      </c>
      <c r="M378">
        <f>VLOOKUP(B378,[6]Sheet2!$A:$C,3,0)</f>
        <v>102</v>
      </c>
      <c r="N378" t="str">
        <f>VLOOKUP(A378,'[7]Master-April24'!$A:$AP,42,0)</f>
        <v>AWD</v>
      </c>
    </row>
    <row r="379" spans="1:14" x14ac:dyDescent="0.25">
      <c r="A379" t="s">
        <v>3928</v>
      </c>
      <c r="B379" t="s">
        <v>7372</v>
      </c>
      <c r="C379">
        <v>1</v>
      </c>
      <c r="D379">
        <v>6812</v>
      </c>
      <c r="E379">
        <f>VLOOKUP(D379,[5]Sheet1!$B:$X,23,0)</f>
        <v>24</v>
      </c>
      <c r="F379">
        <f t="shared" si="9"/>
        <v>24</v>
      </c>
      <c r="G379">
        <f>VLOOKUP(D379,[5]Sheet1!$B:$X,16,0)</f>
        <v>144</v>
      </c>
      <c r="H379">
        <f t="shared" si="8"/>
        <v>144</v>
      </c>
      <c r="M379">
        <f>VLOOKUP(B379,[6]Sheet2!$A:$C,3,0)</f>
        <v>102</v>
      </c>
      <c r="N379" t="str">
        <f>VLOOKUP(A379,'[7]Master-April24'!$A:$AP,42,0)</f>
        <v>AWD</v>
      </c>
    </row>
    <row r="380" spans="1:14" x14ac:dyDescent="0.25">
      <c r="A380" t="s">
        <v>3413</v>
      </c>
      <c r="B380" t="s">
        <v>7173</v>
      </c>
      <c r="C380">
        <v>6</v>
      </c>
      <c r="D380">
        <v>910</v>
      </c>
      <c r="G380">
        <f>VLOOKUP(D380,[5]Sheet1!$B:$X,16,0)</f>
        <v>36</v>
      </c>
      <c r="H380">
        <f t="shared" si="8"/>
        <v>6</v>
      </c>
      <c r="M380">
        <f>VLOOKUP(B380,[6]Sheet2!$A:$C,3,0)</f>
        <v>101</v>
      </c>
      <c r="N380" t="str">
        <f>VLOOKUP(A380,'[7]Master-April24'!$A:$AP,42,0)</f>
        <v>AWD</v>
      </c>
    </row>
    <row r="381" spans="1:14" x14ac:dyDescent="0.25">
      <c r="A381" t="s">
        <v>2629</v>
      </c>
      <c r="B381" t="s">
        <v>8112</v>
      </c>
      <c r="C381">
        <v>2</v>
      </c>
      <c r="D381">
        <v>5143</v>
      </c>
      <c r="E381">
        <f>VLOOKUP(D381,[5]Sheet1!$B:$X,23,0)</f>
        <v>24</v>
      </c>
      <c r="F381">
        <f>E381/C381</f>
        <v>12</v>
      </c>
      <c r="G381">
        <f>VLOOKUP(D381,[5]Sheet1!$B:$X,16,0)</f>
        <v>144</v>
      </c>
      <c r="H381">
        <f t="shared" si="8"/>
        <v>72</v>
      </c>
      <c r="M381">
        <f>VLOOKUP(B381,[6]Sheet2!$A:$C,3,0)</f>
        <v>100</v>
      </c>
      <c r="N381" t="str">
        <f>VLOOKUP(A381,'[7]Master-April24'!$A:$AP,42,0)</f>
        <v>AWD</v>
      </c>
    </row>
    <row r="382" spans="1:14" x14ac:dyDescent="0.25">
      <c r="A382" t="s">
        <v>15</v>
      </c>
      <c r="B382" t="s">
        <v>7544</v>
      </c>
      <c r="C382">
        <v>1</v>
      </c>
      <c r="D382">
        <v>1612</v>
      </c>
      <c r="E382">
        <f>VLOOKUP(D382,[5]Sheet1!$B:$X,23,0)</f>
        <v>24</v>
      </c>
      <c r="F382">
        <f>E382/C382</f>
        <v>24</v>
      </c>
      <c r="G382">
        <f>VLOOKUP(D382,[5]Sheet1!$B:$X,16,0)</f>
        <v>144</v>
      </c>
      <c r="H382">
        <f t="shared" si="8"/>
        <v>144</v>
      </c>
      <c r="M382">
        <f>VLOOKUP(B382,[6]Sheet2!$A:$C,3,0)</f>
        <v>100</v>
      </c>
      <c r="N382" t="e">
        <f>VLOOKUP(A382,'[7]Master-April24'!$A:$AP,42,0)</f>
        <v>#N/A</v>
      </c>
    </row>
    <row r="383" spans="1:14" x14ac:dyDescent="0.25">
      <c r="A383" t="s">
        <v>395</v>
      </c>
      <c r="B383" t="s">
        <v>8917</v>
      </c>
      <c r="C383">
        <v>1</v>
      </c>
      <c r="D383">
        <v>1614</v>
      </c>
      <c r="E383">
        <f>VLOOKUP(D383,[5]Sheet1!$B:$X,23,0)</f>
        <v>24</v>
      </c>
      <c r="F383">
        <f>E383/C383</f>
        <v>24</v>
      </c>
      <c r="G383">
        <f>VLOOKUP(D383,[5]Sheet1!$B:$X,16,0)</f>
        <v>144</v>
      </c>
      <c r="H383">
        <f t="shared" si="8"/>
        <v>144</v>
      </c>
      <c r="M383">
        <f>VLOOKUP(B383,[6]Sheet2!$A:$C,3,0)</f>
        <v>100</v>
      </c>
      <c r="N383" t="e">
        <f>VLOOKUP(A383,'[7]Master-April24'!$A:$AP,42,0)</f>
        <v>#N/A</v>
      </c>
    </row>
    <row r="384" spans="1:14" x14ac:dyDescent="0.25">
      <c r="A384" t="s">
        <v>6522</v>
      </c>
      <c r="B384" t="s">
        <v>6922</v>
      </c>
      <c r="C384">
        <v>2</v>
      </c>
      <c r="D384" t="s">
        <v>8895</v>
      </c>
      <c r="E384" t="e">
        <f>VLOOKUP(D384,[5]Sheet1!$B:$X,23,0)</f>
        <v>#N/A</v>
      </c>
      <c r="F384" t="e">
        <f>E384/C384</f>
        <v>#N/A</v>
      </c>
      <c r="G384" t="e">
        <f>VLOOKUP(D384,[5]Sheet1!$B:$X,16,0)</f>
        <v>#N/A</v>
      </c>
      <c r="H384" t="e">
        <f t="shared" si="8"/>
        <v>#N/A</v>
      </c>
      <c r="M384">
        <f>VLOOKUP(B384,[6]Sheet2!$A:$C,3,0)</f>
        <v>100</v>
      </c>
      <c r="N384" t="str">
        <f>VLOOKUP(A384,'[7]Master-April24'!$A:$AP,42,0)</f>
        <v>AWD</v>
      </c>
    </row>
    <row r="385" spans="1:14" x14ac:dyDescent="0.25">
      <c r="A385" t="s">
        <v>2758</v>
      </c>
      <c r="B385" t="s">
        <v>7388</v>
      </c>
      <c r="C385">
        <v>1</v>
      </c>
      <c r="D385">
        <v>5413</v>
      </c>
      <c r="G385">
        <f>VLOOKUP(D385,[5]Sheet1!$B:$X,16,0)</f>
        <v>48</v>
      </c>
      <c r="H385">
        <f t="shared" si="8"/>
        <v>48</v>
      </c>
      <c r="M385">
        <f>VLOOKUP(B385,[6]Sheet2!$A:$C,3,0)</f>
        <v>99</v>
      </c>
      <c r="N385" t="str">
        <f>VLOOKUP(A385,'[7]Master-April24'!$A:$AP,42,0)</f>
        <v>AWD</v>
      </c>
    </row>
    <row r="386" spans="1:14" x14ac:dyDescent="0.25">
      <c r="A386" t="s">
        <v>8233</v>
      </c>
      <c r="B386" t="s">
        <v>8499</v>
      </c>
      <c r="C386">
        <v>2</v>
      </c>
      <c r="D386">
        <v>45090</v>
      </c>
      <c r="E386">
        <f>VLOOKUP(D386,[5]Sheet1!$B:$X,23,0)</f>
        <v>0</v>
      </c>
      <c r="F386">
        <f>E386/C386</f>
        <v>0</v>
      </c>
      <c r="G386">
        <f>VLOOKUP(D386,[5]Sheet1!$B:$X,16,0)</f>
        <v>36</v>
      </c>
      <c r="H386">
        <f t="shared" ref="H386:H449" si="10">G386/C386</f>
        <v>18</v>
      </c>
      <c r="M386">
        <f>VLOOKUP(B386,[6]Sheet2!$A:$C,3,0)</f>
        <v>99</v>
      </c>
      <c r="N386" t="str">
        <f>VLOOKUP(A386,'[7]Master-April24'!$A:$AP,42,0)</f>
        <v>AWD</v>
      </c>
    </row>
    <row r="387" spans="1:14" x14ac:dyDescent="0.25">
      <c r="A387" t="s">
        <v>340</v>
      </c>
      <c r="B387" t="s">
        <v>8816</v>
      </c>
      <c r="C387">
        <v>6</v>
      </c>
      <c r="D387">
        <v>1320</v>
      </c>
      <c r="G387">
        <f>VLOOKUP(D387,[5]Sheet1!$B:$X,16,0)</f>
        <v>12</v>
      </c>
      <c r="H387">
        <f t="shared" si="10"/>
        <v>2</v>
      </c>
      <c r="M387">
        <f>VLOOKUP(B387,[6]Sheet2!$A:$C,3,0)</f>
        <v>28</v>
      </c>
      <c r="N387" t="str">
        <f>VLOOKUP(A387,'[7]Master-April24'!$A:$AP,42,0)</f>
        <v>AWD</v>
      </c>
    </row>
    <row r="388" spans="1:14" x14ac:dyDescent="0.25">
      <c r="A388" t="s">
        <v>2153</v>
      </c>
      <c r="B388" t="s">
        <v>8077</v>
      </c>
      <c r="C388">
        <v>4</v>
      </c>
      <c r="D388">
        <v>4103</v>
      </c>
      <c r="G388">
        <f>VLOOKUP(D388,[5]Sheet1!$B:$X,16,0)</f>
        <v>12</v>
      </c>
      <c r="H388">
        <f t="shared" si="10"/>
        <v>3</v>
      </c>
      <c r="M388">
        <f>VLOOKUP(B388,[6]Sheet2!$A:$C,3,0)</f>
        <v>98</v>
      </c>
      <c r="N388" t="str">
        <f>VLOOKUP(A388,'[7]Master-April24'!$A:$AP,42,0)</f>
        <v>AWD</v>
      </c>
    </row>
    <row r="389" spans="1:14" x14ac:dyDescent="0.25">
      <c r="A389" t="s">
        <v>7403</v>
      </c>
      <c r="B389" t="s">
        <v>7362</v>
      </c>
      <c r="C389">
        <v>1</v>
      </c>
      <c r="D389">
        <v>230</v>
      </c>
      <c r="E389">
        <f>VLOOKUP(D389,[5]Sheet1!$B:$X,23,0)</f>
        <v>24</v>
      </c>
      <c r="F389">
        <f>E389/C389</f>
        <v>24</v>
      </c>
      <c r="G389">
        <f>VLOOKUP(D389,[5]Sheet1!$B:$X,16,0)</f>
        <v>144</v>
      </c>
      <c r="H389">
        <f t="shared" si="10"/>
        <v>144</v>
      </c>
      <c r="M389">
        <f>VLOOKUP(B389,[6]Sheet2!$A:$C,3,0)</f>
        <v>97</v>
      </c>
      <c r="N389" t="e">
        <f>VLOOKUP(A389,'[7]Master-April24'!$A:$AP,42,0)</f>
        <v>#N/A</v>
      </c>
    </row>
    <row r="390" spans="1:14" x14ac:dyDescent="0.25">
      <c r="A390" t="s">
        <v>2203</v>
      </c>
      <c r="B390" t="s">
        <v>6904</v>
      </c>
      <c r="C390">
        <v>1</v>
      </c>
      <c r="D390">
        <v>4141</v>
      </c>
      <c r="G390">
        <f>VLOOKUP(D390,[5]Sheet1!$B:$X,16,0)</f>
        <v>12</v>
      </c>
      <c r="H390">
        <f t="shared" si="10"/>
        <v>12</v>
      </c>
      <c r="M390">
        <f>VLOOKUP(B390,[6]Sheet2!$A:$C,3,0)</f>
        <v>96</v>
      </c>
      <c r="N390" t="str">
        <f>VLOOKUP(A390,'[7]Master-April24'!$A:$AP,42,0)</f>
        <v>AWD</v>
      </c>
    </row>
    <row r="391" spans="1:14" x14ac:dyDescent="0.25">
      <c r="A391" t="s">
        <v>3235</v>
      </c>
      <c r="B391" t="s">
        <v>8161</v>
      </c>
      <c r="C391">
        <v>2</v>
      </c>
      <c r="D391">
        <v>767</v>
      </c>
      <c r="E391">
        <f>VLOOKUP(D391,[5]Sheet1!$B:$X,23,0)</f>
        <v>24</v>
      </c>
      <c r="F391">
        <f>E391/C391</f>
        <v>12</v>
      </c>
      <c r="G391">
        <f>VLOOKUP(D391,[5]Sheet1!$B:$X,16,0)</f>
        <v>144</v>
      </c>
      <c r="H391">
        <f t="shared" si="10"/>
        <v>72</v>
      </c>
      <c r="M391">
        <f>VLOOKUP(B391,[6]Sheet2!$A:$C,3,0)</f>
        <v>96</v>
      </c>
      <c r="N391" t="str">
        <f>VLOOKUP(A391,'[7]Master-April24'!$A:$AP,42,0)</f>
        <v>AWD</v>
      </c>
    </row>
    <row r="392" spans="1:14" x14ac:dyDescent="0.25">
      <c r="A392" t="s">
        <v>3007</v>
      </c>
      <c r="B392" t="s">
        <v>8256</v>
      </c>
      <c r="C392">
        <v>2</v>
      </c>
      <c r="D392">
        <v>608</v>
      </c>
      <c r="E392">
        <f>VLOOKUP(D392,[5]Sheet1!$B:$X,23,0)</f>
        <v>24</v>
      </c>
      <c r="F392">
        <f>E392/C392</f>
        <v>12</v>
      </c>
      <c r="G392">
        <f>VLOOKUP(D392,[5]Sheet1!$B:$X,16,0)</f>
        <v>72</v>
      </c>
      <c r="H392">
        <f t="shared" si="10"/>
        <v>36</v>
      </c>
      <c r="M392">
        <f>VLOOKUP(B392,[6]Sheet2!$A:$C,3,0)</f>
        <v>95</v>
      </c>
      <c r="N392" t="str">
        <f>VLOOKUP(A392,'[7]Master-April24'!$A:$AP,42,0)</f>
        <v>AWD</v>
      </c>
    </row>
    <row r="393" spans="1:14" x14ac:dyDescent="0.25">
      <c r="A393" t="s">
        <v>1470</v>
      </c>
      <c r="B393" t="s">
        <v>7427</v>
      </c>
      <c r="C393">
        <v>6</v>
      </c>
      <c r="D393">
        <v>3126</v>
      </c>
      <c r="G393">
        <f>VLOOKUP(D393,[5]Sheet1!$B:$X,16,0)</f>
        <v>48</v>
      </c>
      <c r="H393">
        <f t="shared" si="10"/>
        <v>8</v>
      </c>
      <c r="M393">
        <f>VLOOKUP(B393,[6]Sheet2!$A:$C,3,0)</f>
        <v>92</v>
      </c>
      <c r="N393" t="str">
        <f>VLOOKUP(A393,'[7]Master-April24'!$A:$AP,42,0)</f>
        <v>AWD</v>
      </c>
    </row>
    <row r="394" spans="1:14" x14ac:dyDescent="0.25">
      <c r="A394" t="s">
        <v>863</v>
      </c>
      <c r="B394" t="s">
        <v>8005</v>
      </c>
      <c r="C394">
        <v>2</v>
      </c>
      <c r="D394">
        <v>2011</v>
      </c>
      <c r="E394">
        <f>VLOOKUP(D394,[5]Sheet1!$B:$X,23,0)</f>
        <v>24</v>
      </c>
      <c r="F394">
        <f t="shared" ref="F394:F399" si="11">E394/C394</f>
        <v>12</v>
      </c>
      <c r="G394">
        <f>VLOOKUP(D394,[5]Sheet1!$B:$X,16,0)</f>
        <v>144</v>
      </c>
      <c r="H394">
        <f t="shared" si="10"/>
        <v>72</v>
      </c>
      <c r="M394">
        <f>VLOOKUP(B394,[6]Sheet2!$A:$C,3,0)</f>
        <v>92</v>
      </c>
      <c r="N394" t="str">
        <f>VLOOKUP(A394,'[7]Master-April24'!$A:$AP,42,0)</f>
        <v>AWD</v>
      </c>
    </row>
    <row r="395" spans="1:14" x14ac:dyDescent="0.25">
      <c r="A395" t="s">
        <v>1649</v>
      </c>
      <c r="B395" t="s">
        <v>8065</v>
      </c>
      <c r="C395">
        <v>4</v>
      </c>
      <c r="D395">
        <v>321</v>
      </c>
      <c r="E395">
        <f>VLOOKUP(D395,[5]Sheet1!$B:$X,23,0)</f>
        <v>24</v>
      </c>
      <c r="F395">
        <f t="shared" si="11"/>
        <v>6</v>
      </c>
      <c r="G395">
        <f>VLOOKUP(D395,[5]Sheet1!$B:$X,16,0)</f>
        <v>288</v>
      </c>
      <c r="H395">
        <f t="shared" si="10"/>
        <v>72</v>
      </c>
      <c r="M395">
        <f>VLOOKUP(B395,[6]Sheet2!$A:$C,3,0)</f>
        <v>91</v>
      </c>
      <c r="N395" t="str">
        <f>VLOOKUP(A395,'[7]Master-April24'!$A:$AP,42,0)</f>
        <v>AWD</v>
      </c>
    </row>
    <row r="396" spans="1:14" x14ac:dyDescent="0.25">
      <c r="A396" t="s">
        <v>396</v>
      </c>
      <c r="B396" t="s">
        <v>8977</v>
      </c>
      <c r="C396">
        <v>2</v>
      </c>
      <c r="D396">
        <v>1614</v>
      </c>
      <c r="E396">
        <f>VLOOKUP(D396,[5]Sheet1!$B:$X,23,0)</f>
        <v>24</v>
      </c>
      <c r="F396">
        <f t="shared" si="11"/>
        <v>12</v>
      </c>
      <c r="G396">
        <f>VLOOKUP(D396,[5]Sheet1!$B:$X,16,0)</f>
        <v>144</v>
      </c>
      <c r="H396">
        <f t="shared" si="10"/>
        <v>72</v>
      </c>
      <c r="M396">
        <f>VLOOKUP(B396,[6]Sheet2!$A:$C,3,0)</f>
        <v>91</v>
      </c>
      <c r="N396" t="str">
        <f>VLOOKUP(A396,'[7]Master-April24'!$A:$AP,42,0)</f>
        <v>AWD</v>
      </c>
    </row>
    <row r="397" spans="1:14" x14ac:dyDescent="0.25">
      <c r="A397" t="s">
        <v>1375</v>
      </c>
      <c r="B397" t="s">
        <v>8926</v>
      </c>
      <c r="C397">
        <v>1</v>
      </c>
      <c r="D397">
        <v>3012</v>
      </c>
      <c r="E397">
        <f>VLOOKUP(D397,[5]Sheet1!$B:$X,23,0)</f>
        <v>12</v>
      </c>
      <c r="F397">
        <f t="shared" si="11"/>
        <v>12</v>
      </c>
      <c r="G397">
        <f>VLOOKUP(D397,[5]Sheet1!$B:$X,16,0)</f>
        <v>72</v>
      </c>
      <c r="H397">
        <f t="shared" si="10"/>
        <v>72</v>
      </c>
      <c r="M397">
        <f>VLOOKUP(B397,[6]Sheet2!$A:$C,3,0)</f>
        <v>88</v>
      </c>
      <c r="N397" t="str">
        <f>VLOOKUP(A397,'[7]Master-April24'!$A:$AP,42,0)</f>
        <v>AWD</v>
      </c>
    </row>
    <row r="398" spans="1:14" x14ac:dyDescent="0.25">
      <c r="A398" t="s">
        <v>8755</v>
      </c>
      <c r="B398" t="s">
        <v>8749</v>
      </c>
      <c r="C398">
        <v>1</v>
      </c>
      <c r="D398">
        <v>2056</v>
      </c>
      <c r="E398">
        <f>VLOOKUP(D398,[5]Sheet1!$B:$X,23,0)</f>
        <v>24</v>
      </c>
      <c r="F398">
        <f t="shared" si="11"/>
        <v>24</v>
      </c>
      <c r="G398">
        <f>VLOOKUP(D398,[5]Sheet1!$B:$X,16,0)</f>
        <v>144</v>
      </c>
      <c r="H398">
        <f t="shared" si="10"/>
        <v>144</v>
      </c>
      <c r="M398">
        <f>VLOOKUP(B398,[6]Sheet2!$A:$C,3,0)</f>
        <v>88</v>
      </c>
      <c r="N398" t="str">
        <f>VLOOKUP(A398,'[7]Master-April24'!$A:$AP,42,0)</f>
        <v>AWD</v>
      </c>
    </row>
    <row r="399" spans="1:14" x14ac:dyDescent="0.25">
      <c r="A399" t="s">
        <v>1022</v>
      </c>
      <c r="B399" t="s">
        <v>7363</v>
      </c>
      <c r="C399">
        <v>1</v>
      </c>
      <c r="D399">
        <v>215</v>
      </c>
      <c r="E399">
        <f>VLOOKUP(D399,[5]Sheet1!$B:$X,23,0)</f>
        <v>24</v>
      </c>
      <c r="F399">
        <f t="shared" si="11"/>
        <v>24</v>
      </c>
      <c r="G399">
        <f>VLOOKUP(D399,[5]Sheet1!$B:$X,16,0)</f>
        <v>144</v>
      </c>
      <c r="H399">
        <f t="shared" si="10"/>
        <v>144</v>
      </c>
      <c r="M399">
        <f>VLOOKUP(B399,[6]Sheet2!$A:$C,3,0)</f>
        <v>88</v>
      </c>
      <c r="N399" t="str">
        <f>VLOOKUP(A399,'[7]Master-April24'!$A:$AP,42,0)</f>
        <v>AWD</v>
      </c>
    </row>
    <row r="400" spans="1:14" x14ac:dyDescent="0.25">
      <c r="A400" t="s">
        <v>1497</v>
      </c>
      <c r="B400" t="s">
        <v>6889</v>
      </c>
      <c r="C400">
        <v>1</v>
      </c>
      <c r="D400">
        <v>3137</v>
      </c>
      <c r="G400">
        <f>VLOOKUP(D400,[5]Sheet1!$B:$X,16,0)</f>
        <v>12</v>
      </c>
      <c r="H400">
        <f t="shared" si="10"/>
        <v>12</v>
      </c>
      <c r="M400">
        <f>VLOOKUP(B400,[6]Sheet2!$A:$C,3,0)</f>
        <v>87</v>
      </c>
      <c r="N400" t="str">
        <f>VLOOKUP(A400,'[7]Master-April24'!$A:$AP,42,0)</f>
        <v>AWD</v>
      </c>
    </row>
    <row r="401" spans="1:14" x14ac:dyDescent="0.25">
      <c r="A401" t="s">
        <v>3803</v>
      </c>
      <c r="B401" t="s">
        <v>8106</v>
      </c>
      <c r="C401">
        <v>4</v>
      </c>
      <c r="D401">
        <v>5080</v>
      </c>
      <c r="G401">
        <f>VLOOKUP(D401,[5]Sheet1!$B:$X,16,0)</f>
        <v>12</v>
      </c>
      <c r="H401">
        <f t="shared" si="10"/>
        <v>3</v>
      </c>
      <c r="M401">
        <f>VLOOKUP(B401,[6]Sheet2!$A:$C,3,0)</f>
        <v>98</v>
      </c>
      <c r="N401" t="str">
        <f>VLOOKUP(A401,'[7]Master-April24'!$A:$AP,42,0)</f>
        <v>AWD</v>
      </c>
    </row>
    <row r="402" spans="1:14" x14ac:dyDescent="0.25">
      <c r="A402" t="s">
        <v>2227</v>
      </c>
      <c r="B402" t="s">
        <v>8090</v>
      </c>
      <c r="C402">
        <v>1</v>
      </c>
      <c r="D402">
        <v>4151</v>
      </c>
      <c r="G402">
        <f>VLOOKUP(D402,[5]Sheet1!$B:$X,16,0)</f>
        <v>12</v>
      </c>
      <c r="H402">
        <f t="shared" si="10"/>
        <v>12</v>
      </c>
      <c r="M402">
        <f>VLOOKUP(B402,[6]Sheet2!$A:$C,3,0)</f>
        <v>84</v>
      </c>
      <c r="N402" t="str">
        <f>VLOOKUP(A402,'[7]Master-April24'!$A:$AP,42,0)</f>
        <v>AWD</v>
      </c>
    </row>
    <row r="403" spans="1:14" x14ac:dyDescent="0.25">
      <c r="A403" t="s">
        <v>3907</v>
      </c>
      <c r="B403" t="s">
        <v>6915</v>
      </c>
      <c r="C403">
        <v>2</v>
      </c>
      <c r="D403">
        <v>508</v>
      </c>
      <c r="G403">
        <f>VLOOKUP(D403,[5]Sheet1!$B:$X,16,0)</f>
        <v>48</v>
      </c>
      <c r="H403">
        <f t="shared" si="10"/>
        <v>24</v>
      </c>
      <c r="M403">
        <f>VLOOKUP(B403,[6]Sheet2!$A:$C,3,0)</f>
        <v>84</v>
      </c>
      <c r="N403" t="str">
        <f>VLOOKUP(A403,'[7]Master-April24'!$A:$AP,42,0)</f>
        <v>AWD</v>
      </c>
    </row>
    <row r="404" spans="1:14" x14ac:dyDescent="0.25">
      <c r="A404" t="s">
        <v>3896</v>
      </c>
      <c r="B404" t="s">
        <v>7622</v>
      </c>
      <c r="C404">
        <v>2</v>
      </c>
      <c r="D404">
        <v>5087</v>
      </c>
      <c r="G404">
        <f>VLOOKUP(D404,[5]Sheet1!$B:$X,16,0)</f>
        <v>48</v>
      </c>
      <c r="H404">
        <f t="shared" si="10"/>
        <v>24</v>
      </c>
      <c r="M404">
        <f>VLOOKUP(B404,[6]Sheet2!$A:$C,3,0)</f>
        <v>83</v>
      </c>
      <c r="N404" t="str">
        <f>VLOOKUP(A404,'[7]Master-April24'!$A:$AP,42,0)</f>
        <v>AWD</v>
      </c>
    </row>
    <row r="405" spans="1:14" x14ac:dyDescent="0.25">
      <c r="A405" t="s">
        <v>6527</v>
      </c>
      <c r="B405" t="s">
        <v>7719</v>
      </c>
      <c r="C405">
        <v>2</v>
      </c>
      <c r="D405">
        <v>810</v>
      </c>
      <c r="E405">
        <f>VLOOKUP(D405,[5]Sheet1!$B:$X,23,0)</f>
        <v>24</v>
      </c>
      <c r="F405">
        <f>E405/C405</f>
        <v>12</v>
      </c>
      <c r="G405">
        <f>VLOOKUP(D405,[5]Sheet1!$B:$X,16,0)</f>
        <v>144</v>
      </c>
      <c r="H405">
        <f t="shared" si="10"/>
        <v>72</v>
      </c>
      <c r="M405">
        <f>VLOOKUP(B405,[6]Sheet2!$A:$C,3,0)</f>
        <v>83</v>
      </c>
      <c r="N405" t="str">
        <f>VLOOKUP(A405,'[7]Master-April24'!$A:$AP,42,0)</f>
        <v>AWD</v>
      </c>
    </row>
    <row r="406" spans="1:14" x14ac:dyDescent="0.25">
      <c r="A406" t="s">
        <v>1279</v>
      </c>
      <c r="B406" t="s">
        <v>7523</v>
      </c>
      <c r="C406">
        <v>1</v>
      </c>
      <c r="D406">
        <v>2519</v>
      </c>
      <c r="E406">
        <f>VLOOKUP(D406,[5]Sheet1!$B:$X,23,0)</f>
        <v>24</v>
      </c>
      <c r="F406">
        <f>E406/C406</f>
        <v>24</v>
      </c>
      <c r="G406">
        <f>VLOOKUP(D406,[5]Sheet1!$B:$X,16,0)</f>
        <v>72</v>
      </c>
      <c r="H406">
        <f t="shared" si="10"/>
        <v>72</v>
      </c>
      <c r="M406">
        <f>VLOOKUP(B406,[6]Sheet2!$A:$C,3,0)</f>
        <v>83</v>
      </c>
      <c r="N406" t="str">
        <f>VLOOKUP(A406,'[7]Master-April24'!$A:$AP,42,0)</f>
        <v>AWD</v>
      </c>
    </row>
    <row r="407" spans="1:14" x14ac:dyDescent="0.25">
      <c r="A407" t="s">
        <v>3831</v>
      </c>
      <c r="B407" t="s">
        <v>8105</v>
      </c>
      <c r="C407">
        <v>4</v>
      </c>
      <c r="D407" t="s">
        <v>3832</v>
      </c>
      <c r="G407">
        <f>VLOOKUP(D407,[5]Sheet1!$B:$X,16,0)</f>
        <v>12</v>
      </c>
      <c r="H407">
        <f t="shared" si="10"/>
        <v>3</v>
      </c>
      <c r="M407">
        <f>VLOOKUP(B407,[6]Sheet2!$A:$C,3,0)</f>
        <v>82</v>
      </c>
      <c r="N407" t="str">
        <f>VLOOKUP(A407,'[7]Master-April24'!$A:$AP,42,0)</f>
        <v>AWD</v>
      </c>
    </row>
    <row r="408" spans="1:14" x14ac:dyDescent="0.25">
      <c r="A408" t="s">
        <v>964</v>
      </c>
      <c r="B408" t="s">
        <v>7909</v>
      </c>
      <c r="C408">
        <v>3</v>
      </c>
      <c r="D408">
        <v>2080</v>
      </c>
      <c r="E408">
        <f>VLOOKUP(D408,[5]Sheet1!$B:$X,23,0)</f>
        <v>24</v>
      </c>
      <c r="F408">
        <f>E408/C408</f>
        <v>8</v>
      </c>
      <c r="G408">
        <f>VLOOKUP(D408,[5]Sheet1!$B:$X,16,0)</f>
        <v>144</v>
      </c>
      <c r="H408">
        <f t="shared" si="10"/>
        <v>48</v>
      </c>
      <c r="M408">
        <f>VLOOKUP(B408,[6]Sheet2!$A:$C,3,0)</f>
        <v>81</v>
      </c>
      <c r="N408" t="str">
        <f>VLOOKUP(A408,'[7]Master-April24'!$A:$AP,42,0)</f>
        <v>AWD</v>
      </c>
    </row>
    <row r="409" spans="1:14" x14ac:dyDescent="0.25">
      <c r="A409" t="s">
        <v>7970</v>
      </c>
      <c r="B409" t="s">
        <v>7997</v>
      </c>
      <c r="C409">
        <v>3</v>
      </c>
      <c r="D409">
        <v>1753</v>
      </c>
      <c r="E409">
        <f>VLOOKUP(D409,[5]Sheet1!$B:$X,23,0)</f>
        <v>24</v>
      </c>
      <c r="F409">
        <f>E409/C409</f>
        <v>8</v>
      </c>
      <c r="G409">
        <f>VLOOKUP(D409,[5]Sheet1!$B:$X,16,0)</f>
        <v>144</v>
      </c>
      <c r="H409">
        <f t="shared" si="10"/>
        <v>48</v>
      </c>
      <c r="M409">
        <f>VLOOKUP(B409,[6]Sheet2!$A:$C,3,0)</f>
        <v>80</v>
      </c>
      <c r="N409" t="str">
        <f>VLOOKUP(A409,'[7]Master-April24'!$A:$AP,42,0)</f>
        <v>AWD</v>
      </c>
    </row>
    <row r="410" spans="1:14" x14ac:dyDescent="0.25">
      <c r="A410" t="s">
        <v>1615</v>
      </c>
      <c r="B410" t="s">
        <v>8062</v>
      </c>
      <c r="C410">
        <v>4</v>
      </c>
      <c r="D410">
        <v>3190</v>
      </c>
      <c r="G410">
        <f>VLOOKUP(D410,[5]Sheet1!$B:$X,16,0)</f>
        <v>12</v>
      </c>
      <c r="H410">
        <f t="shared" si="10"/>
        <v>3</v>
      </c>
      <c r="M410">
        <f>VLOOKUP(B410,[6]Sheet2!$A:$C,3,0)</f>
        <v>79</v>
      </c>
      <c r="N410" t="str">
        <f>VLOOKUP(A410,'[7]Master-April24'!$A:$AP,42,0)</f>
        <v>AWD</v>
      </c>
    </row>
    <row r="411" spans="1:14" x14ac:dyDescent="0.25">
      <c r="A411" t="s">
        <v>7969</v>
      </c>
      <c r="B411" t="s">
        <v>7985</v>
      </c>
      <c r="C411">
        <v>1</v>
      </c>
      <c r="D411">
        <v>1293</v>
      </c>
      <c r="E411">
        <f>VLOOKUP(D411,[5]Sheet1!$B:$X,23,0)</f>
        <v>12</v>
      </c>
      <c r="F411">
        <f>E411/C411</f>
        <v>12</v>
      </c>
      <c r="G411">
        <f>VLOOKUP(D411,[5]Sheet1!$B:$X,16,0)</f>
        <v>72</v>
      </c>
      <c r="H411">
        <f t="shared" si="10"/>
        <v>72</v>
      </c>
      <c r="M411">
        <f>VLOOKUP(B411,[6]Sheet2!$A:$C,3,0)</f>
        <v>79</v>
      </c>
      <c r="N411" t="str">
        <f>VLOOKUP(A411,'[7]Master-April24'!$A:$AP,42,0)</f>
        <v>AWD</v>
      </c>
    </row>
    <row r="412" spans="1:14" x14ac:dyDescent="0.25">
      <c r="A412" t="s">
        <v>1362</v>
      </c>
      <c r="B412" t="s">
        <v>8931</v>
      </c>
      <c r="C412">
        <v>1</v>
      </c>
      <c r="D412">
        <v>3004</v>
      </c>
      <c r="E412">
        <f>VLOOKUP(D412,[5]Sheet1!$B:$X,23,0)</f>
        <v>24</v>
      </c>
      <c r="F412">
        <f>E412/C412</f>
        <v>24</v>
      </c>
      <c r="G412">
        <f>VLOOKUP(D412,[5]Sheet1!$B:$X,16,0)</f>
        <v>144</v>
      </c>
      <c r="H412">
        <f t="shared" si="10"/>
        <v>144</v>
      </c>
      <c r="M412">
        <f>VLOOKUP(B412,[6]Sheet2!$A:$C,3,0)</f>
        <v>79</v>
      </c>
      <c r="N412" t="e">
        <f>VLOOKUP(A412,'[7]Master-April24'!$A:$AP,42,0)</f>
        <v>#N/A</v>
      </c>
    </row>
    <row r="413" spans="1:14" x14ac:dyDescent="0.25">
      <c r="A413" t="s">
        <v>1564</v>
      </c>
      <c r="B413" t="s">
        <v>6941</v>
      </c>
      <c r="C413">
        <v>6</v>
      </c>
      <c r="D413">
        <v>3169</v>
      </c>
      <c r="G413">
        <f>VLOOKUP(D413,[5]Sheet1!$B:$X,16,0)</f>
        <v>48</v>
      </c>
      <c r="H413">
        <f t="shared" si="10"/>
        <v>8</v>
      </c>
      <c r="M413">
        <f>VLOOKUP(B413,[6]Sheet2!$A:$C,3,0)</f>
        <v>77</v>
      </c>
      <c r="N413" t="str">
        <f>VLOOKUP(A413,'[7]Master-April24'!$A:$AP,42,0)</f>
        <v>AWD</v>
      </c>
    </row>
    <row r="414" spans="1:14" x14ac:dyDescent="0.25">
      <c r="A414" t="s">
        <v>1732</v>
      </c>
      <c r="B414" t="s">
        <v>8826</v>
      </c>
      <c r="C414">
        <v>2</v>
      </c>
      <c r="D414">
        <v>3364</v>
      </c>
      <c r="G414">
        <f>VLOOKUP(D414,[5]Sheet1!$B:$X,16,0)</f>
        <v>48</v>
      </c>
      <c r="H414">
        <f t="shared" si="10"/>
        <v>24</v>
      </c>
      <c r="M414">
        <f>VLOOKUP(B414,[6]Sheet2!$A:$C,3,0)</f>
        <v>77</v>
      </c>
      <c r="N414" t="e">
        <f>VLOOKUP(A414,'[7]Master-April24'!$A:$AP,42,0)</f>
        <v>#N/A</v>
      </c>
    </row>
    <row r="415" spans="1:14" x14ac:dyDescent="0.25">
      <c r="A415" t="s">
        <v>3965</v>
      </c>
      <c r="B415" t="s">
        <v>7688</v>
      </c>
      <c r="C415">
        <v>6</v>
      </c>
      <c r="D415" t="s">
        <v>8899</v>
      </c>
      <c r="E415" t="e">
        <f>VLOOKUP(D415,[5]Sheet1!$B:$X,23,0)</f>
        <v>#N/A</v>
      </c>
      <c r="F415" t="e">
        <f>E415/C415</f>
        <v>#N/A</v>
      </c>
      <c r="G415" t="e">
        <f>VLOOKUP(D415,[5]Sheet1!$B:$X,16,0)</f>
        <v>#N/A</v>
      </c>
      <c r="H415" t="e">
        <f t="shared" si="10"/>
        <v>#N/A</v>
      </c>
      <c r="M415">
        <f>VLOOKUP(B415,[6]Sheet2!$A:$C,3,0)</f>
        <v>77</v>
      </c>
      <c r="N415" t="str">
        <f>VLOOKUP(A415,'[7]Master-April24'!$A:$AP,42,0)</f>
        <v>AWD</v>
      </c>
    </row>
    <row r="416" spans="1:14" x14ac:dyDescent="0.25">
      <c r="A416" t="s">
        <v>2206</v>
      </c>
      <c r="B416" t="s">
        <v>8086</v>
      </c>
      <c r="C416">
        <v>1</v>
      </c>
      <c r="D416">
        <v>4142</v>
      </c>
      <c r="G416">
        <f>VLOOKUP(D416,[5]Sheet1!$B:$X,16,0)</f>
        <v>12</v>
      </c>
      <c r="H416">
        <f t="shared" si="10"/>
        <v>12</v>
      </c>
      <c r="M416">
        <f>VLOOKUP(B416,[6]Sheet2!$A:$C,3,0)</f>
        <v>76</v>
      </c>
      <c r="N416" t="str">
        <f>VLOOKUP(A416,'[7]Master-April24'!$A:$AP,42,0)</f>
        <v>AWD</v>
      </c>
    </row>
    <row r="417" spans="1:14" x14ac:dyDescent="0.25">
      <c r="A417" t="s">
        <v>3043</v>
      </c>
      <c r="B417" t="s">
        <v>8151</v>
      </c>
      <c r="C417">
        <v>6</v>
      </c>
      <c r="D417">
        <v>622</v>
      </c>
      <c r="E417">
        <f>VLOOKUP(D417,[5]Sheet1!$B:$X,23,0)</f>
        <v>24</v>
      </c>
      <c r="F417">
        <f>E417/C417</f>
        <v>4</v>
      </c>
      <c r="G417">
        <f>VLOOKUP(D417,[5]Sheet1!$B:$X,16,0)</f>
        <v>144</v>
      </c>
      <c r="H417">
        <f t="shared" si="10"/>
        <v>24</v>
      </c>
      <c r="M417">
        <f>VLOOKUP(B417,[6]Sheet2!$A:$C,3,0)</f>
        <v>76</v>
      </c>
      <c r="N417" t="str">
        <f>VLOOKUP(A417,'[7]Master-April24'!$A:$AP,42,0)</f>
        <v>AWD</v>
      </c>
    </row>
    <row r="418" spans="1:14" x14ac:dyDescent="0.25">
      <c r="A418" t="s">
        <v>1224</v>
      </c>
      <c r="B418" t="s">
        <v>7350</v>
      </c>
      <c r="C418">
        <v>1</v>
      </c>
      <c r="D418">
        <v>2405</v>
      </c>
      <c r="G418">
        <f>VLOOKUP(D418,[5]Sheet1!$B:$X,16,0)</f>
        <v>24</v>
      </c>
      <c r="H418">
        <f t="shared" si="10"/>
        <v>24</v>
      </c>
      <c r="M418">
        <f>VLOOKUP(B418,[6]Sheet2!$A:$C,3,0)</f>
        <v>75</v>
      </c>
      <c r="N418" t="str">
        <f>VLOOKUP(A418,'[7]Master-April24'!$A:$AP,42,0)</f>
        <v>AWD</v>
      </c>
    </row>
    <row r="419" spans="1:14" x14ac:dyDescent="0.25">
      <c r="A419" t="s">
        <v>2852</v>
      </c>
      <c r="B419" t="s">
        <v>7355</v>
      </c>
      <c r="C419">
        <v>1</v>
      </c>
      <c r="D419">
        <v>557</v>
      </c>
      <c r="G419">
        <f>VLOOKUP(D419,[5]Sheet1!$B:$X,16,0)</f>
        <v>24</v>
      </c>
      <c r="H419">
        <f t="shared" si="10"/>
        <v>24</v>
      </c>
      <c r="M419">
        <f>VLOOKUP(B419,[6]Sheet2!$A:$C,3,0)</f>
        <v>75</v>
      </c>
      <c r="N419" t="str">
        <f>VLOOKUP(A419,'[7]Master-April24'!$A:$AP,42,0)</f>
        <v>AWD</v>
      </c>
    </row>
    <row r="420" spans="1:14" x14ac:dyDescent="0.25">
      <c r="A420" t="s">
        <v>3938</v>
      </c>
      <c r="B420" t="s">
        <v>7629</v>
      </c>
      <c r="C420">
        <v>4</v>
      </c>
      <c r="D420">
        <v>808</v>
      </c>
      <c r="E420">
        <f>VLOOKUP(D420,[5]Sheet1!$B:$X,23,0)</f>
        <v>24</v>
      </c>
      <c r="F420">
        <f>E420/C420</f>
        <v>6</v>
      </c>
      <c r="G420">
        <f>VLOOKUP(D420,[5]Sheet1!$B:$X,16,0)</f>
        <v>144</v>
      </c>
      <c r="H420">
        <f t="shared" si="10"/>
        <v>36</v>
      </c>
      <c r="M420">
        <f>VLOOKUP(B420,[6]Sheet2!$A:$C,3,0)</f>
        <v>75</v>
      </c>
      <c r="N420" t="str">
        <f>VLOOKUP(A420,'[7]Master-April24'!$A:$AP,42,0)</f>
        <v>AWD</v>
      </c>
    </row>
    <row r="421" spans="1:14" x14ac:dyDescent="0.25">
      <c r="A421" t="s">
        <v>6730</v>
      </c>
      <c r="B421" t="s">
        <v>7715</v>
      </c>
      <c r="C421">
        <v>2</v>
      </c>
      <c r="D421" t="s">
        <v>8894</v>
      </c>
      <c r="E421" t="e">
        <f>VLOOKUP(D421,[5]Sheet1!$B:$X,23,0)</f>
        <v>#N/A</v>
      </c>
      <c r="F421" t="e">
        <f>E421/C421</f>
        <v>#N/A</v>
      </c>
      <c r="G421" t="e">
        <f>VLOOKUP(D421,[5]Sheet1!$B:$X,16,0)</f>
        <v>#N/A</v>
      </c>
      <c r="H421" t="e">
        <f t="shared" si="10"/>
        <v>#N/A</v>
      </c>
      <c r="M421">
        <f>VLOOKUP(B421,[6]Sheet2!$A:$C,3,0)</f>
        <v>75</v>
      </c>
      <c r="N421" t="str">
        <f>VLOOKUP(A421,'[7]Master-April24'!$A:$AP,42,0)</f>
        <v>AWD</v>
      </c>
    </row>
    <row r="422" spans="1:14" x14ac:dyDescent="0.25">
      <c r="A422" t="s">
        <v>8805</v>
      </c>
      <c r="B422" t="s">
        <v>8825</v>
      </c>
      <c r="C422">
        <v>1</v>
      </c>
      <c r="D422">
        <v>6100</v>
      </c>
      <c r="G422">
        <f>VLOOKUP(D422,[5]Sheet1!$B:$X,16,0)</f>
        <v>36</v>
      </c>
      <c r="H422">
        <f t="shared" si="10"/>
        <v>36</v>
      </c>
      <c r="M422">
        <f>VLOOKUP(B422,[6]Sheet2!$A:$C,3,0)</f>
        <v>73</v>
      </c>
      <c r="N422" t="e">
        <f>VLOOKUP(A422,'[7]Master-April24'!$A:$AP,42,0)</f>
        <v>#N/A</v>
      </c>
    </row>
    <row r="423" spans="1:14" x14ac:dyDescent="0.25">
      <c r="A423" t="s">
        <v>1087</v>
      </c>
      <c r="B423" t="s">
        <v>8186</v>
      </c>
      <c r="C423">
        <v>4</v>
      </c>
      <c r="D423">
        <v>2211</v>
      </c>
      <c r="E423">
        <f>VLOOKUP(D423,[5]Sheet1!$B:$X,23,0)</f>
        <v>24</v>
      </c>
      <c r="F423">
        <f t="shared" ref="F423:F428" si="12">E423/C423</f>
        <v>6</v>
      </c>
      <c r="G423">
        <f>VLOOKUP(D423,[5]Sheet1!$B:$X,16,0)</f>
        <v>144</v>
      </c>
      <c r="H423">
        <f t="shared" si="10"/>
        <v>36</v>
      </c>
      <c r="M423">
        <f>VLOOKUP(B423,[6]Sheet2!$A:$C,3,0)</f>
        <v>73</v>
      </c>
      <c r="N423" t="str">
        <f>VLOOKUP(A423,'[7]Master-April24'!$A:$AP,42,0)</f>
        <v>AWD</v>
      </c>
    </row>
    <row r="424" spans="1:14" x14ac:dyDescent="0.25">
      <c r="A424" t="s">
        <v>2260</v>
      </c>
      <c r="B424" t="s">
        <v>7564</v>
      </c>
      <c r="C424">
        <v>4</v>
      </c>
      <c r="D424">
        <v>4411</v>
      </c>
      <c r="E424">
        <f>VLOOKUP(D424,[5]Sheet1!$B:$X,23,0)</f>
        <v>24</v>
      </c>
      <c r="F424">
        <f t="shared" si="12"/>
        <v>6</v>
      </c>
      <c r="G424">
        <f>VLOOKUP(D424,[5]Sheet1!$B:$X,16,0)</f>
        <v>144</v>
      </c>
      <c r="H424">
        <f t="shared" si="10"/>
        <v>36</v>
      </c>
      <c r="M424">
        <f>VLOOKUP(B424,[6]Sheet2!$A:$C,3,0)</f>
        <v>73</v>
      </c>
      <c r="N424" t="e">
        <f>VLOOKUP(A424,'[7]Master-April24'!$A:$AP,42,0)</f>
        <v>#N/A</v>
      </c>
    </row>
    <row r="425" spans="1:14" x14ac:dyDescent="0.25">
      <c r="A425" t="s">
        <v>145</v>
      </c>
      <c r="B425" t="s">
        <v>7979</v>
      </c>
      <c r="C425">
        <v>2</v>
      </c>
      <c r="D425">
        <v>1201</v>
      </c>
      <c r="E425">
        <f>VLOOKUP(D425,[5]Sheet1!$B:$X,23,0)</f>
        <v>24</v>
      </c>
      <c r="F425">
        <f t="shared" si="12"/>
        <v>12</v>
      </c>
      <c r="G425">
        <f>VLOOKUP(D425,[5]Sheet1!$B:$X,16,0)</f>
        <v>144</v>
      </c>
      <c r="H425">
        <f t="shared" si="10"/>
        <v>72</v>
      </c>
      <c r="M425">
        <f>VLOOKUP(B425,[6]Sheet2!$A:$C,3,0)</f>
        <v>73</v>
      </c>
      <c r="N425" t="str">
        <f>VLOOKUP(A425,'[7]Master-April24'!$A:$AP,42,0)</f>
        <v>AWD</v>
      </c>
    </row>
    <row r="426" spans="1:14" x14ac:dyDescent="0.25">
      <c r="A426" t="s">
        <v>8786</v>
      </c>
      <c r="B426" t="s">
        <v>9016</v>
      </c>
      <c r="C426">
        <v>1</v>
      </c>
      <c r="D426">
        <v>2222</v>
      </c>
      <c r="E426">
        <f>VLOOKUP(D426,[5]Sheet1!$B:$X,23,0)</f>
        <v>24</v>
      </c>
      <c r="F426">
        <f t="shared" si="12"/>
        <v>24</v>
      </c>
      <c r="G426">
        <f>VLOOKUP(D426,[5]Sheet1!$B:$X,16,0)</f>
        <v>72</v>
      </c>
      <c r="H426">
        <f t="shared" si="10"/>
        <v>72</v>
      </c>
      <c r="M426">
        <f>VLOOKUP(B426,[6]Sheet2!$A:$C,3,0)</f>
        <v>73</v>
      </c>
      <c r="N426" t="e">
        <f>VLOOKUP(A426,'[7]Master-April24'!$A:$AP,42,0)</f>
        <v>#N/A</v>
      </c>
    </row>
    <row r="427" spans="1:14" x14ac:dyDescent="0.25">
      <c r="A427" t="s">
        <v>3302</v>
      </c>
      <c r="B427" t="s">
        <v>7615</v>
      </c>
      <c r="C427">
        <v>1</v>
      </c>
      <c r="D427">
        <v>803</v>
      </c>
      <c r="E427">
        <f>VLOOKUP(D427,[5]Sheet1!$B:$X,23,0)</f>
        <v>24</v>
      </c>
      <c r="F427">
        <f t="shared" si="12"/>
        <v>24</v>
      </c>
      <c r="G427">
        <f>VLOOKUP(D427,[5]Sheet1!$B:$X,16,0)</f>
        <v>144</v>
      </c>
      <c r="H427">
        <f t="shared" si="10"/>
        <v>144</v>
      </c>
      <c r="M427">
        <f>VLOOKUP(B427,[6]Sheet2!$A:$C,3,0)</f>
        <v>72</v>
      </c>
      <c r="N427" t="str">
        <f>VLOOKUP(A427,'[7]Master-April24'!$A:$AP,42,0)</f>
        <v>AWD</v>
      </c>
    </row>
    <row r="428" spans="1:14" x14ac:dyDescent="0.25">
      <c r="A428" t="s">
        <v>8757</v>
      </c>
      <c r="B428" t="s">
        <v>8752</v>
      </c>
      <c r="C428">
        <v>4</v>
      </c>
      <c r="D428">
        <v>1716</v>
      </c>
      <c r="E428">
        <f>VLOOKUP(D428,[5]Sheet1!$B:$X,23,0)</f>
        <v>24</v>
      </c>
      <c r="F428">
        <f t="shared" si="12"/>
        <v>6</v>
      </c>
      <c r="G428">
        <f>VLOOKUP(D428,[5]Sheet1!$B:$X,16,0)</f>
        <v>144</v>
      </c>
      <c r="H428">
        <f t="shared" si="10"/>
        <v>36</v>
      </c>
      <c r="M428">
        <f>VLOOKUP(B428,[6]Sheet2!$A:$C,3,0)</f>
        <v>71</v>
      </c>
      <c r="N428" t="str">
        <f>VLOOKUP(A428,'[7]Master-April24'!$A:$AP,42,0)</f>
        <v>AWD</v>
      </c>
    </row>
    <row r="429" spans="1:14" x14ac:dyDescent="0.25">
      <c r="A429" t="s">
        <v>1717</v>
      </c>
      <c r="B429" t="s">
        <v>8066</v>
      </c>
      <c r="C429">
        <v>6</v>
      </c>
      <c r="D429">
        <v>3350</v>
      </c>
      <c r="G429">
        <f>VLOOKUP(D429,[5]Sheet1!$B:$X,16,0)</f>
        <v>48</v>
      </c>
      <c r="H429">
        <f t="shared" si="10"/>
        <v>8</v>
      </c>
      <c r="M429">
        <f>VLOOKUP(B429,[6]Sheet2!$A:$C,3,0)</f>
        <v>70</v>
      </c>
      <c r="N429" t="str">
        <f>VLOOKUP(A429,'[7]Master-April24'!$A:$AP,42,0)</f>
        <v>AWD</v>
      </c>
    </row>
    <row r="430" spans="1:14" x14ac:dyDescent="0.25">
      <c r="A430" t="s">
        <v>1204</v>
      </c>
      <c r="B430" t="s">
        <v>8809</v>
      </c>
      <c r="C430">
        <v>1</v>
      </c>
      <c r="D430">
        <v>2345</v>
      </c>
      <c r="E430">
        <f>VLOOKUP(D430,[5]Sheet1!$B:$X,23,0)</f>
        <v>24</v>
      </c>
      <c r="F430">
        <f>E430/C430</f>
        <v>24</v>
      </c>
      <c r="G430">
        <f>VLOOKUP(D430,[5]Sheet1!$B:$X,16,0)</f>
        <v>144</v>
      </c>
      <c r="H430">
        <f t="shared" si="10"/>
        <v>144</v>
      </c>
      <c r="M430">
        <f>VLOOKUP(B430,[6]Sheet2!$A:$C,3,0)</f>
        <v>70</v>
      </c>
      <c r="N430" t="e">
        <f>VLOOKUP(A430,'[7]Master-April24'!$A:$AP,42,0)</f>
        <v>#N/A</v>
      </c>
    </row>
    <row r="431" spans="1:14" x14ac:dyDescent="0.25">
      <c r="A431" t="s">
        <v>1508</v>
      </c>
      <c r="B431" t="s">
        <v>8051</v>
      </c>
      <c r="C431">
        <v>4</v>
      </c>
      <c r="D431">
        <v>3141</v>
      </c>
      <c r="G431">
        <f>VLOOKUP(D431,[5]Sheet1!$B:$X,16,0)</f>
        <v>12</v>
      </c>
      <c r="H431">
        <f t="shared" si="10"/>
        <v>3</v>
      </c>
      <c r="M431">
        <f>VLOOKUP(B431,[6]Sheet2!$A:$C,3,0)</f>
        <v>47</v>
      </c>
      <c r="N431" t="str">
        <f>VLOOKUP(A431,'[7]Master-April24'!$A:$AP,42,0)</f>
        <v>AWD</v>
      </c>
    </row>
    <row r="432" spans="1:14" x14ac:dyDescent="0.25">
      <c r="A432" t="s">
        <v>189</v>
      </c>
      <c r="B432" t="s">
        <v>7558</v>
      </c>
      <c r="C432">
        <v>1</v>
      </c>
      <c r="D432">
        <v>1217</v>
      </c>
      <c r="E432">
        <f>VLOOKUP(D432,[5]Sheet1!$B:$X,23,0)</f>
        <v>24</v>
      </c>
      <c r="F432">
        <f>E432/C432</f>
        <v>24</v>
      </c>
      <c r="G432">
        <f>VLOOKUP(D432,[5]Sheet1!$B:$X,16,0)</f>
        <v>144</v>
      </c>
      <c r="H432">
        <f t="shared" si="10"/>
        <v>144</v>
      </c>
      <c r="M432">
        <f>VLOOKUP(B432,[6]Sheet2!$A:$C,3,0)</f>
        <v>69</v>
      </c>
      <c r="N432" t="e">
        <f>VLOOKUP(A432,'[7]Master-April24'!$A:$AP,42,0)</f>
        <v>#N/A</v>
      </c>
    </row>
    <row r="433" spans="1:14" x14ac:dyDescent="0.25">
      <c r="A433" t="s">
        <v>2586</v>
      </c>
      <c r="B433" t="s">
        <v>8110</v>
      </c>
      <c r="C433">
        <v>1</v>
      </c>
      <c r="D433">
        <v>5104</v>
      </c>
      <c r="E433">
        <f>VLOOKUP(D433,[5]Sheet1!$B:$X,23,0)</f>
        <v>24</v>
      </c>
      <c r="F433">
        <f>E433/C433</f>
        <v>24</v>
      </c>
      <c r="G433">
        <f>VLOOKUP(D433,[5]Sheet1!$B:$X,16,0)</f>
        <v>288</v>
      </c>
      <c r="H433">
        <f t="shared" si="10"/>
        <v>288</v>
      </c>
      <c r="M433">
        <f>VLOOKUP(B433,[6]Sheet2!$A:$C,3,0)</f>
        <v>69</v>
      </c>
      <c r="N433" t="str">
        <f>VLOOKUP(A433,'[7]Master-April24'!$A:$AP,42,0)</f>
        <v>AWD</v>
      </c>
    </row>
    <row r="434" spans="1:14" x14ac:dyDescent="0.25">
      <c r="A434" t="s">
        <v>2442</v>
      </c>
      <c r="B434" t="s">
        <v>7681</v>
      </c>
      <c r="C434">
        <v>2</v>
      </c>
      <c r="D434">
        <v>5039</v>
      </c>
      <c r="G434">
        <f>VLOOKUP(D434,[5]Sheet1!$B:$X,16,0)</f>
        <v>6</v>
      </c>
      <c r="H434">
        <f t="shared" si="10"/>
        <v>3</v>
      </c>
      <c r="M434">
        <f>VLOOKUP(B434,[6]Sheet2!$A:$C,3,0)</f>
        <v>6</v>
      </c>
      <c r="N434" t="e">
        <f>VLOOKUP(A434,'[7]Master-April24'!$A:$AP,42,0)</f>
        <v>#N/A</v>
      </c>
    </row>
    <row r="435" spans="1:14" x14ac:dyDescent="0.25">
      <c r="A435" t="s">
        <v>2667</v>
      </c>
      <c r="B435" t="s">
        <v>8115</v>
      </c>
      <c r="C435">
        <v>2</v>
      </c>
      <c r="D435">
        <v>5170</v>
      </c>
      <c r="E435">
        <f>VLOOKUP(D435,[5]Sheet1!$B:$X,23,0)</f>
        <v>24</v>
      </c>
      <c r="F435">
        <f t="shared" ref="F435:F441" si="13">E435/C435</f>
        <v>12</v>
      </c>
      <c r="G435">
        <f>VLOOKUP(D435,[5]Sheet1!$B:$X,16,0)</f>
        <v>288</v>
      </c>
      <c r="H435">
        <f t="shared" si="10"/>
        <v>144</v>
      </c>
      <c r="M435">
        <f>VLOOKUP(B435,[6]Sheet2!$A:$C,3,0)</f>
        <v>68</v>
      </c>
      <c r="N435" t="str">
        <f>VLOOKUP(A435,'[7]Master-April24'!$A:$AP,42,0)</f>
        <v>AWD</v>
      </c>
    </row>
    <row r="436" spans="1:14" x14ac:dyDescent="0.25">
      <c r="A436" t="s">
        <v>588</v>
      </c>
      <c r="B436" t="s">
        <v>7387</v>
      </c>
      <c r="C436">
        <v>1</v>
      </c>
      <c r="D436">
        <v>17083</v>
      </c>
      <c r="E436">
        <f>VLOOKUP(D436,[5]Sheet1!$B:$X,23,0)</f>
        <v>24</v>
      </c>
      <c r="F436">
        <f t="shared" si="13"/>
        <v>24</v>
      </c>
      <c r="G436">
        <f>VLOOKUP(D436,[5]Sheet1!$B:$X,16,0)</f>
        <v>144</v>
      </c>
      <c r="H436">
        <f t="shared" si="10"/>
        <v>144</v>
      </c>
      <c r="M436">
        <f>VLOOKUP(B436,[6]Sheet2!$A:$C,3,0)</f>
        <v>68</v>
      </c>
      <c r="N436" t="str">
        <f>VLOOKUP(A436,'[7]Master-April24'!$A:$AP,42,0)</f>
        <v>AWD</v>
      </c>
    </row>
    <row r="437" spans="1:14" x14ac:dyDescent="0.25">
      <c r="A437" t="s">
        <v>1944</v>
      </c>
      <c r="B437" t="s">
        <v>7552</v>
      </c>
      <c r="C437">
        <v>1</v>
      </c>
      <c r="D437">
        <v>3801</v>
      </c>
      <c r="E437">
        <f>VLOOKUP(D437,[5]Sheet1!$B:$X,23,0)</f>
        <v>24</v>
      </c>
      <c r="F437">
        <f t="shared" si="13"/>
        <v>24</v>
      </c>
      <c r="G437">
        <f>VLOOKUP(D437,[5]Sheet1!$B:$X,16,0)</f>
        <v>144</v>
      </c>
      <c r="H437">
        <f t="shared" si="10"/>
        <v>144</v>
      </c>
      <c r="M437">
        <f>VLOOKUP(B437,[6]Sheet2!$A:$C,3,0)</f>
        <v>68</v>
      </c>
      <c r="N437" t="e">
        <f>VLOOKUP(A437,'[7]Master-April24'!$A:$AP,42,0)</f>
        <v>#N/A</v>
      </c>
    </row>
    <row r="438" spans="1:14" x14ac:dyDescent="0.25">
      <c r="A438" t="s">
        <v>3687</v>
      </c>
      <c r="B438" t="s">
        <v>7139</v>
      </c>
      <c r="C438">
        <v>1</v>
      </c>
      <c r="D438" t="s">
        <v>3686</v>
      </c>
      <c r="E438">
        <f>VLOOKUP(D438,[5]Sheet1!$B:$X,23,0)</f>
        <v>24</v>
      </c>
      <c r="F438">
        <f t="shared" si="13"/>
        <v>24</v>
      </c>
      <c r="G438">
        <f>VLOOKUP(D438,[5]Sheet1!$B:$X,16,0)</f>
        <v>480</v>
      </c>
      <c r="H438">
        <f t="shared" si="10"/>
        <v>480</v>
      </c>
      <c r="M438">
        <f>VLOOKUP(B438,[6]Sheet2!$A:$C,3,0)</f>
        <v>68</v>
      </c>
      <c r="N438" t="str">
        <f>VLOOKUP(A438,'[7]Master-April24'!$A:$AP,42,0)</f>
        <v>AWD</v>
      </c>
    </row>
    <row r="439" spans="1:14" x14ac:dyDescent="0.25">
      <c r="A439" t="s">
        <v>2946</v>
      </c>
      <c r="B439" t="s">
        <v>6932</v>
      </c>
      <c r="C439">
        <v>4</v>
      </c>
      <c r="D439">
        <v>6003</v>
      </c>
      <c r="E439">
        <f>VLOOKUP(D439,[5]Sheet1!$B:$X,23,0)</f>
        <v>24</v>
      </c>
      <c r="F439">
        <f t="shared" si="13"/>
        <v>6</v>
      </c>
      <c r="G439">
        <f>VLOOKUP(D439,[5]Sheet1!$B:$X,16,0)</f>
        <v>144</v>
      </c>
      <c r="H439">
        <f t="shared" si="10"/>
        <v>36</v>
      </c>
      <c r="M439">
        <f>VLOOKUP(B439,[6]Sheet2!$A:$C,3,0)</f>
        <v>67</v>
      </c>
      <c r="N439" t="str">
        <f>VLOOKUP(A439,'[7]Master-April24'!$A:$AP,42,0)</f>
        <v>AWD</v>
      </c>
    </row>
    <row r="440" spans="1:14" x14ac:dyDescent="0.25">
      <c r="A440" t="s">
        <v>211</v>
      </c>
      <c r="B440" t="s">
        <v>7981</v>
      </c>
      <c r="C440">
        <v>2</v>
      </c>
      <c r="D440">
        <v>1228</v>
      </c>
      <c r="E440">
        <f>VLOOKUP(D440,[5]Sheet1!$B:$X,23,0)</f>
        <v>24</v>
      </c>
      <c r="F440">
        <f t="shared" si="13"/>
        <v>12</v>
      </c>
      <c r="G440">
        <f>VLOOKUP(D440,[5]Sheet1!$B:$X,16,0)</f>
        <v>144</v>
      </c>
      <c r="H440">
        <f t="shared" si="10"/>
        <v>72</v>
      </c>
      <c r="M440">
        <f>VLOOKUP(B440,[6]Sheet2!$A:$C,3,0)</f>
        <v>67</v>
      </c>
      <c r="N440" t="str">
        <f>VLOOKUP(A440,'[7]Master-April24'!$A:$AP,42,0)</f>
        <v>AWD</v>
      </c>
    </row>
    <row r="441" spans="1:14" x14ac:dyDescent="0.25">
      <c r="A441" t="s">
        <v>7968</v>
      </c>
      <c r="B441" t="s">
        <v>7984</v>
      </c>
      <c r="C441">
        <v>1</v>
      </c>
      <c r="D441">
        <v>1292</v>
      </c>
      <c r="E441">
        <f>VLOOKUP(D441,[5]Sheet1!$B:$X,23,0)</f>
        <v>24</v>
      </c>
      <c r="F441">
        <f t="shared" si="13"/>
        <v>24</v>
      </c>
      <c r="G441">
        <f>VLOOKUP(D441,[5]Sheet1!$B:$X,16,0)</f>
        <v>144</v>
      </c>
      <c r="H441">
        <f t="shared" si="10"/>
        <v>144</v>
      </c>
      <c r="M441">
        <f>VLOOKUP(B441,[6]Sheet2!$A:$C,3,0)</f>
        <v>67</v>
      </c>
      <c r="N441" t="str">
        <f>VLOOKUP(A441,'[7]Master-April24'!$A:$AP,42,0)</f>
        <v>AWD</v>
      </c>
    </row>
    <row r="442" spans="1:14" x14ac:dyDescent="0.25">
      <c r="A442" t="s">
        <v>2868</v>
      </c>
      <c r="B442" t="s">
        <v>8818</v>
      </c>
      <c r="C442">
        <v>6</v>
      </c>
      <c r="D442">
        <v>564</v>
      </c>
      <c r="G442">
        <f>VLOOKUP(D442,[5]Sheet1!$B:$X,16,0)</f>
        <v>24</v>
      </c>
      <c r="H442">
        <f t="shared" si="10"/>
        <v>4</v>
      </c>
      <c r="M442">
        <f>VLOOKUP(B442,[6]Sheet2!$A:$C,3,0)</f>
        <v>66</v>
      </c>
      <c r="N442" t="e">
        <f>VLOOKUP(A442,'[7]Master-April24'!$A:$AP,42,0)</f>
        <v>#N/A</v>
      </c>
    </row>
    <row r="443" spans="1:14" x14ac:dyDescent="0.25">
      <c r="A443" t="s">
        <v>1524</v>
      </c>
      <c r="B443" t="s">
        <v>8054</v>
      </c>
      <c r="C443">
        <v>1</v>
      </c>
      <c r="D443">
        <v>3148</v>
      </c>
      <c r="G443">
        <f>VLOOKUP(D443,[5]Sheet1!$B:$X,16,0)</f>
        <v>12</v>
      </c>
      <c r="H443">
        <f t="shared" si="10"/>
        <v>12</v>
      </c>
      <c r="M443">
        <f>VLOOKUP(B443,[6]Sheet2!$A:$C,3,0)</f>
        <v>66</v>
      </c>
      <c r="N443" t="str">
        <f>VLOOKUP(A443,'[7]Master-April24'!$A:$AP,42,0)</f>
        <v>AWD</v>
      </c>
    </row>
    <row r="444" spans="1:14" x14ac:dyDescent="0.25">
      <c r="A444" t="s">
        <v>4864</v>
      </c>
      <c r="B444" t="s">
        <v>7078</v>
      </c>
      <c r="C444">
        <v>6</v>
      </c>
      <c r="D444">
        <v>504</v>
      </c>
      <c r="E444">
        <f>VLOOKUP(D444,[5]Sheet1!$B:$X,23,0)</f>
        <v>24</v>
      </c>
      <c r="F444">
        <f>E444/C444</f>
        <v>4</v>
      </c>
      <c r="G444">
        <f>VLOOKUP(D444,[5]Sheet1!$B:$X,16,0)</f>
        <v>144</v>
      </c>
      <c r="H444">
        <f t="shared" si="10"/>
        <v>24</v>
      </c>
      <c r="M444">
        <f>VLOOKUP(B444,[6]Sheet2!$A:$C,3,0)</f>
        <v>65</v>
      </c>
      <c r="N444" t="str">
        <f>VLOOKUP(A444,'[7]Master-April24'!$A:$AP,42,0)</f>
        <v>AWD</v>
      </c>
    </row>
    <row r="445" spans="1:14" x14ac:dyDescent="0.25">
      <c r="A445" t="s">
        <v>2974</v>
      </c>
      <c r="B445" t="s">
        <v>7611</v>
      </c>
      <c r="C445">
        <v>2</v>
      </c>
      <c r="D445">
        <v>6017</v>
      </c>
      <c r="G445">
        <f>VLOOKUP(D445,[5]Sheet1!$B:$X,16,0)</f>
        <v>24</v>
      </c>
      <c r="H445">
        <f t="shared" si="10"/>
        <v>12</v>
      </c>
      <c r="M445">
        <f>VLOOKUP(B445,[6]Sheet2!$A:$C,3,0)</f>
        <v>63</v>
      </c>
      <c r="N445" t="str">
        <f>VLOOKUP(A445,'[7]Master-April24'!$A:$AP,42,0)</f>
        <v>FBA</v>
      </c>
    </row>
    <row r="446" spans="1:14" x14ac:dyDescent="0.25">
      <c r="A446" t="s">
        <v>7323</v>
      </c>
      <c r="B446" t="s">
        <v>7320</v>
      </c>
      <c r="C446">
        <v>1</v>
      </c>
      <c r="D446">
        <v>6081</v>
      </c>
      <c r="G446">
        <f>VLOOKUP(D446,[5]Sheet1!$B:$X,16,0)</f>
        <v>4</v>
      </c>
      <c r="H446">
        <f t="shared" si="10"/>
        <v>4</v>
      </c>
      <c r="M446">
        <f>VLOOKUP(B446,[6]Sheet2!$A:$C,3,0)</f>
        <v>32</v>
      </c>
      <c r="N446" t="str">
        <f>VLOOKUP(A446,'[7]Master-April24'!$A:$AP,42,0)</f>
        <v>FBA</v>
      </c>
    </row>
    <row r="447" spans="1:14" x14ac:dyDescent="0.25">
      <c r="A447" t="s">
        <v>2587</v>
      </c>
      <c r="B447" t="s">
        <v>8111</v>
      </c>
      <c r="C447">
        <v>2</v>
      </c>
      <c r="D447">
        <v>5104</v>
      </c>
      <c r="E447">
        <f>VLOOKUP(D447,[5]Sheet1!$B:$X,23,0)</f>
        <v>24</v>
      </c>
      <c r="F447">
        <f>E447/C447</f>
        <v>12</v>
      </c>
      <c r="G447">
        <f>VLOOKUP(D447,[5]Sheet1!$B:$X,16,0)</f>
        <v>288</v>
      </c>
      <c r="H447">
        <f t="shared" si="10"/>
        <v>144</v>
      </c>
      <c r="M447">
        <f>VLOOKUP(B447,[6]Sheet2!$A:$C,3,0)</f>
        <v>61</v>
      </c>
      <c r="N447" t="str">
        <f>VLOOKUP(A447,'[7]Master-April24'!$A:$AP,42,0)</f>
        <v>AWD</v>
      </c>
    </row>
    <row r="448" spans="1:14" x14ac:dyDescent="0.25">
      <c r="A448" t="s">
        <v>3295</v>
      </c>
      <c r="B448" t="s">
        <v>7539</v>
      </c>
      <c r="C448">
        <v>4</v>
      </c>
      <c r="D448">
        <v>801</v>
      </c>
      <c r="E448">
        <f>VLOOKUP(D448,[5]Sheet1!$B:$X,23,0)</f>
        <v>24</v>
      </c>
      <c r="F448">
        <f>E448/C448</f>
        <v>6</v>
      </c>
      <c r="G448">
        <f>VLOOKUP(D448,[5]Sheet1!$B:$X,16,0)</f>
        <v>144</v>
      </c>
      <c r="H448">
        <f t="shared" si="10"/>
        <v>36</v>
      </c>
      <c r="M448">
        <f>VLOOKUP(B448,[6]Sheet2!$A:$C,3,0)</f>
        <v>60</v>
      </c>
      <c r="N448" t="str">
        <f>VLOOKUP(A448,'[7]Master-April24'!$A:$AP,42,0)</f>
        <v>AWD</v>
      </c>
    </row>
    <row r="449" spans="1:14" x14ac:dyDescent="0.25">
      <c r="A449" t="s">
        <v>2489</v>
      </c>
      <c r="B449" t="s">
        <v>7439</v>
      </c>
      <c r="C449">
        <v>1</v>
      </c>
      <c r="D449">
        <v>5059</v>
      </c>
      <c r="G449">
        <f>VLOOKUP(D449,[5]Sheet1!$B:$X,16,0)</f>
        <v>48</v>
      </c>
      <c r="H449">
        <f t="shared" si="10"/>
        <v>48</v>
      </c>
      <c r="M449">
        <f>VLOOKUP(B449,[6]Sheet2!$A:$C,3,0)</f>
        <v>60</v>
      </c>
      <c r="N449" t="str">
        <f>VLOOKUP(A449,'[7]Master-April24'!$A:$AP,42,0)</f>
        <v>AWD</v>
      </c>
    </row>
    <row r="450" spans="1:14" x14ac:dyDescent="0.25">
      <c r="A450" t="s">
        <v>2855</v>
      </c>
      <c r="B450" t="s">
        <v>8945</v>
      </c>
      <c r="C450">
        <v>6</v>
      </c>
      <c r="D450">
        <v>558</v>
      </c>
      <c r="G450">
        <f>VLOOKUP(D450,[5]Sheet1!$B:$X,16,0)</f>
        <v>24</v>
      </c>
      <c r="H450">
        <f t="shared" ref="H450:H513" si="14">G450/C450</f>
        <v>4</v>
      </c>
      <c r="M450">
        <f>VLOOKUP(B450,[6]Sheet2!$A:$C,3,0)</f>
        <v>13</v>
      </c>
      <c r="N450" t="e">
        <f>VLOOKUP(A450,'[7]Master-April24'!$A:$AP,42,0)</f>
        <v>#N/A</v>
      </c>
    </row>
    <row r="451" spans="1:14" x14ac:dyDescent="0.25">
      <c r="A451" t="s">
        <v>3956</v>
      </c>
      <c r="B451" t="s">
        <v>6931</v>
      </c>
      <c r="C451">
        <v>4</v>
      </c>
      <c r="D451">
        <v>5496</v>
      </c>
      <c r="G451">
        <f>VLOOKUP(D451,[5]Sheet1!$B:$X,16,0)</f>
        <v>48</v>
      </c>
      <c r="H451">
        <f t="shared" si="14"/>
        <v>12</v>
      </c>
      <c r="M451">
        <f>VLOOKUP(B451,[6]Sheet2!$A:$C,3,0)</f>
        <v>59</v>
      </c>
      <c r="N451" t="str">
        <f>VLOOKUP(A451,'[7]Master-April24'!$A:$AP,42,0)</f>
        <v>AWD</v>
      </c>
    </row>
    <row r="452" spans="1:14" x14ac:dyDescent="0.25">
      <c r="A452" t="s">
        <v>2762</v>
      </c>
      <c r="B452" t="s">
        <v>8580</v>
      </c>
      <c r="C452">
        <v>3</v>
      </c>
      <c r="D452">
        <v>5414</v>
      </c>
      <c r="G452">
        <f>VLOOKUP(D452,[5]Sheet1!$B:$X,16,0)</f>
        <v>48</v>
      </c>
      <c r="H452">
        <f t="shared" si="14"/>
        <v>16</v>
      </c>
      <c r="M452">
        <f>VLOOKUP(B452,[6]Sheet2!$A:$C,3,0)</f>
        <v>59</v>
      </c>
      <c r="N452" t="str">
        <f>VLOOKUP(A452,'[7]Master-April24'!$A:$AP,42,0)</f>
        <v>AWD</v>
      </c>
    </row>
    <row r="453" spans="1:14" x14ac:dyDescent="0.25">
      <c r="A453" t="s">
        <v>3313</v>
      </c>
      <c r="B453" t="s">
        <v>7683</v>
      </c>
      <c r="C453">
        <v>6</v>
      </c>
      <c r="D453">
        <v>807</v>
      </c>
      <c r="E453">
        <f>VLOOKUP(D453,[5]Sheet1!$B:$X,23,0)</f>
        <v>24</v>
      </c>
      <c r="F453">
        <f>E453/C453</f>
        <v>4</v>
      </c>
      <c r="G453">
        <f>VLOOKUP(D453,[5]Sheet1!$B:$X,16,0)</f>
        <v>144</v>
      </c>
      <c r="H453">
        <f t="shared" si="14"/>
        <v>24</v>
      </c>
      <c r="M453">
        <f>VLOOKUP(B453,[6]Sheet2!$A:$C,3,0)</f>
        <v>59</v>
      </c>
      <c r="N453" t="str">
        <f>VLOOKUP(A453,'[7]Master-April24'!$A:$AP,42,0)</f>
        <v>AWD</v>
      </c>
    </row>
    <row r="454" spans="1:14" x14ac:dyDescent="0.25">
      <c r="A454" t="s">
        <v>6727</v>
      </c>
      <c r="B454" t="s">
        <v>7714</v>
      </c>
      <c r="C454">
        <v>2</v>
      </c>
      <c r="D454" t="s">
        <v>8893</v>
      </c>
      <c r="E454" t="e">
        <f>VLOOKUP(D454,[5]Sheet1!$B:$X,23,0)</f>
        <v>#N/A</v>
      </c>
      <c r="F454" t="e">
        <f>E454/C454</f>
        <v>#N/A</v>
      </c>
      <c r="G454" t="e">
        <f>VLOOKUP(D454,[5]Sheet1!$B:$X,16,0)</f>
        <v>#N/A</v>
      </c>
      <c r="H454" t="e">
        <f t="shared" si="14"/>
        <v>#N/A</v>
      </c>
      <c r="M454">
        <f>VLOOKUP(B454,[6]Sheet2!$A:$C,3,0)</f>
        <v>59</v>
      </c>
      <c r="N454" t="str">
        <f>VLOOKUP(A454,'[7]Master-April24'!$A:$AP,42,0)</f>
        <v>AWD</v>
      </c>
    </row>
    <row r="455" spans="1:14" x14ac:dyDescent="0.25">
      <c r="A455" t="s">
        <v>6525</v>
      </c>
      <c r="B455" t="s">
        <v>6923</v>
      </c>
      <c r="C455">
        <v>2</v>
      </c>
      <c r="D455" t="s">
        <v>8898</v>
      </c>
      <c r="E455" t="e">
        <f>VLOOKUP(D455,[5]Sheet1!$B:$X,23,0)</f>
        <v>#N/A</v>
      </c>
      <c r="F455" t="e">
        <f>E455/C455</f>
        <v>#N/A</v>
      </c>
      <c r="G455" t="e">
        <f>VLOOKUP(D455,[5]Sheet1!$B:$X,16,0)</f>
        <v>#N/A</v>
      </c>
      <c r="H455" t="e">
        <f t="shared" si="14"/>
        <v>#N/A</v>
      </c>
      <c r="M455">
        <f>VLOOKUP(B455,[6]Sheet2!$A:$C,3,0)</f>
        <v>59</v>
      </c>
      <c r="N455" t="str">
        <f>VLOOKUP(A455,'[7]Master-April24'!$A:$AP,42,0)</f>
        <v>AWD</v>
      </c>
    </row>
    <row r="456" spans="1:14" x14ac:dyDescent="0.25">
      <c r="A456" t="s">
        <v>2864</v>
      </c>
      <c r="B456" t="s">
        <v>8946</v>
      </c>
      <c r="C456">
        <v>6</v>
      </c>
      <c r="D456">
        <v>562</v>
      </c>
      <c r="G456">
        <f>VLOOKUP(D456,[5]Sheet1!$B:$X,16,0)</f>
        <v>24</v>
      </c>
      <c r="H456">
        <f t="shared" si="14"/>
        <v>4</v>
      </c>
      <c r="M456">
        <f>VLOOKUP(B456,[6]Sheet2!$A:$C,3,0)</f>
        <v>3</v>
      </c>
      <c r="N456" t="e">
        <f>VLOOKUP(A456,'[7]Master-April24'!$A:$AP,42,0)</f>
        <v>#N/A</v>
      </c>
    </row>
    <row r="457" spans="1:14" x14ac:dyDescent="0.25">
      <c r="A457" t="s">
        <v>2690</v>
      </c>
      <c r="B457" t="s">
        <v>8975</v>
      </c>
      <c r="C457">
        <v>2</v>
      </c>
      <c r="D457">
        <v>519</v>
      </c>
      <c r="G457">
        <f>VLOOKUP(D457,[5]Sheet1!$B:$X,16,0)</f>
        <v>36</v>
      </c>
      <c r="H457">
        <f t="shared" si="14"/>
        <v>18</v>
      </c>
      <c r="M457">
        <f>VLOOKUP(B457,[6]Sheet2!$A:$C,3,0)</f>
        <v>57</v>
      </c>
      <c r="N457" t="e">
        <f>VLOOKUP(A457,'[7]Master-April24'!$A:$AP,42,0)</f>
        <v>#N/A</v>
      </c>
    </row>
    <row r="458" spans="1:14" x14ac:dyDescent="0.25">
      <c r="A458" t="s">
        <v>6526</v>
      </c>
      <c r="B458" t="s">
        <v>7718</v>
      </c>
      <c r="C458">
        <v>2</v>
      </c>
      <c r="D458">
        <v>810</v>
      </c>
      <c r="E458">
        <f>VLOOKUP(D458,[5]Sheet1!$B:$X,23,0)</f>
        <v>24</v>
      </c>
      <c r="F458">
        <f>E458/C458</f>
        <v>12</v>
      </c>
      <c r="G458">
        <f>VLOOKUP(D458,[5]Sheet1!$B:$X,16,0)</f>
        <v>144</v>
      </c>
      <c r="H458">
        <f t="shared" si="14"/>
        <v>72</v>
      </c>
      <c r="M458">
        <f>VLOOKUP(B458,[6]Sheet2!$A:$C,3,0)</f>
        <v>57</v>
      </c>
      <c r="N458" t="str">
        <f>VLOOKUP(A458,'[7]Master-April24'!$A:$AP,42,0)</f>
        <v>AWD</v>
      </c>
    </row>
    <row r="459" spans="1:14" x14ac:dyDescent="0.25">
      <c r="A459" t="s">
        <v>3910</v>
      </c>
      <c r="B459" t="s">
        <v>7625</v>
      </c>
      <c r="C459">
        <v>2</v>
      </c>
      <c r="D459">
        <v>565</v>
      </c>
      <c r="G459">
        <f>VLOOKUP(D459,[5]Sheet1!$B:$X,16,0)</f>
        <v>36</v>
      </c>
      <c r="H459">
        <f t="shared" si="14"/>
        <v>18</v>
      </c>
      <c r="M459">
        <f>VLOOKUP(B459,[6]Sheet2!$A:$C,3,0)</f>
        <v>56</v>
      </c>
      <c r="N459" t="str">
        <f>VLOOKUP(A459,'[7]Master-April24'!$A:$AP,42,0)</f>
        <v>AWD</v>
      </c>
    </row>
    <row r="460" spans="1:14" x14ac:dyDescent="0.25">
      <c r="A460" t="s">
        <v>8286</v>
      </c>
      <c r="B460" t="s">
        <v>9012</v>
      </c>
      <c r="C460">
        <v>4</v>
      </c>
      <c r="D460">
        <v>2250</v>
      </c>
      <c r="E460">
        <f>VLOOKUP(D460,[5]Sheet1!$B:$X,23,0)</f>
        <v>24</v>
      </c>
      <c r="F460">
        <f>E460/C460</f>
        <v>6</v>
      </c>
      <c r="G460">
        <f>VLOOKUP(D460,[5]Sheet1!$B:$X,16,0)</f>
        <v>144</v>
      </c>
      <c r="H460">
        <f t="shared" si="14"/>
        <v>36</v>
      </c>
      <c r="M460">
        <f>VLOOKUP(B460,[6]Sheet2!$A:$C,3,0)</f>
        <v>56</v>
      </c>
      <c r="N460" t="e">
        <f>VLOOKUP(A460,'[7]Master-April24'!$A:$AP,42,0)</f>
        <v>#N/A</v>
      </c>
    </row>
    <row r="461" spans="1:14" x14ac:dyDescent="0.25">
      <c r="A461" t="s">
        <v>608</v>
      </c>
      <c r="B461" t="s">
        <v>7994</v>
      </c>
      <c r="C461">
        <v>1</v>
      </c>
      <c r="D461">
        <v>1713</v>
      </c>
      <c r="E461">
        <f>VLOOKUP(D461,[5]Sheet1!$B:$X,23,0)</f>
        <v>24</v>
      </c>
      <c r="F461">
        <f>E461/C461</f>
        <v>24</v>
      </c>
      <c r="G461">
        <f>VLOOKUP(D461,[5]Sheet1!$B:$X,16,0)</f>
        <v>144</v>
      </c>
      <c r="H461">
        <f t="shared" si="14"/>
        <v>144</v>
      </c>
      <c r="M461">
        <f>VLOOKUP(B461,[6]Sheet2!$A:$C,3,0)</f>
        <v>55</v>
      </c>
      <c r="N461" t="str">
        <f>VLOOKUP(A461,'[7]Master-April24'!$A:$AP,42,0)</f>
        <v>AWD</v>
      </c>
    </row>
    <row r="462" spans="1:14" x14ac:dyDescent="0.25">
      <c r="A462" t="s">
        <v>1336</v>
      </c>
      <c r="B462" t="s">
        <v>8036</v>
      </c>
      <c r="C462">
        <v>1</v>
      </c>
      <c r="D462">
        <v>2805</v>
      </c>
      <c r="E462">
        <f>VLOOKUP(D462,[5]Sheet1!$B:$X,23,0)</f>
        <v>24</v>
      </c>
      <c r="F462">
        <f>E462/C462</f>
        <v>24</v>
      </c>
      <c r="G462">
        <f>VLOOKUP(D462,[5]Sheet1!$B:$X,16,0)</f>
        <v>144</v>
      </c>
      <c r="H462">
        <f t="shared" si="14"/>
        <v>144</v>
      </c>
      <c r="M462">
        <f>VLOOKUP(B462,[6]Sheet2!$A:$C,3,0)</f>
        <v>53</v>
      </c>
      <c r="N462" t="str">
        <f>VLOOKUP(A462,'[7]Master-April24'!$A:$AP,42,0)</f>
        <v>AWD</v>
      </c>
    </row>
    <row r="463" spans="1:14" x14ac:dyDescent="0.25">
      <c r="A463" t="s">
        <v>5</v>
      </c>
      <c r="B463" t="s">
        <v>7674</v>
      </c>
      <c r="C463">
        <v>1</v>
      </c>
      <c r="D463">
        <v>3164</v>
      </c>
      <c r="G463">
        <f>VLOOKUP(D463,[5]Sheet1!$B:$X,16,0)</f>
        <v>12</v>
      </c>
      <c r="H463">
        <f t="shared" si="14"/>
        <v>12</v>
      </c>
      <c r="M463">
        <f>VLOOKUP(B463,[6]Sheet2!$A:$C,3,0)</f>
        <v>52</v>
      </c>
      <c r="N463" t="str">
        <f>VLOOKUP(A463,'[7]Master-April24'!$A:$AP,42,0)</f>
        <v>AWD</v>
      </c>
    </row>
    <row r="464" spans="1:14" x14ac:dyDescent="0.25">
      <c r="A464" t="s">
        <v>3322</v>
      </c>
      <c r="B464" t="s">
        <v>8169</v>
      </c>
      <c r="C464">
        <v>4</v>
      </c>
      <c r="D464">
        <v>836</v>
      </c>
      <c r="E464">
        <f>VLOOKUP(D464,[5]Sheet1!$B:$X,23,0)</f>
        <v>24</v>
      </c>
      <c r="F464">
        <f>E464/C464</f>
        <v>6</v>
      </c>
      <c r="G464">
        <f>VLOOKUP(D464,[5]Sheet1!$B:$X,16,0)</f>
        <v>144</v>
      </c>
      <c r="H464">
        <f t="shared" si="14"/>
        <v>36</v>
      </c>
      <c r="M464">
        <f>VLOOKUP(B464,[6]Sheet2!$A:$C,3,0)</f>
        <v>52</v>
      </c>
      <c r="N464" t="str">
        <f>VLOOKUP(A464,'[7]Master-April24'!$A:$AP,42,0)</f>
        <v>AWD</v>
      </c>
    </row>
    <row r="465" spans="1:14" x14ac:dyDescent="0.25">
      <c r="A465" t="s">
        <v>2755</v>
      </c>
      <c r="B465" t="s">
        <v>7394</v>
      </c>
      <c r="C465">
        <v>1</v>
      </c>
      <c r="D465">
        <v>5412</v>
      </c>
      <c r="G465">
        <f>VLOOKUP(D465,[5]Sheet1!$B:$X,16,0)</f>
        <v>48</v>
      </c>
      <c r="H465">
        <f t="shared" si="14"/>
        <v>48</v>
      </c>
      <c r="M465">
        <f>VLOOKUP(B465,[6]Sheet2!$A:$C,3,0)</f>
        <v>51</v>
      </c>
      <c r="N465" t="str">
        <f>VLOOKUP(A465,'[7]Master-April24'!$A:$AP,42,0)</f>
        <v>AWD</v>
      </c>
    </row>
    <row r="466" spans="1:14" x14ac:dyDescent="0.25">
      <c r="A466" t="s">
        <v>1010</v>
      </c>
      <c r="B466" t="s">
        <v>8021</v>
      </c>
      <c r="C466">
        <v>6</v>
      </c>
      <c r="D466">
        <v>2138</v>
      </c>
      <c r="G466">
        <f>VLOOKUP(D466,[5]Sheet1!$B:$X,16,0)</f>
        <v>48</v>
      </c>
      <c r="H466">
        <f t="shared" si="14"/>
        <v>8</v>
      </c>
      <c r="M466">
        <f>VLOOKUP(B466,[6]Sheet2!$A:$C,3,0)</f>
        <v>50</v>
      </c>
      <c r="N466" t="str">
        <f>VLOOKUP(A466,'[7]Master-April24'!$A:$AP,42,0)</f>
        <v>AWD</v>
      </c>
    </row>
    <row r="467" spans="1:14" x14ac:dyDescent="0.25">
      <c r="A467" t="s">
        <v>2330</v>
      </c>
      <c r="B467" t="s">
        <v>8550</v>
      </c>
      <c r="C467">
        <v>2</v>
      </c>
      <c r="D467">
        <v>4577036</v>
      </c>
      <c r="G467">
        <f>VLOOKUP(D467,[5]Sheet1!$B:$X,16,0)</f>
        <v>36</v>
      </c>
      <c r="H467">
        <f t="shared" si="14"/>
        <v>18</v>
      </c>
      <c r="M467">
        <f>VLOOKUP(B467,[6]Sheet2!$A:$C,3,0)</f>
        <v>50</v>
      </c>
      <c r="N467" t="str">
        <f>VLOOKUP(A467,'[7]Master-April24'!$A:$AP,42,0)</f>
        <v>AWD</v>
      </c>
    </row>
    <row r="468" spans="1:14" x14ac:dyDescent="0.25">
      <c r="A468" t="s">
        <v>202</v>
      </c>
      <c r="B468" t="s">
        <v>7980</v>
      </c>
      <c r="C468">
        <v>1</v>
      </c>
      <c r="D468">
        <v>1225</v>
      </c>
      <c r="E468">
        <f>VLOOKUP(D468,[5]Sheet1!$B:$X,23,0)</f>
        <v>24</v>
      </c>
      <c r="F468">
        <f>E468/C468</f>
        <v>24</v>
      </c>
      <c r="G468">
        <f>VLOOKUP(D468,[5]Sheet1!$B:$X,16,0)</f>
        <v>144</v>
      </c>
      <c r="H468">
        <f t="shared" si="14"/>
        <v>144</v>
      </c>
      <c r="M468">
        <f>VLOOKUP(B468,[6]Sheet2!$A:$C,3,0)</f>
        <v>50</v>
      </c>
      <c r="N468" t="str">
        <f>VLOOKUP(A468,'[7]Master-April24'!$A:$AP,42,0)</f>
        <v>AWD</v>
      </c>
    </row>
    <row r="469" spans="1:14" x14ac:dyDescent="0.25">
      <c r="A469" t="s">
        <v>8278</v>
      </c>
      <c r="B469" t="s">
        <v>7980</v>
      </c>
      <c r="C469">
        <v>1</v>
      </c>
      <c r="D469">
        <v>1225</v>
      </c>
      <c r="E469">
        <f>VLOOKUP(D469,[5]Sheet1!$B:$X,23,0)</f>
        <v>24</v>
      </c>
      <c r="F469">
        <f>E469/C469</f>
        <v>24</v>
      </c>
      <c r="G469">
        <f>VLOOKUP(D469,[5]Sheet1!$B:$X,16,0)</f>
        <v>144</v>
      </c>
      <c r="H469">
        <f t="shared" si="14"/>
        <v>144</v>
      </c>
      <c r="M469">
        <f>VLOOKUP(B469,[6]Sheet2!$A:$C,3,0)</f>
        <v>50</v>
      </c>
      <c r="N469" t="e">
        <f>VLOOKUP(A469,'[7]Master-April24'!$A:$AP,42,0)</f>
        <v>#N/A</v>
      </c>
    </row>
    <row r="470" spans="1:14" x14ac:dyDescent="0.25">
      <c r="A470" t="s">
        <v>2997</v>
      </c>
      <c r="B470" t="s">
        <v>7899</v>
      </c>
      <c r="C470">
        <v>1</v>
      </c>
      <c r="D470">
        <v>6050</v>
      </c>
      <c r="G470">
        <f>VLOOKUP(D470,[5]Sheet1!$B:$X,16,0)</f>
        <v>4</v>
      </c>
      <c r="H470">
        <f t="shared" si="14"/>
        <v>4</v>
      </c>
      <c r="M470">
        <f>VLOOKUP(B470,[6]Sheet2!$A:$C,3,0)</f>
        <v>1</v>
      </c>
      <c r="N470" t="str">
        <f>VLOOKUP(A470,'[7]Master-April24'!$A:$AP,42,0)</f>
        <v>AWD</v>
      </c>
    </row>
    <row r="471" spans="1:14" x14ac:dyDescent="0.25">
      <c r="A471" t="s">
        <v>889</v>
      </c>
      <c r="B471" t="s">
        <v>8011</v>
      </c>
      <c r="C471">
        <v>2</v>
      </c>
      <c r="D471">
        <v>2024</v>
      </c>
      <c r="E471">
        <f>VLOOKUP(D471,[5]Sheet1!$B:$X,23,0)</f>
        <v>24</v>
      </c>
      <c r="F471">
        <f>E471/C471</f>
        <v>12</v>
      </c>
      <c r="G471">
        <f>VLOOKUP(D471,[5]Sheet1!$B:$X,16,0)</f>
        <v>144</v>
      </c>
      <c r="H471">
        <f t="shared" si="14"/>
        <v>72</v>
      </c>
      <c r="M471">
        <f>VLOOKUP(B471,[6]Sheet2!$A:$C,3,0)</f>
        <v>46</v>
      </c>
      <c r="N471" t="str">
        <f>VLOOKUP(A471,'[7]Master-April24'!$A:$AP,42,0)</f>
        <v>AWD</v>
      </c>
    </row>
    <row r="472" spans="1:14" x14ac:dyDescent="0.25">
      <c r="A472" t="s">
        <v>1085</v>
      </c>
      <c r="B472" t="s">
        <v>8027</v>
      </c>
      <c r="C472">
        <v>2</v>
      </c>
      <c r="D472">
        <v>2209</v>
      </c>
      <c r="E472">
        <f>VLOOKUP(D472,[5]Sheet1!$B:$X,23,0)</f>
        <v>24</v>
      </c>
      <c r="F472">
        <f>E472/C472</f>
        <v>12</v>
      </c>
      <c r="G472">
        <f>VLOOKUP(D472,[5]Sheet1!$B:$X,16,0)</f>
        <v>72</v>
      </c>
      <c r="H472">
        <f t="shared" si="14"/>
        <v>36</v>
      </c>
      <c r="M472">
        <f>VLOOKUP(B472,[6]Sheet2!$A:$C,3,0)</f>
        <v>45</v>
      </c>
      <c r="N472" t="str">
        <f>VLOOKUP(A472,'[7]Master-April24'!$A:$AP,42,0)</f>
        <v>AWD</v>
      </c>
    </row>
    <row r="473" spans="1:14" x14ac:dyDescent="0.25">
      <c r="A473" t="s">
        <v>833</v>
      </c>
      <c r="B473" t="s">
        <v>8988</v>
      </c>
      <c r="C473">
        <v>2</v>
      </c>
      <c r="D473">
        <v>2000</v>
      </c>
      <c r="E473">
        <f>VLOOKUP(D473,[5]Sheet1!$B:$X,23,0)</f>
        <v>24</v>
      </c>
      <c r="F473">
        <f>E473/C473</f>
        <v>12</v>
      </c>
      <c r="G473">
        <f>VLOOKUP(D473,[5]Sheet1!$B:$X,16,0)</f>
        <v>144</v>
      </c>
      <c r="H473">
        <f t="shared" si="14"/>
        <v>72</v>
      </c>
      <c r="M473">
        <f>VLOOKUP(B473,[6]Sheet2!$A:$C,3,0)</f>
        <v>45</v>
      </c>
      <c r="N473" t="e">
        <f>VLOOKUP(A473,'[7]Master-April24'!$A:$AP,42,0)</f>
        <v>#N/A</v>
      </c>
    </row>
    <row r="474" spans="1:14" x14ac:dyDescent="0.25">
      <c r="A474" t="s">
        <v>8887</v>
      </c>
      <c r="B474" t="s">
        <v>8883</v>
      </c>
      <c r="C474">
        <v>1</v>
      </c>
      <c r="D474">
        <v>1731</v>
      </c>
      <c r="E474">
        <f>VLOOKUP(D474,[5]Sheet1!$B:$X,23,0)</f>
        <v>24</v>
      </c>
      <c r="F474">
        <f>E474/C474</f>
        <v>24</v>
      </c>
      <c r="G474">
        <f>VLOOKUP(D474,[5]Sheet1!$B:$X,16,0)</f>
        <v>144</v>
      </c>
      <c r="H474">
        <f t="shared" si="14"/>
        <v>144</v>
      </c>
      <c r="M474">
        <f>VLOOKUP(B474,[6]Sheet2!$A:$C,3,0)</f>
        <v>45</v>
      </c>
      <c r="N474" t="str">
        <f>VLOOKUP(A474,'[7]Master-April24'!$A:$AP,42,0)</f>
        <v>AWD</v>
      </c>
    </row>
    <row r="475" spans="1:14" x14ac:dyDescent="0.25">
      <c r="A475" t="s">
        <v>2880</v>
      </c>
      <c r="B475" t="s">
        <v>8983</v>
      </c>
      <c r="C475">
        <v>6</v>
      </c>
      <c r="D475">
        <v>568</v>
      </c>
      <c r="G475">
        <f>VLOOKUP(D475,[5]Sheet1!$B:$X,16,0)</f>
        <v>24</v>
      </c>
      <c r="H475">
        <f t="shared" si="14"/>
        <v>4</v>
      </c>
      <c r="M475">
        <f>VLOOKUP(B475,[6]Sheet2!$A:$C,3,0)</f>
        <v>0</v>
      </c>
      <c r="N475" t="e">
        <f>VLOOKUP(A475,'[7]Master-April24'!$A:$AP,42,0)</f>
        <v>#N/A</v>
      </c>
    </row>
    <row r="476" spans="1:14" x14ac:dyDescent="0.25">
      <c r="A476" t="s">
        <v>2990</v>
      </c>
      <c r="B476" t="s">
        <v>7449</v>
      </c>
      <c r="C476">
        <v>1</v>
      </c>
      <c r="D476">
        <v>6041</v>
      </c>
      <c r="G476">
        <f>VLOOKUP(D476,[5]Sheet1!$B:$X,16,0)</f>
        <v>12</v>
      </c>
      <c r="H476">
        <f t="shared" si="14"/>
        <v>12</v>
      </c>
      <c r="M476">
        <f>VLOOKUP(B476,[6]Sheet2!$A:$C,3,0)</f>
        <v>43</v>
      </c>
      <c r="N476" t="str">
        <f>VLOOKUP(A476,'[7]Master-April24'!$A:$AP,42,0)</f>
        <v>FBA</v>
      </c>
    </row>
    <row r="477" spans="1:14" x14ac:dyDescent="0.25">
      <c r="A477" t="s">
        <v>3976</v>
      </c>
      <c r="B477" t="s">
        <v>7634</v>
      </c>
      <c r="C477">
        <v>2</v>
      </c>
      <c r="D477">
        <v>31741</v>
      </c>
      <c r="G477">
        <f>VLOOKUP(D477,[5]Sheet1!$B:$X,16,0)</f>
        <v>48</v>
      </c>
      <c r="H477">
        <f t="shared" si="14"/>
        <v>24</v>
      </c>
      <c r="M477">
        <f>VLOOKUP(B477,[6]Sheet2!$A:$C,3,0)</f>
        <v>43</v>
      </c>
      <c r="N477" t="e">
        <f>VLOOKUP(A477,'[7]Master-April24'!$A:$AP,42,0)</f>
        <v>#N/A</v>
      </c>
    </row>
    <row r="478" spans="1:14" x14ac:dyDescent="0.25">
      <c r="A478" t="s">
        <v>8262</v>
      </c>
      <c r="B478" t="s">
        <v>8260</v>
      </c>
      <c r="C478">
        <v>1</v>
      </c>
      <c r="D478">
        <v>547</v>
      </c>
      <c r="G478">
        <f>VLOOKUP(D478,[5]Sheet1!$B:$X,16,0)</f>
        <v>48</v>
      </c>
      <c r="H478">
        <f t="shared" si="14"/>
        <v>48</v>
      </c>
      <c r="M478">
        <f>VLOOKUP(B478,[6]Sheet2!$A:$C,3,0)</f>
        <v>43</v>
      </c>
      <c r="N478" t="str">
        <f>VLOOKUP(A478,'[7]Master-April24'!$A:$AP,42,0)</f>
        <v>AWD</v>
      </c>
    </row>
    <row r="479" spans="1:14" x14ac:dyDescent="0.25">
      <c r="A479" t="s">
        <v>3202</v>
      </c>
      <c r="B479" t="s">
        <v>8159</v>
      </c>
      <c r="C479">
        <v>2</v>
      </c>
      <c r="D479">
        <v>745</v>
      </c>
      <c r="E479">
        <f>VLOOKUP(D479,[5]Sheet1!$B:$X,23,0)</f>
        <v>24</v>
      </c>
      <c r="F479">
        <f>E479/C479</f>
        <v>12</v>
      </c>
      <c r="G479">
        <f>VLOOKUP(D479,[5]Sheet1!$B:$X,16,0)</f>
        <v>144</v>
      </c>
      <c r="H479">
        <f t="shared" si="14"/>
        <v>72</v>
      </c>
      <c r="M479">
        <f>VLOOKUP(B479,[6]Sheet2!$A:$C,3,0)</f>
        <v>43</v>
      </c>
      <c r="N479" t="str">
        <f>VLOOKUP(A479,'[7]Master-April24'!$A:$AP,42,0)</f>
        <v>AWD</v>
      </c>
    </row>
    <row r="480" spans="1:14" x14ac:dyDescent="0.25">
      <c r="A480" t="s">
        <v>2646</v>
      </c>
      <c r="B480" t="s">
        <v>8114</v>
      </c>
      <c r="C480">
        <v>2</v>
      </c>
      <c r="D480">
        <v>5156</v>
      </c>
      <c r="E480">
        <f>VLOOKUP(D480,[5]Sheet1!$B:$X,23,0)</f>
        <v>24</v>
      </c>
      <c r="F480">
        <f>E480/C480</f>
        <v>12</v>
      </c>
      <c r="G480">
        <f>VLOOKUP(D480,[5]Sheet1!$B:$X,16,0)</f>
        <v>288</v>
      </c>
      <c r="H480">
        <f t="shared" si="14"/>
        <v>144</v>
      </c>
      <c r="M480">
        <f>VLOOKUP(B480,[6]Sheet2!$A:$C,3,0)</f>
        <v>43</v>
      </c>
      <c r="N480" t="str">
        <f>VLOOKUP(A480,'[7]Master-April24'!$A:$AP,42,0)</f>
        <v>AWD</v>
      </c>
    </row>
    <row r="481" spans="1:14" x14ac:dyDescent="0.25">
      <c r="A481" t="s">
        <v>7473</v>
      </c>
      <c r="B481" t="s">
        <v>7420</v>
      </c>
      <c r="C481">
        <v>6</v>
      </c>
      <c r="D481">
        <v>3128</v>
      </c>
      <c r="G481">
        <f>VLOOKUP(D481,[5]Sheet1!$B:$X,16,0)</f>
        <v>48</v>
      </c>
      <c r="H481">
        <f t="shared" si="14"/>
        <v>8</v>
      </c>
      <c r="M481">
        <f>VLOOKUP(B481,[6]Sheet2!$A:$C,3,0)</f>
        <v>42</v>
      </c>
      <c r="N481" t="str">
        <f>VLOOKUP(A481,'[7]Master-April24'!$A:$AP,42,0)</f>
        <v>AWD</v>
      </c>
    </row>
    <row r="482" spans="1:14" x14ac:dyDescent="0.25">
      <c r="A482" t="s">
        <v>1472</v>
      </c>
      <c r="B482" t="s">
        <v>7420</v>
      </c>
      <c r="C482">
        <v>4</v>
      </c>
      <c r="D482">
        <v>3128</v>
      </c>
      <c r="G482">
        <f>VLOOKUP(D482,[5]Sheet1!$B:$X,16,0)</f>
        <v>48</v>
      </c>
      <c r="H482">
        <f t="shared" si="14"/>
        <v>12</v>
      </c>
      <c r="M482">
        <f>VLOOKUP(B482,[6]Sheet2!$A:$C,3,0)</f>
        <v>42</v>
      </c>
      <c r="N482" t="str">
        <f>VLOOKUP(A482,'[7]Master-April24'!$A:$AP,42,0)</f>
        <v>AWD</v>
      </c>
    </row>
    <row r="483" spans="1:14" x14ac:dyDescent="0.25">
      <c r="A483" t="s">
        <v>35</v>
      </c>
      <c r="B483" t="s">
        <v>6930</v>
      </c>
      <c r="C483">
        <v>4</v>
      </c>
      <c r="D483">
        <v>509</v>
      </c>
      <c r="G483">
        <f>VLOOKUP(D483,[5]Sheet1!$B:$X,16,0)</f>
        <v>48</v>
      </c>
      <c r="H483">
        <f t="shared" si="14"/>
        <v>12</v>
      </c>
      <c r="M483">
        <f>VLOOKUP(B483,[6]Sheet2!$A:$C,3,0)</f>
        <v>42</v>
      </c>
      <c r="N483" t="str">
        <f>VLOOKUP(A483,'[7]Master-April24'!$A:$AP,42,0)</f>
        <v>AWD</v>
      </c>
    </row>
    <row r="484" spans="1:14" x14ac:dyDescent="0.25">
      <c r="A484" t="s">
        <v>3201</v>
      </c>
      <c r="B484" t="s">
        <v>8158</v>
      </c>
      <c r="C484">
        <v>1</v>
      </c>
      <c r="D484">
        <v>745</v>
      </c>
      <c r="E484">
        <f>VLOOKUP(D484,[5]Sheet1!$B:$X,23,0)</f>
        <v>24</v>
      </c>
      <c r="F484">
        <f>E484/C484</f>
        <v>24</v>
      </c>
      <c r="G484">
        <f>VLOOKUP(D484,[5]Sheet1!$B:$X,16,0)</f>
        <v>144</v>
      </c>
      <c r="H484">
        <f t="shared" si="14"/>
        <v>144</v>
      </c>
      <c r="M484">
        <f>VLOOKUP(B484,[6]Sheet2!$A:$C,3,0)</f>
        <v>42</v>
      </c>
      <c r="N484" t="str">
        <f>VLOOKUP(A484,'[7]Master-April24'!$A:$AP,42,0)</f>
        <v>AWD</v>
      </c>
    </row>
    <row r="485" spans="1:14" x14ac:dyDescent="0.25">
      <c r="A485" t="s">
        <v>3319</v>
      </c>
      <c r="B485" t="s">
        <v>8967</v>
      </c>
      <c r="C485">
        <v>2</v>
      </c>
      <c r="D485">
        <v>825</v>
      </c>
      <c r="E485">
        <f>VLOOKUP(D485,[5]Sheet1!$B:$X,23,0)</f>
        <v>0</v>
      </c>
      <c r="F485">
        <f>E485/C485</f>
        <v>0</v>
      </c>
      <c r="G485">
        <f>VLOOKUP(D485,[5]Sheet1!$B:$X,16,0)</f>
        <v>48</v>
      </c>
      <c r="H485">
        <f t="shared" si="14"/>
        <v>24</v>
      </c>
      <c r="M485">
        <f>VLOOKUP(B485,[6]Sheet2!$A:$C,3,0)</f>
        <v>42</v>
      </c>
      <c r="N485" t="e">
        <f>VLOOKUP(A485,'[7]Master-April24'!$A:$AP,42,0)</f>
        <v>#N/A</v>
      </c>
    </row>
    <row r="486" spans="1:14" x14ac:dyDescent="0.25">
      <c r="A486" t="s">
        <v>2559</v>
      </c>
      <c r="B486" t="s">
        <v>6873</v>
      </c>
      <c r="C486">
        <v>1</v>
      </c>
      <c r="D486">
        <v>5091</v>
      </c>
      <c r="G486">
        <f>VLOOKUP(D486,[5]Sheet1!$B:$X,16,0)</f>
        <v>48</v>
      </c>
      <c r="H486">
        <f t="shared" si="14"/>
        <v>48</v>
      </c>
      <c r="M486">
        <f>VLOOKUP(B486,[6]Sheet2!$A:$C,3,0)</f>
        <v>41</v>
      </c>
      <c r="N486" t="str">
        <f>VLOOKUP(A486,'[7]Master-April24'!$A:$AP,42,0)</f>
        <v>AWD</v>
      </c>
    </row>
    <row r="487" spans="1:14" x14ac:dyDescent="0.25">
      <c r="A487" t="s">
        <v>3192</v>
      </c>
      <c r="B487" t="s">
        <v>7242</v>
      </c>
      <c r="C487">
        <v>1</v>
      </c>
      <c r="D487">
        <v>741</v>
      </c>
      <c r="E487">
        <f>VLOOKUP(D487,[5]Sheet1!$B:$X,23,0)</f>
        <v>24</v>
      </c>
      <c r="F487">
        <f>E487/C487</f>
        <v>24</v>
      </c>
      <c r="G487">
        <f>VLOOKUP(D487,[5]Sheet1!$B:$X,16,0)</f>
        <v>144</v>
      </c>
      <c r="H487">
        <f t="shared" si="14"/>
        <v>144</v>
      </c>
      <c r="M487">
        <f>VLOOKUP(B487,[6]Sheet2!$A:$C,3,0)</f>
        <v>41</v>
      </c>
      <c r="N487" t="str">
        <f>VLOOKUP(A487,'[7]Master-April24'!$A:$AP,42,0)</f>
        <v>AWD</v>
      </c>
    </row>
    <row r="488" spans="1:14" x14ac:dyDescent="0.25">
      <c r="A488" t="s">
        <v>1596</v>
      </c>
      <c r="B488" t="s">
        <v>8937</v>
      </c>
      <c r="C488">
        <v>1</v>
      </c>
      <c r="D488">
        <v>3184</v>
      </c>
      <c r="G488">
        <f>VLOOKUP(D488,[5]Sheet1!$B:$X,16,0)</f>
        <v>5</v>
      </c>
      <c r="H488">
        <f t="shared" si="14"/>
        <v>5</v>
      </c>
      <c r="M488">
        <f>VLOOKUP(B488,[6]Sheet2!$A:$C,3,0)</f>
        <v>13</v>
      </c>
      <c r="N488" t="e">
        <f>VLOOKUP(A488,'[7]Master-April24'!$A:$AP,42,0)</f>
        <v>#N/A</v>
      </c>
    </row>
    <row r="489" spans="1:14" x14ac:dyDescent="0.25">
      <c r="A489" t="s">
        <v>8767</v>
      </c>
      <c r="B489" t="s">
        <v>8763</v>
      </c>
      <c r="C489">
        <v>2</v>
      </c>
      <c r="D489">
        <v>2222</v>
      </c>
      <c r="E489">
        <f>VLOOKUP(D489,[5]Sheet1!$B:$X,23,0)</f>
        <v>24</v>
      </c>
      <c r="F489">
        <f>E489/C489</f>
        <v>12</v>
      </c>
      <c r="G489">
        <f>VLOOKUP(D489,[5]Sheet1!$B:$X,16,0)</f>
        <v>72</v>
      </c>
      <c r="H489">
        <f t="shared" si="14"/>
        <v>36</v>
      </c>
      <c r="M489">
        <f>VLOOKUP(B489,[6]Sheet2!$A:$C,3,0)</f>
        <v>39</v>
      </c>
      <c r="N489" t="str">
        <f>VLOOKUP(A489,'[7]Master-April24'!$A:$AP,42,0)</f>
        <v>AWD</v>
      </c>
    </row>
    <row r="490" spans="1:14" x14ac:dyDescent="0.25">
      <c r="A490" t="s">
        <v>8754</v>
      </c>
      <c r="B490" t="s">
        <v>8747</v>
      </c>
      <c r="C490">
        <v>2</v>
      </c>
      <c r="D490">
        <v>62133</v>
      </c>
      <c r="G490">
        <f>VLOOKUP(D490,[5]Sheet1!$B:$X,16,0)</f>
        <v>36</v>
      </c>
      <c r="H490">
        <f t="shared" si="14"/>
        <v>18</v>
      </c>
      <c r="M490">
        <f>VLOOKUP(B490,[6]Sheet2!$A:$C,3,0)</f>
        <v>38</v>
      </c>
      <c r="N490" t="str">
        <f>VLOOKUP(A490,'[7]Master-April24'!$A:$AP,42,0)</f>
        <v>AWD</v>
      </c>
    </row>
    <row r="491" spans="1:14" x14ac:dyDescent="0.25">
      <c r="A491" t="s">
        <v>927</v>
      </c>
      <c r="B491" t="s">
        <v>7541</v>
      </c>
      <c r="C491">
        <v>1</v>
      </c>
      <c r="D491">
        <v>204</v>
      </c>
      <c r="E491">
        <f>VLOOKUP(D491,[5]Sheet1!$B:$X,23,0)</f>
        <v>24</v>
      </c>
      <c r="F491">
        <f>E491/C491</f>
        <v>24</v>
      </c>
      <c r="G491">
        <f>VLOOKUP(D491,[5]Sheet1!$B:$X,16,0)</f>
        <v>72</v>
      </c>
      <c r="H491">
        <f t="shared" si="14"/>
        <v>72</v>
      </c>
      <c r="M491">
        <f>VLOOKUP(B491,[6]Sheet2!$A:$C,3,0)</f>
        <v>38</v>
      </c>
      <c r="N491" t="e">
        <f>VLOOKUP(A491,'[7]Master-April24'!$A:$AP,42,0)</f>
        <v>#N/A</v>
      </c>
    </row>
    <row r="492" spans="1:14" x14ac:dyDescent="0.25">
      <c r="A492" t="s">
        <v>8791</v>
      </c>
      <c r="B492" t="s">
        <v>9004</v>
      </c>
      <c r="C492">
        <v>6</v>
      </c>
      <c r="D492">
        <v>5090</v>
      </c>
      <c r="G492">
        <f>VLOOKUP(D492,[5]Sheet1!$B:$X,16,0)</f>
        <v>48</v>
      </c>
      <c r="H492">
        <f t="shared" si="14"/>
        <v>8</v>
      </c>
      <c r="M492">
        <f>VLOOKUP(B492,[6]Sheet2!$A:$C,3,0)</f>
        <v>37</v>
      </c>
      <c r="N492" t="e">
        <f>VLOOKUP(A492,'[7]Master-April24'!$A:$AP,42,0)</f>
        <v>#N/A</v>
      </c>
    </row>
    <row r="493" spans="1:14" x14ac:dyDescent="0.25">
      <c r="A493" t="s">
        <v>3227</v>
      </c>
      <c r="B493" t="s">
        <v>8160</v>
      </c>
      <c r="C493">
        <v>2</v>
      </c>
      <c r="D493">
        <v>763</v>
      </c>
      <c r="E493">
        <f>VLOOKUP(D493,[5]Sheet1!$B:$X,23,0)</f>
        <v>24</v>
      </c>
      <c r="F493">
        <f>E493/C493</f>
        <v>12</v>
      </c>
      <c r="G493">
        <f>VLOOKUP(D493,[5]Sheet1!$B:$X,16,0)</f>
        <v>144</v>
      </c>
      <c r="H493">
        <f t="shared" si="14"/>
        <v>72</v>
      </c>
      <c r="M493">
        <f>VLOOKUP(B493,[6]Sheet2!$A:$C,3,0)</f>
        <v>37</v>
      </c>
      <c r="N493" t="str">
        <f>VLOOKUP(A493,'[7]Master-April24'!$A:$AP,42,0)</f>
        <v>AWD</v>
      </c>
    </row>
    <row r="494" spans="1:14" x14ac:dyDescent="0.25">
      <c r="A494" t="s">
        <v>1246</v>
      </c>
      <c r="B494" t="s">
        <v>8910</v>
      </c>
      <c r="C494">
        <v>1</v>
      </c>
      <c r="D494">
        <v>2506</v>
      </c>
      <c r="E494">
        <f>VLOOKUP(D494,[5]Sheet1!$B:$X,23,0)</f>
        <v>24</v>
      </c>
      <c r="F494">
        <f>E494/C494</f>
        <v>24</v>
      </c>
      <c r="G494">
        <f>VLOOKUP(D494,[5]Sheet1!$B:$X,16,0)</f>
        <v>144</v>
      </c>
      <c r="H494">
        <f t="shared" si="14"/>
        <v>144</v>
      </c>
      <c r="M494">
        <f>VLOOKUP(B494,[6]Sheet2!$A:$C,3,0)</f>
        <v>35</v>
      </c>
      <c r="N494" t="e">
        <f>VLOOKUP(A494,'[7]Master-April24'!$A:$AP,42,0)</f>
        <v>#N/A</v>
      </c>
    </row>
    <row r="495" spans="1:14" x14ac:dyDescent="0.25">
      <c r="A495" t="s">
        <v>4059</v>
      </c>
      <c r="B495" t="s">
        <v>9001</v>
      </c>
      <c r="C495">
        <v>2</v>
      </c>
      <c r="D495">
        <v>72321</v>
      </c>
      <c r="G495">
        <f>VLOOKUP(D495,[5]Sheet1!$B:$X,16,0)</f>
        <v>48</v>
      </c>
      <c r="H495">
        <f t="shared" si="14"/>
        <v>24</v>
      </c>
      <c r="M495">
        <f>VLOOKUP(B495,[6]Sheet2!$A:$C,3,0)</f>
        <v>33</v>
      </c>
      <c r="N495" t="e">
        <f>VLOOKUP(A495,'[7]Master-April24'!$A:$AP,42,0)</f>
        <v>#N/A</v>
      </c>
    </row>
    <row r="496" spans="1:14" x14ac:dyDescent="0.25">
      <c r="A496" t="s">
        <v>670</v>
      </c>
      <c r="B496" t="s">
        <v>8913</v>
      </c>
      <c r="C496">
        <v>1</v>
      </c>
      <c r="D496">
        <v>1754</v>
      </c>
      <c r="E496">
        <f>VLOOKUP(D496,[5]Sheet1!$B:$X,23,0)</f>
        <v>24</v>
      </c>
      <c r="F496">
        <f>E496/C496</f>
        <v>24</v>
      </c>
      <c r="G496">
        <f>VLOOKUP(D496,[5]Sheet1!$B:$X,16,0)</f>
        <v>144</v>
      </c>
      <c r="H496">
        <f t="shared" si="14"/>
        <v>144</v>
      </c>
      <c r="M496">
        <f>VLOOKUP(B496,[6]Sheet2!$A:$C,3,0)</f>
        <v>33</v>
      </c>
      <c r="N496" t="e">
        <f>VLOOKUP(A496,'[7]Master-April24'!$A:$AP,42,0)</f>
        <v>#N/A</v>
      </c>
    </row>
    <row r="497" spans="1:14" x14ac:dyDescent="0.25">
      <c r="A497" t="s">
        <v>2188</v>
      </c>
      <c r="B497" t="s">
        <v>8085</v>
      </c>
      <c r="C497">
        <v>2</v>
      </c>
      <c r="D497">
        <v>4127</v>
      </c>
      <c r="G497">
        <f>VLOOKUP(D497,[5]Sheet1!$B:$X,16,0)</f>
        <v>12</v>
      </c>
      <c r="H497">
        <f t="shared" si="14"/>
        <v>6</v>
      </c>
      <c r="M497">
        <f>VLOOKUP(B497,[6]Sheet2!$A:$C,3,0)</f>
        <v>86</v>
      </c>
      <c r="N497" t="str">
        <f>VLOOKUP(A497,'[7]Master-April24'!$A:$AP,42,0)</f>
        <v>AWD</v>
      </c>
    </row>
    <row r="498" spans="1:14" x14ac:dyDescent="0.25">
      <c r="A498" t="s">
        <v>3894</v>
      </c>
      <c r="B498" t="s">
        <v>8122</v>
      </c>
      <c r="C498">
        <v>6</v>
      </c>
      <c r="D498">
        <v>519</v>
      </c>
      <c r="G498">
        <f>VLOOKUP(D498,[5]Sheet1!$B:$X,16,0)</f>
        <v>36</v>
      </c>
      <c r="H498">
        <f t="shared" si="14"/>
        <v>6</v>
      </c>
      <c r="M498">
        <f>VLOOKUP(B498,[6]Sheet2!$A:$C,3,0)</f>
        <v>69</v>
      </c>
      <c r="N498" t="str">
        <f>VLOOKUP(A498,'[7]Master-April24'!$A:$AP,42,0)</f>
        <v>AWD</v>
      </c>
    </row>
    <row r="499" spans="1:14" x14ac:dyDescent="0.25">
      <c r="A499" t="s">
        <v>1478</v>
      </c>
      <c r="B499" t="s">
        <v>8050</v>
      </c>
      <c r="C499">
        <v>6</v>
      </c>
      <c r="D499">
        <v>3132</v>
      </c>
      <c r="G499">
        <f>VLOOKUP(D499,[5]Sheet1!$B:$X,16,0)</f>
        <v>48</v>
      </c>
      <c r="H499">
        <f t="shared" si="14"/>
        <v>8</v>
      </c>
      <c r="M499">
        <f>VLOOKUP(B499,[6]Sheet2!$A:$C,3,0)</f>
        <v>30</v>
      </c>
      <c r="N499" t="str">
        <f>VLOOKUP(A499,'[7]Master-April24'!$A:$AP,42,0)</f>
        <v>AWD</v>
      </c>
    </row>
    <row r="500" spans="1:14" x14ac:dyDescent="0.25">
      <c r="A500" t="s">
        <v>548</v>
      </c>
      <c r="B500" t="s">
        <v>7992</v>
      </c>
      <c r="C500">
        <v>1</v>
      </c>
      <c r="D500">
        <v>17065</v>
      </c>
      <c r="E500">
        <f>VLOOKUP(D500,[5]Sheet1!$B:$X,23,0)</f>
        <v>24</v>
      </c>
      <c r="F500">
        <f>E500/C500</f>
        <v>24</v>
      </c>
      <c r="G500">
        <f>VLOOKUP(D500,[5]Sheet1!$B:$X,16,0)</f>
        <v>144</v>
      </c>
      <c r="H500">
        <f t="shared" si="14"/>
        <v>144</v>
      </c>
      <c r="M500">
        <f>VLOOKUP(B500,[6]Sheet2!$A:$C,3,0)</f>
        <v>30</v>
      </c>
      <c r="N500" t="str">
        <f>VLOOKUP(A500,'[7]Master-April24'!$A:$AP,42,0)</f>
        <v>AWD</v>
      </c>
    </row>
    <row r="501" spans="1:14" x14ac:dyDescent="0.25">
      <c r="A501" t="s">
        <v>2871</v>
      </c>
      <c r="B501" t="s">
        <v>7604</v>
      </c>
      <c r="C501">
        <v>6</v>
      </c>
      <c r="D501">
        <v>565</v>
      </c>
      <c r="G501">
        <f>VLOOKUP(D501,[5]Sheet1!$B:$X,16,0)</f>
        <v>36</v>
      </c>
      <c r="H501">
        <f t="shared" si="14"/>
        <v>6</v>
      </c>
      <c r="M501">
        <f>VLOOKUP(B501,[6]Sheet2!$A:$C,3,0)</f>
        <v>68</v>
      </c>
      <c r="N501" t="str">
        <f>VLOOKUP(A501,'[7]Master-April24'!$A:$AP,42,0)</f>
        <v>AWD</v>
      </c>
    </row>
    <row r="502" spans="1:14" x14ac:dyDescent="0.25">
      <c r="A502" t="s">
        <v>2699</v>
      </c>
      <c r="B502" t="s">
        <v>8936</v>
      </c>
      <c r="C502">
        <v>1</v>
      </c>
      <c r="D502">
        <v>524</v>
      </c>
      <c r="E502">
        <f>VLOOKUP(D502,[5]Sheet1!$B:$X,23,0)</f>
        <v>0</v>
      </c>
      <c r="F502">
        <f>E502/C502</f>
        <v>0</v>
      </c>
      <c r="G502">
        <f>VLOOKUP(D502,[5]Sheet1!$B:$X,16,0)</f>
        <v>48</v>
      </c>
      <c r="H502">
        <f t="shared" si="14"/>
        <v>48</v>
      </c>
      <c r="M502">
        <f>VLOOKUP(B502,[6]Sheet2!$A:$C,3,0)</f>
        <v>28</v>
      </c>
      <c r="N502" t="e">
        <f>VLOOKUP(A502,'[7]Master-April24'!$A:$AP,42,0)</f>
        <v>#N/A</v>
      </c>
    </row>
    <row r="503" spans="1:14" x14ac:dyDescent="0.25">
      <c r="A503" t="s">
        <v>2928</v>
      </c>
      <c r="B503" t="s">
        <v>8972</v>
      </c>
      <c r="C503">
        <v>2</v>
      </c>
      <c r="D503">
        <v>596</v>
      </c>
      <c r="G503">
        <f>VLOOKUP(D503,[5]Sheet1!$B:$X,16,0)</f>
        <v>36</v>
      </c>
      <c r="H503">
        <f t="shared" si="14"/>
        <v>18</v>
      </c>
      <c r="M503">
        <f>VLOOKUP(B503,[6]Sheet2!$A:$C,3,0)</f>
        <v>27</v>
      </c>
      <c r="N503" t="e">
        <f>VLOOKUP(A503,'[7]Master-April24'!$A:$AP,42,0)</f>
        <v>#N/A</v>
      </c>
    </row>
    <row r="504" spans="1:14" x14ac:dyDescent="0.25">
      <c r="A504" t="s">
        <v>3299</v>
      </c>
      <c r="B504" t="s">
        <v>8163</v>
      </c>
      <c r="C504">
        <v>6</v>
      </c>
      <c r="D504">
        <v>802</v>
      </c>
      <c r="E504">
        <f>VLOOKUP(D504,[5]Sheet1!$B:$X,23,0)</f>
        <v>24</v>
      </c>
      <c r="F504">
        <f t="shared" ref="F504:F509" si="15">E504/C504</f>
        <v>4</v>
      </c>
      <c r="G504">
        <f>VLOOKUP(D504,[5]Sheet1!$B:$X,16,0)</f>
        <v>144</v>
      </c>
      <c r="H504">
        <f t="shared" si="14"/>
        <v>24</v>
      </c>
      <c r="M504">
        <f>VLOOKUP(B504,[6]Sheet2!$A:$C,3,0)</f>
        <v>27</v>
      </c>
      <c r="N504" t="str">
        <f>VLOOKUP(A504,'[7]Master-April24'!$A:$AP,42,0)</f>
        <v>AWD</v>
      </c>
    </row>
    <row r="505" spans="1:14" x14ac:dyDescent="0.25">
      <c r="A505" t="s">
        <v>937</v>
      </c>
      <c r="B505" t="s">
        <v>8018</v>
      </c>
      <c r="C505">
        <v>2</v>
      </c>
      <c r="D505">
        <v>2052</v>
      </c>
      <c r="E505">
        <f>VLOOKUP(D505,[5]Sheet1!$B:$X,23,0)</f>
        <v>24</v>
      </c>
      <c r="F505">
        <f t="shared" si="15"/>
        <v>12</v>
      </c>
      <c r="G505">
        <f>VLOOKUP(D505,[5]Sheet1!$B:$X,16,0)</f>
        <v>144</v>
      </c>
      <c r="H505">
        <f t="shared" si="14"/>
        <v>72</v>
      </c>
      <c r="M505">
        <f>VLOOKUP(B505,[6]Sheet2!$A:$C,3,0)</f>
        <v>27</v>
      </c>
      <c r="N505" t="str">
        <f>VLOOKUP(A505,'[7]Master-April24'!$A:$AP,42,0)</f>
        <v>AWD</v>
      </c>
    </row>
    <row r="506" spans="1:14" x14ac:dyDescent="0.25">
      <c r="A506" t="s">
        <v>6728</v>
      </c>
      <c r="B506" t="s">
        <v>7712</v>
      </c>
      <c r="C506">
        <v>2</v>
      </c>
      <c r="D506">
        <v>804</v>
      </c>
      <c r="E506">
        <f>VLOOKUP(D506,[5]Sheet1!$B:$X,23,0)</f>
        <v>24</v>
      </c>
      <c r="F506">
        <f t="shared" si="15"/>
        <v>12</v>
      </c>
      <c r="G506">
        <f>VLOOKUP(D506,[5]Sheet1!$B:$X,16,0)</f>
        <v>144</v>
      </c>
      <c r="H506">
        <f t="shared" si="14"/>
        <v>72</v>
      </c>
      <c r="M506">
        <f>VLOOKUP(B506,[6]Sheet2!$A:$C,3,0)</f>
        <v>27</v>
      </c>
      <c r="N506" t="str">
        <f>VLOOKUP(A506,'[7]Master-April24'!$A:$AP,42,0)</f>
        <v>AWD</v>
      </c>
    </row>
    <row r="507" spans="1:14" x14ac:dyDescent="0.25">
      <c r="A507" t="s">
        <v>676</v>
      </c>
      <c r="B507" t="s">
        <v>7432</v>
      </c>
      <c r="C507">
        <v>1</v>
      </c>
      <c r="D507">
        <v>1756</v>
      </c>
      <c r="E507">
        <f>VLOOKUP(D507,[5]Sheet1!$B:$X,23,0)</f>
        <v>24</v>
      </c>
      <c r="F507">
        <f t="shared" si="15"/>
        <v>24</v>
      </c>
      <c r="G507">
        <f>VLOOKUP(D507,[5]Sheet1!$B:$X,16,0)</f>
        <v>144</v>
      </c>
      <c r="H507">
        <f t="shared" si="14"/>
        <v>144</v>
      </c>
      <c r="M507">
        <f>VLOOKUP(B507,[6]Sheet2!$A:$C,3,0)</f>
        <v>27</v>
      </c>
      <c r="N507" t="str">
        <f>VLOOKUP(A507,'[7]Master-April24'!$A:$AP,42,0)</f>
        <v>AWD</v>
      </c>
    </row>
    <row r="508" spans="1:14" x14ac:dyDescent="0.25">
      <c r="A508" t="s">
        <v>3220</v>
      </c>
      <c r="B508" t="s">
        <v>8943</v>
      </c>
      <c r="C508">
        <v>1</v>
      </c>
      <c r="D508">
        <v>760</v>
      </c>
      <c r="E508">
        <f>VLOOKUP(D508,[5]Sheet1!$B:$X,23,0)</f>
        <v>24</v>
      </c>
      <c r="F508">
        <f t="shared" si="15"/>
        <v>24</v>
      </c>
      <c r="G508">
        <f>VLOOKUP(D508,[5]Sheet1!$B:$X,16,0)</f>
        <v>144</v>
      </c>
      <c r="H508">
        <f t="shared" si="14"/>
        <v>144</v>
      </c>
      <c r="M508">
        <f>VLOOKUP(B508,[6]Sheet2!$A:$C,3,0)</f>
        <v>27</v>
      </c>
      <c r="N508" t="e">
        <f>VLOOKUP(A508,'[7]Master-April24'!$A:$AP,42,0)</f>
        <v>#N/A</v>
      </c>
    </row>
    <row r="509" spans="1:14" x14ac:dyDescent="0.25">
      <c r="A509" t="s">
        <v>3401</v>
      </c>
      <c r="B509" t="s">
        <v>7463</v>
      </c>
      <c r="C509">
        <v>1</v>
      </c>
      <c r="D509">
        <v>905</v>
      </c>
      <c r="E509">
        <f>VLOOKUP(D509,[5]Sheet1!$B:$X,23,0)</f>
        <v>24</v>
      </c>
      <c r="F509">
        <f t="shared" si="15"/>
        <v>24</v>
      </c>
      <c r="G509">
        <f>VLOOKUP(D509,[5]Sheet1!$B:$X,16,0)</f>
        <v>144</v>
      </c>
      <c r="H509">
        <f t="shared" si="14"/>
        <v>144</v>
      </c>
      <c r="M509">
        <f>VLOOKUP(B509,[6]Sheet2!$A:$C,3,0)</f>
        <v>27</v>
      </c>
      <c r="N509" t="str">
        <f>VLOOKUP(A509,'[7]Master-April24'!$A:$AP,42,0)</f>
        <v>AWD</v>
      </c>
    </row>
    <row r="510" spans="1:14" x14ac:dyDescent="0.25">
      <c r="A510" t="s">
        <v>6529</v>
      </c>
      <c r="B510" t="s">
        <v>6544</v>
      </c>
      <c r="C510">
        <v>4</v>
      </c>
      <c r="D510">
        <v>5009</v>
      </c>
      <c r="G510" t="e">
        <f>VLOOKUP(D510,[5]Sheet1!$B:$X,16,0)</f>
        <v>#N/A</v>
      </c>
      <c r="H510" t="e">
        <f t="shared" si="14"/>
        <v>#N/A</v>
      </c>
      <c r="M510">
        <f>VLOOKUP(B510,[6]Sheet2!$A:$C,3,0)</f>
        <v>26</v>
      </c>
      <c r="N510" t="str">
        <f>VLOOKUP(A510,'[7]Master-April24'!$A:$AP,42,0)</f>
        <v>AWD</v>
      </c>
    </row>
    <row r="511" spans="1:14" x14ac:dyDescent="0.25">
      <c r="A511" t="s">
        <v>661</v>
      </c>
      <c r="B511" t="s">
        <v>7505</v>
      </c>
      <c r="C511">
        <v>4</v>
      </c>
      <c r="D511">
        <v>1748</v>
      </c>
      <c r="E511">
        <f>VLOOKUP(D511,[5]Sheet1!$B:$X,23,0)</f>
        <v>24</v>
      </c>
      <c r="F511">
        <f>E511/C511</f>
        <v>6</v>
      </c>
      <c r="G511">
        <f>VLOOKUP(D511,[5]Sheet1!$B:$X,16,0)</f>
        <v>144</v>
      </c>
      <c r="H511">
        <f t="shared" si="14"/>
        <v>36</v>
      </c>
      <c r="M511">
        <f>VLOOKUP(B511,[6]Sheet2!$A:$C,3,0)</f>
        <v>26</v>
      </c>
      <c r="N511" t="str">
        <f>VLOOKUP(A511,'[7]Master-April24'!$A:$AP,42,0)</f>
        <v>AWD</v>
      </c>
    </row>
    <row r="512" spans="1:14" x14ac:dyDescent="0.25">
      <c r="A512" t="s">
        <v>1196</v>
      </c>
      <c r="B512" t="s">
        <v>8921</v>
      </c>
      <c r="C512">
        <v>1</v>
      </c>
      <c r="D512">
        <v>2341</v>
      </c>
      <c r="E512">
        <f>VLOOKUP(D512,[5]Sheet1!$B:$X,23,0)</f>
        <v>12</v>
      </c>
      <c r="F512">
        <f>E512/C512</f>
        <v>12</v>
      </c>
      <c r="G512">
        <f>VLOOKUP(D512,[5]Sheet1!$B:$X,16,0)</f>
        <v>144</v>
      </c>
      <c r="H512">
        <f t="shared" si="14"/>
        <v>144</v>
      </c>
      <c r="M512">
        <f>VLOOKUP(B512,[6]Sheet2!$A:$C,3,0)</f>
        <v>26</v>
      </c>
      <c r="N512" t="e">
        <f>VLOOKUP(A512,'[7]Master-April24'!$A:$AP,42,0)</f>
        <v>#N/A</v>
      </c>
    </row>
    <row r="513" spans="1:14" x14ac:dyDescent="0.25">
      <c r="A513" t="s">
        <v>568</v>
      </c>
      <c r="B513" t="s">
        <v>7907</v>
      </c>
      <c r="C513">
        <v>5</v>
      </c>
      <c r="D513">
        <v>17075</v>
      </c>
      <c r="E513" t="e">
        <f>VLOOKUP(D513,[5]Sheet1!$B:$X,23,0)</f>
        <v>#N/A</v>
      </c>
      <c r="F513" t="e">
        <f>E513/C513</f>
        <v>#N/A</v>
      </c>
      <c r="G513" t="e">
        <f>VLOOKUP(D513,[5]Sheet1!$B:$X,16,0)</f>
        <v>#N/A</v>
      </c>
      <c r="H513" t="e">
        <f t="shared" si="14"/>
        <v>#N/A</v>
      </c>
      <c r="M513">
        <f>VLOOKUP(B513,[6]Sheet2!$A:$C,3,0)</f>
        <v>25</v>
      </c>
      <c r="N513" t="str">
        <f>VLOOKUP(A513,'[7]Master-April24'!$A:$AP,42,0)</f>
        <v>AWD</v>
      </c>
    </row>
    <row r="514" spans="1:14" x14ac:dyDescent="0.25">
      <c r="A514" t="s">
        <v>910</v>
      </c>
      <c r="B514" t="s">
        <v>8015</v>
      </c>
      <c r="C514">
        <v>1</v>
      </c>
      <c r="D514">
        <v>2042</v>
      </c>
      <c r="E514">
        <f>VLOOKUP(D514,[5]Sheet1!$B:$X,23,0)</f>
        <v>24</v>
      </c>
      <c r="F514">
        <f>E514/C514</f>
        <v>24</v>
      </c>
      <c r="G514">
        <f>VLOOKUP(D514,[5]Sheet1!$B:$X,16,0)</f>
        <v>144</v>
      </c>
      <c r="H514">
        <f t="shared" ref="H514:H577" si="16">G514/C514</f>
        <v>144</v>
      </c>
      <c r="M514">
        <f>VLOOKUP(B514,[6]Sheet2!$A:$C,3,0)</f>
        <v>25</v>
      </c>
      <c r="N514" t="str">
        <f>VLOOKUP(A514,'[7]Master-April24'!$A:$AP,42,0)</f>
        <v>AWD</v>
      </c>
    </row>
    <row r="515" spans="1:14" x14ac:dyDescent="0.25">
      <c r="A515" t="s">
        <v>8178</v>
      </c>
      <c r="B515" t="s">
        <v>9009</v>
      </c>
      <c r="C515">
        <v>5</v>
      </c>
      <c r="D515">
        <v>2156</v>
      </c>
      <c r="G515">
        <f>VLOOKUP(D515,[5]Sheet1!$B:$X,16,0)</f>
        <v>50</v>
      </c>
      <c r="H515">
        <f t="shared" si="16"/>
        <v>10</v>
      </c>
      <c r="M515">
        <f>VLOOKUP(B515,[6]Sheet2!$A:$C,3,0)</f>
        <v>24</v>
      </c>
      <c r="N515" t="e">
        <f>VLOOKUP(A515,'[7]Master-April24'!$A:$AP,42,0)</f>
        <v>#N/A</v>
      </c>
    </row>
    <row r="516" spans="1:14" x14ac:dyDescent="0.25">
      <c r="A516" t="s">
        <v>299</v>
      </c>
      <c r="B516" t="s">
        <v>7561</v>
      </c>
      <c r="C516">
        <v>1</v>
      </c>
      <c r="D516">
        <v>1274</v>
      </c>
      <c r="E516">
        <f>VLOOKUP(D516,[5]Sheet1!$B:$X,23,0)</f>
        <v>12</v>
      </c>
      <c r="F516">
        <f>E516/C516</f>
        <v>12</v>
      </c>
      <c r="G516">
        <f>VLOOKUP(D516,[5]Sheet1!$B:$X,16,0)</f>
        <v>72</v>
      </c>
      <c r="H516">
        <f t="shared" si="16"/>
        <v>72</v>
      </c>
      <c r="M516">
        <f>VLOOKUP(B516,[6]Sheet2!$A:$C,3,0)</f>
        <v>24</v>
      </c>
      <c r="N516" t="e">
        <f>VLOOKUP(A516,'[7]Master-April24'!$A:$AP,42,0)</f>
        <v>#N/A</v>
      </c>
    </row>
    <row r="517" spans="1:14" x14ac:dyDescent="0.25">
      <c r="A517" t="s">
        <v>390</v>
      </c>
      <c r="B517" t="s">
        <v>8971</v>
      </c>
      <c r="C517">
        <v>2</v>
      </c>
      <c r="D517">
        <v>1612</v>
      </c>
      <c r="E517">
        <f>VLOOKUP(D517,[5]Sheet1!$B:$X,23,0)</f>
        <v>24</v>
      </c>
      <c r="F517">
        <f>E517/C517</f>
        <v>12</v>
      </c>
      <c r="G517">
        <f>VLOOKUP(D517,[5]Sheet1!$B:$X,16,0)</f>
        <v>144</v>
      </c>
      <c r="H517">
        <f t="shared" si="16"/>
        <v>72</v>
      </c>
      <c r="M517">
        <f>VLOOKUP(B517,[6]Sheet2!$A:$C,3,0)</f>
        <v>23</v>
      </c>
      <c r="N517" t="str">
        <f>VLOOKUP(A517,'[7]Master-April24'!$A:$AP,42,0)</f>
        <v>AWD</v>
      </c>
    </row>
    <row r="518" spans="1:14" x14ac:dyDescent="0.25">
      <c r="A518" t="s">
        <v>3929</v>
      </c>
      <c r="B518" t="s">
        <v>8998</v>
      </c>
      <c r="C518">
        <v>2</v>
      </c>
      <c r="D518">
        <v>6812</v>
      </c>
      <c r="E518">
        <f>VLOOKUP(D518,[5]Sheet1!$B:$X,23,0)</f>
        <v>24</v>
      </c>
      <c r="F518">
        <f>E518/C518</f>
        <v>12</v>
      </c>
      <c r="G518">
        <f>VLOOKUP(D518,[5]Sheet1!$B:$X,16,0)</f>
        <v>144</v>
      </c>
      <c r="H518">
        <f t="shared" si="16"/>
        <v>72</v>
      </c>
      <c r="M518">
        <f>VLOOKUP(B518,[6]Sheet2!$A:$C,3,0)</f>
        <v>23</v>
      </c>
      <c r="N518" t="e">
        <f>VLOOKUP(A518,'[7]Master-April24'!$A:$AP,42,0)</f>
        <v>#N/A</v>
      </c>
    </row>
    <row r="519" spans="1:14" x14ac:dyDescent="0.25">
      <c r="A519" t="s">
        <v>2185</v>
      </c>
      <c r="B519" t="s">
        <v>8084</v>
      </c>
      <c r="C519">
        <v>2</v>
      </c>
      <c r="D519">
        <v>4126</v>
      </c>
      <c r="G519">
        <f>VLOOKUP(D519,[5]Sheet1!$B:$X,16,0)</f>
        <v>12</v>
      </c>
      <c r="H519">
        <f t="shared" si="16"/>
        <v>6</v>
      </c>
      <c r="M519">
        <f>VLOOKUP(B519,[6]Sheet2!$A:$C,3,0)</f>
        <v>62</v>
      </c>
      <c r="N519" t="str">
        <f>VLOOKUP(A519,'[7]Master-April24'!$A:$AP,42,0)</f>
        <v>AWD</v>
      </c>
    </row>
    <row r="520" spans="1:14" x14ac:dyDescent="0.25">
      <c r="A520" t="s">
        <v>3903</v>
      </c>
      <c r="B520" t="s">
        <v>6916</v>
      </c>
      <c r="C520">
        <v>2</v>
      </c>
      <c r="D520">
        <v>5091</v>
      </c>
      <c r="G520">
        <f>VLOOKUP(D520,[5]Sheet1!$B:$X,16,0)</f>
        <v>48</v>
      </c>
      <c r="H520">
        <f t="shared" si="16"/>
        <v>24</v>
      </c>
      <c r="M520">
        <f>VLOOKUP(B520,[6]Sheet2!$A:$C,3,0)</f>
        <v>22</v>
      </c>
      <c r="N520" t="str">
        <f>VLOOKUP(A520,'[7]Master-April24'!$A:$AP,42,0)</f>
        <v>AWD</v>
      </c>
    </row>
    <row r="521" spans="1:14" x14ac:dyDescent="0.25">
      <c r="A521" t="s">
        <v>2619</v>
      </c>
      <c r="B521" t="s">
        <v>7577</v>
      </c>
      <c r="C521">
        <v>1</v>
      </c>
      <c r="D521">
        <v>5132</v>
      </c>
      <c r="E521">
        <f>VLOOKUP(D521,[5]Sheet1!$B:$X,23,0)</f>
        <v>24</v>
      </c>
      <c r="F521">
        <f>E521/C521</f>
        <v>24</v>
      </c>
      <c r="G521">
        <f>VLOOKUP(D521,[5]Sheet1!$B:$X,16,0)</f>
        <v>144</v>
      </c>
      <c r="H521">
        <f t="shared" si="16"/>
        <v>144</v>
      </c>
      <c r="M521">
        <f>VLOOKUP(B521,[6]Sheet2!$A:$C,3,0)</f>
        <v>22</v>
      </c>
      <c r="N521" t="e">
        <f>VLOOKUP(A521,'[7]Master-April24'!$A:$AP,42,0)</f>
        <v>#N/A</v>
      </c>
    </row>
    <row r="522" spans="1:14" x14ac:dyDescent="0.25">
      <c r="A522" t="s">
        <v>2207</v>
      </c>
      <c r="B522" t="s">
        <v>8087</v>
      </c>
      <c r="C522">
        <v>2</v>
      </c>
      <c r="D522">
        <v>4142</v>
      </c>
      <c r="G522">
        <f>VLOOKUP(D522,[5]Sheet1!$B:$X,16,0)</f>
        <v>12</v>
      </c>
      <c r="H522">
        <f t="shared" si="16"/>
        <v>6</v>
      </c>
      <c r="M522">
        <f>VLOOKUP(B522,[6]Sheet2!$A:$C,3,0)</f>
        <v>59</v>
      </c>
      <c r="N522" t="str">
        <f>VLOOKUP(A522,'[7]Master-April24'!$A:$AP,42,0)</f>
        <v>AWD</v>
      </c>
    </row>
    <row r="523" spans="1:14" x14ac:dyDescent="0.25">
      <c r="A523" t="s">
        <v>3348</v>
      </c>
      <c r="B523" t="s">
        <v>7692</v>
      </c>
      <c r="C523">
        <v>4</v>
      </c>
      <c r="D523">
        <v>846</v>
      </c>
      <c r="G523">
        <f>VLOOKUP(D523,[5]Sheet1!$B:$X,16,0)</f>
        <v>24</v>
      </c>
      <c r="H523">
        <f t="shared" si="16"/>
        <v>6</v>
      </c>
      <c r="M523">
        <f>VLOOKUP(B523,[6]Sheet2!$A:$C,3,0)</f>
        <v>58</v>
      </c>
      <c r="N523" t="str">
        <f>VLOOKUP(A523,'[7]Master-April24'!$A:$AP,42,0)</f>
        <v>AWD</v>
      </c>
    </row>
    <row r="524" spans="1:14" x14ac:dyDescent="0.25">
      <c r="A524" t="s">
        <v>726</v>
      </c>
      <c r="B524" t="s">
        <v>8000</v>
      </c>
      <c r="C524">
        <v>4</v>
      </c>
      <c r="D524">
        <v>1801</v>
      </c>
      <c r="E524">
        <f>VLOOKUP(D524,[5]Sheet1!$B:$X,23,0)</f>
        <v>24</v>
      </c>
      <c r="F524">
        <f>E524/C524</f>
        <v>6</v>
      </c>
      <c r="G524">
        <f>VLOOKUP(D524,[5]Sheet1!$B:$X,16,0)</f>
        <v>72</v>
      </c>
      <c r="H524">
        <f t="shared" si="16"/>
        <v>18</v>
      </c>
      <c r="M524">
        <f>VLOOKUP(B524,[6]Sheet2!$A:$C,3,0)</f>
        <v>21</v>
      </c>
      <c r="N524" t="str">
        <f>VLOOKUP(A524,'[7]Master-April24'!$A:$AP,42,0)</f>
        <v>AWD</v>
      </c>
    </row>
    <row r="525" spans="1:14" x14ac:dyDescent="0.25">
      <c r="A525" t="s">
        <v>421</v>
      </c>
      <c r="B525" t="s">
        <v>8933</v>
      </c>
      <c r="C525">
        <v>3</v>
      </c>
      <c r="D525">
        <v>1634</v>
      </c>
      <c r="E525">
        <f>VLOOKUP(D525,[5]Sheet1!$B:$X,23,0)</f>
        <v>24</v>
      </c>
      <c r="F525">
        <f>E525/C525</f>
        <v>8</v>
      </c>
      <c r="G525">
        <f>VLOOKUP(D525,[5]Sheet1!$B:$X,16,0)</f>
        <v>144</v>
      </c>
      <c r="H525">
        <f t="shared" si="16"/>
        <v>48</v>
      </c>
      <c r="M525">
        <f>VLOOKUP(B525,[6]Sheet2!$A:$C,3,0)</f>
        <v>21</v>
      </c>
      <c r="N525" t="e">
        <f>VLOOKUP(A525,'[7]Master-April24'!$A:$AP,42,0)</f>
        <v>#N/A</v>
      </c>
    </row>
    <row r="526" spans="1:14" x14ac:dyDescent="0.25">
      <c r="A526" t="s">
        <v>4005</v>
      </c>
      <c r="B526" t="s">
        <v>7452</v>
      </c>
      <c r="C526">
        <v>1</v>
      </c>
      <c r="D526">
        <v>2561</v>
      </c>
      <c r="E526">
        <f>VLOOKUP(D526,[5]Sheet1!$B:$X,23,0)</f>
        <v>12</v>
      </c>
      <c r="F526">
        <f>E526/C526</f>
        <v>12</v>
      </c>
      <c r="G526">
        <f>VLOOKUP(D526,[5]Sheet1!$B:$X,16,0)</f>
        <v>72</v>
      </c>
      <c r="H526">
        <f t="shared" si="16"/>
        <v>72</v>
      </c>
      <c r="M526">
        <f>VLOOKUP(B526,[6]Sheet2!$A:$C,3,0)</f>
        <v>21</v>
      </c>
      <c r="N526" t="str">
        <f>VLOOKUP(A526,'[7]Master-April24'!$A:$AP,42,0)</f>
        <v>AWD</v>
      </c>
    </row>
    <row r="527" spans="1:14" x14ac:dyDescent="0.25">
      <c r="A527" t="s">
        <v>398</v>
      </c>
      <c r="B527" t="s">
        <v>8928</v>
      </c>
      <c r="C527">
        <v>1</v>
      </c>
      <c r="D527">
        <v>1615</v>
      </c>
      <c r="E527">
        <f>VLOOKUP(D527,[5]Sheet1!$B:$X,23,0)</f>
        <v>24</v>
      </c>
      <c r="F527">
        <f>E527/C527</f>
        <v>24</v>
      </c>
      <c r="G527">
        <f>VLOOKUP(D527,[5]Sheet1!$B:$X,16,0)</f>
        <v>144</v>
      </c>
      <c r="H527">
        <f t="shared" si="16"/>
        <v>144</v>
      </c>
      <c r="M527">
        <f>VLOOKUP(B527,[6]Sheet2!$A:$C,3,0)</f>
        <v>21</v>
      </c>
      <c r="N527" t="e">
        <f>VLOOKUP(A527,'[7]Master-April24'!$A:$AP,42,0)</f>
        <v>#N/A</v>
      </c>
    </row>
    <row r="528" spans="1:14" x14ac:dyDescent="0.25">
      <c r="A528" t="s">
        <v>3828</v>
      </c>
      <c r="B528" t="s">
        <v>7397</v>
      </c>
      <c r="C528">
        <v>1</v>
      </c>
      <c r="D528">
        <v>17086</v>
      </c>
      <c r="G528">
        <f>VLOOKUP(D528,[5]Sheet1!$B:$X,16,0)</f>
        <v>12</v>
      </c>
      <c r="H528">
        <f t="shared" si="16"/>
        <v>12</v>
      </c>
      <c r="M528">
        <f>VLOOKUP(B528,[6]Sheet2!$A:$C,3,0)</f>
        <v>20</v>
      </c>
      <c r="N528" t="str">
        <f>VLOOKUP(A528,'[7]Master-April24'!$A:$AP,42,0)</f>
        <v>AWD</v>
      </c>
    </row>
    <row r="529" spans="1:14" x14ac:dyDescent="0.25">
      <c r="A529" t="s">
        <v>3902</v>
      </c>
      <c r="B529" t="s">
        <v>8994</v>
      </c>
      <c r="C529">
        <v>2</v>
      </c>
      <c r="D529">
        <v>5090</v>
      </c>
      <c r="G529">
        <f>VLOOKUP(D529,[5]Sheet1!$B:$X,16,0)</f>
        <v>48</v>
      </c>
      <c r="H529">
        <f t="shared" si="16"/>
        <v>24</v>
      </c>
      <c r="M529">
        <f>VLOOKUP(B529,[6]Sheet2!$A:$C,3,0)</f>
        <v>20</v>
      </c>
      <c r="N529" t="e">
        <f>VLOOKUP(A529,'[7]Master-April24'!$A:$AP,42,0)</f>
        <v>#N/A</v>
      </c>
    </row>
    <row r="530" spans="1:14" x14ac:dyDescent="0.25">
      <c r="A530" t="s">
        <v>7478</v>
      </c>
      <c r="B530" t="s">
        <v>7450</v>
      </c>
      <c r="C530">
        <v>6</v>
      </c>
      <c r="D530">
        <v>4403</v>
      </c>
      <c r="E530">
        <f>VLOOKUP(D530,[5]Sheet1!$B:$X,23,0)</f>
        <v>24</v>
      </c>
      <c r="F530">
        <f>E530/C530</f>
        <v>4</v>
      </c>
      <c r="G530">
        <f>VLOOKUP(D530,[5]Sheet1!$B:$X,16,0)</f>
        <v>144</v>
      </c>
      <c r="H530">
        <f t="shared" si="16"/>
        <v>24</v>
      </c>
      <c r="M530">
        <f>VLOOKUP(B530,[6]Sheet2!$A:$C,3,0)</f>
        <v>20</v>
      </c>
      <c r="N530" t="str">
        <f>VLOOKUP(A530,'[7]Master-April24'!$A:$AP,42,0)</f>
        <v>AWD</v>
      </c>
    </row>
    <row r="531" spans="1:14" x14ac:dyDescent="0.25">
      <c r="A531" t="s">
        <v>399</v>
      </c>
      <c r="B531" t="s">
        <v>7988</v>
      </c>
      <c r="C531">
        <v>2</v>
      </c>
      <c r="D531">
        <v>1615</v>
      </c>
      <c r="E531">
        <f>VLOOKUP(D531,[5]Sheet1!$B:$X,23,0)</f>
        <v>24</v>
      </c>
      <c r="F531">
        <f>E531/C531</f>
        <v>12</v>
      </c>
      <c r="G531">
        <f>VLOOKUP(D531,[5]Sheet1!$B:$X,16,0)</f>
        <v>144</v>
      </c>
      <c r="H531">
        <f t="shared" si="16"/>
        <v>72</v>
      </c>
      <c r="M531">
        <f>VLOOKUP(B531,[6]Sheet2!$A:$C,3,0)</f>
        <v>20</v>
      </c>
      <c r="N531" t="e">
        <f>VLOOKUP(A531,'[7]Master-April24'!$A:$AP,42,0)</f>
        <v>#N/A</v>
      </c>
    </row>
    <row r="532" spans="1:14" x14ac:dyDescent="0.25">
      <c r="A532" t="s">
        <v>1354</v>
      </c>
      <c r="B532" t="s">
        <v>8885</v>
      </c>
      <c r="C532">
        <v>1</v>
      </c>
      <c r="D532">
        <v>3001</v>
      </c>
      <c r="E532">
        <f>VLOOKUP(D532,[5]Sheet1!$B:$X,23,0)</f>
        <v>12</v>
      </c>
      <c r="F532">
        <f>E532/C532</f>
        <v>12</v>
      </c>
      <c r="G532">
        <f>VLOOKUP(D532,[5]Sheet1!$B:$X,16,0)</f>
        <v>72</v>
      </c>
      <c r="H532">
        <f t="shared" si="16"/>
        <v>72</v>
      </c>
      <c r="M532">
        <f>VLOOKUP(B532,[6]Sheet2!$A:$C,3,0)</f>
        <v>20</v>
      </c>
      <c r="N532" t="str">
        <f>VLOOKUP(A532,'[7]Master-April24'!$A:$AP,42,0)</f>
        <v>AWD</v>
      </c>
    </row>
    <row r="533" spans="1:14" x14ac:dyDescent="0.25">
      <c r="A533" t="s">
        <v>7965</v>
      </c>
      <c r="B533" t="s">
        <v>9006</v>
      </c>
      <c r="C533">
        <v>1</v>
      </c>
      <c r="D533">
        <v>711011</v>
      </c>
      <c r="E533">
        <f>VLOOKUP(D533,[5]Sheet1!$B:$X,23,0)</f>
        <v>0</v>
      </c>
      <c r="F533">
        <f>E533/C533</f>
        <v>0</v>
      </c>
      <c r="G533">
        <f>VLOOKUP(D533,[5]Sheet1!$B:$X,16,0)</f>
        <v>10</v>
      </c>
      <c r="H533">
        <f t="shared" si="16"/>
        <v>10</v>
      </c>
      <c r="M533">
        <f>VLOOKUP(B533,[6]Sheet2!$A:$C,3,0)</f>
        <v>20</v>
      </c>
      <c r="N533" t="e">
        <f>VLOOKUP(A533,'[7]Master-April24'!$A:$AP,42,0)</f>
        <v>#N/A</v>
      </c>
    </row>
    <row r="534" spans="1:14" x14ac:dyDescent="0.25">
      <c r="A534" t="s">
        <v>1594</v>
      </c>
      <c r="B534" t="s">
        <v>7555</v>
      </c>
      <c r="C534">
        <v>6</v>
      </c>
      <c r="D534">
        <v>3183</v>
      </c>
      <c r="G534">
        <f>VLOOKUP(D534,[5]Sheet1!$B:$X,16,0)</f>
        <v>48</v>
      </c>
      <c r="H534">
        <f t="shared" si="16"/>
        <v>8</v>
      </c>
      <c r="M534">
        <f>VLOOKUP(B534,[6]Sheet2!$A:$C,3,0)</f>
        <v>19</v>
      </c>
      <c r="N534" t="e">
        <f>VLOOKUP(A534,'[7]Master-April24'!$A:$AP,42,0)</f>
        <v>#N/A</v>
      </c>
    </row>
    <row r="535" spans="1:14" x14ac:dyDescent="0.25">
      <c r="A535" t="s">
        <v>8287</v>
      </c>
      <c r="B535" t="s">
        <v>9013</v>
      </c>
      <c r="C535">
        <v>4</v>
      </c>
      <c r="D535">
        <v>2252</v>
      </c>
      <c r="E535">
        <f>VLOOKUP(D535,[5]Sheet1!$B:$X,23,0)</f>
        <v>24</v>
      </c>
      <c r="F535">
        <f>E535/C535</f>
        <v>6</v>
      </c>
      <c r="G535">
        <f>VLOOKUP(D535,[5]Sheet1!$B:$X,16,0)</f>
        <v>144</v>
      </c>
      <c r="H535">
        <f t="shared" si="16"/>
        <v>36</v>
      </c>
      <c r="M535">
        <f>VLOOKUP(B535,[6]Sheet2!$A:$C,3,0)</f>
        <v>19</v>
      </c>
      <c r="N535" t="e">
        <f>VLOOKUP(A535,'[7]Master-April24'!$A:$AP,42,0)</f>
        <v>#N/A</v>
      </c>
    </row>
    <row r="536" spans="1:14" x14ac:dyDescent="0.25">
      <c r="A536" t="s">
        <v>190</v>
      </c>
      <c r="B536" t="s">
        <v>8985</v>
      </c>
      <c r="C536">
        <v>2</v>
      </c>
      <c r="D536">
        <v>1217</v>
      </c>
      <c r="E536">
        <f>VLOOKUP(D536,[5]Sheet1!$B:$X,23,0)</f>
        <v>24</v>
      </c>
      <c r="F536">
        <f>E536/C536</f>
        <v>12</v>
      </c>
      <c r="G536">
        <f>VLOOKUP(D536,[5]Sheet1!$B:$X,16,0)</f>
        <v>144</v>
      </c>
      <c r="H536">
        <f t="shared" si="16"/>
        <v>72</v>
      </c>
      <c r="M536">
        <f>VLOOKUP(B536,[6]Sheet2!$A:$C,3,0)</f>
        <v>19</v>
      </c>
      <c r="N536" t="e">
        <f>VLOOKUP(A536,'[7]Master-April24'!$A:$AP,42,0)</f>
        <v>#N/A</v>
      </c>
    </row>
    <row r="537" spans="1:14" x14ac:dyDescent="0.25">
      <c r="A537" t="s">
        <v>7410</v>
      </c>
      <c r="B537" t="s">
        <v>7663</v>
      </c>
      <c r="C537">
        <v>1</v>
      </c>
      <c r="D537">
        <v>2155</v>
      </c>
      <c r="G537">
        <f>VLOOKUP(D537,[5]Sheet1!$B:$X,16,0)</f>
        <v>50</v>
      </c>
      <c r="H537">
        <f t="shared" si="16"/>
        <v>50</v>
      </c>
      <c r="M537">
        <f>VLOOKUP(B537,[6]Sheet2!$A:$C,3,0)</f>
        <v>18</v>
      </c>
      <c r="N537" t="e">
        <f>VLOOKUP(A537,'[7]Master-April24'!$A:$AP,42,0)</f>
        <v>#N/A</v>
      </c>
    </row>
    <row r="538" spans="1:14" x14ac:dyDescent="0.25">
      <c r="A538" t="s">
        <v>7479</v>
      </c>
      <c r="B538" t="s">
        <v>7454</v>
      </c>
      <c r="C538">
        <v>1</v>
      </c>
      <c r="D538">
        <v>709</v>
      </c>
      <c r="E538">
        <f>VLOOKUP(D538,[5]Sheet1!$B:$X,23,0)</f>
        <v>12</v>
      </c>
      <c r="F538">
        <f>E538/C538</f>
        <v>12</v>
      </c>
      <c r="G538">
        <f>VLOOKUP(D538,[5]Sheet1!$B:$X,16,0)</f>
        <v>72</v>
      </c>
      <c r="H538">
        <f t="shared" si="16"/>
        <v>72</v>
      </c>
      <c r="M538">
        <f>VLOOKUP(B538,[6]Sheet2!$A:$C,3,0)</f>
        <v>18</v>
      </c>
      <c r="N538" t="str">
        <f>VLOOKUP(A538,'[7]Master-April24'!$A:$AP,42,0)</f>
        <v>AWD</v>
      </c>
    </row>
    <row r="539" spans="1:14" x14ac:dyDescent="0.25">
      <c r="A539" t="s">
        <v>2685</v>
      </c>
      <c r="B539" t="s">
        <v>7600</v>
      </c>
      <c r="C539">
        <v>2</v>
      </c>
      <c r="D539">
        <v>517</v>
      </c>
      <c r="G539">
        <f>VLOOKUP(D539,[5]Sheet1!$B:$X,16,0)</f>
        <v>36</v>
      </c>
      <c r="H539">
        <f t="shared" si="16"/>
        <v>18</v>
      </c>
      <c r="M539">
        <f>VLOOKUP(B539,[6]Sheet2!$A:$C,3,0)</f>
        <v>17</v>
      </c>
      <c r="N539" t="e">
        <f>VLOOKUP(A539,'[7]Master-April24'!$A:$AP,42,0)</f>
        <v>#N/A</v>
      </c>
    </row>
    <row r="540" spans="1:14" x14ac:dyDescent="0.25">
      <c r="A540" t="s">
        <v>2879</v>
      </c>
      <c r="B540" t="s">
        <v>7514</v>
      </c>
      <c r="C540">
        <v>1</v>
      </c>
      <c r="D540">
        <v>568</v>
      </c>
      <c r="G540">
        <f>VLOOKUP(D540,[5]Sheet1!$B:$X,16,0)</f>
        <v>24</v>
      </c>
      <c r="H540">
        <f t="shared" si="16"/>
        <v>24</v>
      </c>
      <c r="M540">
        <f>VLOOKUP(B540,[6]Sheet2!$A:$C,3,0)</f>
        <v>17</v>
      </c>
      <c r="N540" t="str">
        <f>VLOOKUP(A540,'[7]Master-April24'!$A:$AP,42,0)</f>
        <v>AWD</v>
      </c>
    </row>
    <row r="541" spans="1:14" x14ac:dyDescent="0.25">
      <c r="A541" t="s">
        <v>142</v>
      </c>
      <c r="B541" t="s">
        <v>7606</v>
      </c>
      <c r="C541">
        <v>2</v>
      </c>
      <c r="D541">
        <v>1200</v>
      </c>
      <c r="E541">
        <f>VLOOKUP(D541,[5]Sheet1!$B:$X,23,0)</f>
        <v>24</v>
      </c>
      <c r="F541">
        <f>E541/C541</f>
        <v>12</v>
      </c>
      <c r="G541">
        <f>VLOOKUP(D541,[5]Sheet1!$B:$X,16,0)</f>
        <v>144</v>
      </c>
      <c r="H541">
        <f t="shared" si="16"/>
        <v>72</v>
      </c>
      <c r="M541">
        <f>VLOOKUP(B541,[6]Sheet2!$A:$C,3,0)</f>
        <v>17</v>
      </c>
      <c r="N541" t="e">
        <f>VLOOKUP(A541,'[7]Master-April24'!$A:$AP,42,0)</f>
        <v>#N/A</v>
      </c>
    </row>
    <row r="542" spans="1:14" x14ac:dyDescent="0.25">
      <c r="A542" t="s">
        <v>3899</v>
      </c>
      <c r="B542" t="s">
        <v>8997</v>
      </c>
      <c r="C542">
        <v>2</v>
      </c>
      <c r="D542">
        <v>5051</v>
      </c>
      <c r="G542">
        <f>VLOOKUP(D542,[5]Sheet1!$B:$X,16,0)</f>
        <v>48</v>
      </c>
      <c r="H542">
        <f t="shared" si="16"/>
        <v>24</v>
      </c>
      <c r="M542">
        <f>VLOOKUP(B542,[6]Sheet2!$A:$C,3,0)</f>
        <v>16</v>
      </c>
      <c r="N542" t="e">
        <f>VLOOKUP(A542,'[7]Master-April24'!$A:$AP,42,0)</f>
        <v>#N/A</v>
      </c>
    </row>
    <row r="543" spans="1:14" x14ac:dyDescent="0.25">
      <c r="A543" t="s">
        <v>2274</v>
      </c>
      <c r="B543" t="s">
        <v>8951</v>
      </c>
      <c r="C543">
        <v>6</v>
      </c>
      <c r="D543">
        <v>4431</v>
      </c>
      <c r="E543">
        <f>VLOOKUP(D543,[5]Sheet1!$B:$X,23,0)</f>
        <v>24</v>
      </c>
      <c r="F543">
        <f>E543/C543</f>
        <v>4</v>
      </c>
      <c r="G543">
        <f>VLOOKUP(D543,[5]Sheet1!$B:$X,16,0)</f>
        <v>144</v>
      </c>
      <c r="H543">
        <f t="shared" si="16"/>
        <v>24</v>
      </c>
      <c r="M543">
        <f>VLOOKUP(B543,[6]Sheet2!$A:$C,3,0)</f>
        <v>16</v>
      </c>
      <c r="N543" t="e">
        <f>VLOOKUP(A543,'[7]Master-April24'!$A:$AP,42,0)</f>
        <v>#N/A</v>
      </c>
    </row>
    <row r="544" spans="1:14" x14ac:dyDescent="0.25">
      <c r="A544" t="s">
        <v>2652</v>
      </c>
      <c r="B544" t="s">
        <v>7517</v>
      </c>
      <c r="C544">
        <v>1</v>
      </c>
      <c r="D544">
        <v>515</v>
      </c>
      <c r="G544">
        <f>VLOOKUP(D544,[5]Sheet1!$B:$X,16,0)</f>
        <v>36</v>
      </c>
      <c r="H544">
        <f t="shared" si="16"/>
        <v>36</v>
      </c>
      <c r="M544">
        <f>VLOOKUP(B544,[6]Sheet2!$A:$C,3,0)</f>
        <v>16</v>
      </c>
      <c r="N544" t="str">
        <f>VLOOKUP(A544,'[7]Master-April24'!$A:$AP,42,0)</f>
        <v>AWD</v>
      </c>
    </row>
    <row r="545" spans="1:14" x14ac:dyDescent="0.25">
      <c r="A545" t="s">
        <v>946</v>
      </c>
      <c r="B545" t="s">
        <v>8969</v>
      </c>
      <c r="C545">
        <v>2</v>
      </c>
      <c r="D545">
        <v>205</v>
      </c>
      <c r="E545">
        <f>VLOOKUP(D545,[5]Sheet1!$B:$X,23,0)</f>
        <v>24</v>
      </c>
      <c r="F545">
        <f>E545/C545</f>
        <v>12</v>
      </c>
      <c r="G545">
        <f>VLOOKUP(D545,[5]Sheet1!$B:$X,16,0)</f>
        <v>72</v>
      </c>
      <c r="H545">
        <f t="shared" si="16"/>
        <v>36</v>
      </c>
      <c r="M545">
        <f>VLOOKUP(B545,[6]Sheet2!$A:$C,3,0)</f>
        <v>16</v>
      </c>
      <c r="N545" t="e">
        <f>VLOOKUP(A545,'[7]Master-April24'!$A:$AP,42,0)</f>
        <v>#N/A</v>
      </c>
    </row>
    <row r="546" spans="1:14" x14ac:dyDescent="0.25">
      <c r="A546" t="s">
        <v>34</v>
      </c>
      <c r="B546" t="s">
        <v>7508</v>
      </c>
      <c r="C546">
        <v>1</v>
      </c>
      <c r="D546">
        <v>527</v>
      </c>
      <c r="G546">
        <f>VLOOKUP(D546,[5]Sheet1!$B:$X,16,0)</f>
        <v>48</v>
      </c>
      <c r="H546">
        <f t="shared" si="16"/>
        <v>48</v>
      </c>
      <c r="M546">
        <f>VLOOKUP(B546,[6]Sheet2!$A:$C,3,0)</f>
        <v>16</v>
      </c>
      <c r="N546" t="e">
        <f>VLOOKUP(A546,'[7]Master-April24'!$A:$AP,42,0)</f>
        <v>#N/A</v>
      </c>
    </row>
    <row r="547" spans="1:14" x14ac:dyDescent="0.25">
      <c r="A547" t="s">
        <v>945</v>
      </c>
      <c r="B547" t="s">
        <v>7542</v>
      </c>
      <c r="C547">
        <v>1</v>
      </c>
      <c r="D547">
        <v>205</v>
      </c>
      <c r="E547">
        <f>VLOOKUP(D547,[5]Sheet1!$B:$X,23,0)</f>
        <v>24</v>
      </c>
      <c r="F547">
        <f>E547/C547</f>
        <v>24</v>
      </c>
      <c r="G547">
        <f>VLOOKUP(D547,[5]Sheet1!$B:$X,16,0)</f>
        <v>72</v>
      </c>
      <c r="H547">
        <f t="shared" si="16"/>
        <v>72</v>
      </c>
      <c r="M547">
        <f>VLOOKUP(B547,[6]Sheet2!$A:$C,3,0)</f>
        <v>16</v>
      </c>
      <c r="N547" t="e">
        <f>VLOOKUP(A547,'[7]Master-April24'!$A:$AP,42,0)</f>
        <v>#N/A</v>
      </c>
    </row>
    <row r="548" spans="1:14" x14ac:dyDescent="0.25">
      <c r="A548" t="s">
        <v>1543</v>
      </c>
      <c r="B548" t="s">
        <v>6950</v>
      </c>
      <c r="C548">
        <v>8</v>
      </c>
      <c r="D548">
        <v>3158</v>
      </c>
      <c r="G548">
        <f>VLOOKUP(D548,[5]Sheet1!$B:$X,16,0)</f>
        <v>48</v>
      </c>
      <c r="H548">
        <f t="shared" si="16"/>
        <v>6</v>
      </c>
      <c r="M548">
        <f>VLOOKUP(B548,[6]Sheet2!$A:$C,3,0)</f>
        <v>43</v>
      </c>
      <c r="N548" t="str">
        <f>VLOOKUP(A548,'[7]Master-April24'!$A:$AP,42,0)</f>
        <v>AWD</v>
      </c>
    </row>
    <row r="549" spans="1:14" x14ac:dyDescent="0.25">
      <c r="A549" t="s">
        <v>7481</v>
      </c>
      <c r="B549" t="s">
        <v>7457</v>
      </c>
      <c r="C549">
        <v>1</v>
      </c>
      <c r="D549">
        <v>17035</v>
      </c>
      <c r="E549">
        <f>VLOOKUP(D549,[5]Sheet1!$B:$X,23,0)</f>
        <v>24</v>
      </c>
      <c r="F549">
        <f>E549/C549</f>
        <v>24</v>
      </c>
      <c r="G549">
        <f>VLOOKUP(D549,[5]Sheet1!$B:$X,16,0)</f>
        <v>144</v>
      </c>
      <c r="H549">
        <f t="shared" si="16"/>
        <v>144</v>
      </c>
      <c r="M549">
        <f>VLOOKUP(B549,[6]Sheet2!$A:$C,3,0)</f>
        <v>15</v>
      </c>
      <c r="N549" t="str">
        <f>VLOOKUP(A549,'[7]Master-April24'!$A:$AP,42,0)</f>
        <v>AWD</v>
      </c>
    </row>
    <row r="550" spans="1:14" x14ac:dyDescent="0.25">
      <c r="A550" t="s">
        <v>8886</v>
      </c>
      <c r="B550" t="s">
        <v>8717</v>
      </c>
      <c r="C550">
        <v>4</v>
      </c>
      <c r="D550">
        <v>835</v>
      </c>
      <c r="G550">
        <f>VLOOKUP(D550,[5]Sheet1!$B:$X,16,0)</f>
        <v>24</v>
      </c>
      <c r="H550">
        <f t="shared" si="16"/>
        <v>6</v>
      </c>
      <c r="M550">
        <f>VLOOKUP(B550,[6]Sheet2!$A:$C,3,0)</f>
        <v>39</v>
      </c>
      <c r="N550" t="e">
        <f>VLOOKUP(A550,'[7]Master-April24'!$A:$AP,42,0)</f>
        <v>#N/A</v>
      </c>
    </row>
    <row r="551" spans="1:14" x14ac:dyDescent="0.25">
      <c r="A551" t="s">
        <v>3002</v>
      </c>
      <c r="B551" t="s">
        <v>7293</v>
      </c>
      <c r="C551">
        <v>1</v>
      </c>
      <c r="D551">
        <v>6052</v>
      </c>
      <c r="G551">
        <f>VLOOKUP(D551,[5]Sheet1!$B:$X,16,0)</f>
        <v>6</v>
      </c>
      <c r="H551">
        <f t="shared" si="16"/>
        <v>6</v>
      </c>
      <c r="M551">
        <f>VLOOKUP(B551,[6]Sheet2!$A:$C,3,0)</f>
        <v>30</v>
      </c>
      <c r="N551" t="str">
        <f>VLOOKUP(A551,'[7]Master-April24'!$A:$AP,42,0)</f>
        <v>AWD</v>
      </c>
    </row>
    <row r="552" spans="1:14" x14ac:dyDescent="0.25">
      <c r="A552" t="s">
        <v>2465</v>
      </c>
      <c r="B552" t="s">
        <v>8918</v>
      </c>
      <c r="C552">
        <v>1</v>
      </c>
      <c r="D552">
        <v>5047</v>
      </c>
      <c r="G552">
        <f>VLOOKUP(D552,[5]Sheet1!$B:$X,16,0)</f>
        <v>24</v>
      </c>
      <c r="H552">
        <f t="shared" si="16"/>
        <v>24</v>
      </c>
      <c r="M552">
        <f>VLOOKUP(B552,[6]Sheet2!$A:$C,3,0)</f>
        <v>14</v>
      </c>
      <c r="N552" t="e">
        <f>VLOOKUP(A552,'[7]Master-April24'!$A:$AP,42,0)</f>
        <v>#N/A</v>
      </c>
    </row>
    <row r="553" spans="1:14" x14ac:dyDescent="0.25">
      <c r="A553" t="s">
        <v>2495</v>
      </c>
      <c r="B553" t="s">
        <v>7549</v>
      </c>
      <c r="C553">
        <v>1</v>
      </c>
      <c r="D553">
        <v>5065</v>
      </c>
      <c r="G553" t="e">
        <f>VLOOKUP(D553,[5]Sheet1!$B:$X,16,0)</f>
        <v>#N/A</v>
      </c>
      <c r="H553" t="e">
        <f t="shared" si="16"/>
        <v>#N/A</v>
      </c>
      <c r="M553">
        <f>VLOOKUP(B553,[6]Sheet2!$A:$C,3,0)</f>
        <v>14</v>
      </c>
      <c r="N553" t="e">
        <f>VLOOKUP(A553,'[7]Master-April24'!$A:$AP,42,0)</f>
        <v>#N/A</v>
      </c>
    </row>
    <row r="554" spans="1:14" x14ac:dyDescent="0.25">
      <c r="A554" t="s">
        <v>2606</v>
      </c>
      <c r="B554" t="s">
        <v>7568</v>
      </c>
      <c r="C554">
        <v>1</v>
      </c>
      <c r="D554">
        <v>511</v>
      </c>
      <c r="G554">
        <f>VLOOKUP(D554,[5]Sheet1!$B:$X,16,0)</f>
        <v>36</v>
      </c>
      <c r="H554">
        <f t="shared" si="16"/>
        <v>36</v>
      </c>
      <c r="M554">
        <f>VLOOKUP(B554,[6]Sheet2!$A:$C,3,0)</f>
        <v>14</v>
      </c>
      <c r="N554" t="e">
        <f>VLOOKUP(A554,'[7]Master-April24'!$A:$AP,42,0)</f>
        <v>#N/A</v>
      </c>
    </row>
    <row r="555" spans="1:14" x14ac:dyDescent="0.25">
      <c r="A555" t="s">
        <v>8232</v>
      </c>
      <c r="B555" t="s">
        <v>9007</v>
      </c>
      <c r="C555">
        <v>1</v>
      </c>
      <c r="D555">
        <v>521</v>
      </c>
      <c r="G555">
        <f>VLOOKUP(D555,[5]Sheet1!$B:$X,16,0)</f>
        <v>36</v>
      </c>
      <c r="H555">
        <f t="shared" si="16"/>
        <v>36</v>
      </c>
      <c r="M555">
        <f>VLOOKUP(B555,[6]Sheet2!$A:$C,3,0)</f>
        <v>14</v>
      </c>
      <c r="N555" t="e">
        <f>VLOOKUP(A555,'[7]Master-April24'!$A:$AP,42,0)</f>
        <v>#N/A</v>
      </c>
    </row>
    <row r="556" spans="1:14" x14ac:dyDescent="0.25">
      <c r="A556" t="s">
        <v>1185</v>
      </c>
      <c r="B556" t="s">
        <v>6863</v>
      </c>
      <c r="C556">
        <v>1</v>
      </c>
      <c r="D556">
        <v>2331</v>
      </c>
      <c r="E556">
        <f>VLOOKUP(D556,[5]Sheet1!$B:$X,23,0)</f>
        <v>12</v>
      </c>
      <c r="F556">
        <f>E556/C556</f>
        <v>12</v>
      </c>
      <c r="G556">
        <f>VLOOKUP(D556,[5]Sheet1!$B:$X,16,0)</f>
        <v>72</v>
      </c>
      <c r="H556">
        <f t="shared" si="16"/>
        <v>72</v>
      </c>
      <c r="M556">
        <f>VLOOKUP(B556,[6]Sheet2!$A:$C,3,0)</f>
        <v>14</v>
      </c>
      <c r="N556" t="str">
        <f>VLOOKUP(A556,'[7]Master-April24'!$A:$AP,42,0)</f>
        <v>FBA</v>
      </c>
    </row>
    <row r="557" spans="1:14" x14ac:dyDescent="0.25">
      <c r="A557" t="s">
        <v>2438</v>
      </c>
      <c r="B557" t="s">
        <v>8942</v>
      </c>
      <c r="C557">
        <v>1</v>
      </c>
      <c r="D557">
        <v>5038</v>
      </c>
      <c r="G557">
        <f>VLOOKUP(D557,[5]Sheet1!$B:$X,16,0)</f>
        <v>6</v>
      </c>
      <c r="H557">
        <f t="shared" si="16"/>
        <v>6</v>
      </c>
      <c r="M557">
        <f>VLOOKUP(B557,[6]Sheet2!$A:$C,3,0)</f>
        <v>22</v>
      </c>
      <c r="N557" t="e">
        <f>VLOOKUP(A557,'[7]Master-April24'!$A:$AP,42,0)</f>
        <v>#N/A</v>
      </c>
    </row>
    <row r="558" spans="1:14" x14ac:dyDescent="0.25">
      <c r="A558" t="s">
        <v>8806</v>
      </c>
      <c r="B558" t="s">
        <v>8812</v>
      </c>
      <c r="C558">
        <v>4</v>
      </c>
      <c r="D558">
        <v>834</v>
      </c>
      <c r="G558">
        <f>VLOOKUP(D558,[5]Sheet1!$B:$X,16,0)</f>
        <v>24</v>
      </c>
      <c r="H558">
        <f t="shared" si="16"/>
        <v>6</v>
      </c>
      <c r="M558">
        <f>VLOOKUP(B558,[6]Sheet2!$A:$C,3,0)</f>
        <v>21</v>
      </c>
      <c r="N558" t="e">
        <f>VLOOKUP(A558,'[7]Master-April24'!$A:$AP,42,0)</f>
        <v>#N/A</v>
      </c>
    </row>
    <row r="559" spans="1:14" x14ac:dyDescent="0.25">
      <c r="A559" t="s">
        <v>8517</v>
      </c>
      <c r="B559" t="s">
        <v>9017</v>
      </c>
      <c r="C559">
        <v>6</v>
      </c>
      <c r="D559">
        <v>17001</v>
      </c>
      <c r="E559">
        <f>VLOOKUP(D559,[5]Sheet1!$B:$X,23,0)</f>
        <v>24</v>
      </c>
      <c r="F559">
        <f t="shared" ref="F559:F565" si="17">E559/C559</f>
        <v>4</v>
      </c>
      <c r="G559">
        <f>VLOOKUP(D559,[5]Sheet1!$B:$X,16,0)</f>
        <v>144</v>
      </c>
      <c r="H559">
        <f t="shared" si="16"/>
        <v>24</v>
      </c>
      <c r="M559">
        <f>VLOOKUP(B559,[6]Sheet2!$A:$C,3,0)</f>
        <v>13</v>
      </c>
      <c r="N559" t="e">
        <f>VLOOKUP(A559,'[7]Master-April24'!$A:$AP,42,0)</f>
        <v>#N/A</v>
      </c>
    </row>
    <row r="560" spans="1:14" x14ac:dyDescent="0.25">
      <c r="A560" t="s">
        <v>8288</v>
      </c>
      <c r="B560" t="s">
        <v>9014</v>
      </c>
      <c r="C560">
        <v>4</v>
      </c>
      <c r="D560">
        <v>2251</v>
      </c>
      <c r="E560">
        <f>VLOOKUP(D560,[5]Sheet1!$B:$X,23,0)</f>
        <v>24</v>
      </c>
      <c r="F560">
        <f t="shared" si="17"/>
        <v>6</v>
      </c>
      <c r="G560">
        <f>VLOOKUP(D560,[5]Sheet1!$B:$X,16,0)</f>
        <v>144</v>
      </c>
      <c r="H560">
        <f t="shared" si="16"/>
        <v>36</v>
      </c>
      <c r="M560">
        <f>VLOOKUP(B560,[6]Sheet2!$A:$C,3,0)</f>
        <v>13</v>
      </c>
      <c r="N560" t="e">
        <f>VLOOKUP(A560,'[7]Master-April24'!$A:$AP,42,0)</f>
        <v>#N/A</v>
      </c>
    </row>
    <row r="561" spans="1:14" x14ac:dyDescent="0.25">
      <c r="A561" t="s">
        <v>3948</v>
      </c>
      <c r="B561" t="s">
        <v>7630</v>
      </c>
      <c r="C561">
        <v>4</v>
      </c>
      <c r="D561">
        <v>811</v>
      </c>
      <c r="E561">
        <f>VLOOKUP(D561,[5]Sheet1!$B:$X,23,0)</f>
        <v>24</v>
      </c>
      <c r="F561">
        <f t="shared" si="17"/>
        <v>6</v>
      </c>
      <c r="G561">
        <f>VLOOKUP(D561,[5]Sheet1!$B:$X,16,0)</f>
        <v>144</v>
      </c>
      <c r="H561">
        <f t="shared" si="16"/>
        <v>36</v>
      </c>
      <c r="M561">
        <f>VLOOKUP(B561,[6]Sheet2!$A:$C,3,0)</f>
        <v>13</v>
      </c>
      <c r="N561" t="str">
        <f>VLOOKUP(A561,'[7]Master-April24'!$A:$AP,42,0)</f>
        <v>AWD</v>
      </c>
    </row>
    <row r="562" spans="1:14" x14ac:dyDescent="0.25">
      <c r="A562" t="s">
        <v>258</v>
      </c>
      <c r="B562" t="s">
        <v>8986</v>
      </c>
      <c r="C562">
        <v>2</v>
      </c>
      <c r="D562">
        <v>1251</v>
      </c>
      <c r="E562">
        <f>VLOOKUP(D562,[5]Sheet1!$B:$X,23,0)</f>
        <v>24</v>
      </c>
      <c r="F562">
        <f t="shared" si="17"/>
        <v>12</v>
      </c>
      <c r="G562">
        <f>VLOOKUP(D562,[5]Sheet1!$B:$X,16,0)</f>
        <v>144</v>
      </c>
      <c r="H562">
        <f t="shared" si="16"/>
        <v>72</v>
      </c>
      <c r="M562">
        <f>VLOOKUP(B562,[6]Sheet2!$A:$C,3,0)</f>
        <v>13</v>
      </c>
      <c r="N562" t="e">
        <f>VLOOKUP(A562,'[7]Master-April24'!$A:$AP,42,0)</f>
        <v>#N/A</v>
      </c>
    </row>
    <row r="563" spans="1:14" x14ac:dyDescent="0.25">
      <c r="A563" t="s">
        <v>2078</v>
      </c>
      <c r="B563" t="s">
        <v>7901</v>
      </c>
      <c r="C563">
        <v>1</v>
      </c>
      <c r="D563">
        <v>3920</v>
      </c>
      <c r="E563">
        <f>VLOOKUP(D563,[5]Sheet1!$B:$X,23,0)</f>
        <v>24</v>
      </c>
      <c r="F563">
        <f t="shared" si="17"/>
        <v>24</v>
      </c>
      <c r="G563">
        <f>VLOOKUP(D563,[5]Sheet1!$B:$X,16,0)</f>
        <v>72</v>
      </c>
      <c r="H563">
        <f t="shared" si="16"/>
        <v>72</v>
      </c>
      <c r="M563">
        <f>VLOOKUP(B563,[6]Sheet2!$A:$C,3,0)</f>
        <v>13</v>
      </c>
      <c r="N563" t="str">
        <f>VLOOKUP(A563,'[7]Master-April24'!$A:$AP,42,0)</f>
        <v>AWD</v>
      </c>
    </row>
    <row r="564" spans="1:14" x14ac:dyDescent="0.25">
      <c r="A564" t="s">
        <v>2723</v>
      </c>
      <c r="B564" t="s">
        <v>8976</v>
      </c>
      <c r="C564">
        <v>1</v>
      </c>
      <c r="D564">
        <v>532</v>
      </c>
      <c r="E564">
        <f>VLOOKUP(D564,[5]Sheet1!$B:$X,23,0)</f>
        <v>24</v>
      </c>
      <c r="F564">
        <f t="shared" si="17"/>
        <v>24</v>
      </c>
      <c r="G564">
        <f>VLOOKUP(D564,[5]Sheet1!$B:$X,16,0)</f>
        <v>72</v>
      </c>
      <c r="H564">
        <f t="shared" si="16"/>
        <v>72</v>
      </c>
      <c r="M564">
        <f>VLOOKUP(B564,[6]Sheet2!$A:$C,3,0)</f>
        <v>13</v>
      </c>
      <c r="N564" t="str">
        <f>VLOOKUP(A564,'[7]Master-April24'!$A:$AP,42,0)</f>
        <v>AWD</v>
      </c>
    </row>
    <row r="565" spans="1:14" x14ac:dyDescent="0.25">
      <c r="A565" t="s">
        <v>1306</v>
      </c>
      <c r="B565" t="s">
        <v>7540</v>
      </c>
      <c r="C565">
        <v>1</v>
      </c>
      <c r="D565">
        <v>265</v>
      </c>
      <c r="E565">
        <f>VLOOKUP(D565,[5]Sheet1!$B:$X,23,0)</f>
        <v>12</v>
      </c>
      <c r="F565">
        <f t="shared" si="17"/>
        <v>12</v>
      </c>
      <c r="G565">
        <f>VLOOKUP(D565,[5]Sheet1!$B:$X,16,0)</f>
        <v>240</v>
      </c>
      <c r="H565">
        <f t="shared" si="16"/>
        <v>240</v>
      </c>
      <c r="M565">
        <f>VLOOKUP(B565,[6]Sheet2!$A:$C,3,0)</f>
        <v>13</v>
      </c>
      <c r="N565" t="e">
        <f>VLOOKUP(A565,'[7]Master-April24'!$A:$AP,42,0)</f>
        <v>#N/A</v>
      </c>
    </row>
    <row r="566" spans="1:14" x14ac:dyDescent="0.25">
      <c r="A566" t="s">
        <v>7349</v>
      </c>
      <c r="B566" t="s">
        <v>7343</v>
      </c>
      <c r="C566">
        <v>1</v>
      </c>
      <c r="D566">
        <v>6049</v>
      </c>
      <c r="G566">
        <f>VLOOKUP(D566,[5]Sheet1!$B:$X,16,0)</f>
        <v>12</v>
      </c>
      <c r="H566">
        <f t="shared" si="16"/>
        <v>12</v>
      </c>
      <c r="M566">
        <f>VLOOKUP(B566,[6]Sheet2!$A:$C,3,0)</f>
        <v>12</v>
      </c>
      <c r="N566" t="str">
        <f>VLOOKUP(A566,'[7]Master-April24'!$A:$AP,42,0)</f>
        <v>FBA</v>
      </c>
    </row>
    <row r="567" spans="1:14" x14ac:dyDescent="0.25">
      <c r="A567" t="s">
        <v>1089</v>
      </c>
      <c r="B567" t="s">
        <v>8935</v>
      </c>
      <c r="C567">
        <v>6</v>
      </c>
      <c r="D567">
        <v>2216</v>
      </c>
      <c r="E567">
        <f>VLOOKUP(D567,[5]Sheet1!$B:$X,23,0)</f>
        <v>24</v>
      </c>
      <c r="F567">
        <f>E567/C567</f>
        <v>4</v>
      </c>
      <c r="G567">
        <f>VLOOKUP(D567,[5]Sheet1!$B:$X,16,0)</f>
        <v>144</v>
      </c>
      <c r="H567">
        <f t="shared" si="16"/>
        <v>24</v>
      </c>
      <c r="M567">
        <f>VLOOKUP(B567,[6]Sheet2!$A:$C,3,0)</f>
        <v>12</v>
      </c>
      <c r="N567" t="e">
        <f>VLOOKUP(A567,'[7]Master-April24'!$A:$AP,42,0)</f>
        <v>#N/A</v>
      </c>
    </row>
    <row r="568" spans="1:14" x14ac:dyDescent="0.25">
      <c r="A568" t="s">
        <v>2927</v>
      </c>
      <c r="B568" t="s">
        <v>8907</v>
      </c>
      <c r="C568">
        <v>1</v>
      </c>
      <c r="D568">
        <v>596</v>
      </c>
      <c r="G568">
        <f>VLOOKUP(D568,[5]Sheet1!$B:$X,16,0)</f>
        <v>36</v>
      </c>
      <c r="H568">
        <f t="shared" si="16"/>
        <v>36</v>
      </c>
      <c r="M568">
        <f>VLOOKUP(B568,[6]Sheet2!$A:$C,3,0)</f>
        <v>12</v>
      </c>
      <c r="N568" t="e">
        <f>VLOOKUP(A568,'[7]Master-April24'!$A:$AP,42,0)</f>
        <v>#N/A</v>
      </c>
    </row>
    <row r="569" spans="1:14" x14ac:dyDescent="0.25">
      <c r="A569" t="s">
        <v>409</v>
      </c>
      <c r="B569" t="s">
        <v>8970</v>
      </c>
      <c r="C569">
        <v>2</v>
      </c>
      <c r="D569">
        <v>1621</v>
      </c>
      <c r="E569">
        <f>VLOOKUP(D569,[5]Sheet1!$B:$X,23,0)</f>
        <v>24</v>
      </c>
      <c r="F569">
        <f>E569/C569</f>
        <v>12</v>
      </c>
      <c r="G569">
        <f>VLOOKUP(D569,[5]Sheet1!$B:$X,16,0)</f>
        <v>144</v>
      </c>
      <c r="H569">
        <f t="shared" si="16"/>
        <v>72</v>
      </c>
      <c r="M569">
        <f>VLOOKUP(B569,[6]Sheet2!$A:$C,3,0)</f>
        <v>12</v>
      </c>
      <c r="N569" t="str">
        <f>VLOOKUP(A569,'[7]Master-April24'!$A:$AP,42,0)</f>
        <v>AWD</v>
      </c>
    </row>
    <row r="570" spans="1:14" x14ac:dyDescent="0.25">
      <c r="A570" t="s">
        <v>1359</v>
      </c>
      <c r="B570" t="s">
        <v>7519</v>
      </c>
      <c r="C570">
        <v>1</v>
      </c>
      <c r="D570">
        <v>3003</v>
      </c>
      <c r="E570">
        <f>VLOOKUP(D570,[5]Sheet1!$B:$X,23,0)</f>
        <v>12</v>
      </c>
      <c r="F570">
        <f>E570/C570</f>
        <v>12</v>
      </c>
      <c r="G570">
        <f>VLOOKUP(D570,[5]Sheet1!$B:$X,16,0)</f>
        <v>72</v>
      </c>
      <c r="H570">
        <f t="shared" si="16"/>
        <v>72</v>
      </c>
      <c r="M570">
        <f>VLOOKUP(B570,[6]Sheet2!$A:$C,3,0)</f>
        <v>12</v>
      </c>
      <c r="N570" t="str">
        <f>VLOOKUP(A570,'[7]Master-April24'!$A:$AP,42,0)</f>
        <v>AWD</v>
      </c>
    </row>
    <row r="571" spans="1:14" x14ac:dyDescent="0.25">
      <c r="A571" t="s">
        <v>0</v>
      </c>
      <c r="B571" t="s">
        <v>7580</v>
      </c>
      <c r="C571">
        <v>1</v>
      </c>
      <c r="D571">
        <v>4002</v>
      </c>
      <c r="E571">
        <f>VLOOKUP(D571,[5]Sheet1!$B:$X,23,0)</f>
        <v>24</v>
      </c>
      <c r="F571">
        <f>E571/C571</f>
        <v>24</v>
      </c>
      <c r="G571">
        <f>VLOOKUP(D571,[5]Sheet1!$B:$X,16,0)</f>
        <v>144</v>
      </c>
      <c r="H571">
        <f t="shared" si="16"/>
        <v>144</v>
      </c>
      <c r="M571">
        <f>VLOOKUP(B571,[6]Sheet2!$A:$C,3,0)</f>
        <v>12</v>
      </c>
      <c r="N571" t="str">
        <f>VLOOKUP(A571,'[7]Master-April24'!$A:$AP,42,0)</f>
        <v>AWD</v>
      </c>
    </row>
    <row r="572" spans="1:14" x14ac:dyDescent="0.25">
      <c r="A572" t="s">
        <v>3551</v>
      </c>
      <c r="B572" t="s">
        <v>7468</v>
      </c>
      <c r="C572">
        <v>1</v>
      </c>
      <c r="D572">
        <v>992</v>
      </c>
      <c r="G572">
        <f>VLOOKUP(D572,[5]Sheet1!$B:$X,16,0)</f>
        <v>6</v>
      </c>
      <c r="H572">
        <f t="shared" si="16"/>
        <v>6</v>
      </c>
      <c r="M572">
        <f>VLOOKUP(B572,[6]Sheet2!$A:$C,3,0)</f>
        <v>21</v>
      </c>
      <c r="N572" t="str">
        <f>VLOOKUP(A572,'[7]Master-April24'!$A:$AP,42,0)</f>
        <v>AWD</v>
      </c>
    </row>
    <row r="573" spans="1:14" x14ac:dyDescent="0.25">
      <c r="A573" t="s">
        <v>2825</v>
      </c>
      <c r="B573" t="s">
        <v>7563</v>
      </c>
      <c r="C573">
        <v>6</v>
      </c>
      <c r="D573">
        <v>5494</v>
      </c>
      <c r="G573">
        <f>VLOOKUP(D573,[5]Sheet1!$B:$X,16,0)</f>
        <v>48</v>
      </c>
      <c r="H573">
        <f t="shared" si="16"/>
        <v>8</v>
      </c>
      <c r="M573">
        <f>VLOOKUP(B573,[6]Sheet2!$A:$C,3,0)</f>
        <v>11</v>
      </c>
      <c r="N573" t="e">
        <f>VLOOKUP(A573,'[7]Master-April24'!$A:$AP,42,0)</f>
        <v>#N/A</v>
      </c>
    </row>
    <row r="574" spans="1:14" x14ac:dyDescent="0.25">
      <c r="A574" t="s">
        <v>8180</v>
      </c>
      <c r="B574" t="s">
        <v>9008</v>
      </c>
      <c r="C574">
        <v>4</v>
      </c>
      <c r="D574">
        <v>521</v>
      </c>
      <c r="G574">
        <f>VLOOKUP(D574,[5]Sheet1!$B:$X,16,0)</f>
        <v>36</v>
      </c>
      <c r="H574">
        <f t="shared" si="16"/>
        <v>9</v>
      </c>
      <c r="M574">
        <f>VLOOKUP(B574,[6]Sheet2!$A:$C,3,0)</f>
        <v>11</v>
      </c>
      <c r="N574" t="e">
        <f>VLOOKUP(A574,'[7]Master-April24'!$A:$AP,42,0)</f>
        <v>#N/A</v>
      </c>
    </row>
    <row r="575" spans="1:14" x14ac:dyDescent="0.25">
      <c r="A575" t="s">
        <v>7477</v>
      </c>
      <c r="B575" t="s">
        <v>7447</v>
      </c>
      <c r="C575">
        <v>1</v>
      </c>
      <c r="D575">
        <v>17036</v>
      </c>
      <c r="E575">
        <f>VLOOKUP(D575,[5]Sheet1!$B:$X,23,0)</f>
        <v>12</v>
      </c>
      <c r="F575">
        <f>E575/C575</f>
        <v>12</v>
      </c>
      <c r="G575">
        <f>VLOOKUP(D575,[5]Sheet1!$B:$X,16,0)</f>
        <v>144</v>
      </c>
      <c r="H575">
        <f t="shared" si="16"/>
        <v>144</v>
      </c>
      <c r="M575">
        <f>VLOOKUP(B575,[6]Sheet2!$A:$C,3,0)</f>
        <v>11</v>
      </c>
      <c r="N575" t="str">
        <f>VLOOKUP(A575,'[7]Master-April24'!$A:$AP,42,0)</f>
        <v>AWD</v>
      </c>
    </row>
    <row r="576" spans="1:14" x14ac:dyDescent="0.25">
      <c r="A576" t="s">
        <v>760</v>
      </c>
      <c r="B576" t="s">
        <v>8929</v>
      </c>
      <c r="C576">
        <v>4</v>
      </c>
      <c r="D576">
        <v>1829</v>
      </c>
      <c r="G576">
        <f>VLOOKUP(D576,[5]Sheet1!$B:$X,16,0)</f>
        <v>48</v>
      </c>
      <c r="H576">
        <f t="shared" si="16"/>
        <v>12</v>
      </c>
      <c r="M576">
        <f>VLOOKUP(B576,[6]Sheet2!$A:$C,3,0)</f>
        <v>10</v>
      </c>
      <c r="N576" t="e">
        <f>VLOOKUP(A576,'[7]Master-April24'!$A:$AP,42,0)</f>
        <v>#N/A</v>
      </c>
    </row>
    <row r="577" spans="1:14" x14ac:dyDescent="0.25">
      <c r="A577" t="s">
        <v>3193</v>
      </c>
      <c r="B577" t="s">
        <v>8981</v>
      </c>
      <c r="C577">
        <v>2</v>
      </c>
      <c r="D577">
        <v>741</v>
      </c>
      <c r="E577">
        <f>VLOOKUP(D577,[5]Sheet1!$B:$X,23,0)</f>
        <v>24</v>
      </c>
      <c r="F577">
        <f>E577/C577</f>
        <v>12</v>
      </c>
      <c r="G577">
        <f>VLOOKUP(D577,[5]Sheet1!$B:$X,16,0)</f>
        <v>144</v>
      </c>
      <c r="H577">
        <f t="shared" si="16"/>
        <v>72</v>
      </c>
      <c r="M577">
        <f>VLOOKUP(B577,[6]Sheet2!$A:$C,3,0)</f>
        <v>10</v>
      </c>
      <c r="N577" t="e">
        <f>VLOOKUP(A577,'[7]Master-April24'!$A:$AP,42,0)</f>
        <v>#N/A</v>
      </c>
    </row>
    <row r="578" spans="1:14" x14ac:dyDescent="0.25">
      <c r="A578" t="s">
        <v>1255</v>
      </c>
      <c r="B578" t="s">
        <v>6887</v>
      </c>
      <c r="C578">
        <v>1</v>
      </c>
      <c r="D578">
        <v>2511</v>
      </c>
      <c r="E578">
        <f>VLOOKUP(D578,[5]Sheet1!$B:$X,23,0)</f>
        <v>24</v>
      </c>
      <c r="F578">
        <f>E578/C578</f>
        <v>24</v>
      </c>
      <c r="G578">
        <f>VLOOKUP(D578,[5]Sheet1!$B:$X,16,0)</f>
        <v>72</v>
      </c>
      <c r="H578">
        <f t="shared" ref="H578:H641" si="18">G578/C578</f>
        <v>72</v>
      </c>
      <c r="M578">
        <f>VLOOKUP(B578,[6]Sheet2!$A:$C,3,0)</f>
        <v>10</v>
      </c>
      <c r="N578" t="str">
        <f>VLOOKUP(A578,'[7]Master-April24'!$A:$AP,42,0)</f>
        <v>AWD</v>
      </c>
    </row>
    <row r="579" spans="1:14" x14ac:dyDescent="0.25">
      <c r="A579" t="s">
        <v>8187</v>
      </c>
      <c r="B579" t="s">
        <v>8184</v>
      </c>
      <c r="C579">
        <v>1</v>
      </c>
      <c r="D579">
        <v>2080</v>
      </c>
      <c r="E579">
        <f>VLOOKUP(D579,[5]Sheet1!$B:$X,23,0)</f>
        <v>24</v>
      </c>
      <c r="F579">
        <f>E579/C579</f>
        <v>24</v>
      </c>
      <c r="G579">
        <f>VLOOKUP(D579,[5]Sheet1!$B:$X,16,0)</f>
        <v>144</v>
      </c>
      <c r="H579">
        <f t="shared" si="18"/>
        <v>144</v>
      </c>
      <c r="M579">
        <f>VLOOKUP(B579,[6]Sheet2!$A:$C,3,0)</f>
        <v>10</v>
      </c>
      <c r="N579" t="str">
        <f>VLOOKUP(A579,'[7]Master-April24'!$A:$AP,42,0)</f>
        <v>AWD</v>
      </c>
    </row>
    <row r="580" spans="1:14" x14ac:dyDescent="0.25">
      <c r="A580" t="s">
        <v>2124</v>
      </c>
      <c r="B580" t="s">
        <v>7597</v>
      </c>
      <c r="C580">
        <v>1</v>
      </c>
      <c r="D580">
        <v>3998</v>
      </c>
      <c r="E580">
        <f>VLOOKUP(D580,[5]Sheet1!$B:$X,23,0)</f>
        <v>24</v>
      </c>
      <c r="F580">
        <f>E580/C580</f>
        <v>24</v>
      </c>
      <c r="G580">
        <f>VLOOKUP(D580,[5]Sheet1!$B:$X,16,0)</f>
        <v>288</v>
      </c>
      <c r="H580">
        <f t="shared" si="18"/>
        <v>288</v>
      </c>
      <c r="M580">
        <f>VLOOKUP(B580,[6]Sheet2!$A:$C,3,0)</f>
        <v>10</v>
      </c>
      <c r="N580" t="e">
        <f>VLOOKUP(A580,'[7]Master-April24'!$A:$AP,42,0)</f>
        <v>#N/A</v>
      </c>
    </row>
    <row r="581" spans="1:14" x14ac:dyDescent="0.25">
      <c r="A581" t="s">
        <v>7154</v>
      </c>
      <c r="B581" t="s">
        <v>7638</v>
      </c>
      <c r="C581">
        <v>6</v>
      </c>
      <c r="D581">
        <v>5051</v>
      </c>
      <c r="G581">
        <f>VLOOKUP(D581,[5]Sheet1!$B:$X,16,0)</f>
        <v>48</v>
      </c>
      <c r="H581">
        <f t="shared" si="18"/>
        <v>8</v>
      </c>
      <c r="M581">
        <f>VLOOKUP(B581,[6]Sheet2!$A:$C,3,0)</f>
        <v>9</v>
      </c>
      <c r="N581" t="e">
        <f>VLOOKUP(A581,'[7]Master-April24'!$A:$AP,42,0)</f>
        <v>#N/A</v>
      </c>
    </row>
    <row r="582" spans="1:14" x14ac:dyDescent="0.25">
      <c r="A582" t="s">
        <v>2664</v>
      </c>
      <c r="B582" t="s">
        <v>8973</v>
      </c>
      <c r="C582">
        <v>4</v>
      </c>
      <c r="D582">
        <v>516</v>
      </c>
      <c r="G582">
        <f>VLOOKUP(D582,[5]Sheet1!$B:$X,16,0)</f>
        <v>36</v>
      </c>
      <c r="H582">
        <f t="shared" si="18"/>
        <v>9</v>
      </c>
      <c r="M582">
        <f>VLOOKUP(B582,[6]Sheet2!$A:$C,3,0)</f>
        <v>9</v>
      </c>
      <c r="N582" t="e">
        <f>VLOOKUP(A582,'[7]Master-April24'!$A:$AP,42,0)</f>
        <v>#N/A</v>
      </c>
    </row>
    <row r="583" spans="1:14" x14ac:dyDescent="0.25">
      <c r="A583" t="s">
        <v>207</v>
      </c>
      <c r="B583" t="s">
        <v>7459</v>
      </c>
      <c r="C583">
        <v>1</v>
      </c>
      <c r="D583">
        <v>1227</v>
      </c>
      <c r="G583">
        <f>VLOOKUP(D583,[5]Sheet1!$B:$X,16,0)</f>
        <v>12</v>
      </c>
      <c r="H583">
        <f t="shared" si="18"/>
        <v>12</v>
      </c>
      <c r="M583">
        <f>VLOOKUP(B583,[6]Sheet2!$A:$C,3,0)</f>
        <v>9</v>
      </c>
      <c r="N583" t="str">
        <f>VLOOKUP(A583,'[7]Master-April24'!$A:$AP,42,0)</f>
        <v>AWD</v>
      </c>
    </row>
    <row r="584" spans="1:14" x14ac:dyDescent="0.25">
      <c r="A584" t="s">
        <v>2484</v>
      </c>
      <c r="B584" t="s">
        <v>8948</v>
      </c>
      <c r="C584">
        <v>5</v>
      </c>
      <c r="D584">
        <v>5054</v>
      </c>
      <c r="E584">
        <f>VLOOKUP(D584,[5]Sheet1!$B:$X,23,0)</f>
        <v>24</v>
      </c>
      <c r="F584">
        <f t="shared" ref="F584:F596" si="19">E584/C584</f>
        <v>4.8</v>
      </c>
      <c r="G584">
        <f>VLOOKUP(D584,[5]Sheet1!$B:$X,16,0)</f>
        <v>72</v>
      </c>
      <c r="H584">
        <f t="shared" si="18"/>
        <v>14.4</v>
      </c>
      <c r="M584">
        <f>VLOOKUP(B584,[6]Sheet2!$A:$C,3,0)</f>
        <v>9</v>
      </c>
      <c r="N584" t="e">
        <f>VLOOKUP(A584,'[7]Master-April24'!$A:$AP,42,0)</f>
        <v>#N/A</v>
      </c>
    </row>
    <row r="585" spans="1:14" x14ac:dyDescent="0.25">
      <c r="A585" t="s">
        <v>1651</v>
      </c>
      <c r="B585" t="s">
        <v>7565</v>
      </c>
      <c r="C585">
        <v>6</v>
      </c>
      <c r="D585">
        <v>322</v>
      </c>
      <c r="E585">
        <f>VLOOKUP(D585,[5]Sheet1!$B:$X,23,0)</f>
        <v>24</v>
      </c>
      <c r="F585">
        <f t="shared" si="19"/>
        <v>4</v>
      </c>
      <c r="G585">
        <f>VLOOKUP(D585,[5]Sheet1!$B:$X,16,0)</f>
        <v>288</v>
      </c>
      <c r="H585">
        <f t="shared" si="18"/>
        <v>48</v>
      </c>
      <c r="M585">
        <f>VLOOKUP(B585,[6]Sheet2!$A:$C,3,0)</f>
        <v>9</v>
      </c>
      <c r="N585" t="e">
        <f>VLOOKUP(A585,'[7]Master-April24'!$A:$AP,42,0)</f>
        <v>#N/A</v>
      </c>
    </row>
    <row r="586" spans="1:14" x14ac:dyDescent="0.25">
      <c r="A586" t="s">
        <v>1310</v>
      </c>
      <c r="B586" t="s">
        <v>7598</v>
      </c>
      <c r="C586">
        <v>2</v>
      </c>
      <c r="D586">
        <v>266</v>
      </c>
      <c r="E586">
        <f>VLOOKUP(D586,[5]Sheet1!$B:$X,23,0)</f>
        <v>12</v>
      </c>
      <c r="F586">
        <f t="shared" si="19"/>
        <v>6</v>
      </c>
      <c r="G586">
        <f>VLOOKUP(D586,[5]Sheet1!$B:$X,16,0)</f>
        <v>120</v>
      </c>
      <c r="H586">
        <f t="shared" si="18"/>
        <v>60</v>
      </c>
      <c r="M586">
        <f>VLOOKUP(B586,[6]Sheet2!$A:$C,3,0)</f>
        <v>9</v>
      </c>
      <c r="N586" t="e">
        <f>VLOOKUP(A586,'[7]Master-April24'!$A:$AP,42,0)</f>
        <v>#N/A</v>
      </c>
    </row>
    <row r="587" spans="1:14" x14ac:dyDescent="0.25">
      <c r="A587" t="s">
        <v>3237</v>
      </c>
      <c r="B587" t="s">
        <v>7453</v>
      </c>
      <c r="C587">
        <v>1</v>
      </c>
      <c r="D587">
        <v>768</v>
      </c>
      <c r="E587">
        <f>VLOOKUP(D587,[5]Sheet1!$B:$X,23,0)</f>
        <v>12</v>
      </c>
      <c r="F587">
        <f t="shared" si="19"/>
        <v>12</v>
      </c>
      <c r="G587">
        <f>VLOOKUP(D587,[5]Sheet1!$B:$X,16,0)</f>
        <v>72</v>
      </c>
      <c r="H587">
        <f t="shared" si="18"/>
        <v>72</v>
      </c>
      <c r="M587">
        <f>VLOOKUP(B587,[6]Sheet2!$A:$C,3,0)</f>
        <v>9</v>
      </c>
      <c r="N587" t="str">
        <f>VLOOKUP(A587,'[7]Master-April24'!$A:$AP,42,0)</f>
        <v>AWD</v>
      </c>
    </row>
    <row r="588" spans="1:14" x14ac:dyDescent="0.25">
      <c r="A588" t="s">
        <v>7475</v>
      </c>
      <c r="B588" t="s">
        <v>7435</v>
      </c>
      <c r="C588">
        <v>6</v>
      </c>
      <c r="D588">
        <v>3014</v>
      </c>
      <c r="E588">
        <f>VLOOKUP(D588,[5]Sheet1!$B:$X,23,0)</f>
        <v>24</v>
      </c>
      <c r="F588">
        <f t="shared" si="19"/>
        <v>4</v>
      </c>
      <c r="G588">
        <f>VLOOKUP(D588,[5]Sheet1!$B:$X,16,0)</f>
        <v>144</v>
      </c>
      <c r="H588">
        <f t="shared" si="18"/>
        <v>24</v>
      </c>
      <c r="M588">
        <f>VLOOKUP(B588,[6]Sheet2!$A:$C,3,0)</f>
        <v>8</v>
      </c>
      <c r="N588" t="str">
        <f>VLOOKUP(A588,'[7]Master-April24'!$A:$AP,42,0)</f>
        <v>AWD</v>
      </c>
    </row>
    <row r="589" spans="1:14" x14ac:dyDescent="0.25">
      <c r="A589" t="s">
        <v>7476</v>
      </c>
      <c r="B589" t="s">
        <v>7436</v>
      </c>
      <c r="C589">
        <v>4</v>
      </c>
      <c r="D589">
        <v>1931</v>
      </c>
      <c r="E589">
        <f>VLOOKUP(D589,[5]Sheet1!$B:$X,23,0)</f>
        <v>24</v>
      </c>
      <c r="F589">
        <f t="shared" si="19"/>
        <v>6</v>
      </c>
      <c r="G589">
        <f>VLOOKUP(D589,[5]Sheet1!$B:$X,16,0)</f>
        <v>144</v>
      </c>
      <c r="H589">
        <f t="shared" si="18"/>
        <v>36</v>
      </c>
      <c r="M589">
        <f>VLOOKUP(B589,[6]Sheet2!$A:$C,3,0)</f>
        <v>8</v>
      </c>
      <c r="N589" t="str">
        <f>VLOOKUP(A589,'[7]Master-April24'!$A:$AP,42,0)</f>
        <v>AWD</v>
      </c>
    </row>
    <row r="590" spans="1:14" x14ac:dyDescent="0.25">
      <c r="A590" t="s">
        <v>7480</v>
      </c>
      <c r="B590" t="s">
        <v>7456</v>
      </c>
      <c r="C590">
        <v>1</v>
      </c>
      <c r="D590">
        <v>1277</v>
      </c>
      <c r="E590" t="e">
        <f>VLOOKUP(D590,[5]Sheet1!$B:$X,23,0)</f>
        <v>#N/A</v>
      </c>
      <c r="F590" t="e">
        <f t="shared" si="19"/>
        <v>#N/A</v>
      </c>
      <c r="G590" t="e">
        <f>VLOOKUP(D590,[5]Sheet1!$B:$X,16,0)</f>
        <v>#N/A</v>
      </c>
      <c r="H590" t="e">
        <f t="shared" si="18"/>
        <v>#N/A</v>
      </c>
      <c r="M590">
        <f>VLOOKUP(B590,[6]Sheet2!$A:$C,3,0)</f>
        <v>8</v>
      </c>
      <c r="N590" t="str">
        <f>VLOOKUP(A590,'[7]Master-April24'!$A:$AP,42,0)</f>
        <v>AWD</v>
      </c>
    </row>
    <row r="591" spans="1:14" x14ac:dyDescent="0.25">
      <c r="A591" t="s">
        <v>3402</v>
      </c>
      <c r="B591" t="s">
        <v>7614</v>
      </c>
      <c r="C591">
        <v>2</v>
      </c>
      <c r="D591">
        <v>905</v>
      </c>
      <c r="E591">
        <f>VLOOKUP(D591,[5]Sheet1!$B:$X,23,0)</f>
        <v>24</v>
      </c>
      <c r="F591">
        <f t="shared" si="19"/>
        <v>12</v>
      </c>
      <c r="G591">
        <f>VLOOKUP(D591,[5]Sheet1!$B:$X,16,0)</f>
        <v>144</v>
      </c>
      <c r="H591">
        <f t="shared" si="18"/>
        <v>72</v>
      </c>
      <c r="M591">
        <f>VLOOKUP(B591,[6]Sheet2!$A:$C,3,0)</f>
        <v>8</v>
      </c>
      <c r="N591" t="e">
        <f>VLOOKUP(A591,'[7]Master-April24'!$A:$AP,42,0)</f>
        <v>#N/A</v>
      </c>
    </row>
    <row r="592" spans="1:14" x14ac:dyDescent="0.25">
      <c r="A592" t="s">
        <v>1742</v>
      </c>
      <c r="B592" t="s">
        <v>7605</v>
      </c>
      <c r="C592">
        <v>2</v>
      </c>
      <c r="D592">
        <v>338</v>
      </c>
      <c r="E592">
        <f>VLOOKUP(D592,[5]Sheet1!$B:$X,23,0)</f>
        <v>24</v>
      </c>
      <c r="F592">
        <f t="shared" si="19"/>
        <v>12</v>
      </c>
      <c r="G592">
        <f>VLOOKUP(D592,[5]Sheet1!$B:$X,16,0)</f>
        <v>288</v>
      </c>
      <c r="H592">
        <f t="shared" si="18"/>
        <v>144</v>
      </c>
      <c r="M592">
        <f>VLOOKUP(B592,[6]Sheet2!$A:$C,3,0)</f>
        <v>8</v>
      </c>
      <c r="N592" t="str">
        <f>VLOOKUP(A592,'[7]Master-April24'!$A:$AP,42,0)</f>
        <v>AWD</v>
      </c>
    </row>
    <row r="593" spans="1:14" x14ac:dyDescent="0.25">
      <c r="A593" t="s">
        <v>169</v>
      </c>
      <c r="B593" t="s">
        <v>7467</v>
      </c>
      <c r="C593">
        <v>1</v>
      </c>
      <c r="D593">
        <v>120</v>
      </c>
      <c r="E593">
        <f>VLOOKUP(D593,[5]Sheet1!$B:$X,23,0)</f>
        <v>24</v>
      </c>
      <c r="F593">
        <f t="shared" si="19"/>
        <v>24</v>
      </c>
      <c r="G593">
        <f>VLOOKUP(D593,[5]Sheet1!$B:$X,16,0)</f>
        <v>144</v>
      </c>
      <c r="H593">
        <f t="shared" si="18"/>
        <v>144</v>
      </c>
      <c r="M593">
        <f>VLOOKUP(B593,[6]Sheet2!$A:$C,3,0)</f>
        <v>8</v>
      </c>
      <c r="N593" t="str">
        <f>VLOOKUP(A593,'[7]Master-April24'!$A:$AP,42,0)</f>
        <v>AWD</v>
      </c>
    </row>
    <row r="594" spans="1:14" x14ac:dyDescent="0.25">
      <c r="A594" t="s">
        <v>7220</v>
      </c>
      <c r="B594" t="s">
        <v>7171</v>
      </c>
      <c r="C594">
        <v>1</v>
      </c>
      <c r="D594">
        <v>713</v>
      </c>
      <c r="E594">
        <f>VLOOKUP(D594,[5]Sheet1!$B:$X,23,0)</f>
        <v>24</v>
      </c>
      <c r="F594">
        <f t="shared" si="19"/>
        <v>24</v>
      </c>
      <c r="G594">
        <f>VLOOKUP(D594,[5]Sheet1!$B:$X,16,0)</f>
        <v>144</v>
      </c>
      <c r="H594">
        <f t="shared" si="18"/>
        <v>144</v>
      </c>
      <c r="M594">
        <f>VLOOKUP(B594,[6]Sheet2!$A:$C,3,0)</f>
        <v>8</v>
      </c>
      <c r="N594" t="str">
        <f>VLOOKUP(A594,'[7]Master-April24'!$A:$AP,42,0)</f>
        <v>AWD</v>
      </c>
    </row>
    <row r="595" spans="1:14" x14ac:dyDescent="0.25">
      <c r="A595" t="s">
        <v>8785</v>
      </c>
      <c r="B595" t="s">
        <v>9015</v>
      </c>
      <c r="C595">
        <v>1</v>
      </c>
      <c r="D595">
        <v>323</v>
      </c>
      <c r="E595">
        <f>VLOOKUP(D595,[5]Sheet1!$B:$X,23,0)</f>
        <v>24</v>
      </c>
      <c r="F595">
        <f t="shared" si="19"/>
        <v>24</v>
      </c>
      <c r="G595">
        <f>VLOOKUP(D595,[5]Sheet1!$B:$X,16,0)</f>
        <v>288</v>
      </c>
      <c r="H595">
        <f t="shared" si="18"/>
        <v>288</v>
      </c>
      <c r="M595">
        <f>VLOOKUP(B595,[6]Sheet2!$A:$C,3,0)</f>
        <v>8</v>
      </c>
      <c r="N595" t="e">
        <f>VLOOKUP(A595,'[7]Master-April24'!$A:$AP,42,0)</f>
        <v>#N/A</v>
      </c>
    </row>
    <row r="596" spans="1:14" x14ac:dyDescent="0.25">
      <c r="A596" t="s">
        <v>2033</v>
      </c>
      <c r="B596" t="s">
        <v>7684</v>
      </c>
      <c r="C596">
        <v>1</v>
      </c>
      <c r="D596">
        <v>3865</v>
      </c>
      <c r="E596">
        <f>VLOOKUP(D596,[5]Sheet1!$B:$X,23,0)</f>
        <v>24</v>
      </c>
      <c r="F596">
        <f t="shared" si="19"/>
        <v>24</v>
      </c>
      <c r="G596">
        <f>VLOOKUP(D596,[5]Sheet1!$B:$X,16,0)</f>
        <v>288</v>
      </c>
      <c r="H596">
        <f t="shared" si="18"/>
        <v>288</v>
      </c>
      <c r="M596">
        <f>VLOOKUP(B596,[6]Sheet2!$A:$C,3,0)</f>
        <v>8</v>
      </c>
      <c r="N596" t="str">
        <f>VLOOKUP(A596,'[7]Master-April24'!$A:$AP,42,0)</f>
        <v>FBA</v>
      </c>
    </row>
    <row r="597" spans="1:14" x14ac:dyDescent="0.25">
      <c r="A597" t="s">
        <v>7294</v>
      </c>
      <c r="B597" t="s">
        <v>7295</v>
      </c>
      <c r="C597">
        <v>1</v>
      </c>
      <c r="D597">
        <v>6053</v>
      </c>
      <c r="G597">
        <f>VLOOKUP(D597,[5]Sheet1!$B:$X,16,0)</f>
        <v>6</v>
      </c>
      <c r="H597">
        <f t="shared" si="18"/>
        <v>6</v>
      </c>
      <c r="M597">
        <f>VLOOKUP(B597,[6]Sheet2!$A:$C,3,0)</f>
        <v>15</v>
      </c>
      <c r="N597" t="str">
        <f>VLOOKUP(A597,'[7]Master-April24'!$A:$AP,42,0)</f>
        <v>FBA</v>
      </c>
    </row>
    <row r="598" spans="1:14" x14ac:dyDescent="0.25">
      <c r="A598" t="s">
        <v>7482</v>
      </c>
      <c r="B598" t="s">
        <v>7465</v>
      </c>
      <c r="C598">
        <v>1</v>
      </c>
      <c r="D598">
        <v>1215</v>
      </c>
      <c r="G598">
        <f>VLOOKUP(D598,[5]Sheet1!$B:$X,16,0)</f>
        <v>12</v>
      </c>
      <c r="H598">
        <f t="shared" si="18"/>
        <v>12</v>
      </c>
      <c r="M598">
        <f>VLOOKUP(B598,[6]Sheet2!$A:$C,3,0)</f>
        <v>7</v>
      </c>
      <c r="N598" t="str">
        <f>VLOOKUP(A598,'[7]Master-April24'!$A:$AP,42,0)</f>
        <v>AWD</v>
      </c>
    </row>
    <row r="599" spans="1:14" x14ac:dyDescent="0.25">
      <c r="A599" t="s">
        <v>1337</v>
      </c>
      <c r="B599" t="s">
        <v>8990</v>
      </c>
      <c r="C599">
        <v>4</v>
      </c>
      <c r="D599">
        <v>2805</v>
      </c>
      <c r="E599">
        <f>VLOOKUP(D599,[5]Sheet1!$B:$X,23,0)</f>
        <v>24</v>
      </c>
      <c r="F599">
        <f t="shared" ref="F599:F604" si="20">E599/C599</f>
        <v>6</v>
      </c>
      <c r="G599">
        <f>VLOOKUP(D599,[5]Sheet1!$B:$X,16,0)</f>
        <v>144</v>
      </c>
      <c r="H599">
        <f t="shared" si="18"/>
        <v>36</v>
      </c>
      <c r="M599">
        <f>VLOOKUP(B599,[6]Sheet2!$A:$C,3,0)</f>
        <v>7</v>
      </c>
      <c r="N599" t="e">
        <f>VLOOKUP(A599,'[7]Master-April24'!$A:$AP,42,0)</f>
        <v>#N/A</v>
      </c>
    </row>
    <row r="600" spans="1:14" x14ac:dyDescent="0.25">
      <c r="A600" t="s">
        <v>2254</v>
      </c>
      <c r="B600" t="s">
        <v>7445</v>
      </c>
      <c r="C600">
        <v>2</v>
      </c>
      <c r="D600">
        <v>4400</v>
      </c>
      <c r="E600">
        <f>VLOOKUP(D600,[5]Sheet1!$B:$X,23,0)</f>
        <v>24</v>
      </c>
      <c r="F600">
        <f t="shared" si="20"/>
        <v>12</v>
      </c>
      <c r="G600">
        <f>VLOOKUP(D600,[5]Sheet1!$B:$X,16,0)</f>
        <v>144</v>
      </c>
      <c r="H600">
        <f t="shared" si="18"/>
        <v>72</v>
      </c>
      <c r="M600">
        <f>VLOOKUP(B600,[6]Sheet2!$A:$C,3,0)</f>
        <v>7</v>
      </c>
      <c r="N600" t="str">
        <f>VLOOKUP(A600,'[7]Master-April24'!$A:$AP,42,0)</f>
        <v>AWD</v>
      </c>
    </row>
    <row r="601" spans="1:14" x14ac:dyDescent="0.25">
      <c r="A601" t="s">
        <v>3457</v>
      </c>
      <c r="B601" t="s">
        <v>7612</v>
      </c>
      <c r="C601">
        <v>2</v>
      </c>
      <c r="D601">
        <v>928</v>
      </c>
      <c r="E601">
        <f>VLOOKUP(D601,[5]Sheet1!$B:$X,23,0)</f>
        <v>24</v>
      </c>
      <c r="F601">
        <f t="shared" si="20"/>
        <v>12</v>
      </c>
      <c r="G601">
        <f>VLOOKUP(D601,[5]Sheet1!$B:$X,16,0)</f>
        <v>144</v>
      </c>
      <c r="H601">
        <f t="shared" si="18"/>
        <v>72</v>
      </c>
      <c r="M601">
        <f>VLOOKUP(B601,[6]Sheet2!$A:$C,3,0)</f>
        <v>7</v>
      </c>
      <c r="N601" t="e">
        <f>VLOOKUP(A601,'[7]Master-April24'!$A:$AP,42,0)</f>
        <v>#N/A</v>
      </c>
    </row>
    <row r="602" spans="1:14" x14ac:dyDescent="0.25">
      <c r="A602" t="s">
        <v>777</v>
      </c>
      <c r="B602" t="s">
        <v>7521</v>
      </c>
      <c r="C602">
        <v>1</v>
      </c>
      <c r="D602">
        <v>1909</v>
      </c>
      <c r="E602">
        <f>VLOOKUP(D602,[5]Sheet1!$B:$X,23,0)</f>
        <v>24</v>
      </c>
      <c r="F602">
        <f t="shared" si="20"/>
        <v>24</v>
      </c>
      <c r="G602">
        <f>VLOOKUP(D602,[5]Sheet1!$B:$X,16,0)</f>
        <v>144</v>
      </c>
      <c r="H602">
        <f t="shared" si="18"/>
        <v>144</v>
      </c>
      <c r="M602">
        <f>VLOOKUP(B602,[6]Sheet2!$A:$C,3,0)</f>
        <v>7</v>
      </c>
      <c r="N602" t="e">
        <f>VLOOKUP(A602,'[7]Master-April24'!$A:$AP,42,0)</f>
        <v>#N/A</v>
      </c>
    </row>
    <row r="603" spans="1:14" x14ac:dyDescent="0.25">
      <c r="A603" t="s">
        <v>1974</v>
      </c>
      <c r="B603" t="s">
        <v>8908</v>
      </c>
      <c r="C603">
        <v>1</v>
      </c>
      <c r="D603">
        <v>3811</v>
      </c>
      <c r="E603">
        <f>VLOOKUP(D603,[5]Sheet1!$B:$X,23,0)</f>
        <v>24</v>
      </c>
      <c r="F603">
        <f t="shared" si="20"/>
        <v>24</v>
      </c>
      <c r="G603">
        <f>VLOOKUP(D603,[5]Sheet1!$B:$X,16,0)</f>
        <v>144</v>
      </c>
      <c r="H603">
        <f t="shared" si="18"/>
        <v>144</v>
      </c>
      <c r="M603">
        <f>VLOOKUP(B603,[6]Sheet2!$A:$C,3,0)</f>
        <v>7</v>
      </c>
      <c r="N603" t="e">
        <f>VLOOKUP(A603,'[7]Master-April24'!$A:$AP,42,0)</f>
        <v>#N/A</v>
      </c>
    </row>
    <row r="604" spans="1:14" x14ac:dyDescent="0.25">
      <c r="A604" t="s">
        <v>3259</v>
      </c>
      <c r="B604" t="s">
        <v>7570</v>
      </c>
      <c r="C604">
        <v>1</v>
      </c>
      <c r="D604">
        <v>782</v>
      </c>
      <c r="E604">
        <f>VLOOKUP(D604,[5]Sheet1!$B:$X,23,0)</f>
        <v>24</v>
      </c>
      <c r="F604">
        <f t="shared" si="20"/>
        <v>24</v>
      </c>
      <c r="G604">
        <f>VLOOKUP(D604,[5]Sheet1!$B:$X,16,0)</f>
        <v>288</v>
      </c>
      <c r="H604">
        <f t="shared" si="18"/>
        <v>288</v>
      </c>
      <c r="M604">
        <f>VLOOKUP(B604,[6]Sheet2!$A:$C,3,0)</f>
        <v>7</v>
      </c>
      <c r="N604" t="e">
        <f>VLOOKUP(A604,'[7]Master-April24'!$A:$AP,42,0)</f>
        <v>#N/A</v>
      </c>
    </row>
    <row r="605" spans="1:14" x14ac:dyDescent="0.25">
      <c r="A605" t="s">
        <v>2549</v>
      </c>
      <c r="B605" t="s">
        <v>8949</v>
      </c>
      <c r="C605">
        <v>8</v>
      </c>
      <c r="D605">
        <v>5088</v>
      </c>
      <c r="G605">
        <f>VLOOKUP(D605,[5]Sheet1!$B:$X,16,0)</f>
        <v>48</v>
      </c>
      <c r="H605">
        <f t="shared" si="18"/>
        <v>6</v>
      </c>
      <c r="M605">
        <f>VLOOKUP(B605,[6]Sheet2!$A:$C,3,0)</f>
        <v>14</v>
      </c>
      <c r="N605" t="e">
        <f>VLOOKUP(A605,'[7]Master-April24'!$A:$AP,42,0)</f>
        <v>#N/A</v>
      </c>
    </row>
    <row r="606" spans="1:14" x14ac:dyDescent="0.25">
      <c r="A606" t="s">
        <v>2697</v>
      </c>
      <c r="B606" t="s">
        <v>8982</v>
      </c>
      <c r="C606">
        <v>4</v>
      </c>
      <c r="D606">
        <v>523</v>
      </c>
      <c r="G606">
        <f>VLOOKUP(D606,[5]Sheet1!$B:$X,16,0)</f>
        <v>24</v>
      </c>
      <c r="H606">
        <f t="shared" si="18"/>
        <v>6</v>
      </c>
      <c r="M606">
        <f>VLOOKUP(B606,[6]Sheet2!$A:$C,3,0)</f>
        <v>14</v>
      </c>
      <c r="N606" t="e">
        <f>VLOOKUP(A606,'[7]Master-April24'!$A:$AP,42,0)</f>
        <v>#N/A</v>
      </c>
    </row>
    <row r="607" spans="1:14" x14ac:dyDescent="0.25">
      <c r="A607" t="s">
        <v>3953</v>
      </c>
      <c r="B607" t="s">
        <v>7422</v>
      </c>
      <c r="C607">
        <v>1</v>
      </c>
      <c r="D607">
        <v>3173</v>
      </c>
      <c r="G607">
        <f>VLOOKUP(D607,[5]Sheet1!$B:$X,16,0)</f>
        <v>6</v>
      </c>
      <c r="H607">
        <f t="shared" si="18"/>
        <v>6</v>
      </c>
      <c r="M607">
        <f>VLOOKUP(B607,[6]Sheet2!$A:$C,3,0)</f>
        <v>11</v>
      </c>
      <c r="N607" t="str">
        <f>VLOOKUP(A607,'[7]Master-April24'!$A:$AP,42,0)</f>
        <v>AWD</v>
      </c>
    </row>
    <row r="608" spans="1:14" x14ac:dyDescent="0.25">
      <c r="A608" t="s">
        <v>3802</v>
      </c>
      <c r="B608" t="s">
        <v>7621</v>
      </c>
      <c r="C608">
        <v>1</v>
      </c>
      <c r="D608">
        <v>5080</v>
      </c>
      <c r="G608">
        <f>VLOOKUP(D608,[5]Sheet1!$B:$X,16,0)</f>
        <v>12</v>
      </c>
      <c r="H608">
        <f t="shared" si="18"/>
        <v>12</v>
      </c>
      <c r="M608">
        <f>VLOOKUP(B608,[6]Sheet2!$A:$C,3,0)</f>
        <v>6</v>
      </c>
      <c r="N608" t="e">
        <f>VLOOKUP(A608,'[7]Master-April24'!$A:$AP,42,0)</f>
        <v>#N/A</v>
      </c>
    </row>
    <row r="609" spans="1:14" x14ac:dyDescent="0.25">
      <c r="A609" t="s">
        <v>7483</v>
      </c>
      <c r="B609" t="s">
        <v>7470</v>
      </c>
      <c r="C609">
        <v>1</v>
      </c>
      <c r="D609">
        <v>3301</v>
      </c>
      <c r="G609">
        <f>VLOOKUP(D609,[5]Sheet1!$B:$X,16,0)</f>
        <v>36</v>
      </c>
      <c r="H609">
        <f t="shared" si="18"/>
        <v>36</v>
      </c>
      <c r="M609">
        <f>VLOOKUP(B609,[6]Sheet2!$A:$C,3,0)</f>
        <v>6</v>
      </c>
      <c r="N609" t="str">
        <f>VLOOKUP(A609,'[7]Master-April24'!$A:$AP,42,0)</f>
        <v>AWD</v>
      </c>
    </row>
    <row r="610" spans="1:14" x14ac:dyDescent="0.25">
      <c r="A610" t="s">
        <v>3398</v>
      </c>
      <c r="B610" t="s">
        <v>7574</v>
      </c>
      <c r="C610">
        <v>1</v>
      </c>
      <c r="D610">
        <v>904</v>
      </c>
      <c r="E610">
        <f>VLOOKUP(D610,[5]Sheet1!$B:$X,23,0)</f>
        <v>24</v>
      </c>
      <c r="F610">
        <f>E610/C610</f>
        <v>24</v>
      </c>
      <c r="G610">
        <f>VLOOKUP(D610,[5]Sheet1!$B:$X,16,0)</f>
        <v>144</v>
      </c>
      <c r="H610">
        <f t="shared" si="18"/>
        <v>144</v>
      </c>
      <c r="M610">
        <f>VLOOKUP(B610,[6]Sheet2!$A:$C,3,0)</f>
        <v>6</v>
      </c>
      <c r="N610" t="e">
        <f>VLOOKUP(A610,'[7]Master-April24'!$A:$AP,42,0)</f>
        <v>#N/A</v>
      </c>
    </row>
    <row r="611" spans="1:14" x14ac:dyDescent="0.25">
      <c r="A611" t="s">
        <v>2560</v>
      </c>
      <c r="B611" t="s">
        <v>8984</v>
      </c>
      <c r="C611">
        <v>4</v>
      </c>
      <c r="D611">
        <v>5091</v>
      </c>
      <c r="G611">
        <f>VLOOKUP(D611,[5]Sheet1!$B:$X,16,0)</f>
        <v>48</v>
      </c>
      <c r="H611">
        <f t="shared" si="18"/>
        <v>12</v>
      </c>
      <c r="M611">
        <f>VLOOKUP(B611,[6]Sheet2!$A:$C,3,0)</f>
        <v>5</v>
      </c>
      <c r="N611" t="e">
        <f>VLOOKUP(A611,'[7]Master-April24'!$A:$AP,42,0)</f>
        <v>#N/A</v>
      </c>
    </row>
    <row r="612" spans="1:14" x14ac:dyDescent="0.25">
      <c r="A612" t="s">
        <v>3419</v>
      </c>
      <c r="B612" t="s">
        <v>7461</v>
      </c>
      <c r="C612">
        <v>1</v>
      </c>
      <c r="D612">
        <v>914</v>
      </c>
      <c r="G612">
        <f>VLOOKUP(D612,[5]Sheet1!$B:$X,16,0)</f>
        <v>36</v>
      </c>
      <c r="H612">
        <f t="shared" si="18"/>
        <v>36</v>
      </c>
      <c r="M612">
        <f>VLOOKUP(B612,[6]Sheet2!$A:$C,3,0)</f>
        <v>5</v>
      </c>
      <c r="N612" t="str">
        <f>VLOOKUP(A612,'[7]Master-April24'!$A:$AP,42,0)</f>
        <v>AWD</v>
      </c>
    </row>
    <row r="613" spans="1:14" x14ac:dyDescent="0.25">
      <c r="A613" t="s">
        <v>7964</v>
      </c>
      <c r="B613" t="s">
        <v>9010</v>
      </c>
      <c r="C613">
        <v>2</v>
      </c>
      <c r="D613">
        <v>2347</v>
      </c>
      <c r="E613">
        <f>VLOOKUP(D613,[5]Sheet1!$B:$X,23,0)</f>
        <v>12</v>
      </c>
      <c r="F613">
        <f>E613/C613</f>
        <v>6</v>
      </c>
      <c r="G613">
        <f>VLOOKUP(D613,[5]Sheet1!$B:$X,16,0)</f>
        <v>144</v>
      </c>
      <c r="H613">
        <f t="shared" si="18"/>
        <v>72</v>
      </c>
      <c r="M613">
        <f>VLOOKUP(B613,[6]Sheet2!$A:$C,3,0)</f>
        <v>5</v>
      </c>
      <c r="N613" t="e">
        <f>VLOOKUP(A613,'[7]Master-April24'!$A:$AP,42,0)</f>
        <v>#N/A</v>
      </c>
    </row>
    <row r="614" spans="1:14" x14ac:dyDescent="0.25">
      <c r="A614" t="s">
        <v>2068</v>
      </c>
      <c r="B614" t="s">
        <v>7904</v>
      </c>
      <c r="C614">
        <v>1</v>
      </c>
      <c r="D614">
        <v>3913</v>
      </c>
      <c r="E614">
        <f>VLOOKUP(D614,[5]Sheet1!$B:$X,23,0)</f>
        <v>12</v>
      </c>
      <c r="F614">
        <f>E614/C614</f>
        <v>12</v>
      </c>
      <c r="G614">
        <f>VLOOKUP(D614,[5]Sheet1!$B:$X,16,0)</f>
        <v>72</v>
      </c>
      <c r="H614">
        <f t="shared" si="18"/>
        <v>72</v>
      </c>
      <c r="M614">
        <f>VLOOKUP(B614,[6]Sheet2!$A:$C,3,0)</f>
        <v>5</v>
      </c>
      <c r="N614" t="e">
        <f>VLOOKUP(A614,'[7]Master-April24'!$A:$AP,42,0)</f>
        <v>#N/A</v>
      </c>
    </row>
    <row r="615" spans="1:14" x14ac:dyDescent="0.25">
      <c r="A615" t="s">
        <v>2941</v>
      </c>
      <c r="B615" t="s">
        <v>7575</v>
      </c>
      <c r="C615">
        <v>1</v>
      </c>
      <c r="D615">
        <v>6002</v>
      </c>
      <c r="E615">
        <f>VLOOKUP(D615,[5]Sheet1!$B:$X,23,0)</f>
        <v>24</v>
      </c>
      <c r="F615">
        <f>E615/C615</f>
        <v>24</v>
      </c>
      <c r="G615">
        <f>VLOOKUP(D615,[5]Sheet1!$B:$X,16,0)</f>
        <v>72</v>
      </c>
      <c r="H615">
        <f t="shared" si="18"/>
        <v>72</v>
      </c>
      <c r="M615">
        <f>VLOOKUP(B615,[6]Sheet2!$A:$C,3,0)</f>
        <v>5</v>
      </c>
      <c r="N615" t="e">
        <f>VLOOKUP(A615,'[7]Master-April24'!$A:$AP,42,0)</f>
        <v>#N/A</v>
      </c>
    </row>
    <row r="616" spans="1:14" x14ac:dyDescent="0.25">
      <c r="A616" t="s">
        <v>844</v>
      </c>
      <c r="B616" t="s">
        <v>7557</v>
      </c>
      <c r="C616">
        <v>1</v>
      </c>
      <c r="D616">
        <v>2006</v>
      </c>
      <c r="E616">
        <f>VLOOKUP(D616,[5]Sheet1!$B:$X,23,0)</f>
        <v>24</v>
      </c>
      <c r="F616">
        <f>E616/C616</f>
        <v>24</v>
      </c>
      <c r="G616">
        <f>VLOOKUP(D616,[5]Sheet1!$B:$X,16,0)</f>
        <v>144</v>
      </c>
      <c r="H616">
        <f t="shared" si="18"/>
        <v>144</v>
      </c>
      <c r="M616">
        <f>VLOOKUP(B616,[6]Sheet2!$A:$C,3,0)</f>
        <v>5</v>
      </c>
      <c r="N616" t="e">
        <f>VLOOKUP(A616,'[7]Master-April24'!$A:$AP,42,0)</f>
        <v>#N/A</v>
      </c>
    </row>
    <row r="617" spans="1:14" x14ac:dyDescent="0.25">
      <c r="A617" t="s">
        <v>2038</v>
      </c>
      <c r="B617" t="s">
        <v>8924</v>
      </c>
      <c r="C617">
        <v>1</v>
      </c>
      <c r="D617">
        <v>3870</v>
      </c>
      <c r="E617">
        <f>VLOOKUP(D617,[5]Sheet1!$B:$X,23,0)</f>
        <v>24</v>
      </c>
      <c r="F617">
        <f>E617/C617</f>
        <v>24</v>
      </c>
      <c r="G617">
        <f>VLOOKUP(D617,[5]Sheet1!$B:$X,16,0)</f>
        <v>144</v>
      </c>
      <c r="H617">
        <f t="shared" si="18"/>
        <v>144</v>
      </c>
      <c r="M617">
        <f>VLOOKUP(B617,[6]Sheet2!$A:$C,3,0)</f>
        <v>5</v>
      </c>
      <c r="N617" t="e">
        <f>VLOOKUP(A617,'[7]Master-April24'!$A:$AP,42,0)</f>
        <v>#N/A</v>
      </c>
    </row>
    <row r="618" spans="1:14" x14ac:dyDescent="0.25">
      <c r="A618" t="s">
        <v>2805</v>
      </c>
      <c r="B618" t="s">
        <v>8947</v>
      </c>
      <c r="C618">
        <v>8</v>
      </c>
      <c r="D618">
        <v>5460</v>
      </c>
      <c r="G618">
        <f>VLOOKUP(D618,[5]Sheet1!$B:$X,16,0)</f>
        <v>48</v>
      </c>
      <c r="H618">
        <f t="shared" si="18"/>
        <v>6</v>
      </c>
      <c r="M618">
        <f>VLOOKUP(B618,[6]Sheet2!$A:$C,3,0)</f>
        <v>7</v>
      </c>
      <c r="N618" t="str">
        <f>VLOOKUP(A618,'[7]Master-April24'!$A:$AP,42,0)</f>
        <v>AWD</v>
      </c>
    </row>
    <row r="619" spans="1:14" x14ac:dyDescent="0.25">
      <c r="A619" t="s">
        <v>8177</v>
      </c>
      <c r="B619" t="s">
        <v>9005</v>
      </c>
      <c r="C619">
        <v>6</v>
      </c>
      <c r="D619">
        <v>5091</v>
      </c>
      <c r="G619">
        <f>VLOOKUP(D619,[5]Sheet1!$B:$X,16,0)</f>
        <v>48</v>
      </c>
      <c r="H619">
        <f t="shared" si="18"/>
        <v>8</v>
      </c>
      <c r="M619">
        <f>VLOOKUP(B619,[6]Sheet2!$A:$C,3,0)</f>
        <v>4</v>
      </c>
      <c r="N619" t="e">
        <f>VLOOKUP(A619,'[7]Master-April24'!$A:$AP,42,0)</f>
        <v>#N/A</v>
      </c>
    </row>
    <row r="620" spans="1:14" x14ac:dyDescent="0.25">
      <c r="A620" t="s">
        <v>3905</v>
      </c>
      <c r="B620" t="s">
        <v>8995</v>
      </c>
      <c r="C620">
        <v>2</v>
      </c>
      <c r="D620">
        <v>567</v>
      </c>
      <c r="G620">
        <f>VLOOKUP(D620,[5]Sheet1!$B:$X,16,0)</f>
        <v>24</v>
      </c>
      <c r="H620">
        <f t="shared" si="18"/>
        <v>12</v>
      </c>
      <c r="M620">
        <f>VLOOKUP(B620,[6]Sheet2!$A:$C,3,0)</f>
        <v>4</v>
      </c>
      <c r="N620" t="e">
        <f>VLOOKUP(A620,'[7]Master-April24'!$A:$AP,42,0)</f>
        <v>#N/A</v>
      </c>
    </row>
    <row r="621" spans="1:14" x14ac:dyDescent="0.25">
      <c r="A621" t="s">
        <v>3906</v>
      </c>
      <c r="B621" t="s">
        <v>7624</v>
      </c>
      <c r="C621">
        <v>2</v>
      </c>
      <c r="D621">
        <v>568</v>
      </c>
      <c r="G621">
        <f>VLOOKUP(D621,[5]Sheet1!$B:$X,16,0)</f>
        <v>24</v>
      </c>
      <c r="H621">
        <f t="shared" si="18"/>
        <v>12</v>
      </c>
      <c r="M621">
        <f>VLOOKUP(B621,[6]Sheet2!$A:$C,3,0)</f>
        <v>4</v>
      </c>
      <c r="N621" t="e">
        <f>VLOOKUP(A621,'[7]Master-April24'!$A:$AP,42,0)</f>
        <v>#N/A</v>
      </c>
    </row>
    <row r="622" spans="1:14" x14ac:dyDescent="0.25">
      <c r="A622" t="s">
        <v>8516</v>
      </c>
      <c r="B622" t="s">
        <v>9018</v>
      </c>
      <c r="C622">
        <v>6</v>
      </c>
      <c r="D622">
        <v>17000</v>
      </c>
      <c r="E622">
        <f>VLOOKUP(D622,[5]Sheet1!$B:$X,23,0)</f>
        <v>24</v>
      </c>
      <c r="F622">
        <f t="shared" ref="F622:F627" si="21">E622/C622</f>
        <v>4</v>
      </c>
      <c r="G622">
        <f>VLOOKUP(D622,[5]Sheet1!$B:$X,16,0)</f>
        <v>144</v>
      </c>
      <c r="H622">
        <f t="shared" si="18"/>
        <v>24</v>
      </c>
      <c r="M622">
        <f>VLOOKUP(B622,[6]Sheet2!$A:$C,3,0)</f>
        <v>4</v>
      </c>
      <c r="N622" t="str">
        <f>VLOOKUP(A622,'[7]Master-April24'!$A:$AP,42,0)</f>
        <v>AWD</v>
      </c>
    </row>
    <row r="623" spans="1:14" x14ac:dyDescent="0.25">
      <c r="A623" t="s">
        <v>1729</v>
      </c>
      <c r="B623" t="s">
        <v>7607</v>
      </c>
      <c r="C623">
        <v>2</v>
      </c>
      <c r="D623">
        <v>335</v>
      </c>
      <c r="E623">
        <f>VLOOKUP(D623,[5]Sheet1!$B:$X,23,0)</f>
        <v>24</v>
      </c>
      <c r="F623">
        <f t="shared" si="21"/>
        <v>12</v>
      </c>
      <c r="G623">
        <f>VLOOKUP(D623,[5]Sheet1!$B:$X,16,0)</f>
        <v>144</v>
      </c>
      <c r="H623">
        <f t="shared" si="18"/>
        <v>72</v>
      </c>
      <c r="M623">
        <f>VLOOKUP(B623,[6]Sheet2!$A:$C,3,0)</f>
        <v>4</v>
      </c>
      <c r="N623" t="e">
        <f>VLOOKUP(A623,'[7]Master-April24'!$A:$AP,42,0)</f>
        <v>#N/A</v>
      </c>
    </row>
    <row r="624" spans="1:14" x14ac:dyDescent="0.25">
      <c r="A624" t="s">
        <v>311</v>
      </c>
      <c r="B624" t="s">
        <v>8920</v>
      </c>
      <c r="C624">
        <v>1</v>
      </c>
      <c r="D624">
        <v>1282</v>
      </c>
      <c r="E624">
        <f>VLOOKUP(D624,[5]Sheet1!$B:$X,23,0)</f>
        <v>24</v>
      </c>
      <c r="F624">
        <f t="shared" si="21"/>
        <v>24</v>
      </c>
      <c r="G624">
        <f>VLOOKUP(D624,[5]Sheet1!$B:$X,16,0)</f>
        <v>72</v>
      </c>
      <c r="H624">
        <f t="shared" si="18"/>
        <v>72</v>
      </c>
      <c r="M624">
        <f>VLOOKUP(B624,[6]Sheet2!$A:$C,3,0)</f>
        <v>4</v>
      </c>
      <c r="N624" t="e">
        <f>VLOOKUP(A624,'[7]Master-April24'!$A:$AP,42,0)</f>
        <v>#N/A</v>
      </c>
    </row>
    <row r="625" spans="1:14" x14ac:dyDescent="0.25">
      <c r="A625" t="s">
        <v>1307</v>
      </c>
      <c r="B625" t="s">
        <v>7616</v>
      </c>
      <c r="C625">
        <v>2</v>
      </c>
      <c r="D625">
        <v>265</v>
      </c>
      <c r="E625">
        <f>VLOOKUP(D625,[5]Sheet1!$B:$X,23,0)</f>
        <v>12</v>
      </c>
      <c r="F625">
        <f t="shared" si="21"/>
        <v>6</v>
      </c>
      <c r="G625">
        <f>VLOOKUP(D625,[5]Sheet1!$B:$X,16,0)</f>
        <v>240</v>
      </c>
      <c r="H625">
        <f t="shared" si="18"/>
        <v>120</v>
      </c>
      <c r="M625">
        <f>VLOOKUP(B625,[6]Sheet2!$A:$C,3,0)</f>
        <v>4</v>
      </c>
      <c r="N625" t="e">
        <f>VLOOKUP(A625,'[7]Master-April24'!$A:$AP,42,0)</f>
        <v>#N/A</v>
      </c>
    </row>
    <row r="626" spans="1:14" x14ac:dyDescent="0.25">
      <c r="A626" t="s">
        <v>1670</v>
      </c>
      <c r="B626" t="s">
        <v>8914</v>
      </c>
      <c r="C626">
        <v>1</v>
      </c>
      <c r="D626">
        <v>332</v>
      </c>
      <c r="E626">
        <f>VLOOKUP(D626,[5]Sheet1!$B:$X,23,0)</f>
        <v>24</v>
      </c>
      <c r="F626">
        <f t="shared" si="21"/>
        <v>24</v>
      </c>
      <c r="G626">
        <f>VLOOKUP(D626,[5]Sheet1!$B:$X,16,0)</f>
        <v>144</v>
      </c>
      <c r="H626">
        <f t="shared" si="18"/>
        <v>144</v>
      </c>
      <c r="M626">
        <f>VLOOKUP(B626,[6]Sheet2!$A:$C,3,0)</f>
        <v>4</v>
      </c>
      <c r="N626" t="e">
        <f>VLOOKUP(A626,'[7]Master-April24'!$A:$AP,42,0)</f>
        <v>#N/A</v>
      </c>
    </row>
    <row r="627" spans="1:14" x14ac:dyDescent="0.25">
      <c r="A627" t="s">
        <v>1728</v>
      </c>
      <c r="B627" t="s">
        <v>7572</v>
      </c>
      <c r="C627">
        <v>1</v>
      </c>
      <c r="D627">
        <v>335</v>
      </c>
      <c r="E627">
        <f>VLOOKUP(D627,[5]Sheet1!$B:$X,23,0)</f>
        <v>24</v>
      </c>
      <c r="F627">
        <f t="shared" si="21"/>
        <v>24</v>
      </c>
      <c r="G627">
        <f>VLOOKUP(D627,[5]Sheet1!$B:$X,16,0)</f>
        <v>144</v>
      </c>
      <c r="H627">
        <f t="shared" si="18"/>
        <v>144</v>
      </c>
      <c r="M627">
        <f>VLOOKUP(B627,[6]Sheet2!$A:$C,3,0)</f>
        <v>4</v>
      </c>
      <c r="N627" t="e">
        <f>VLOOKUP(A627,'[7]Master-April24'!$A:$AP,42,0)</f>
        <v>#N/A</v>
      </c>
    </row>
    <row r="628" spans="1:14" x14ac:dyDescent="0.25">
      <c r="A628" t="s">
        <v>1040</v>
      </c>
      <c r="B628" t="s">
        <v>7553</v>
      </c>
      <c r="C628">
        <v>8</v>
      </c>
      <c r="D628">
        <v>2176</v>
      </c>
      <c r="G628">
        <f>VLOOKUP(D628,[5]Sheet1!$B:$X,16,0)</f>
        <v>48</v>
      </c>
      <c r="H628">
        <f t="shared" si="18"/>
        <v>6</v>
      </c>
      <c r="M628">
        <f>VLOOKUP(B628,[6]Sheet2!$A:$C,3,0)</f>
        <v>6</v>
      </c>
      <c r="N628" t="e">
        <f>VLOOKUP(A628,'[7]Master-April24'!$A:$AP,42,0)</f>
        <v>#N/A</v>
      </c>
    </row>
    <row r="629" spans="1:14" x14ac:dyDescent="0.25">
      <c r="A629" t="s">
        <v>4872</v>
      </c>
      <c r="B629" t="s">
        <v>8001</v>
      </c>
      <c r="C629">
        <v>6</v>
      </c>
      <c r="D629">
        <v>1832</v>
      </c>
      <c r="G629" t="e">
        <f>VLOOKUP(D629,[5]Sheet1!$B:$X,16,0)</f>
        <v>#N/A</v>
      </c>
      <c r="H629" t="e">
        <f t="shared" si="18"/>
        <v>#N/A</v>
      </c>
      <c r="M629">
        <f>VLOOKUP(B629,[6]Sheet2!$A:$C,3,0)</f>
        <v>3</v>
      </c>
      <c r="N629" t="str">
        <f>VLOOKUP(A629,'[7]Master-April24'!$A:$AP,42,0)</f>
        <v>AWD</v>
      </c>
    </row>
    <row r="630" spans="1:14" x14ac:dyDescent="0.25">
      <c r="A630" t="s">
        <v>1513</v>
      </c>
      <c r="B630" t="s">
        <v>8939</v>
      </c>
      <c r="C630">
        <v>6</v>
      </c>
      <c r="D630">
        <v>3143</v>
      </c>
      <c r="G630">
        <f>VLOOKUP(D630,[5]Sheet1!$B:$X,16,0)</f>
        <v>48</v>
      </c>
      <c r="H630">
        <f t="shared" si="18"/>
        <v>8</v>
      </c>
      <c r="M630">
        <f>VLOOKUP(B630,[6]Sheet2!$A:$C,3,0)</f>
        <v>3</v>
      </c>
      <c r="N630" t="e">
        <f>VLOOKUP(A630,'[7]Master-April24'!$A:$AP,42,0)</f>
        <v>#N/A</v>
      </c>
    </row>
    <row r="631" spans="1:14" x14ac:dyDescent="0.25">
      <c r="A631" t="s">
        <v>2821</v>
      </c>
      <c r="B631" t="s">
        <v>7579</v>
      </c>
      <c r="C631">
        <v>6</v>
      </c>
      <c r="D631">
        <v>5492</v>
      </c>
      <c r="G631">
        <f>VLOOKUP(D631,[5]Sheet1!$B:$X,16,0)</f>
        <v>48</v>
      </c>
      <c r="H631">
        <f t="shared" si="18"/>
        <v>8</v>
      </c>
      <c r="M631">
        <f>VLOOKUP(B631,[6]Sheet2!$A:$C,3,0)</f>
        <v>3</v>
      </c>
      <c r="N631" t="e">
        <f>VLOOKUP(A631,'[7]Master-April24'!$A:$AP,42,0)</f>
        <v>#N/A</v>
      </c>
    </row>
    <row r="632" spans="1:14" x14ac:dyDescent="0.25">
      <c r="A632" t="s">
        <v>3011</v>
      </c>
      <c r="B632" t="s">
        <v>7535</v>
      </c>
      <c r="C632">
        <v>5</v>
      </c>
      <c r="D632">
        <v>6091</v>
      </c>
      <c r="G632">
        <f>VLOOKUP(D632,[5]Sheet1!$B:$X,16,0)</f>
        <v>50</v>
      </c>
      <c r="H632">
        <f t="shared" si="18"/>
        <v>10</v>
      </c>
      <c r="M632">
        <f>VLOOKUP(B632,[6]Sheet2!$A:$C,3,0)</f>
        <v>3</v>
      </c>
      <c r="N632" t="e">
        <f>VLOOKUP(A632,'[7]Master-April24'!$A:$AP,42,0)</f>
        <v>#N/A</v>
      </c>
    </row>
    <row r="633" spans="1:14" x14ac:dyDescent="0.25">
      <c r="A633" t="s">
        <v>1402</v>
      </c>
      <c r="B633" t="s">
        <v>8987</v>
      </c>
      <c r="C633">
        <v>4</v>
      </c>
      <c r="D633">
        <v>3100</v>
      </c>
      <c r="G633">
        <f>VLOOKUP(D633,[5]Sheet1!$B:$X,16,0)</f>
        <v>48</v>
      </c>
      <c r="H633">
        <f t="shared" si="18"/>
        <v>12</v>
      </c>
      <c r="M633">
        <f>VLOOKUP(B633,[6]Sheet2!$A:$C,3,0)</f>
        <v>3</v>
      </c>
      <c r="N633" t="e">
        <f>VLOOKUP(A633,'[7]Master-April24'!$A:$AP,42,0)</f>
        <v>#N/A</v>
      </c>
    </row>
    <row r="634" spans="1:14" x14ac:dyDescent="0.25">
      <c r="A634" t="s">
        <v>1233</v>
      </c>
      <c r="B634" t="s">
        <v>7903</v>
      </c>
      <c r="C634">
        <v>1</v>
      </c>
      <c r="D634">
        <v>2409</v>
      </c>
      <c r="G634">
        <f>VLOOKUP(D634,[5]Sheet1!$B:$X,16,0)</f>
        <v>24</v>
      </c>
      <c r="H634">
        <f t="shared" si="18"/>
        <v>24</v>
      </c>
      <c r="M634">
        <f>VLOOKUP(B634,[6]Sheet2!$A:$C,3,0)</f>
        <v>3</v>
      </c>
      <c r="N634" t="e">
        <f>VLOOKUP(A634,'[7]Master-April24'!$A:$AP,42,0)</f>
        <v>#N/A</v>
      </c>
    </row>
    <row r="635" spans="1:14" x14ac:dyDescent="0.25">
      <c r="A635" t="s">
        <v>2976</v>
      </c>
      <c r="B635" t="s">
        <v>8991</v>
      </c>
      <c r="C635">
        <v>1</v>
      </c>
      <c r="D635">
        <v>6018</v>
      </c>
      <c r="G635">
        <f>VLOOKUP(D635,[5]Sheet1!$B:$X,16,0)</f>
        <v>24</v>
      </c>
      <c r="H635">
        <f t="shared" si="18"/>
        <v>24</v>
      </c>
      <c r="M635">
        <f>VLOOKUP(B635,[6]Sheet2!$A:$C,3,0)</f>
        <v>3</v>
      </c>
      <c r="N635" t="e">
        <f>VLOOKUP(A635,'[7]Master-April24'!$A:$AP,42,0)</f>
        <v>#N/A</v>
      </c>
    </row>
    <row r="636" spans="1:14" x14ac:dyDescent="0.25">
      <c r="A636" t="s">
        <v>2477</v>
      </c>
      <c r="B636" t="s">
        <v>7532</v>
      </c>
      <c r="C636">
        <v>1</v>
      </c>
      <c r="D636">
        <v>5051</v>
      </c>
      <c r="G636">
        <f>VLOOKUP(D636,[5]Sheet1!$B:$X,16,0)</f>
        <v>48</v>
      </c>
      <c r="H636">
        <f t="shared" si="18"/>
        <v>48</v>
      </c>
      <c r="M636">
        <f>VLOOKUP(B636,[6]Sheet2!$A:$C,3,0)</f>
        <v>3</v>
      </c>
      <c r="N636" t="e">
        <f>VLOOKUP(A636,'[7]Master-April24'!$A:$AP,42,0)</f>
        <v>#N/A</v>
      </c>
    </row>
    <row r="637" spans="1:14" x14ac:dyDescent="0.25">
      <c r="A637" t="s">
        <v>1631</v>
      </c>
      <c r="B637" t="s">
        <v>8940</v>
      </c>
      <c r="C637">
        <v>3</v>
      </c>
      <c r="D637">
        <v>3197</v>
      </c>
      <c r="E637">
        <f>VLOOKUP(D637,[5]Sheet1!$B:$X,23,0)</f>
        <v>24</v>
      </c>
      <c r="F637">
        <f t="shared" ref="F637:F642" si="22">E637/C637</f>
        <v>8</v>
      </c>
      <c r="G637">
        <f>VLOOKUP(D637,[5]Sheet1!$B:$X,16,0)</f>
        <v>144</v>
      </c>
      <c r="H637">
        <f t="shared" si="18"/>
        <v>48</v>
      </c>
      <c r="M637">
        <f>VLOOKUP(B637,[6]Sheet2!$A:$C,3,0)</f>
        <v>3</v>
      </c>
      <c r="N637" t="e">
        <f>VLOOKUP(A637,'[7]Master-April24'!$A:$AP,42,0)</f>
        <v>#N/A</v>
      </c>
    </row>
    <row r="638" spans="1:14" x14ac:dyDescent="0.25">
      <c r="A638" t="s">
        <v>196</v>
      </c>
      <c r="B638" t="s">
        <v>8904</v>
      </c>
      <c r="C638">
        <v>1</v>
      </c>
      <c r="D638">
        <v>1223</v>
      </c>
      <c r="E638">
        <f>VLOOKUP(D638,[5]Sheet1!$B:$X,23,0)</f>
        <v>24</v>
      </c>
      <c r="F638">
        <f t="shared" si="22"/>
        <v>24</v>
      </c>
      <c r="G638">
        <f>VLOOKUP(D638,[5]Sheet1!$B:$X,16,0)</f>
        <v>144</v>
      </c>
      <c r="H638">
        <f t="shared" si="18"/>
        <v>144</v>
      </c>
      <c r="M638">
        <f>VLOOKUP(B638,[6]Sheet2!$A:$C,3,0)</f>
        <v>3</v>
      </c>
      <c r="N638" t="e">
        <f>VLOOKUP(A638,'[7]Master-April24'!$A:$AP,42,0)</f>
        <v>#N/A</v>
      </c>
    </row>
    <row r="639" spans="1:14" x14ac:dyDescent="0.25">
      <c r="A639" t="s">
        <v>711</v>
      </c>
      <c r="B639" t="s">
        <v>7518</v>
      </c>
      <c r="C639">
        <v>1</v>
      </c>
      <c r="D639">
        <v>1793</v>
      </c>
      <c r="E639">
        <f>VLOOKUP(D639,[5]Sheet1!$B:$X,23,0)</f>
        <v>24</v>
      </c>
      <c r="F639">
        <f t="shared" si="22"/>
        <v>24</v>
      </c>
      <c r="G639">
        <f>VLOOKUP(D639,[5]Sheet1!$B:$X,16,0)</f>
        <v>144</v>
      </c>
      <c r="H639">
        <f t="shared" si="18"/>
        <v>144</v>
      </c>
      <c r="M639">
        <f>VLOOKUP(B639,[6]Sheet2!$A:$C,3,0)</f>
        <v>3</v>
      </c>
      <c r="N639" t="e">
        <f>VLOOKUP(A639,'[7]Master-April24'!$A:$AP,42,0)</f>
        <v>#N/A</v>
      </c>
    </row>
    <row r="640" spans="1:14" x14ac:dyDescent="0.25">
      <c r="A640" t="s">
        <v>2307</v>
      </c>
      <c r="B640" t="s">
        <v>7520</v>
      </c>
      <c r="C640">
        <v>1</v>
      </c>
      <c r="D640">
        <v>451</v>
      </c>
      <c r="E640">
        <f>VLOOKUP(D640,[5]Sheet1!$B:$X,23,0)</f>
        <v>24</v>
      </c>
      <c r="F640">
        <f t="shared" si="22"/>
        <v>24</v>
      </c>
      <c r="G640">
        <f>VLOOKUP(D640,[5]Sheet1!$B:$X,16,0)</f>
        <v>144</v>
      </c>
      <c r="H640">
        <f t="shared" si="18"/>
        <v>144</v>
      </c>
      <c r="M640">
        <f>VLOOKUP(B640,[6]Sheet2!$A:$C,3,0)</f>
        <v>3</v>
      </c>
      <c r="N640" t="e">
        <f>VLOOKUP(A640,'[7]Master-April24'!$A:$AP,42,0)</f>
        <v>#N/A</v>
      </c>
    </row>
    <row r="641" spans="1:14" x14ac:dyDescent="0.25">
      <c r="A641" t="s">
        <v>3456</v>
      </c>
      <c r="B641" t="s">
        <v>7531</v>
      </c>
      <c r="C641">
        <v>1</v>
      </c>
      <c r="D641">
        <v>928</v>
      </c>
      <c r="E641">
        <f>VLOOKUP(D641,[5]Sheet1!$B:$X,23,0)</f>
        <v>24</v>
      </c>
      <c r="F641">
        <f t="shared" si="22"/>
        <v>24</v>
      </c>
      <c r="G641">
        <f>VLOOKUP(D641,[5]Sheet1!$B:$X,16,0)</f>
        <v>144</v>
      </c>
      <c r="H641">
        <f t="shared" si="18"/>
        <v>144</v>
      </c>
      <c r="M641">
        <f>VLOOKUP(B641,[6]Sheet2!$A:$C,3,0)</f>
        <v>3</v>
      </c>
      <c r="N641" t="e">
        <f>VLOOKUP(A641,'[7]Master-April24'!$A:$AP,42,0)</f>
        <v>#N/A</v>
      </c>
    </row>
    <row r="642" spans="1:14" x14ac:dyDescent="0.25">
      <c r="A642" t="s">
        <v>19</v>
      </c>
      <c r="B642" t="s">
        <v>7550</v>
      </c>
      <c r="C642">
        <v>1</v>
      </c>
      <c r="D642">
        <v>3102</v>
      </c>
      <c r="E642">
        <f>VLOOKUP(D642,[5]Sheet1!$B:$X,23,0)</f>
        <v>36</v>
      </c>
      <c r="F642">
        <f t="shared" si="22"/>
        <v>36</v>
      </c>
      <c r="G642">
        <f>VLOOKUP(D642,[5]Sheet1!$B:$X,16,0)</f>
        <v>144</v>
      </c>
      <c r="H642">
        <f t="shared" ref="H642:H705" si="23">G642/C642</f>
        <v>144</v>
      </c>
      <c r="M642">
        <f>VLOOKUP(B642,[6]Sheet2!$A:$C,3,0)</f>
        <v>3</v>
      </c>
      <c r="N642" t="e">
        <f>VLOOKUP(A642,'[7]Master-April24'!$A:$AP,42,0)</f>
        <v>#N/A</v>
      </c>
    </row>
    <row r="643" spans="1:14" x14ac:dyDescent="0.25">
      <c r="A643" t="s">
        <v>2538</v>
      </c>
      <c r="B643" t="s">
        <v>8950</v>
      </c>
      <c r="C643">
        <v>6</v>
      </c>
      <c r="D643">
        <v>507</v>
      </c>
      <c r="G643">
        <f>VLOOKUP(D643,[5]Sheet1!$B:$X,16,0)</f>
        <v>48</v>
      </c>
      <c r="H643">
        <f t="shared" si="23"/>
        <v>8</v>
      </c>
      <c r="M643">
        <f>VLOOKUP(B643,[6]Sheet2!$A:$C,3,0)</f>
        <v>2</v>
      </c>
      <c r="N643" t="e">
        <f>VLOOKUP(A643,'[7]Master-April24'!$A:$AP,42,0)</f>
        <v>#N/A</v>
      </c>
    </row>
    <row r="644" spans="1:14" x14ac:dyDescent="0.25">
      <c r="A644" t="s">
        <v>7222</v>
      </c>
      <c r="B644" t="s">
        <v>7218</v>
      </c>
      <c r="C644">
        <v>1</v>
      </c>
      <c r="D644">
        <v>5500</v>
      </c>
      <c r="G644">
        <f>VLOOKUP(D644,[5]Sheet1!$B:$X,16,0)</f>
        <v>8</v>
      </c>
      <c r="H644">
        <f t="shared" si="23"/>
        <v>8</v>
      </c>
      <c r="M644">
        <f>VLOOKUP(B644,[6]Sheet2!$A:$C,3,0)</f>
        <v>2</v>
      </c>
      <c r="N644" t="str">
        <f>VLOOKUP(A644,'[7]Master-April24'!$A:$AP,42,0)</f>
        <v>AWD</v>
      </c>
    </row>
    <row r="645" spans="1:14" x14ac:dyDescent="0.25">
      <c r="A645" t="s">
        <v>1312</v>
      </c>
      <c r="B645" t="s">
        <v>8932</v>
      </c>
      <c r="C645">
        <v>1</v>
      </c>
      <c r="D645">
        <v>267</v>
      </c>
      <c r="G645">
        <f>VLOOKUP(D645,[5]Sheet1!$B:$X,16,0)</f>
        <v>12</v>
      </c>
      <c r="H645">
        <f t="shared" si="23"/>
        <v>12</v>
      </c>
      <c r="M645">
        <f>VLOOKUP(B645,[6]Sheet2!$A:$C,3,0)</f>
        <v>2</v>
      </c>
      <c r="N645" t="e">
        <f>VLOOKUP(A645,'[7]Master-April24'!$A:$AP,42,0)</f>
        <v>#N/A</v>
      </c>
    </row>
    <row r="646" spans="1:14" x14ac:dyDescent="0.25">
      <c r="A646" t="s">
        <v>3135</v>
      </c>
      <c r="B646" t="s">
        <v>7471</v>
      </c>
      <c r="C646">
        <v>1</v>
      </c>
      <c r="D646">
        <v>715</v>
      </c>
      <c r="G646">
        <f>VLOOKUP(D646,[5]Sheet1!$B:$X,16,0)</f>
        <v>12</v>
      </c>
      <c r="H646">
        <f t="shared" si="23"/>
        <v>12</v>
      </c>
      <c r="M646">
        <f>VLOOKUP(B646,[6]Sheet2!$A:$C,3,0)</f>
        <v>2</v>
      </c>
      <c r="N646" t="str">
        <f>VLOOKUP(A646,'[7]Master-April24'!$A:$AP,42,0)</f>
        <v>AWD</v>
      </c>
    </row>
    <row r="647" spans="1:14" x14ac:dyDescent="0.25">
      <c r="A647" t="s">
        <v>2841</v>
      </c>
      <c r="B647" t="s">
        <v>8633</v>
      </c>
      <c r="C647">
        <v>2</v>
      </c>
      <c r="D647">
        <v>552</v>
      </c>
      <c r="G647">
        <f>VLOOKUP(D647,[5]Sheet1!$B:$X,16,0)</f>
        <v>36</v>
      </c>
      <c r="H647">
        <f t="shared" si="23"/>
        <v>18</v>
      </c>
      <c r="M647">
        <f>VLOOKUP(B647,[6]Sheet2!$A:$C,3,0)</f>
        <v>2</v>
      </c>
      <c r="N647" t="str">
        <f>VLOOKUP(A647,'[7]Master-April24'!$A:$AP,42,0)</f>
        <v>AWD</v>
      </c>
    </row>
    <row r="648" spans="1:14" x14ac:dyDescent="0.25">
      <c r="A648" t="s">
        <v>3023</v>
      </c>
      <c r="B648" t="s">
        <v>8922</v>
      </c>
      <c r="C648">
        <v>1</v>
      </c>
      <c r="D648">
        <v>6102</v>
      </c>
      <c r="G648">
        <f>VLOOKUP(D648,[5]Sheet1!$B:$X,16,0)</f>
        <v>36</v>
      </c>
      <c r="H648">
        <f t="shared" si="23"/>
        <v>36</v>
      </c>
      <c r="M648">
        <f>VLOOKUP(B648,[6]Sheet2!$A:$C,3,0)</f>
        <v>2</v>
      </c>
      <c r="N648" t="e">
        <f>VLOOKUP(A648,'[7]Master-April24'!$A:$AP,42,0)</f>
        <v>#N/A</v>
      </c>
    </row>
    <row r="649" spans="1:14" x14ac:dyDescent="0.25">
      <c r="A649" t="s">
        <v>3440</v>
      </c>
      <c r="B649" t="s">
        <v>7524</v>
      </c>
      <c r="C649">
        <v>1</v>
      </c>
      <c r="D649">
        <v>923</v>
      </c>
      <c r="G649">
        <f>VLOOKUP(D649,[5]Sheet1!$B:$X,16,0)</f>
        <v>36</v>
      </c>
      <c r="H649">
        <f t="shared" si="23"/>
        <v>36</v>
      </c>
      <c r="M649">
        <f>VLOOKUP(B649,[6]Sheet2!$A:$C,3,0)</f>
        <v>2</v>
      </c>
      <c r="N649" t="e">
        <f>VLOOKUP(A649,'[7]Master-April24'!$A:$AP,42,0)</f>
        <v>#N/A</v>
      </c>
    </row>
    <row r="650" spans="1:14" x14ac:dyDescent="0.25">
      <c r="A650" t="s">
        <v>1449</v>
      </c>
      <c r="B650" t="s">
        <v>7610</v>
      </c>
      <c r="C650">
        <v>4</v>
      </c>
      <c r="D650">
        <v>3118</v>
      </c>
      <c r="E650">
        <f>VLOOKUP(D650,[5]Sheet1!$B:$X,23,0)</f>
        <v>24</v>
      </c>
      <c r="F650">
        <f>E650/C650</f>
        <v>6</v>
      </c>
      <c r="G650">
        <f>VLOOKUP(D650,[5]Sheet1!$B:$X,16,0)</f>
        <v>144</v>
      </c>
      <c r="H650">
        <f t="shared" si="23"/>
        <v>36</v>
      </c>
      <c r="M650">
        <f>VLOOKUP(B650,[6]Sheet2!$A:$C,3,0)</f>
        <v>2</v>
      </c>
      <c r="N650" t="e">
        <f>VLOOKUP(A650,'[7]Master-April24'!$A:$AP,42,0)</f>
        <v>#N/A</v>
      </c>
    </row>
    <row r="651" spans="1:14" x14ac:dyDescent="0.25">
      <c r="A651" t="s">
        <v>2731</v>
      </c>
      <c r="B651" t="s">
        <v>8992</v>
      </c>
      <c r="C651">
        <v>2</v>
      </c>
      <c r="D651">
        <v>533</v>
      </c>
      <c r="E651">
        <f>VLOOKUP(D651,[5]Sheet1!$B:$X,23,0)</f>
        <v>24</v>
      </c>
      <c r="F651">
        <f>E651/C651</f>
        <v>12</v>
      </c>
      <c r="G651">
        <f>VLOOKUP(D651,[5]Sheet1!$B:$X,16,0)</f>
        <v>72</v>
      </c>
      <c r="H651">
        <f t="shared" si="23"/>
        <v>36</v>
      </c>
      <c r="M651">
        <f>VLOOKUP(B651,[6]Sheet2!$A:$C,3,0)</f>
        <v>2</v>
      </c>
      <c r="N651" t="e">
        <f>VLOOKUP(A651,'[7]Master-April24'!$A:$AP,42,0)</f>
        <v>#N/A</v>
      </c>
    </row>
    <row r="652" spans="1:14" x14ac:dyDescent="0.25">
      <c r="A652" t="s">
        <v>3969</v>
      </c>
      <c r="B652" t="s">
        <v>7627</v>
      </c>
      <c r="C652">
        <v>1</v>
      </c>
      <c r="D652">
        <v>6802</v>
      </c>
      <c r="E652">
        <f>VLOOKUP(D652,[5]Sheet1!$B:$X,23,0)</f>
        <v>24</v>
      </c>
      <c r="F652">
        <f>E652/C652</f>
        <v>24</v>
      </c>
      <c r="G652">
        <f>VLOOKUP(D652,[5]Sheet1!$B:$X,16,0)</f>
        <v>72</v>
      </c>
      <c r="H652">
        <f t="shared" si="23"/>
        <v>72</v>
      </c>
      <c r="M652">
        <f>VLOOKUP(B652,[6]Sheet2!$A:$C,3,0)</f>
        <v>2</v>
      </c>
      <c r="N652" t="str">
        <f>VLOOKUP(A652,'[7]Master-April24'!$A:$AP,42,0)</f>
        <v>AWD</v>
      </c>
    </row>
    <row r="653" spans="1:14" x14ac:dyDescent="0.25">
      <c r="A653" t="s">
        <v>1309</v>
      </c>
      <c r="B653" t="s">
        <v>7537</v>
      </c>
      <c r="C653">
        <v>1</v>
      </c>
      <c r="D653">
        <v>266</v>
      </c>
      <c r="E653">
        <f>VLOOKUP(D653,[5]Sheet1!$B:$X,23,0)</f>
        <v>12</v>
      </c>
      <c r="F653">
        <f>E653/C653</f>
        <v>12</v>
      </c>
      <c r="G653">
        <f>VLOOKUP(D653,[5]Sheet1!$B:$X,16,0)</f>
        <v>120</v>
      </c>
      <c r="H653">
        <f t="shared" si="23"/>
        <v>120</v>
      </c>
      <c r="M653">
        <f>VLOOKUP(B653,[6]Sheet2!$A:$C,3,0)</f>
        <v>2</v>
      </c>
      <c r="N653" t="str">
        <f>VLOOKUP(A653,'[7]Master-April24'!$A:$AP,42,0)</f>
        <v>AWD</v>
      </c>
    </row>
    <row r="654" spans="1:14" x14ac:dyDescent="0.25">
      <c r="A654" t="s">
        <v>3731</v>
      </c>
      <c r="B654" t="s">
        <v>7434</v>
      </c>
      <c r="C654">
        <v>1</v>
      </c>
      <c r="D654" t="s">
        <v>3730</v>
      </c>
      <c r="E654">
        <f>VLOOKUP(D654,[5]Sheet1!$B:$X,23,0)</f>
        <v>24</v>
      </c>
      <c r="F654">
        <f>E654/C654</f>
        <v>24</v>
      </c>
      <c r="G654">
        <f>VLOOKUP(D654,[5]Sheet1!$B:$X,16,0)</f>
        <v>480</v>
      </c>
      <c r="H654">
        <f t="shared" si="23"/>
        <v>480</v>
      </c>
      <c r="M654">
        <f>VLOOKUP(B654,[6]Sheet2!$A:$C,3,0)</f>
        <v>2</v>
      </c>
      <c r="N654" t="str">
        <f>VLOOKUP(A654,'[7]Master-April24'!$A:$AP,42,0)</f>
        <v>AWD</v>
      </c>
    </row>
    <row r="655" spans="1:14" x14ac:dyDescent="0.25">
      <c r="A655" t="s">
        <v>2441</v>
      </c>
      <c r="B655" t="s">
        <v>7566</v>
      </c>
      <c r="C655">
        <v>1</v>
      </c>
      <c r="D655">
        <v>5039</v>
      </c>
      <c r="G655">
        <f>VLOOKUP(D655,[5]Sheet1!$B:$X,16,0)</f>
        <v>6</v>
      </c>
      <c r="H655">
        <f t="shared" si="23"/>
        <v>6</v>
      </c>
      <c r="M655">
        <f>VLOOKUP(B655,[6]Sheet2!$A:$C,3,0)</f>
        <v>6</v>
      </c>
      <c r="N655" t="e">
        <f>VLOOKUP(A655,'[7]Master-April24'!$A:$AP,42,0)</f>
        <v>#N/A</v>
      </c>
    </row>
    <row r="656" spans="1:14" x14ac:dyDescent="0.25">
      <c r="A656" t="s">
        <v>2958</v>
      </c>
      <c r="B656" t="s">
        <v>8143</v>
      </c>
      <c r="C656">
        <v>1</v>
      </c>
      <c r="D656">
        <v>6010</v>
      </c>
      <c r="G656">
        <f>VLOOKUP(D656,[5]Sheet1!$B:$X,16,0)</f>
        <v>12</v>
      </c>
      <c r="H656">
        <f t="shared" si="23"/>
        <v>12</v>
      </c>
      <c r="M656">
        <f>VLOOKUP(B656,[6]Sheet2!$A:$C,3,0)</f>
        <v>1</v>
      </c>
      <c r="N656" t="str">
        <f>VLOOKUP(A656,'[7]Master-April24'!$A:$AP,42,0)</f>
        <v>FBA</v>
      </c>
    </row>
    <row r="657" spans="1:14" x14ac:dyDescent="0.25">
      <c r="A657" t="s">
        <v>2501</v>
      </c>
      <c r="B657" t="s">
        <v>7529</v>
      </c>
      <c r="C657">
        <v>1</v>
      </c>
      <c r="D657">
        <v>5067</v>
      </c>
      <c r="G657" t="e">
        <f>VLOOKUP(D657,[5]Sheet1!$B:$X,16,0)</f>
        <v>#N/A</v>
      </c>
      <c r="H657" t="e">
        <f t="shared" si="23"/>
        <v>#N/A</v>
      </c>
      <c r="M657">
        <f>VLOOKUP(B657,[6]Sheet2!$A:$C,3,0)</f>
        <v>1</v>
      </c>
      <c r="N657" t="str">
        <f>VLOOKUP(A657,'[7]Master-April24'!$A:$AP,42,0)</f>
        <v>AWD</v>
      </c>
    </row>
    <row r="658" spans="1:14" x14ac:dyDescent="0.25">
      <c r="A658" t="s">
        <v>7484</v>
      </c>
      <c r="B658" t="s">
        <v>7472</v>
      </c>
      <c r="C658">
        <v>1</v>
      </c>
      <c r="D658">
        <v>3300</v>
      </c>
      <c r="G658">
        <f>VLOOKUP(D658,[5]Sheet1!$B:$X,16,0)</f>
        <v>36</v>
      </c>
      <c r="H658">
        <f t="shared" si="23"/>
        <v>36</v>
      </c>
      <c r="M658">
        <f>VLOOKUP(B658,[6]Sheet2!$A:$C,3,0)</f>
        <v>1</v>
      </c>
      <c r="N658" t="str">
        <f>VLOOKUP(A658,'[7]Master-April24'!$A:$AP,42,0)</f>
        <v>AWD</v>
      </c>
    </row>
    <row r="659" spans="1:14" x14ac:dyDescent="0.25">
      <c r="A659" t="s">
        <v>1419</v>
      </c>
      <c r="B659" t="s">
        <v>7609</v>
      </c>
      <c r="C659">
        <v>4</v>
      </c>
      <c r="D659">
        <v>3108</v>
      </c>
      <c r="E659">
        <f>VLOOKUP(D659,[5]Sheet1!$B:$X,23,0)</f>
        <v>24</v>
      </c>
      <c r="F659">
        <f t="shared" ref="F659:F672" si="24">E659/C659</f>
        <v>6</v>
      </c>
      <c r="G659">
        <f>VLOOKUP(D659,[5]Sheet1!$B:$X,16,0)</f>
        <v>144</v>
      </c>
      <c r="H659">
        <f t="shared" si="23"/>
        <v>36</v>
      </c>
      <c r="M659">
        <f>VLOOKUP(B659,[6]Sheet2!$A:$C,3,0)</f>
        <v>1</v>
      </c>
      <c r="N659" t="e">
        <f>VLOOKUP(A659,'[7]Master-April24'!$A:$AP,42,0)</f>
        <v>#N/A</v>
      </c>
    </row>
    <row r="660" spans="1:14" x14ac:dyDescent="0.25">
      <c r="A660" t="s">
        <v>4857</v>
      </c>
      <c r="B660" t="s">
        <v>8028</v>
      </c>
      <c r="C660">
        <v>2</v>
      </c>
      <c r="D660">
        <v>2211</v>
      </c>
      <c r="E660">
        <f>VLOOKUP(D660,[5]Sheet1!$B:$X,23,0)</f>
        <v>24</v>
      </c>
      <c r="F660">
        <f t="shared" si="24"/>
        <v>12</v>
      </c>
      <c r="G660">
        <f>VLOOKUP(D660,[5]Sheet1!$B:$X,16,0)</f>
        <v>144</v>
      </c>
      <c r="H660">
        <f t="shared" si="23"/>
        <v>72</v>
      </c>
      <c r="M660">
        <f>VLOOKUP(B660,[6]Sheet2!$A:$C,3,0)</f>
        <v>1</v>
      </c>
      <c r="N660" t="e">
        <f>VLOOKUP(A660,'[7]Master-April24'!$A:$AP,42,0)</f>
        <v>#N/A</v>
      </c>
    </row>
    <row r="661" spans="1:14" x14ac:dyDescent="0.25">
      <c r="A661" t="s">
        <v>1330</v>
      </c>
      <c r="B661" t="s">
        <v>8968</v>
      </c>
      <c r="C661">
        <v>2</v>
      </c>
      <c r="D661">
        <v>273</v>
      </c>
      <c r="E661">
        <f>VLOOKUP(D661,[5]Sheet1!$B:$X,23,0)</f>
        <v>24</v>
      </c>
      <c r="F661">
        <f t="shared" si="24"/>
        <v>12</v>
      </c>
      <c r="G661">
        <f>VLOOKUP(D661,[5]Sheet1!$B:$X,16,0)</f>
        <v>144</v>
      </c>
      <c r="H661">
        <f t="shared" si="23"/>
        <v>72</v>
      </c>
      <c r="M661">
        <f>VLOOKUP(B661,[6]Sheet2!$A:$C,3,0)</f>
        <v>1</v>
      </c>
      <c r="N661" t="e">
        <f>VLOOKUP(A661,'[7]Master-April24'!$A:$AP,42,0)</f>
        <v>#N/A</v>
      </c>
    </row>
    <row r="662" spans="1:14" x14ac:dyDescent="0.25">
      <c r="A662" t="s">
        <v>3145</v>
      </c>
      <c r="B662" t="s">
        <v>8980</v>
      </c>
      <c r="C662">
        <v>2</v>
      </c>
      <c r="D662">
        <v>718</v>
      </c>
      <c r="E662">
        <f>VLOOKUP(D662,[5]Sheet1!$B:$X,23,0)</f>
        <v>24</v>
      </c>
      <c r="F662">
        <f t="shared" si="24"/>
        <v>12</v>
      </c>
      <c r="G662">
        <f>VLOOKUP(D662,[5]Sheet1!$B:$X,16,0)</f>
        <v>144</v>
      </c>
      <c r="H662">
        <f t="shared" si="23"/>
        <v>72</v>
      </c>
      <c r="M662">
        <f>VLOOKUP(B662,[6]Sheet2!$A:$C,3,0)</f>
        <v>1</v>
      </c>
      <c r="N662" t="e">
        <f>VLOOKUP(A662,'[7]Master-April24'!$A:$AP,42,0)</f>
        <v>#N/A</v>
      </c>
    </row>
    <row r="663" spans="1:14" x14ac:dyDescent="0.25">
      <c r="A663" t="s">
        <v>2523</v>
      </c>
      <c r="B663" t="s">
        <v>8927</v>
      </c>
      <c r="C663">
        <v>1</v>
      </c>
      <c r="D663">
        <v>5075</v>
      </c>
      <c r="E663">
        <f>VLOOKUP(D663,[5]Sheet1!$B:$X,23,0)</f>
        <v>24</v>
      </c>
      <c r="F663">
        <f t="shared" si="24"/>
        <v>24</v>
      </c>
      <c r="G663">
        <f>VLOOKUP(D663,[5]Sheet1!$B:$X,16,0)</f>
        <v>72</v>
      </c>
      <c r="H663">
        <f t="shared" si="23"/>
        <v>72</v>
      </c>
      <c r="M663">
        <f>VLOOKUP(B663,[6]Sheet2!$A:$C,3,0)</f>
        <v>1</v>
      </c>
      <c r="N663" t="str">
        <f>VLOOKUP(A663,'[7]Master-April24'!$A:$AP,42,0)</f>
        <v>AWD</v>
      </c>
    </row>
    <row r="664" spans="1:14" x14ac:dyDescent="0.25">
      <c r="A664" t="s">
        <v>7315</v>
      </c>
      <c r="B664" t="s">
        <v>7666</v>
      </c>
      <c r="C664">
        <v>1</v>
      </c>
      <c r="D664">
        <v>2347</v>
      </c>
      <c r="E664">
        <f>VLOOKUP(D664,[5]Sheet1!$B:$X,23,0)</f>
        <v>12</v>
      </c>
      <c r="F664">
        <f t="shared" si="24"/>
        <v>12</v>
      </c>
      <c r="G664">
        <f>VLOOKUP(D664,[5]Sheet1!$B:$X,16,0)</f>
        <v>144</v>
      </c>
      <c r="H664">
        <f t="shared" si="23"/>
        <v>144</v>
      </c>
      <c r="M664">
        <f>VLOOKUP(B664,[6]Sheet2!$A:$C,3,0)</f>
        <v>1</v>
      </c>
      <c r="N664" t="e">
        <f>VLOOKUP(A664,'[7]Master-April24'!$A:$AP,42,0)</f>
        <v>#N/A</v>
      </c>
    </row>
    <row r="665" spans="1:14" x14ac:dyDescent="0.25">
      <c r="A665" t="s">
        <v>3255</v>
      </c>
      <c r="B665" t="s">
        <v>8978</v>
      </c>
      <c r="C665">
        <v>2</v>
      </c>
      <c r="D665">
        <v>780</v>
      </c>
      <c r="E665">
        <f>VLOOKUP(D665,[5]Sheet1!$B:$X,23,0)</f>
        <v>24</v>
      </c>
      <c r="F665">
        <f t="shared" si="24"/>
        <v>12</v>
      </c>
      <c r="G665">
        <f>VLOOKUP(D665,[5]Sheet1!$B:$X,16,0)</f>
        <v>288</v>
      </c>
      <c r="H665">
        <f t="shared" si="23"/>
        <v>144</v>
      </c>
      <c r="M665">
        <f>VLOOKUP(B665,[6]Sheet2!$A:$C,3,0)</f>
        <v>1</v>
      </c>
      <c r="N665" t="e">
        <f>VLOOKUP(A665,'[7]Master-April24'!$A:$AP,42,0)</f>
        <v>#N/A</v>
      </c>
    </row>
    <row r="666" spans="1:14" x14ac:dyDescent="0.25">
      <c r="A666" t="s">
        <v>3260</v>
      </c>
      <c r="B666" t="s">
        <v>8979</v>
      </c>
      <c r="C666">
        <v>2</v>
      </c>
      <c r="D666">
        <v>782</v>
      </c>
      <c r="E666">
        <f>VLOOKUP(D666,[5]Sheet1!$B:$X,23,0)</f>
        <v>24</v>
      </c>
      <c r="F666">
        <f t="shared" si="24"/>
        <v>12</v>
      </c>
      <c r="G666">
        <f>VLOOKUP(D666,[5]Sheet1!$B:$X,16,0)</f>
        <v>288</v>
      </c>
      <c r="H666">
        <f t="shared" si="23"/>
        <v>144</v>
      </c>
      <c r="M666">
        <f>VLOOKUP(B666,[6]Sheet2!$A:$C,3,0)</f>
        <v>1</v>
      </c>
      <c r="N666" t="e">
        <f>VLOOKUP(A666,'[7]Master-April24'!$A:$AP,42,0)</f>
        <v>#N/A</v>
      </c>
    </row>
    <row r="667" spans="1:14" x14ac:dyDescent="0.25">
      <c r="A667" t="s">
        <v>6</v>
      </c>
      <c r="B667" t="s">
        <v>7530</v>
      </c>
      <c r="C667">
        <v>1</v>
      </c>
      <c r="D667">
        <v>1200</v>
      </c>
      <c r="E667">
        <f>VLOOKUP(D667,[5]Sheet1!$B:$X,23,0)</f>
        <v>24</v>
      </c>
      <c r="F667">
        <f t="shared" si="24"/>
        <v>24</v>
      </c>
      <c r="G667">
        <f>VLOOKUP(D667,[5]Sheet1!$B:$X,16,0)</f>
        <v>144</v>
      </c>
      <c r="H667">
        <f t="shared" si="23"/>
        <v>144</v>
      </c>
      <c r="M667">
        <f>VLOOKUP(B667,[6]Sheet2!$A:$C,3,0)</f>
        <v>1</v>
      </c>
      <c r="N667" t="e">
        <f>VLOOKUP(A667,'[7]Master-April24'!$A:$AP,42,0)</f>
        <v>#N/A</v>
      </c>
    </row>
    <row r="668" spans="1:14" x14ac:dyDescent="0.25">
      <c r="A668" t="s">
        <v>262</v>
      </c>
      <c r="B668" t="s">
        <v>8938</v>
      </c>
      <c r="C668">
        <v>1</v>
      </c>
      <c r="D668">
        <v>1255</v>
      </c>
      <c r="E668">
        <f>VLOOKUP(D668,[5]Sheet1!$B:$X,23,0)</f>
        <v>24</v>
      </c>
      <c r="F668">
        <f t="shared" si="24"/>
        <v>24</v>
      </c>
      <c r="G668">
        <f>VLOOKUP(D668,[5]Sheet1!$B:$X,16,0)</f>
        <v>144</v>
      </c>
      <c r="H668">
        <f t="shared" si="23"/>
        <v>144</v>
      </c>
      <c r="M668">
        <f>VLOOKUP(B668,[6]Sheet2!$A:$C,3,0)</f>
        <v>1</v>
      </c>
      <c r="N668" t="e">
        <f>VLOOKUP(A668,'[7]Master-April24'!$A:$AP,42,0)</f>
        <v>#N/A</v>
      </c>
    </row>
    <row r="669" spans="1:14" x14ac:dyDescent="0.25">
      <c r="A669" t="s">
        <v>1139</v>
      </c>
      <c r="B669" t="s">
        <v>8031</v>
      </c>
      <c r="C669">
        <v>1</v>
      </c>
      <c r="D669">
        <v>2301</v>
      </c>
      <c r="E669">
        <f>VLOOKUP(D669,[5]Sheet1!$B:$X,23,0)</f>
        <v>24</v>
      </c>
      <c r="F669">
        <f t="shared" si="24"/>
        <v>24</v>
      </c>
      <c r="G669">
        <f>VLOOKUP(D669,[5]Sheet1!$B:$X,16,0)</f>
        <v>144</v>
      </c>
      <c r="H669">
        <f t="shared" si="23"/>
        <v>144</v>
      </c>
      <c r="M669">
        <f>VLOOKUP(B669,[6]Sheet2!$A:$C,3,0)</f>
        <v>1</v>
      </c>
      <c r="N669" t="str">
        <f>VLOOKUP(A669,'[7]Master-April24'!$A:$AP,42,0)</f>
        <v>AWD</v>
      </c>
    </row>
    <row r="670" spans="1:14" x14ac:dyDescent="0.25">
      <c r="A670" t="s">
        <v>3271</v>
      </c>
      <c r="B670" t="s">
        <v>8953</v>
      </c>
      <c r="C670">
        <v>1</v>
      </c>
      <c r="D670">
        <v>787</v>
      </c>
      <c r="E670">
        <f>VLOOKUP(D670,[5]Sheet1!$B:$X,23,0)</f>
        <v>24</v>
      </c>
      <c r="F670">
        <f t="shared" si="24"/>
        <v>24</v>
      </c>
      <c r="G670">
        <f>VLOOKUP(D670,[5]Sheet1!$B:$X,16,0)</f>
        <v>144</v>
      </c>
      <c r="H670">
        <f t="shared" si="23"/>
        <v>144</v>
      </c>
      <c r="M670">
        <f>VLOOKUP(B670,[6]Sheet2!$A:$C,3,0)</f>
        <v>1</v>
      </c>
      <c r="N670" t="e">
        <f>VLOOKUP(A670,'[7]Master-April24'!$A:$AP,42,0)</f>
        <v>#N/A</v>
      </c>
    </row>
    <row r="671" spans="1:14" x14ac:dyDescent="0.25">
      <c r="A671" t="s">
        <v>1600</v>
      </c>
      <c r="B671" t="s">
        <v>7608</v>
      </c>
      <c r="C671">
        <v>4</v>
      </c>
      <c r="D671">
        <v>3185</v>
      </c>
      <c r="E671">
        <f>VLOOKUP(D671,[5]Sheet1!$B:$X,23,0)</f>
        <v>24</v>
      </c>
      <c r="F671">
        <f t="shared" si="24"/>
        <v>6</v>
      </c>
      <c r="G671">
        <f>VLOOKUP(D671,[5]Sheet1!$B:$X,16,0)</f>
        <v>144</v>
      </c>
      <c r="H671">
        <f t="shared" si="23"/>
        <v>36</v>
      </c>
      <c r="M671">
        <f>VLOOKUP(B671,[6]Sheet2!$A:$C,3,0)</f>
        <v>1</v>
      </c>
      <c r="N671" t="e">
        <f>VLOOKUP(A671,'[7]Master-April24'!$A:$AP,42,0)</f>
        <v>#N/A</v>
      </c>
    </row>
    <row r="672" spans="1:14" x14ac:dyDescent="0.25">
      <c r="A672" t="s">
        <v>1884</v>
      </c>
      <c r="B672" t="s">
        <v>7636</v>
      </c>
      <c r="C672">
        <v>1</v>
      </c>
      <c r="D672">
        <v>3470</v>
      </c>
      <c r="E672" t="e">
        <f>VLOOKUP(D672,[5]Sheet1!$B:$X,23,0)</f>
        <v>#N/A</v>
      </c>
      <c r="F672" t="e">
        <f t="shared" si="24"/>
        <v>#N/A</v>
      </c>
      <c r="G672" t="e">
        <f>VLOOKUP(D672,[5]Sheet1!$B:$X,16,0)</f>
        <v>#N/A</v>
      </c>
      <c r="H672" t="e">
        <f t="shared" si="23"/>
        <v>#N/A</v>
      </c>
      <c r="M672">
        <f>VLOOKUP(B672,[6]Sheet2!$A:$C,3,0)</f>
        <v>1</v>
      </c>
      <c r="N672" t="e">
        <f>VLOOKUP(A672,'[7]Master-April24'!$A:$AP,42,0)</f>
        <v>#N/A</v>
      </c>
    </row>
    <row r="673" spans="1:14" x14ac:dyDescent="0.25">
      <c r="A673" t="s">
        <v>6517</v>
      </c>
      <c r="B673" t="s">
        <v>7645</v>
      </c>
      <c r="C673">
        <v>1</v>
      </c>
      <c r="D673">
        <v>6022</v>
      </c>
      <c r="G673">
        <f>VLOOKUP(D673,[5]Sheet1!$B:$X,16,0)</f>
        <v>6</v>
      </c>
      <c r="H673">
        <f t="shared" si="23"/>
        <v>6</v>
      </c>
      <c r="M673">
        <f>VLOOKUP(B673,[6]Sheet2!$A:$C,3,0)</f>
        <v>4</v>
      </c>
      <c r="N673" t="str">
        <f>VLOOKUP(A673,'[7]Master-April24'!$A:$AP,42,0)</f>
        <v>FBA</v>
      </c>
    </row>
    <row r="674" spans="1:14" x14ac:dyDescent="0.25">
      <c r="A674" t="s">
        <v>8793</v>
      </c>
      <c r="B674" t="s">
        <v>9003</v>
      </c>
      <c r="C674">
        <v>6</v>
      </c>
      <c r="D674">
        <v>5050</v>
      </c>
      <c r="G674">
        <f>VLOOKUP(D674,[5]Sheet1!$B:$X,16,0)</f>
        <v>48</v>
      </c>
      <c r="H674">
        <f t="shared" si="23"/>
        <v>8</v>
      </c>
      <c r="M674">
        <f>VLOOKUP(B674,[6]Sheet2!$A:$C,3,0)</f>
        <v>0</v>
      </c>
      <c r="N674" t="e">
        <f>VLOOKUP(A674,'[7]Master-April24'!$A:$AP,42,0)</f>
        <v>#N/A</v>
      </c>
    </row>
    <row r="675" spans="1:14" x14ac:dyDescent="0.25">
      <c r="A675" t="s">
        <v>2823</v>
      </c>
      <c r="B675" t="s">
        <v>7569</v>
      </c>
      <c r="C675">
        <v>6</v>
      </c>
      <c r="D675">
        <v>5493</v>
      </c>
      <c r="G675">
        <f>VLOOKUP(D675,[5]Sheet1!$B:$X,16,0)</f>
        <v>48</v>
      </c>
      <c r="H675">
        <f t="shared" si="23"/>
        <v>8</v>
      </c>
      <c r="M675">
        <f>VLOOKUP(B675,[6]Sheet2!$A:$C,3,0)</f>
        <v>0</v>
      </c>
      <c r="N675" t="e">
        <f>VLOOKUP(A675,'[7]Master-April24'!$A:$AP,42,0)</f>
        <v>#N/A</v>
      </c>
    </row>
    <row r="676" spans="1:14" x14ac:dyDescent="0.25">
      <c r="A676" t="s">
        <v>7219</v>
      </c>
      <c r="B676" t="s">
        <v>7161</v>
      </c>
      <c r="C676">
        <v>1</v>
      </c>
      <c r="D676">
        <v>5502</v>
      </c>
      <c r="G676">
        <f>VLOOKUP(D676,[5]Sheet1!$B:$X,16,0)</f>
        <v>8</v>
      </c>
      <c r="H676">
        <f t="shared" si="23"/>
        <v>8</v>
      </c>
      <c r="M676">
        <f>VLOOKUP(B676,[6]Sheet2!$A:$C,3,0)</f>
        <v>0</v>
      </c>
      <c r="N676" t="str">
        <f>VLOOKUP(A676,'[7]Master-April24'!$A:$AP,42,0)</f>
        <v>AWD</v>
      </c>
    </row>
    <row r="677" spans="1:14" x14ac:dyDescent="0.25">
      <c r="A677" t="s">
        <v>8784</v>
      </c>
      <c r="B677" t="s">
        <v>9011</v>
      </c>
      <c r="C677">
        <v>1</v>
      </c>
      <c r="D677">
        <v>2157</v>
      </c>
      <c r="G677">
        <f>VLOOKUP(D677,[5]Sheet1!$B:$X,16,0)</f>
        <v>12</v>
      </c>
      <c r="H677">
        <f t="shared" si="23"/>
        <v>12</v>
      </c>
      <c r="M677">
        <f>VLOOKUP(B677,[6]Sheet2!$A:$C,3,0)</f>
        <v>0</v>
      </c>
      <c r="N677" t="e">
        <f>VLOOKUP(A677,'[7]Master-April24'!$A:$AP,42,0)</f>
        <v>#N/A</v>
      </c>
    </row>
    <row r="678" spans="1:14" x14ac:dyDescent="0.25">
      <c r="A678" t="s">
        <v>2071</v>
      </c>
      <c r="B678" t="s">
        <v>7902</v>
      </c>
      <c r="C678">
        <v>1</v>
      </c>
      <c r="D678">
        <v>3914</v>
      </c>
      <c r="G678">
        <f>VLOOKUP(D678,[5]Sheet1!$B:$X,16,0)</f>
        <v>12</v>
      </c>
      <c r="H678">
        <f t="shared" si="23"/>
        <v>12</v>
      </c>
      <c r="M678">
        <f>VLOOKUP(B678,[6]Sheet2!$A:$C,3,0)</f>
        <v>0</v>
      </c>
      <c r="N678" t="str">
        <f>VLOOKUP(A678,'[7]Master-April24'!$A:$AP,42,0)</f>
        <v>AWD</v>
      </c>
    </row>
    <row r="679" spans="1:14" x14ac:dyDescent="0.25">
      <c r="A679" t="s">
        <v>2335</v>
      </c>
      <c r="B679" t="s">
        <v>8923</v>
      </c>
      <c r="C679">
        <v>4</v>
      </c>
      <c r="D679">
        <v>465</v>
      </c>
      <c r="G679">
        <f>VLOOKUP(D679,[5]Sheet1!$B:$X,16,0)</f>
        <v>48</v>
      </c>
      <c r="H679">
        <f t="shared" si="23"/>
        <v>12</v>
      </c>
      <c r="M679">
        <f>VLOOKUP(B679,[6]Sheet2!$A:$C,3,0)</f>
        <v>0</v>
      </c>
      <c r="N679" t="e">
        <f>VLOOKUP(A679,'[7]Master-April24'!$A:$AP,42,0)</f>
        <v>#N/A</v>
      </c>
    </row>
    <row r="680" spans="1:14" x14ac:dyDescent="0.25">
      <c r="A680" t="s">
        <v>2554</v>
      </c>
      <c r="B680" t="s">
        <v>7602</v>
      </c>
      <c r="C680">
        <v>4</v>
      </c>
      <c r="D680">
        <v>508</v>
      </c>
      <c r="G680">
        <f>VLOOKUP(D680,[5]Sheet1!$B:$X,16,0)</f>
        <v>48</v>
      </c>
      <c r="H680">
        <f t="shared" si="23"/>
        <v>12</v>
      </c>
      <c r="M680">
        <f>VLOOKUP(B680,[6]Sheet2!$A:$C,3,0)</f>
        <v>0</v>
      </c>
      <c r="N680" t="str">
        <f>VLOOKUP(A680,'[7]Master-April24'!$A:$AP,42,0)</f>
        <v>AWD</v>
      </c>
    </row>
    <row r="681" spans="1:14" x14ac:dyDescent="0.25">
      <c r="A681" t="s">
        <v>2853</v>
      </c>
      <c r="B681" t="s">
        <v>8974</v>
      </c>
      <c r="C681">
        <v>2</v>
      </c>
      <c r="D681">
        <v>557</v>
      </c>
      <c r="G681">
        <f>VLOOKUP(D681,[5]Sheet1!$B:$X,16,0)</f>
        <v>24</v>
      </c>
      <c r="H681">
        <f t="shared" si="23"/>
        <v>12</v>
      </c>
      <c r="M681">
        <f>VLOOKUP(B681,[6]Sheet2!$A:$C,3,0)</f>
        <v>0</v>
      </c>
      <c r="N681" t="str">
        <f>VLOOKUP(A681,'[7]Master-April24'!$A:$AP,42,0)</f>
        <v>AWD</v>
      </c>
    </row>
    <row r="682" spans="1:14" x14ac:dyDescent="0.25">
      <c r="A682" t="s">
        <v>3083</v>
      </c>
      <c r="B682" t="s">
        <v>7533</v>
      </c>
      <c r="C682">
        <v>1</v>
      </c>
      <c r="D682">
        <v>700</v>
      </c>
      <c r="G682">
        <f>VLOOKUP(D682,[5]Sheet1!$B:$X,16,0)</f>
        <v>12</v>
      </c>
      <c r="H682">
        <f t="shared" si="23"/>
        <v>12</v>
      </c>
      <c r="M682">
        <f>VLOOKUP(B682,[6]Sheet2!$A:$C,3,0)</f>
        <v>0</v>
      </c>
      <c r="N682" t="e">
        <f>VLOOKUP(A682,'[7]Master-April24'!$A:$AP,42,0)</f>
        <v>#N/A</v>
      </c>
    </row>
    <row r="683" spans="1:14" x14ac:dyDescent="0.25">
      <c r="A683" t="s">
        <v>2607</v>
      </c>
      <c r="B683" t="s">
        <v>7599</v>
      </c>
      <c r="C683">
        <v>2</v>
      </c>
      <c r="D683">
        <v>511</v>
      </c>
      <c r="G683">
        <f>VLOOKUP(D683,[5]Sheet1!$B:$X,16,0)</f>
        <v>36</v>
      </c>
      <c r="H683">
        <f t="shared" si="23"/>
        <v>18</v>
      </c>
      <c r="M683">
        <f>VLOOKUP(B683,[6]Sheet2!$A:$C,3,0)</f>
        <v>0</v>
      </c>
      <c r="N683" t="e">
        <f>VLOOKUP(A683,'[7]Master-April24'!$A:$AP,42,0)</f>
        <v>#N/A</v>
      </c>
    </row>
    <row r="684" spans="1:14" x14ac:dyDescent="0.25">
      <c r="A684" t="s">
        <v>3904</v>
      </c>
      <c r="B684" t="s">
        <v>8996</v>
      </c>
      <c r="C684">
        <v>2</v>
      </c>
      <c r="D684">
        <v>566</v>
      </c>
      <c r="G684">
        <f>VLOOKUP(D684,[5]Sheet1!$B:$X,16,0)</f>
        <v>36</v>
      </c>
      <c r="H684">
        <f t="shared" si="23"/>
        <v>18</v>
      </c>
      <c r="M684">
        <f>VLOOKUP(B684,[6]Sheet2!$A:$C,3,0)</f>
        <v>0</v>
      </c>
      <c r="N684" t="e">
        <f>VLOOKUP(A684,'[7]Master-April24'!$A:$AP,42,0)</f>
        <v>#N/A</v>
      </c>
    </row>
    <row r="685" spans="1:14" x14ac:dyDescent="0.25">
      <c r="A685" t="s">
        <v>7313</v>
      </c>
      <c r="B685" t="s">
        <v>7675</v>
      </c>
      <c r="C685">
        <v>2</v>
      </c>
      <c r="D685">
        <v>60756</v>
      </c>
      <c r="G685">
        <f>VLOOKUP(D685,[5]Sheet1!$B:$X,16,0)</f>
        <v>36</v>
      </c>
      <c r="H685">
        <f t="shared" si="23"/>
        <v>18</v>
      </c>
      <c r="M685">
        <f>VLOOKUP(B685,[6]Sheet2!$A:$C,3,0)</f>
        <v>0</v>
      </c>
      <c r="N685" t="str">
        <f>VLOOKUP(A685,'[7]Master-April24'!$A:$AP,42,0)</f>
        <v>AWD</v>
      </c>
    </row>
    <row r="686" spans="1:14" x14ac:dyDescent="0.25">
      <c r="A686" t="s">
        <v>2444</v>
      </c>
      <c r="B686" t="s">
        <v>7562</v>
      </c>
      <c r="C686">
        <v>4</v>
      </c>
      <c r="D686">
        <v>503</v>
      </c>
      <c r="E686">
        <f>VLOOKUP(D686,[5]Sheet1!$B:$X,23,0)</f>
        <v>24</v>
      </c>
      <c r="F686">
        <f>E686/C686</f>
        <v>6</v>
      </c>
      <c r="G686">
        <f>VLOOKUP(D686,[5]Sheet1!$B:$X,16,0)</f>
        <v>72</v>
      </c>
      <c r="H686">
        <f t="shared" si="23"/>
        <v>18</v>
      </c>
      <c r="M686">
        <f>VLOOKUP(B686,[6]Sheet2!$A:$C,3,0)</f>
        <v>0</v>
      </c>
      <c r="N686" t="str">
        <f>VLOOKUP(A686,'[7]Master-April24'!$A:$AP,42,0)</f>
        <v>AWD</v>
      </c>
    </row>
    <row r="687" spans="1:14" x14ac:dyDescent="0.25">
      <c r="A687" t="s">
        <v>2471</v>
      </c>
      <c r="B687" t="s">
        <v>8915</v>
      </c>
      <c r="C687">
        <v>1</v>
      </c>
      <c r="D687">
        <v>5049</v>
      </c>
      <c r="G687" t="e">
        <f>VLOOKUP(D687,[5]Sheet1!$B:$X,16,0)</f>
        <v>#N/A</v>
      </c>
      <c r="H687" t="e">
        <f t="shared" si="23"/>
        <v>#N/A</v>
      </c>
      <c r="M687">
        <f>VLOOKUP(B687,[6]Sheet2!$A:$C,3,0)</f>
        <v>0</v>
      </c>
      <c r="N687" t="e">
        <f>VLOOKUP(A687,'[7]Master-April24'!$A:$AP,42,0)</f>
        <v>#N/A</v>
      </c>
    </row>
    <row r="688" spans="1:14" x14ac:dyDescent="0.25">
      <c r="A688" t="s">
        <v>2696</v>
      </c>
      <c r="B688" t="s">
        <v>8919</v>
      </c>
      <c r="C688">
        <v>1</v>
      </c>
      <c r="D688">
        <v>523</v>
      </c>
      <c r="G688">
        <f>VLOOKUP(D688,[5]Sheet1!$B:$X,16,0)</f>
        <v>24</v>
      </c>
      <c r="H688">
        <f t="shared" si="23"/>
        <v>24</v>
      </c>
      <c r="M688">
        <f>VLOOKUP(B688,[6]Sheet2!$A:$C,3,0)</f>
        <v>0</v>
      </c>
      <c r="N688" t="e">
        <f>VLOOKUP(A688,'[7]Master-April24'!$A:$AP,42,0)</f>
        <v>#N/A</v>
      </c>
    </row>
    <row r="689" spans="1:14" x14ac:dyDescent="0.25">
      <c r="A689" t="s">
        <v>1217</v>
      </c>
      <c r="B689" t="s">
        <v>8956</v>
      </c>
      <c r="C689">
        <v>3</v>
      </c>
      <c r="D689">
        <v>2402</v>
      </c>
      <c r="E689">
        <f>VLOOKUP(D689,[5]Sheet1!$B:$X,23,0)</f>
        <v>24</v>
      </c>
      <c r="F689">
        <f>E689/C689</f>
        <v>8</v>
      </c>
      <c r="G689">
        <f>VLOOKUP(D689,[5]Sheet1!$B:$X,16,0)</f>
        <v>72</v>
      </c>
      <c r="H689">
        <f t="shared" si="23"/>
        <v>24</v>
      </c>
      <c r="M689">
        <f>VLOOKUP(B689,[6]Sheet2!$A:$C,3,0)</f>
        <v>0</v>
      </c>
      <c r="N689" t="e">
        <f>VLOOKUP(A689,'[7]Master-April24'!$A:$AP,42,0)</f>
        <v>#N/A</v>
      </c>
    </row>
    <row r="690" spans="1:14" x14ac:dyDescent="0.25">
      <c r="A690" t="s">
        <v>2684</v>
      </c>
      <c r="B690" t="s">
        <v>7511</v>
      </c>
      <c r="C690">
        <v>1</v>
      </c>
      <c r="D690">
        <v>517</v>
      </c>
      <c r="G690">
        <f>VLOOKUP(D690,[5]Sheet1!$B:$X,16,0)</f>
        <v>36</v>
      </c>
      <c r="H690">
        <f t="shared" si="23"/>
        <v>36</v>
      </c>
      <c r="M690">
        <f>VLOOKUP(B690,[6]Sheet2!$A:$C,3,0)</f>
        <v>0</v>
      </c>
      <c r="N690" t="str">
        <f>VLOOKUP(A690,'[7]Master-April24'!$A:$AP,42,0)</f>
        <v>AWD</v>
      </c>
    </row>
    <row r="691" spans="1:14" x14ac:dyDescent="0.25">
      <c r="A691" t="s">
        <v>2873</v>
      </c>
      <c r="B691" t="s">
        <v>7509</v>
      </c>
      <c r="C691">
        <v>1</v>
      </c>
      <c r="D691">
        <v>566</v>
      </c>
      <c r="G691">
        <f>VLOOKUP(D691,[5]Sheet1!$B:$X,16,0)</f>
        <v>36</v>
      </c>
      <c r="H691">
        <f t="shared" si="23"/>
        <v>36</v>
      </c>
      <c r="M691">
        <f>VLOOKUP(B691,[6]Sheet2!$A:$C,3,0)</f>
        <v>0</v>
      </c>
      <c r="N691" t="e">
        <f>VLOOKUP(A691,'[7]Master-April24'!$A:$AP,42,0)</f>
        <v>#N/A</v>
      </c>
    </row>
    <row r="692" spans="1:14" x14ac:dyDescent="0.25">
      <c r="A692" t="s">
        <v>2714</v>
      </c>
      <c r="B692" t="s">
        <v>8911</v>
      </c>
      <c r="C692">
        <v>1</v>
      </c>
      <c r="D692">
        <v>528</v>
      </c>
      <c r="G692">
        <f>VLOOKUP(D692,[5]Sheet1!$B:$X,16,0)</f>
        <v>48</v>
      </c>
      <c r="H692">
        <f t="shared" si="23"/>
        <v>48</v>
      </c>
      <c r="M692">
        <f>VLOOKUP(B692,[6]Sheet2!$A:$C,3,0)</f>
        <v>0</v>
      </c>
      <c r="N692" t="e">
        <f>VLOOKUP(A692,'[7]Master-April24'!$A:$AP,42,0)</f>
        <v>#N/A</v>
      </c>
    </row>
    <row r="693" spans="1:14" x14ac:dyDescent="0.25">
      <c r="A693" t="s">
        <v>2843</v>
      </c>
      <c r="B693" t="s">
        <v>7512</v>
      </c>
      <c r="C693">
        <v>1</v>
      </c>
      <c r="D693">
        <v>554</v>
      </c>
      <c r="G693">
        <f>VLOOKUP(D693,[5]Sheet1!$B:$X,16,0)</f>
        <v>48</v>
      </c>
      <c r="H693">
        <f t="shared" si="23"/>
        <v>48</v>
      </c>
      <c r="M693">
        <f>VLOOKUP(B693,[6]Sheet2!$A:$C,3,0)</f>
        <v>0</v>
      </c>
      <c r="N693" t="e">
        <f>VLOOKUP(A693,'[7]Master-April24'!$A:$AP,42,0)</f>
        <v>#N/A</v>
      </c>
    </row>
    <row r="694" spans="1:14" x14ac:dyDescent="0.25">
      <c r="A694" t="s">
        <v>2995</v>
      </c>
      <c r="B694" t="s">
        <v>7573</v>
      </c>
      <c r="C694">
        <v>3</v>
      </c>
      <c r="D694">
        <v>604</v>
      </c>
      <c r="E694">
        <f>VLOOKUP(D694,[5]Sheet1!$B:$X,23,0)</f>
        <v>24</v>
      </c>
      <c r="F694">
        <f t="shared" ref="F694:F728" si="25">E694/C694</f>
        <v>8</v>
      </c>
      <c r="G694">
        <f>VLOOKUP(D694,[5]Sheet1!$B:$X,16,0)</f>
        <v>144</v>
      </c>
      <c r="H694">
        <f t="shared" si="23"/>
        <v>48</v>
      </c>
      <c r="M694">
        <f>VLOOKUP(B694,[6]Sheet2!$A:$C,3,0)</f>
        <v>0</v>
      </c>
      <c r="N694" t="e">
        <f>VLOOKUP(A694,'[7]Master-April24'!$A:$AP,42,0)</f>
        <v>#N/A</v>
      </c>
    </row>
    <row r="695" spans="1:14" x14ac:dyDescent="0.25">
      <c r="A695" t="s">
        <v>3045</v>
      </c>
      <c r="B695" t="s">
        <v>8952</v>
      </c>
      <c r="C695">
        <v>3</v>
      </c>
      <c r="D695">
        <v>623</v>
      </c>
      <c r="E695">
        <f>VLOOKUP(D695,[5]Sheet1!$B:$X,23,0)</f>
        <v>24</v>
      </c>
      <c r="F695">
        <f t="shared" si="25"/>
        <v>8</v>
      </c>
      <c r="G695">
        <f>VLOOKUP(D695,[5]Sheet1!$B:$X,16,0)</f>
        <v>144</v>
      </c>
      <c r="H695">
        <f t="shared" si="23"/>
        <v>48</v>
      </c>
      <c r="M695">
        <f>VLOOKUP(B695,[6]Sheet2!$A:$C,3,0)</f>
        <v>0</v>
      </c>
      <c r="N695" t="e">
        <f>VLOOKUP(A695,'[7]Master-April24'!$A:$AP,42,0)</f>
        <v>#N/A</v>
      </c>
    </row>
    <row r="696" spans="1:14" x14ac:dyDescent="0.25">
      <c r="A696" t="s">
        <v>8606</v>
      </c>
      <c r="B696" t="s">
        <v>9019</v>
      </c>
      <c r="C696">
        <v>1</v>
      </c>
      <c r="D696">
        <v>1212</v>
      </c>
      <c r="E696">
        <f>VLOOKUP(D696,[5]Sheet1!$B:$X,23,0)</f>
        <v>12</v>
      </c>
      <c r="F696">
        <f t="shared" si="25"/>
        <v>12</v>
      </c>
      <c r="G696">
        <f>VLOOKUP(D696,[5]Sheet1!$B:$X,16,0)</f>
        <v>48</v>
      </c>
      <c r="H696">
        <f t="shared" si="23"/>
        <v>48</v>
      </c>
      <c r="M696">
        <f>VLOOKUP(B696,[6]Sheet2!$A:$C,3,0)</f>
        <v>0</v>
      </c>
      <c r="N696" t="e">
        <f>VLOOKUP(A696,'[7]Master-April24'!$A:$AP,42,0)</f>
        <v>#N/A</v>
      </c>
    </row>
    <row r="697" spans="1:14" x14ac:dyDescent="0.25">
      <c r="A697" t="s">
        <v>7411</v>
      </c>
      <c r="B697" t="s">
        <v>7664</v>
      </c>
      <c r="C697">
        <v>1</v>
      </c>
      <c r="D697">
        <v>2348</v>
      </c>
      <c r="E697">
        <f>VLOOKUP(D697,[5]Sheet1!$B:$X,23,0)</f>
        <v>12</v>
      </c>
      <c r="F697">
        <f t="shared" si="25"/>
        <v>12</v>
      </c>
      <c r="G697">
        <f>VLOOKUP(D697,[5]Sheet1!$B:$X,16,0)</f>
        <v>48</v>
      </c>
      <c r="H697">
        <f t="shared" si="23"/>
        <v>48</v>
      </c>
      <c r="M697">
        <f>VLOOKUP(B697,[6]Sheet2!$A:$C,3,0)</f>
        <v>0</v>
      </c>
      <c r="N697" t="e">
        <f>VLOOKUP(A697,'[7]Master-April24'!$A:$AP,42,0)</f>
        <v>#N/A</v>
      </c>
    </row>
    <row r="698" spans="1:14" x14ac:dyDescent="0.25">
      <c r="A698" t="s">
        <v>8607</v>
      </c>
      <c r="B698" t="s">
        <v>9020</v>
      </c>
      <c r="C698">
        <v>4</v>
      </c>
      <c r="D698">
        <v>1218</v>
      </c>
      <c r="E698">
        <f>VLOOKUP(D698,[5]Sheet1!$B:$X,23,0)</f>
        <v>24</v>
      </c>
      <c r="F698">
        <f t="shared" si="25"/>
        <v>6</v>
      </c>
      <c r="G698">
        <f>VLOOKUP(D698,[5]Sheet1!$B:$X,16,0)</f>
        <v>288</v>
      </c>
      <c r="H698">
        <f t="shared" si="23"/>
        <v>72</v>
      </c>
      <c r="M698">
        <f>VLOOKUP(B698,[6]Sheet2!$A:$C,3,0)</f>
        <v>0</v>
      </c>
      <c r="N698" t="e">
        <f>VLOOKUP(A698,'[7]Master-April24'!$A:$AP,42,0)</f>
        <v>#N/A</v>
      </c>
    </row>
    <row r="699" spans="1:14" x14ac:dyDescent="0.25">
      <c r="A699" t="s">
        <v>148</v>
      </c>
      <c r="B699" t="s">
        <v>8909</v>
      </c>
      <c r="C699">
        <v>1</v>
      </c>
      <c r="D699">
        <v>1202</v>
      </c>
      <c r="E699">
        <f>VLOOKUP(D699,[5]Sheet1!$B:$X,23,0)</f>
        <v>12</v>
      </c>
      <c r="F699">
        <f t="shared" si="25"/>
        <v>12</v>
      </c>
      <c r="G699">
        <f>VLOOKUP(D699,[5]Sheet1!$B:$X,16,0)</f>
        <v>72</v>
      </c>
      <c r="H699">
        <f t="shared" si="23"/>
        <v>72</v>
      </c>
      <c r="M699">
        <f>VLOOKUP(B699,[6]Sheet2!$A:$C,3,0)</f>
        <v>0</v>
      </c>
      <c r="N699" t="e">
        <f>VLOOKUP(A699,'[7]Master-April24'!$A:$AP,42,0)</f>
        <v>#N/A</v>
      </c>
    </row>
    <row r="700" spans="1:14" x14ac:dyDescent="0.25">
      <c r="A700" t="s">
        <v>383</v>
      </c>
      <c r="B700" t="s">
        <v>7596</v>
      </c>
      <c r="C700">
        <v>2</v>
      </c>
      <c r="D700">
        <v>1501</v>
      </c>
      <c r="E700">
        <f>VLOOKUP(D700,[5]Sheet1!$B:$X,23,0)</f>
        <v>24</v>
      </c>
      <c r="F700">
        <f t="shared" si="25"/>
        <v>12</v>
      </c>
      <c r="G700">
        <f>VLOOKUP(D700,[5]Sheet1!$B:$X,16,0)</f>
        <v>144</v>
      </c>
      <c r="H700">
        <f t="shared" si="23"/>
        <v>72</v>
      </c>
      <c r="M700">
        <f>VLOOKUP(B700,[6]Sheet2!$A:$C,3,0)</f>
        <v>0</v>
      </c>
      <c r="N700" t="e">
        <f>VLOOKUP(A700,'[7]Master-April24'!$A:$AP,42,0)</f>
        <v>#N/A</v>
      </c>
    </row>
    <row r="701" spans="1:14" x14ac:dyDescent="0.25">
      <c r="A701" t="s">
        <v>1164</v>
      </c>
      <c r="B701" t="s">
        <v>7906</v>
      </c>
      <c r="C701">
        <v>2</v>
      </c>
      <c r="D701">
        <v>2319</v>
      </c>
      <c r="E701">
        <f>VLOOKUP(D701,[5]Sheet1!$B:$X,23,0)</f>
        <v>24</v>
      </c>
      <c r="F701">
        <f t="shared" si="25"/>
        <v>12</v>
      </c>
      <c r="G701">
        <f>VLOOKUP(D701,[5]Sheet1!$B:$X,16,0)</f>
        <v>144</v>
      </c>
      <c r="H701">
        <f t="shared" si="23"/>
        <v>72</v>
      </c>
      <c r="M701">
        <f>VLOOKUP(B701,[6]Sheet2!$A:$C,3,0)</f>
        <v>0</v>
      </c>
      <c r="N701" t="str">
        <f>VLOOKUP(A701,'[7]Master-April24'!$A:$AP,42,0)</f>
        <v>AWD</v>
      </c>
    </row>
    <row r="702" spans="1:14" x14ac:dyDescent="0.25">
      <c r="A702" t="s">
        <v>2617</v>
      </c>
      <c r="B702" t="s">
        <v>8989</v>
      </c>
      <c r="C702">
        <v>2</v>
      </c>
      <c r="D702">
        <v>5131</v>
      </c>
      <c r="E702">
        <f>VLOOKUP(D702,[5]Sheet1!$B:$X,23,0)</f>
        <v>24</v>
      </c>
      <c r="F702">
        <f t="shared" si="25"/>
        <v>12</v>
      </c>
      <c r="G702">
        <f>VLOOKUP(D702,[5]Sheet1!$B:$X,16,0)</f>
        <v>144</v>
      </c>
      <c r="H702">
        <f t="shared" si="23"/>
        <v>72</v>
      </c>
      <c r="M702">
        <f>VLOOKUP(B702,[6]Sheet2!$A:$C,3,0)</f>
        <v>0</v>
      </c>
      <c r="N702" t="e">
        <f>VLOOKUP(A702,'[7]Master-April24'!$A:$AP,42,0)</f>
        <v>#N/A</v>
      </c>
    </row>
    <row r="703" spans="1:14" x14ac:dyDescent="0.25">
      <c r="A703" t="s">
        <v>3399</v>
      </c>
      <c r="B703" t="s">
        <v>7613</v>
      </c>
      <c r="C703">
        <v>2</v>
      </c>
      <c r="D703">
        <v>904</v>
      </c>
      <c r="E703">
        <f>VLOOKUP(D703,[5]Sheet1!$B:$X,23,0)</f>
        <v>24</v>
      </c>
      <c r="F703">
        <f t="shared" si="25"/>
        <v>12</v>
      </c>
      <c r="G703">
        <f>VLOOKUP(D703,[5]Sheet1!$B:$X,16,0)</f>
        <v>144</v>
      </c>
      <c r="H703">
        <f t="shared" si="23"/>
        <v>72</v>
      </c>
      <c r="M703">
        <f>VLOOKUP(B703,[6]Sheet2!$A:$C,3,0)</f>
        <v>0</v>
      </c>
      <c r="N703" t="e">
        <f>VLOOKUP(A703,'[7]Master-April24'!$A:$AP,42,0)</f>
        <v>#N/A</v>
      </c>
    </row>
    <row r="704" spans="1:14" x14ac:dyDescent="0.25">
      <c r="A704" t="s">
        <v>1112</v>
      </c>
      <c r="B704" t="s">
        <v>7527</v>
      </c>
      <c r="C704">
        <v>1</v>
      </c>
      <c r="D704">
        <v>2230</v>
      </c>
      <c r="E704">
        <f>VLOOKUP(D704,[5]Sheet1!$B:$X,23,0)</f>
        <v>24</v>
      </c>
      <c r="F704">
        <f t="shared" si="25"/>
        <v>24</v>
      </c>
      <c r="G704">
        <f>VLOOKUP(D704,[5]Sheet1!$B:$X,16,0)</f>
        <v>72</v>
      </c>
      <c r="H704">
        <f t="shared" si="23"/>
        <v>72</v>
      </c>
      <c r="M704">
        <f>VLOOKUP(B704,[6]Sheet2!$A:$C,3,0)</f>
        <v>0</v>
      </c>
      <c r="N704" t="e">
        <f>VLOOKUP(A704,'[7]Master-April24'!$A:$AP,42,0)</f>
        <v>#N/A</v>
      </c>
    </row>
    <row r="705" spans="1:14" x14ac:dyDescent="0.25">
      <c r="A705" t="s">
        <v>1886</v>
      </c>
      <c r="B705" t="s">
        <v>8955</v>
      </c>
      <c r="C705">
        <v>1</v>
      </c>
      <c r="D705">
        <v>3471</v>
      </c>
      <c r="E705">
        <f>VLOOKUP(D705,[5]Sheet1!$B:$X,23,0)</f>
        <v>24</v>
      </c>
      <c r="F705">
        <f t="shared" si="25"/>
        <v>24</v>
      </c>
      <c r="G705">
        <f>VLOOKUP(D705,[5]Sheet1!$B:$X,16,0)</f>
        <v>72</v>
      </c>
      <c r="H705">
        <f t="shared" si="23"/>
        <v>72</v>
      </c>
      <c r="M705">
        <f>VLOOKUP(B705,[6]Sheet2!$A:$C,3,0)</f>
        <v>0</v>
      </c>
      <c r="N705" t="e">
        <f>VLOOKUP(A705,'[7]Master-April24'!$A:$AP,42,0)</f>
        <v>#N/A</v>
      </c>
    </row>
    <row r="706" spans="1:14" x14ac:dyDescent="0.25">
      <c r="A706" t="s">
        <v>2730</v>
      </c>
      <c r="B706" t="s">
        <v>7898</v>
      </c>
      <c r="C706">
        <v>1</v>
      </c>
      <c r="D706">
        <v>533</v>
      </c>
      <c r="E706">
        <f>VLOOKUP(D706,[5]Sheet1!$B:$X,23,0)</f>
        <v>24</v>
      </c>
      <c r="F706">
        <f t="shared" si="25"/>
        <v>24</v>
      </c>
      <c r="G706">
        <f>VLOOKUP(D706,[5]Sheet1!$B:$X,16,0)</f>
        <v>72</v>
      </c>
      <c r="H706">
        <f t="shared" ref="H706:H769" si="26">G706/C706</f>
        <v>72</v>
      </c>
      <c r="M706">
        <f>VLOOKUP(B706,[6]Sheet2!$A:$C,3,0)</f>
        <v>0</v>
      </c>
      <c r="N706" t="str">
        <f>VLOOKUP(A706,'[7]Master-April24'!$A:$AP,42,0)</f>
        <v>AWD</v>
      </c>
    </row>
    <row r="707" spans="1:14" x14ac:dyDescent="0.25">
      <c r="A707" t="s">
        <v>4025</v>
      </c>
      <c r="B707" t="s">
        <v>9000</v>
      </c>
      <c r="C707">
        <v>1</v>
      </c>
      <c r="D707">
        <v>544</v>
      </c>
      <c r="E707">
        <f>VLOOKUP(D707,[5]Sheet1!$B:$X,23,0)</f>
        <v>24</v>
      </c>
      <c r="F707">
        <f t="shared" si="25"/>
        <v>24</v>
      </c>
      <c r="G707">
        <f>VLOOKUP(D707,[5]Sheet1!$B:$X,16,0)</f>
        <v>72</v>
      </c>
      <c r="H707">
        <f t="shared" si="26"/>
        <v>72</v>
      </c>
      <c r="M707">
        <f>VLOOKUP(B707,[6]Sheet2!$A:$C,3,0)</f>
        <v>0</v>
      </c>
      <c r="N707" t="e">
        <f>VLOOKUP(A707,'[7]Master-April24'!$A:$AP,42,0)</f>
        <v>#N/A</v>
      </c>
    </row>
    <row r="708" spans="1:14" x14ac:dyDescent="0.25">
      <c r="A708" t="s">
        <v>3989</v>
      </c>
      <c r="B708" t="s">
        <v>8993</v>
      </c>
      <c r="C708">
        <v>1</v>
      </c>
      <c r="D708">
        <v>6800</v>
      </c>
      <c r="E708">
        <f>VLOOKUP(D708,[5]Sheet1!$B:$X,23,0)</f>
        <v>24</v>
      </c>
      <c r="F708">
        <f t="shared" si="25"/>
        <v>24</v>
      </c>
      <c r="G708">
        <f>VLOOKUP(D708,[5]Sheet1!$B:$X,16,0)</f>
        <v>72</v>
      </c>
      <c r="H708">
        <f t="shared" si="26"/>
        <v>72</v>
      </c>
      <c r="M708">
        <f>VLOOKUP(B708,[6]Sheet2!$A:$C,3,0)</f>
        <v>0</v>
      </c>
      <c r="N708" t="e">
        <f>VLOOKUP(A708,'[7]Master-April24'!$A:$AP,42,0)</f>
        <v>#N/A</v>
      </c>
    </row>
    <row r="709" spans="1:14" x14ac:dyDescent="0.25">
      <c r="A709" t="s">
        <v>3257</v>
      </c>
      <c r="B709" t="s">
        <v>7601</v>
      </c>
      <c r="C709">
        <v>2</v>
      </c>
      <c r="D709">
        <v>781</v>
      </c>
      <c r="E709">
        <f>VLOOKUP(D709,[5]Sheet1!$B:$X,23,0)</f>
        <v>24</v>
      </c>
      <c r="F709">
        <f t="shared" si="25"/>
        <v>12</v>
      </c>
      <c r="G709">
        <f>VLOOKUP(D709,[5]Sheet1!$B:$X,16,0)</f>
        <v>288</v>
      </c>
      <c r="H709">
        <f t="shared" si="26"/>
        <v>144</v>
      </c>
      <c r="M709">
        <f>VLOOKUP(B709,[6]Sheet2!$A:$C,3,0)</f>
        <v>0</v>
      </c>
      <c r="N709" t="e">
        <f>VLOOKUP(A709,'[7]Master-April24'!$A:$AP,42,0)</f>
        <v>#N/A</v>
      </c>
    </row>
    <row r="710" spans="1:14" x14ac:dyDescent="0.25">
      <c r="A710" t="s">
        <v>179</v>
      </c>
      <c r="B710" t="s">
        <v>8906</v>
      </c>
      <c r="C710">
        <v>1</v>
      </c>
      <c r="D710">
        <v>1213</v>
      </c>
      <c r="E710">
        <f>VLOOKUP(D710,[5]Sheet1!$B:$X,23,0)</f>
        <v>24</v>
      </c>
      <c r="F710">
        <f t="shared" si="25"/>
        <v>24</v>
      </c>
      <c r="G710">
        <f>VLOOKUP(D710,[5]Sheet1!$B:$X,16,0)</f>
        <v>144</v>
      </c>
      <c r="H710">
        <f t="shared" si="26"/>
        <v>144</v>
      </c>
      <c r="M710">
        <f>VLOOKUP(B710,[6]Sheet2!$A:$C,3,0)</f>
        <v>0</v>
      </c>
      <c r="N710" t="e">
        <f>VLOOKUP(A710,'[7]Master-April24'!$A:$AP,42,0)</f>
        <v>#N/A</v>
      </c>
    </row>
    <row r="711" spans="1:14" x14ac:dyDescent="0.25">
      <c r="A711" t="s">
        <v>885</v>
      </c>
      <c r="B711" t="s">
        <v>8008</v>
      </c>
      <c r="C711">
        <v>1</v>
      </c>
      <c r="D711">
        <v>2023</v>
      </c>
      <c r="E711">
        <f>VLOOKUP(D711,[5]Sheet1!$B:$X,23,0)</f>
        <v>24</v>
      </c>
      <c r="F711">
        <f t="shared" si="25"/>
        <v>24</v>
      </c>
      <c r="G711">
        <f>VLOOKUP(D711,[5]Sheet1!$B:$X,16,0)</f>
        <v>144</v>
      </c>
      <c r="H711">
        <f t="shared" si="26"/>
        <v>144</v>
      </c>
      <c r="M711">
        <f>VLOOKUP(B711,[6]Sheet2!$A:$C,3,0)</f>
        <v>0</v>
      </c>
      <c r="N711" t="str">
        <f>VLOOKUP(A711,'[7]Master-April24'!$A:$AP,42,0)</f>
        <v>AWD</v>
      </c>
    </row>
    <row r="712" spans="1:14" x14ac:dyDescent="0.25">
      <c r="A712" t="s">
        <v>1004</v>
      </c>
      <c r="B712" t="s">
        <v>7559</v>
      </c>
      <c r="C712">
        <v>1</v>
      </c>
      <c r="D712">
        <v>2132</v>
      </c>
      <c r="E712">
        <f>VLOOKUP(D712,[5]Sheet1!$B:$X,23,0)</f>
        <v>24</v>
      </c>
      <c r="F712">
        <f t="shared" si="25"/>
        <v>24</v>
      </c>
      <c r="G712">
        <f>VLOOKUP(D712,[5]Sheet1!$B:$X,16,0)</f>
        <v>144</v>
      </c>
      <c r="H712">
        <f t="shared" si="26"/>
        <v>144</v>
      </c>
      <c r="M712">
        <f>VLOOKUP(B712,[6]Sheet2!$A:$C,3,0)</f>
        <v>0</v>
      </c>
      <c r="N712" t="e">
        <f>VLOOKUP(A712,'[7]Master-April24'!$A:$AP,42,0)</f>
        <v>#N/A</v>
      </c>
    </row>
    <row r="713" spans="1:14" x14ac:dyDescent="0.25">
      <c r="A713" t="s">
        <v>1153</v>
      </c>
      <c r="B713" t="s">
        <v>7547</v>
      </c>
      <c r="C713">
        <v>1</v>
      </c>
      <c r="D713">
        <v>230</v>
      </c>
      <c r="E713">
        <f>VLOOKUP(D713,[5]Sheet1!$B:$X,23,0)</f>
        <v>24</v>
      </c>
      <c r="F713">
        <f t="shared" si="25"/>
        <v>24</v>
      </c>
      <c r="G713">
        <f>VLOOKUP(D713,[5]Sheet1!$B:$X,16,0)</f>
        <v>144</v>
      </c>
      <c r="H713">
        <f t="shared" si="26"/>
        <v>144</v>
      </c>
      <c r="M713">
        <f>VLOOKUP(B713,[6]Sheet2!$A:$C,3,0)</f>
        <v>0</v>
      </c>
      <c r="N713" t="str">
        <f>VLOOKUP(A713,'[7]Master-April24'!$A:$AP,42,0)</f>
        <v>AWD</v>
      </c>
    </row>
    <row r="714" spans="1:14" x14ac:dyDescent="0.25">
      <c r="A714" t="s">
        <v>1329</v>
      </c>
      <c r="B714" t="s">
        <v>8934</v>
      </c>
      <c r="C714">
        <v>1</v>
      </c>
      <c r="D714">
        <v>273</v>
      </c>
      <c r="E714">
        <f>VLOOKUP(D714,[5]Sheet1!$B:$X,23,0)</f>
        <v>24</v>
      </c>
      <c r="F714">
        <f t="shared" si="25"/>
        <v>24</v>
      </c>
      <c r="G714">
        <f>VLOOKUP(D714,[5]Sheet1!$B:$X,16,0)</f>
        <v>144</v>
      </c>
      <c r="H714">
        <f t="shared" si="26"/>
        <v>144</v>
      </c>
      <c r="M714">
        <f>VLOOKUP(B714,[6]Sheet2!$A:$C,3,0)</f>
        <v>0</v>
      </c>
      <c r="N714" t="e">
        <f>VLOOKUP(A714,'[7]Master-April24'!$A:$AP,42,0)</f>
        <v>#N/A</v>
      </c>
    </row>
    <row r="715" spans="1:14" x14ac:dyDescent="0.25">
      <c r="A715" t="s">
        <v>1418</v>
      </c>
      <c r="B715" t="s">
        <v>7507</v>
      </c>
      <c r="C715">
        <v>1</v>
      </c>
      <c r="D715">
        <v>3108</v>
      </c>
      <c r="E715">
        <f>VLOOKUP(D715,[5]Sheet1!$B:$X,23,0)</f>
        <v>24</v>
      </c>
      <c r="F715">
        <f t="shared" si="25"/>
        <v>24</v>
      </c>
      <c r="G715">
        <f>VLOOKUP(D715,[5]Sheet1!$B:$X,16,0)</f>
        <v>144</v>
      </c>
      <c r="H715">
        <f t="shared" si="26"/>
        <v>144</v>
      </c>
      <c r="M715">
        <f>VLOOKUP(B715,[6]Sheet2!$A:$C,3,0)</f>
        <v>0</v>
      </c>
      <c r="N715" t="e">
        <f>VLOOKUP(A715,'[7]Master-April24'!$A:$AP,42,0)</f>
        <v>#N/A</v>
      </c>
    </row>
    <row r="716" spans="1:14" x14ac:dyDescent="0.25">
      <c r="A716" t="s">
        <v>1437</v>
      </c>
      <c r="B716" t="s">
        <v>7525</v>
      </c>
      <c r="C716">
        <v>1</v>
      </c>
      <c r="D716">
        <v>3114</v>
      </c>
      <c r="E716">
        <f>VLOOKUP(D716,[5]Sheet1!$B:$X,23,0)</f>
        <v>24</v>
      </c>
      <c r="F716">
        <f t="shared" si="25"/>
        <v>24</v>
      </c>
      <c r="G716">
        <f>VLOOKUP(D716,[5]Sheet1!$B:$X,16,0)</f>
        <v>144</v>
      </c>
      <c r="H716">
        <f t="shared" si="26"/>
        <v>144</v>
      </c>
      <c r="M716">
        <f>VLOOKUP(B716,[6]Sheet2!$A:$C,3,0)</f>
        <v>0</v>
      </c>
      <c r="N716" t="e">
        <f>VLOOKUP(A716,'[7]Master-April24'!$A:$AP,42,0)</f>
        <v>#N/A</v>
      </c>
    </row>
    <row r="717" spans="1:14" x14ac:dyDescent="0.25">
      <c r="A717" t="s">
        <v>1445</v>
      </c>
      <c r="B717" t="s">
        <v>8905</v>
      </c>
      <c r="C717">
        <v>1</v>
      </c>
      <c r="D717">
        <v>3117</v>
      </c>
      <c r="E717">
        <f>VLOOKUP(D717,[5]Sheet1!$B:$X,23,0)</f>
        <v>24</v>
      </c>
      <c r="F717">
        <f t="shared" si="25"/>
        <v>24</v>
      </c>
      <c r="G717">
        <f>VLOOKUP(D717,[5]Sheet1!$B:$X,16,0)</f>
        <v>144</v>
      </c>
      <c r="H717">
        <f t="shared" si="26"/>
        <v>144</v>
      </c>
      <c r="M717">
        <f>VLOOKUP(B717,[6]Sheet2!$A:$C,3,0)</f>
        <v>0</v>
      </c>
      <c r="N717" t="e">
        <f>VLOOKUP(A717,'[7]Master-April24'!$A:$AP,42,0)</f>
        <v>#N/A</v>
      </c>
    </row>
    <row r="718" spans="1:14" x14ac:dyDescent="0.25">
      <c r="A718" t="s">
        <v>1448</v>
      </c>
      <c r="B718" t="s">
        <v>7554</v>
      </c>
      <c r="C718">
        <v>1</v>
      </c>
      <c r="D718">
        <v>3118</v>
      </c>
      <c r="E718">
        <f>VLOOKUP(D718,[5]Sheet1!$B:$X,23,0)</f>
        <v>24</v>
      </c>
      <c r="F718">
        <f t="shared" si="25"/>
        <v>24</v>
      </c>
      <c r="G718">
        <f>VLOOKUP(D718,[5]Sheet1!$B:$X,16,0)</f>
        <v>144</v>
      </c>
      <c r="H718">
        <f t="shared" si="26"/>
        <v>144</v>
      </c>
      <c r="M718">
        <f>VLOOKUP(B718,[6]Sheet2!$A:$C,3,0)</f>
        <v>0</v>
      </c>
      <c r="N718" t="str">
        <f>VLOOKUP(A718,'[7]Master-April24'!$A:$AP,42,0)</f>
        <v>AWD</v>
      </c>
    </row>
    <row r="719" spans="1:14" x14ac:dyDescent="0.25">
      <c r="A719" t="s">
        <v>1953</v>
      </c>
      <c r="B719" t="s">
        <v>8916</v>
      </c>
      <c r="C719">
        <v>1</v>
      </c>
      <c r="D719">
        <v>3804</v>
      </c>
      <c r="E719">
        <f>VLOOKUP(D719,[5]Sheet1!$B:$X,23,0)</f>
        <v>24</v>
      </c>
      <c r="F719">
        <f t="shared" si="25"/>
        <v>24</v>
      </c>
      <c r="G719">
        <f>VLOOKUP(D719,[5]Sheet1!$B:$X,16,0)</f>
        <v>144</v>
      </c>
      <c r="H719">
        <f t="shared" si="26"/>
        <v>144</v>
      </c>
      <c r="M719">
        <f>VLOOKUP(B719,[6]Sheet2!$A:$C,3,0)</f>
        <v>0</v>
      </c>
      <c r="N719" t="e">
        <f>VLOOKUP(A719,'[7]Master-April24'!$A:$AP,42,0)</f>
        <v>#N/A</v>
      </c>
    </row>
    <row r="720" spans="1:14" x14ac:dyDescent="0.25">
      <c r="A720" t="s">
        <v>1965</v>
      </c>
      <c r="B720" t="s">
        <v>8941</v>
      </c>
      <c r="C720">
        <v>1</v>
      </c>
      <c r="D720">
        <v>3808</v>
      </c>
      <c r="E720">
        <f>VLOOKUP(D720,[5]Sheet1!$B:$X,23,0)</f>
        <v>24</v>
      </c>
      <c r="F720">
        <f t="shared" si="25"/>
        <v>24</v>
      </c>
      <c r="G720">
        <f>VLOOKUP(D720,[5]Sheet1!$B:$X,16,0)</f>
        <v>144</v>
      </c>
      <c r="H720">
        <f t="shared" si="26"/>
        <v>144</v>
      </c>
      <c r="M720">
        <f>VLOOKUP(B720,[6]Sheet2!$A:$C,3,0)</f>
        <v>0</v>
      </c>
      <c r="N720" t="e">
        <f>VLOOKUP(A720,'[7]Master-April24'!$A:$AP,42,0)</f>
        <v>#N/A</v>
      </c>
    </row>
    <row r="721" spans="1:14" x14ac:dyDescent="0.25">
      <c r="A721" t="s">
        <v>4040</v>
      </c>
      <c r="B721" t="s">
        <v>7637</v>
      </c>
      <c r="C721">
        <v>1</v>
      </c>
      <c r="D721">
        <v>3816</v>
      </c>
      <c r="E721">
        <f>VLOOKUP(D721,[5]Sheet1!$B:$X,23,0)</f>
        <v>24</v>
      </c>
      <c r="F721">
        <f t="shared" si="25"/>
        <v>24</v>
      </c>
      <c r="G721">
        <f>VLOOKUP(D721,[5]Sheet1!$B:$X,16,0)</f>
        <v>144</v>
      </c>
      <c r="H721">
        <f t="shared" si="26"/>
        <v>144</v>
      </c>
      <c r="M721">
        <f>VLOOKUP(B721,[6]Sheet2!$A:$C,3,0)</f>
        <v>0</v>
      </c>
      <c r="N721" t="e">
        <f>VLOOKUP(A721,'[7]Master-April24'!$A:$AP,42,0)</f>
        <v>#N/A</v>
      </c>
    </row>
    <row r="722" spans="1:14" x14ac:dyDescent="0.25">
      <c r="A722" t="s">
        <v>1991</v>
      </c>
      <c r="B722" t="s">
        <v>7560</v>
      </c>
      <c r="C722">
        <v>1</v>
      </c>
      <c r="D722">
        <v>3817</v>
      </c>
      <c r="E722">
        <f>VLOOKUP(D722,[5]Sheet1!$B:$X,23,0)</f>
        <v>24</v>
      </c>
      <c r="F722">
        <f t="shared" si="25"/>
        <v>24</v>
      </c>
      <c r="G722">
        <f>VLOOKUP(D722,[5]Sheet1!$B:$X,16,0)</f>
        <v>144</v>
      </c>
      <c r="H722">
        <f t="shared" si="26"/>
        <v>144</v>
      </c>
      <c r="M722">
        <f>VLOOKUP(B722,[6]Sheet2!$A:$C,3,0)</f>
        <v>0</v>
      </c>
      <c r="N722" t="e">
        <f>VLOOKUP(A722,'[7]Master-April24'!$A:$AP,42,0)</f>
        <v>#N/A</v>
      </c>
    </row>
    <row r="723" spans="1:14" x14ac:dyDescent="0.25">
      <c r="A723" t="s">
        <v>2616</v>
      </c>
      <c r="B723" t="s">
        <v>8925</v>
      </c>
      <c r="C723">
        <v>1</v>
      </c>
      <c r="D723">
        <v>5131</v>
      </c>
      <c r="E723">
        <f>VLOOKUP(D723,[5]Sheet1!$B:$X,23,0)</f>
        <v>24</v>
      </c>
      <c r="F723">
        <f t="shared" si="25"/>
        <v>24</v>
      </c>
      <c r="G723">
        <f>VLOOKUP(D723,[5]Sheet1!$B:$X,16,0)</f>
        <v>144</v>
      </c>
      <c r="H723">
        <f t="shared" si="26"/>
        <v>144</v>
      </c>
      <c r="M723">
        <f>VLOOKUP(B723,[6]Sheet2!$A:$C,3,0)</f>
        <v>0</v>
      </c>
      <c r="N723" t="e">
        <f>VLOOKUP(A723,'[7]Master-April24'!$A:$AP,42,0)</f>
        <v>#N/A</v>
      </c>
    </row>
    <row r="724" spans="1:14" x14ac:dyDescent="0.25">
      <c r="A724" t="s">
        <v>3144</v>
      </c>
      <c r="B724" t="s">
        <v>8912</v>
      </c>
      <c r="C724">
        <v>1</v>
      </c>
      <c r="D724">
        <v>718</v>
      </c>
      <c r="E724">
        <f>VLOOKUP(D724,[5]Sheet1!$B:$X,23,0)</f>
        <v>24</v>
      </c>
      <c r="F724">
        <f t="shared" si="25"/>
        <v>24</v>
      </c>
      <c r="G724">
        <f>VLOOKUP(D724,[5]Sheet1!$B:$X,16,0)</f>
        <v>144</v>
      </c>
      <c r="H724">
        <f t="shared" si="26"/>
        <v>144</v>
      </c>
      <c r="M724">
        <f>VLOOKUP(B724,[6]Sheet2!$A:$C,3,0)</f>
        <v>0</v>
      </c>
      <c r="N724" t="e">
        <f>VLOOKUP(A724,'[7]Master-April24'!$A:$AP,42,0)</f>
        <v>#N/A</v>
      </c>
    </row>
    <row r="725" spans="1:14" x14ac:dyDescent="0.25">
      <c r="A725" t="s">
        <v>2050</v>
      </c>
      <c r="B725" t="s">
        <v>8954</v>
      </c>
      <c r="C725">
        <v>1</v>
      </c>
      <c r="D725">
        <v>3874</v>
      </c>
      <c r="E725">
        <f>VLOOKUP(D725,[5]Sheet1!$B:$X,23,0)</f>
        <v>24</v>
      </c>
      <c r="F725">
        <f t="shared" si="25"/>
        <v>24</v>
      </c>
      <c r="G725">
        <f>VLOOKUP(D725,[5]Sheet1!$B:$X,16,0)</f>
        <v>288</v>
      </c>
      <c r="H725">
        <f t="shared" si="26"/>
        <v>288</v>
      </c>
      <c r="M725">
        <f>VLOOKUP(B725,[6]Sheet2!$A:$C,3,0)</f>
        <v>0</v>
      </c>
      <c r="N725" t="e">
        <f>VLOOKUP(A725,'[7]Master-April24'!$A:$AP,42,0)</f>
        <v>#N/A</v>
      </c>
    </row>
    <row r="726" spans="1:14" x14ac:dyDescent="0.25">
      <c r="A726" t="s">
        <v>3254</v>
      </c>
      <c r="B726" t="s">
        <v>8944</v>
      </c>
      <c r="C726">
        <v>1</v>
      </c>
      <c r="D726">
        <v>780</v>
      </c>
      <c r="E726">
        <f>VLOOKUP(D726,[5]Sheet1!$B:$X,23,0)</f>
        <v>24</v>
      </c>
      <c r="F726">
        <f t="shared" si="25"/>
        <v>24</v>
      </c>
      <c r="G726">
        <f>VLOOKUP(D726,[5]Sheet1!$B:$X,16,0)</f>
        <v>288</v>
      </c>
      <c r="H726">
        <f t="shared" si="26"/>
        <v>288</v>
      </c>
      <c r="M726">
        <f>VLOOKUP(B726,[6]Sheet2!$A:$C,3,0)</f>
        <v>0</v>
      </c>
      <c r="N726" t="e">
        <f>VLOOKUP(A726,'[7]Master-April24'!$A:$AP,42,0)</f>
        <v>#N/A</v>
      </c>
    </row>
    <row r="727" spans="1:14" x14ac:dyDescent="0.25">
      <c r="A727" t="s">
        <v>1019</v>
      </c>
      <c r="B727" t="s">
        <v>7536</v>
      </c>
      <c r="C727">
        <v>1</v>
      </c>
      <c r="D727">
        <v>214</v>
      </c>
      <c r="E727">
        <f>VLOOKUP(D727,[5]Sheet1!$B:$X,23,0)</f>
        <v>24</v>
      </c>
      <c r="F727">
        <f t="shared" si="25"/>
        <v>24</v>
      </c>
      <c r="G727">
        <f>VLOOKUP(D727,[5]Sheet1!$B:$X,16,0)</f>
        <v>144</v>
      </c>
      <c r="H727">
        <f t="shared" si="26"/>
        <v>144</v>
      </c>
      <c r="M727">
        <f>VLOOKUP(B727,[6]Sheet2!$A:$C,3,0)</f>
        <v>0</v>
      </c>
      <c r="N727" t="e">
        <f>VLOOKUP(A727,'[7]Master-April24'!$A:$AP,42,0)</f>
        <v>#N/A</v>
      </c>
    </row>
    <row r="728" spans="1:14" x14ac:dyDescent="0.25">
      <c r="A728" t="s">
        <v>3974</v>
      </c>
      <c r="B728" t="s">
        <v>7635</v>
      </c>
      <c r="C728">
        <v>2</v>
      </c>
      <c r="D728">
        <v>34280</v>
      </c>
      <c r="E728">
        <f>VLOOKUP(D728,[5]Sheet1!$B:$X,23,0)</f>
        <v>0</v>
      </c>
      <c r="F728">
        <f t="shared" si="25"/>
        <v>0</v>
      </c>
      <c r="G728">
        <f>VLOOKUP(D728,[5]Sheet1!$B:$X,16,0)</f>
        <v>24</v>
      </c>
      <c r="H728">
        <f t="shared" si="26"/>
        <v>12</v>
      </c>
      <c r="M728">
        <f>VLOOKUP(B728,[6]Sheet2!$A:$C,3,0)</f>
        <v>0</v>
      </c>
      <c r="N728" t="e">
        <f>VLOOKUP(A728,'[7]Master-April24'!$A:$AP,42,0)</f>
        <v>#N/A</v>
      </c>
    </row>
    <row r="729" spans="1:14" x14ac:dyDescent="0.25">
      <c r="A729" t="s">
        <v>8206</v>
      </c>
      <c r="B729">
        <v>0</v>
      </c>
      <c r="C729">
        <v>20</v>
      </c>
      <c r="D729">
        <v>3145</v>
      </c>
      <c r="G729">
        <f>VLOOKUP(D729,[5]Sheet1!$B:$X,16,0)</f>
        <v>100</v>
      </c>
      <c r="H729">
        <f t="shared" si="26"/>
        <v>5</v>
      </c>
      <c r="N729" t="e">
        <f>VLOOKUP(A729,'[7]Master-April24'!$A:$AP,42,0)</f>
        <v>#N/A</v>
      </c>
    </row>
    <row r="730" spans="1:14" x14ac:dyDescent="0.25">
      <c r="A730" t="s">
        <v>8225</v>
      </c>
      <c r="B730">
        <v>0</v>
      </c>
      <c r="C730">
        <v>2</v>
      </c>
      <c r="D730">
        <v>267</v>
      </c>
      <c r="G730">
        <f>VLOOKUP(D730,[5]Sheet1!$B:$X,16,0)</f>
        <v>12</v>
      </c>
      <c r="H730">
        <f t="shared" si="26"/>
        <v>6</v>
      </c>
      <c r="N730" t="e">
        <f>VLOOKUP(A730,'[7]Master-April24'!$A:$AP,42,0)</f>
        <v>#N/A</v>
      </c>
    </row>
    <row r="731" spans="1:14" x14ac:dyDescent="0.25">
      <c r="A731" t="s">
        <v>2502</v>
      </c>
      <c r="B731">
        <v>0</v>
      </c>
      <c r="C731">
        <v>4</v>
      </c>
      <c r="D731">
        <v>5067</v>
      </c>
      <c r="G731" t="e">
        <f>VLOOKUP(D731,[5]Sheet1!$B:$X,16,0)</f>
        <v>#N/A</v>
      </c>
      <c r="H731" t="e">
        <f t="shared" si="26"/>
        <v>#N/A</v>
      </c>
      <c r="N731" t="e">
        <f>VLOOKUP(A731,'[7]Master-April24'!$A:$AP,42,0)</f>
        <v>#N/A</v>
      </c>
    </row>
    <row r="732" spans="1:14" x14ac:dyDescent="0.25">
      <c r="A732" t="s">
        <v>8207</v>
      </c>
      <c r="B732">
        <v>0</v>
      </c>
      <c r="C732">
        <v>2</v>
      </c>
      <c r="D732">
        <v>5080</v>
      </c>
      <c r="G732">
        <f>VLOOKUP(D732,[5]Sheet1!$B:$X,16,0)</f>
        <v>12</v>
      </c>
      <c r="H732">
        <f t="shared" si="26"/>
        <v>6</v>
      </c>
      <c r="N732" t="e">
        <f>VLOOKUP(A732,'[7]Master-April24'!$A:$AP,42,0)</f>
        <v>#N/A</v>
      </c>
    </row>
    <row r="733" spans="1:14" x14ac:dyDescent="0.25">
      <c r="A733" t="s">
        <v>2900</v>
      </c>
      <c r="B733">
        <v>0</v>
      </c>
      <c r="C733">
        <v>4</v>
      </c>
      <c r="D733">
        <v>575</v>
      </c>
      <c r="G733">
        <f>VLOOKUP(D733,[5]Sheet1!$B:$X,16,0)</f>
        <v>24</v>
      </c>
      <c r="H733">
        <f t="shared" si="26"/>
        <v>6</v>
      </c>
      <c r="N733" t="e">
        <f>VLOOKUP(A733,'[7]Master-April24'!$A:$AP,42,0)</f>
        <v>#N/A</v>
      </c>
    </row>
    <row r="734" spans="1:14" x14ac:dyDescent="0.25">
      <c r="A734" t="s">
        <v>8593</v>
      </c>
      <c r="B734">
        <v>0</v>
      </c>
      <c r="C734">
        <v>1</v>
      </c>
      <c r="D734">
        <v>861</v>
      </c>
      <c r="G734">
        <f>VLOOKUP(D734,[5]Sheet1!$B:$X,16,0)</f>
        <v>6</v>
      </c>
      <c r="H734">
        <f t="shared" si="26"/>
        <v>6</v>
      </c>
      <c r="N734" t="str">
        <f>VLOOKUP(A734,'[7]Master-April24'!$A:$AP,42,0)</f>
        <v>AWD</v>
      </c>
    </row>
    <row r="735" spans="1:14" x14ac:dyDescent="0.25">
      <c r="A735" t="s">
        <v>8592</v>
      </c>
      <c r="B735">
        <v>0</v>
      </c>
      <c r="C735">
        <v>1</v>
      </c>
      <c r="D735">
        <v>861</v>
      </c>
      <c r="G735">
        <f>VLOOKUP(D735,[5]Sheet1!$B:$X,16,0)</f>
        <v>6</v>
      </c>
      <c r="H735">
        <f t="shared" si="26"/>
        <v>6</v>
      </c>
      <c r="N735" t="str">
        <f>VLOOKUP(A735,'[7]Master-April24'!$A:$AP,42,0)</f>
        <v>AWD</v>
      </c>
    </row>
    <row r="736" spans="1:14" x14ac:dyDescent="0.25">
      <c r="A736" t="s">
        <v>8594</v>
      </c>
      <c r="B736">
        <v>0</v>
      </c>
      <c r="C736">
        <v>1</v>
      </c>
      <c r="D736">
        <v>861</v>
      </c>
      <c r="G736">
        <f>VLOOKUP(D736,[5]Sheet1!$B:$X,16,0)</f>
        <v>6</v>
      </c>
      <c r="H736">
        <f t="shared" si="26"/>
        <v>6</v>
      </c>
      <c r="N736" t="str">
        <f>VLOOKUP(A736,'[7]Master-April24'!$A:$AP,42,0)</f>
        <v>AWD</v>
      </c>
    </row>
    <row r="737" spans="1:14" x14ac:dyDescent="0.25">
      <c r="A737" t="s">
        <v>7953</v>
      </c>
      <c r="B737">
        <v>0</v>
      </c>
      <c r="C737">
        <v>3</v>
      </c>
      <c r="D737">
        <v>5066</v>
      </c>
      <c r="G737" t="e">
        <f>VLOOKUP(D737,[5]Sheet1!$B:$X,16,0)</f>
        <v>#N/A</v>
      </c>
      <c r="H737" t="e">
        <f t="shared" si="26"/>
        <v>#N/A</v>
      </c>
      <c r="N737" t="e">
        <f>VLOOKUP(A737,'[7]Master-April24'!$A:$AP,42,0)</f>
        <v>#N/A</v>
      </c>
    </row>
    <row r="738" spans="1:14" x14ac:dyDescent="0.25">
      <c r="A738" t="s">
        <v>7954</v>
      </c>
      <c r="B738">
        <v>0</v>
      </c>
      <c r="C738">
        <v>3</v>
      </c>
      <c r="D738">
        <v>573</v>
      </c>
      <c r="G738" t="e">
        <f>VLOOKUP(D738,[5]Sheet1!$B:$X,16,0)</f>
        <v>#N/A</v>
      </c>
      <c r="H738" t="e">
        <f t="shared" si="26"/>
        <v>#N/A</v>
      </c>
      <c r="N738" t="e">
        <f>VLOOKUP(A738,'[7]Master-April24'!$A:$AP,42,0)</f>
        <v>#N/A</v>
      </c>
    </row>
    <row r="739" spans="1:14" x14ac:dyDescent="0.25">
      <c r="A739" t="s">
        <v>8213</v>
      </c>
      <c r="B739">
        <v>0</v>
      </c>
      <c r="C739">
        <v>4</v>
      </c>
      <c r="D739">
        <v>517</v>
      </c>
      <c r="G739">
        <f>VLOOKUP(D739,[5]Sheet1!$B:$X,16,0)</f>
        <v>36</v>
      </c>
      <c r="H739">
        <f t="shared" si="26"/>
        <v>9</v>
      </c>
      <c r="N739" t="e">
        <f>VLOOKUP(A739,'[7]Master-April24'!$A:$AP,42,0)</f>
        <v>#N/A</v>
      </c>
    </row>
    <row r="740" spans="1:14" x14ac:dyDescent="0.25">
      <c r="A740" t="s">
        <v>8214</v>
      </c>
      <c r="B740">
        <v>0</v>
      </c>
      <c r="C740">
        <v>4</v>
      </c>
      <c r="D740">
        <v>520</v>
      </c>
      <c r="G740">
        <f>VLOOKUP(D740,[5]Sheet1!$B:$X,16,0)</f>
        <v>36</v>
      </c>
      <c r="H740">
        <f t="shared" si="26"/>
        <v>9</v>
      </c>
      <c r="N740" t="e">
        <f>VLOOKUP(A740,'[7]Master-April24'!$A:$AP,42,0)</f>
        <v>#N/A</v>
      </c>
    </row>
    <row r="741" spans="1:14" x14ac:dyDescent="0.25">
      <c r="A741" t="s">
        <v>7955</v>
      </c>
      <c r="B741">
        <v>0</v>
      </c>
      <c r="C741">
        <v>2</v>
      </c>
      <c r="D741">
        <v>3167</v>
      </c>
      <c r="G741">
        <f>VLOOKUP(D741,[5]Sheet1!$B:$X,16,0)</f>
        <v>24</v>
      </c>
      <c r="H741">
        <f t="shared" si="26"/>
        <v>12</v>
      </c>
      <c r="N741" t="e">
        <f>VLOOKUP(A741,'[7]Master-April24'!$A:$AP,42,0)</f>
        <v>#N/A</v>
      </c>
    </row>
    <row r="742" spans="1:14" x14ac:dyDescent="0.25">
      <c r="A742" t="s">
        <v>7956</v>
      </c>
      <c r="B742">
        <v>0</v>
      </c>
      <c r="C742">
        <v>2</v>
      </c>
      <c r="D742">
        <v>3167</v>
      </c>
      <c r="G742">
        <f>VLOOKUP(D742,[5]Sheet1!$B:$X,16,0)</f>
        <v>24</v>
      </c>
      <c r="H742">
        <f t="shared" si="26"/>
        <v>12</v>
      </c>
      <c r="N742" t="e">
        <f>VLOOKUP(A742,'[7]Master-April24'!$A:$AP,42,0)</f>
        <v>#N/A</v>
      </c>
    </row>
    <row r="743" spans="1:14" x14ac:dyDescent="0.25">
      <c r="A743" t="s">
        <v>7957</v>
      </c>
      <c r="B743">
        <v>0</v>
      </c>
      <c r="C743">
        <v>2</v>
      </c>
      <c r="D743">
        <v>3167</v>
      </c>
      <c r="G743">
        <f>VLOOKUP(D743,[5]Sheet1!$B:$X,16,0)</f>
        <v>24</v>
      </c>
      <c r="H743">
        <f t="shared" si="26"/>
        <v>12</v>
      </c>
      <c r="N743" t="e">
        <f>VLOOKUP(A743,'[7]Master-April24'!$A:$AP,42,0)</f>
        <v>#N/A</v>
      </c>
    </row>
    <row r="744" spans="1:14" x14ac:dyDescent="0.25">
      <c r="A744" t="s">
        <v>7958</v>
      </c>
      <c r="B744">
        <v>0</v>
      </c>
      <c r="C744">
        <v>2</v>
      </c>
      <c r="D744">
        <v>3167</v>
      </c>
      <c r="G744">
        <f>VLOOKUP(D744,[5]Sheet1!$B:$X,16,0)</f>
        <v>24</v>
      </c>
      <c r="H744">
        <f t="shared" si="26"/>
        <v>12</v>
      </c>
      <c r="N744" t="e">
        <f>VLOOKUP(A744,'[7]Master-April24'!$A:$AP,42,0)</f>
        <v>#N/A</v>
      </c>
    </row>
    <row r="745" spans="1:14" x14ac:dyDescent="0.25">
      <c r="A745" t="s">
        <v>8209</v>
      </c>
      <c r="B745">
        <v>0</v>
      </c>
      <c r="C745">
        <v>4</v>
      </c>
      <c r="D745">
        <v>5043</v>
      </c>
      <c r="G745">
        <f>VLOOKUP(D745,[5]Sheet1!$B:$X,16,0)</f>
        <v>48</v>
      </c>
      <c r="H745">
        <f t="shared" si="26"/>
        <v>12</v>
      </c>
      <c r="N745" t="e">
        <f>VLOOKUP(A745,'[7]Master-April24'!$A:$AP,42,0)</f>
        <v>#N/A</v>
      </c>
    </row>
    <row r="746" spans="1:14" x14ac:dyDescent="0.25">
      <c r="A746" t="s">
        <v>8272</v>
      </c>
      <c r="B746">
        <v>0</v>
      </c>
      <c r="C746">
        <v>4</v>
      </c>
      <c r="D746">
        <v>512</v>
      </c>
      <c r="G746">
        <f>VLOOKUP(D746,[5]Sheet1!$B:$X,16,0)</f>
        <v>48</v>
      </c>
      <c r="H746">
        <f t="shared" si="26"/>
        <v>12</v>
      </c>
      <c r="N746" t="e">
        <f>VLOOKUP(A746,'[7]Master-April24'!$A:$AP,42,0)</f>
        <v>#N/A</v>
      </c>
    </row>
    <row r="747" spans="1:14" x14ac:dyDescent="0.25">
      <c r="A747" t="s">
        <v>8208</v>
      </c>
      <c r="B747">
        <v>0</v>
      </c>
      <c r="C747">
        <v>3</v>
      </c>
      <c r="D747">
        <v>515</v>
      </c>
      <c r="G747">
        <f>VLOOKUP(D747,[5]Sheet1!$B:$X,16,0)</f>
        <v>36</v>
      </c>
      <c r="H747">
        <f t="shared" si="26"/>
        <v>12</v>
      </c>
      <c r="N747" t="e">
        <f>VLOOKUP(A747,'[7]Master-April24'!$A:$AP,42,0)</f>
        <v>#N/A</v>
      </c>
    </row>
    <row r="748" spans="1:14" x14ac:dyDescent="0.25">
      <c r="A748" t="s">
        <v>8224</v>
      </c>
      <c r="B748">
        <v>0</v>
      </c>
      <c r="C748">
        <v>4</v>
      </c>
      <c r="D748">
        <v>529</v>
      </c>
      <c r="G748">
        <f>VLOOKUP(D748,[5]Sheet1!$B:$X,16,0)</f>
        <v>48</v>
      </c>
      <c r="H748">
        <f t="shared" si="26"/>
        <v>12</v>
      </c>
      <c r="N748" t="e">
        <f>VLOOKUP(A748,'[7]Master-April24'!$A:$AP,42,0)</f>
        <v>#N/A</v>
      </c>
    </row>
    <row r="749" spans="1:14" x14ac:dyDescent="0.25">
      <c r="A749" t="s">
        <v>8792</v>
      </c>
      <c r="B749">
        <v>0</v>
      </c>
      <c r="C749">
        <v>2</v>
      </c>
      <c r="D749">
        <v>61500</v>
      </c>
      <c r="G749">
        <f>VLOOKUP(D749,[5]Sheet1!$B:$X,16,0)</f>
        <v>24</v>
      </c>
      <c r="H749">
        <f t="shared" si="26"/>
        <v>12</v>
      </c>
      <c r="N749" t="str">
        <f>VLOOKUP(A749,'[7]Master-April24'!$A:$AP,42,0)</f>
        <v>AWD</v>
      </c>
    </row>
    <row r="750" spans="1:14" x14ac:dyDescent="0.25">
      <c r="A750" t="s">
        <v>8228</v>
      </c>
      <c r="B750">
        <v>0</v>
      </c>
      <c r="C750">
        <v>1</v>
      </c>
      <c r="D750" t="s">
        <v>3479</v>
      </c>
      <c r="G750">
        <f>VLOOKUP(D750,[5]Sheet1!$B:$X,16,0)</f>
        <v>12</v>
      </c>
      <c r="H750">
        <f t="shared" si="26"/>
        <v>12</v>
      </c>
      <c r="N750" t="str">
        <f>VLOOKUP(A750,'[7]Master-April24'!$A:$AP,42,0)</f>
        <v>AWD</v>
      </c>
    </row>
    <row r="751" spans="1:14" x14ac:dyDescent="0.25">
      <c r="A751" t="s">
        <v>8230</v>
      </c>
      <c r="B751">
        <v>0</v>
      </c>
      <c r="C751">
        <v>1</v>
      </c>
      <c r="D751" t="s">
        <v>3479</v>
      </c>
      <c r="G751">
        <f>VLOOKUP(D751,[5]Sheet1!$B:$X,16,0)</f>
        <v>12</v>
      </c>
      <c r="H751">
        <f t="shared" si="26"/>
        <v>12</v>
      </c>
      <c r="N751" t="str">
        <f>VLOOKUP(A751,'[7]Master-April24'!$A:$AP,42,0)</f>
        <v>AWD</v>
      </c>
    </row>
    <row r="752" spans="1:14" x14ac:dyDescent="0.25">
      <c r="A752" t="s">
        <v>8227</v>
      </c>
      <c r="B752">
        <v>0</v>
      </c>
      <c r="C752">
        <v>1</v>
      </c>
      <c r="D752" t="s">
        <v>3479</v>
      </c>
      <c r="G752">
        <f>VLOOKUP(D752,[5]Sheet1!$B:$X,16,0)</f>
        <v>12</v>
      </c>
      <c r="H752">
        <f t="shared" si="26"/>
        <v>12</v>
      </c>
      <c r="N752" t="str">
        <f>VLOOKUP(A752,'[7]Master-April24'!$A:$AP,42,0)</f>
        <v>AWD</v>
      </c>
    </row>
    <row r="753" spans="1:14" x14ac:dyDescent="0.25">
      <c r="A753" t="s">
        <v>8229</v>
      </c>
      <c r="B753">
        <v>0</v>
      </c>
      <c r="C753">
        <v>1</v>
      </c>
      <c r="D753" t="s">
        <v>3479</v>
      </c>
      <c r="G753">
        <f>VLOOKUP(D753,[5]Sheet1!$B:$X,16,0)</f>
        <v>12</v>
      </c>
      <c r="H753">
        <f t="shared" si="26"/>
        <v>12</v>
      </c>
      <c r="N753" t="str">
        <f>VLOOKUP(A753,'[7]Master-April24'!$A:$AP,42,0)</f>
        <v>AWD</v>
      </c>
    </row>
    <row r="754" spans="1:14" x14ac:dyDescent="0.25">
      <c r="A754" t="s">
        <v>8212</v>
      </c>
      <c r="B754">
        <v>0</v>
      </c>
      <c r="C754">
        <v>3</v>
      </c>
      <c r="D754">
        <v>5044</v>
      </c>
      <c r="G754">
        <f>VLOOKUP(D754,[5]Sheet1!$B:$X,16,0)</f>
        <v>48</v>
      </c>
      <c r="H754">
        <f t="shared" si="26"/>
        <v>16</v>
      </c>
      <c r="N754" t="e">
        <f>VLOOKUP(A754,'[7]Master-April24'!$A:$AP,42,0)</f>
        <v>#N/A</v>
      </c>
    </row>
    <row r="755" spans="1:14" x14ac:dyDescent="0.25">
      <c r="A755" t="s">
        <v>8210</v>
      </c>
      <c r="B755">
        <v>0</v>
      </c>
      <c r="C755">
        <v>3</v>
      </c>
      <c r="D755">
        <v>5045</v>
      </c>
      <c r="G755">
        <f>VLOOKUP(D755,[5]Sheet1!$B:$X,16,0)</f>
        <v>48</v>
      </c>
      <c r="H755">
        <f t="shared" si="26"/>
        <v>16</v>
      </c>
      <c r="N755" t="e">
        <f>VLOOKUP(A755,'[7]Master-April24'!$A:$AP,42,0)</f>
        <v>#N/A</v>
      </c>
    </row>
    <row r="756" spans="1:14" x14ac:dyDescent="0.25">
      <c r="A756" t="s">
        <v>8211</v>
      </c>
      <c r="B756">
        <v>0</v>
      </c>
      <c r="C756">
        <v>3</v>
      </c>
      <c r="D756">
        <v>554</v>
      </c>
      <c r="G756">
        <f>VLOOKUP(D756,[5]Sheet1!$B:$X,16,0)</f>
        <v>48</v>
      </c>
      <c r="H756">
        <f t="shared" si="26"/>
        <v>16</v>
      </c>
      <c r="N756" t="e">
        <f>VLOOKUP(A756,'[7]Master-April24'!$A:$AP,42,0)</f>
        <v>#N/A</v>
      </c>
    </row>
    <row r="757" spans="1:14" x14ac:dyDescent="0.25">
      <c r="A757" t="s">
        <v>8889</v>
      </c>
      <c r="B757">
        <v>0</v>
      </c>
      <c r="C757">
        <v>2</v>
      </c>
      <c r="D757">
        <v>63081</v>
      </c>
      <c r="G757">
        <f>VLOOKUP(D757,[5]Sheet1!$B:$X,16,0)</f>
        <v>36</v>
      </c>
      <c r="H757">
        <f t="shared" si="26"/>
        <v>18</v>
      </c>
      <c r="N757" t="str">
        <f>VLOOKUP(A757,'[7]Master-April24'!$A:$AP,42,0)</f>
        <v>AWD</v>
      </c>
    </row>
    <row r="758" spans="1:14" x14ac:dyDescent="0.25">
      <c r="A758" t="s">
        <v>8217</v>
      </c>
      <c r="B758">
        <v>0</v>
      </c>
      <c r="C758">
        <v>4</v>
      </c>
      <c r="D758">
        <v>205</v>
      </c>
      <c r="E758">
        <f>VLOOKUP(D758,[5]Sheet1!$B:$X,23,0)</f>
        <v>24</v>
      </c>
      <c r="F758">
        <f>E758/C758</f>
        <v>6</v>
      </c>
      <c r="G758">
        <f>VLOOKUP(D758,[5]Sheet1!$B:$X,16,0)</f>
        <v>72</v>
      </c>
      <c r="H758">
        <f t="shared" si="26"/>
        <v>18</v>
      </c>
      <c r="N758" t="e">
        <f>VLOOKUP(A758,'[7]Master-April24'!$A:$AP,42,0)</f>
        <v>#N/A</v>
      </c>
    </row>
    <row r="759" spans="1:14" x14ac:dyDescent="0.25">
      <c r="A759" t="s">
        <v>8220</v>
      </c>
      <c r="B759">
        <v>0</v>
      </c>
      <c r="C759">
        <v>4</v>
      </c>
      <c r="D759">
        <v>2204</v>
      </c>
      <c r="E759">
        <f>VLOOKUP(D759,[5]Sheet1!$B:$X,23,0)</f>
        <v>24</v>
      </c>
      <c r="F759">
        <f>E759/C759</f>
        <v>6</v>
      </c>
      <c r="G759">
        <f>VLOOKUP(D759,[5]Sheet1!$B:$X,16,0)</f>
        <v>72</v>
      </c>
      <c r="H759">
        <f t="shared" si="26"/>
        <v>18</v>
      </c>
      <c r="N759" t="e">
        <f>VLOOKUP(A759,'[7]Master-April24'!$A:$AP,42,0)</f>
        <v>#N/A</v>
      </c>
    </row>
    <row r="760" spans="1:14" x14ac:dyDescent="0.25">
      <c r="A760" t="s">
        <v>1527</v>
      </c>
      <c r="B760" t="s">
        <v>8055</v>
      </c>
      <c r="C760">
        <v>2</v>
      </c>
      <c r="D760">
        <v>314</v>
      </c>
      <c r="G760">
        <f>VLOOKUP(D760,[5]Sheet1!$B:$X,16,0)</f>
        <v>48</v>
      </c>
      <c r="H760">
        <f t="shared" si="26"/>
        <v>24</v>
      </c>
      <c r="N760" t="str">
        <f>VLOOKUP(A760,'[7]Master-April24'!$A:$AP,42,0)</f>
        <v>AWD</v>
      </c>
    </row>
    <row r="761" spans="1:14" x14ac:dyDescent="0.25">
      <c r="A761" t="s">
        <v>7255</v>
      </c>
      <c r="B761">
        <v>0</v>
      </c>
      <c r="C761">
        <v>1</v>
      </c>
      <c r="D761">
        <v>3167</v>
      </c>
      <c r="G761">
        <f>VLOOKUP(D761,[5]Sheet1!$B:$X,16,0)</f>
        <v>24</v>
      </c>
      <c r="H761">
        <f t="shared" si="26"/>
        <v>24</v>
      </c>
      <c r="N761" t="e">
        <f>VLOOKUP(A761,'[7]Master-April24'!$A:$AP,42,0)</f>
        <v>#N/A</v>
      </c>
    </row>
    <row r="762" spans="1:14" x14ac:dyDescent="0.25">
      <c r="A762" t="s">
        <v>8269</v>
      </c>
      <c r="B762">
        <v>0</v>
      </c>
      <c r="C762">
        <v>2</v>
      </c>
      <c r="D762">
        <v>37200</v>
      </c>
      <c r="G762">
        <f>VLOOKUP(D762,[5]Sheet1!$B:$X,16,0)</f>
        <v>48</v>
      </c>
      <c r="H762">
        <f t="shared" si="26"/>
        <v>24</v>
      </c>
      <c r="N762" t="e">
        <f>VLOOKUP(A762,'[7]Master-April24'!$A:$AP,42,0)</f>
        <v>#N/A</v>
      </c>
    </row>
    <row r="763" spans="1:14" x14ac:dyDescent="0.25">
      <c r="A763" t="s">
        <v>8179</v>
      </c>
      <c r="B763">
        <v>0</v>
      </c>
      <c r="C763">
        <v>6</v>
      </c>
      <c r="D763">
        <v>336</v>
      </c>
      <c r="E763">
        <f>VLOOKUP(D763,[5]Sheet1!$B:$X,23,0)</f>
        <v>24</v>
      </c>
      <c r="F763">
        <f>E763/C763</f>
        <v>4</v>
      </c>
      <c r="G763">
        <f>VLOOKUP(D763,[5]Sheet1!$B:$X,16,0)</f>
        <v>144</v>
      </c>
      <c r="H763">
        <f t="shared" si="26"/>
        <v>24</v>
      </c>
      <c r="N763" t="e">
        <f>VLOOKUP(A763,'[7]Master-April24'!$A:$AP,42,0)</f>
        <v>#N/A</v>
      </c>
    </row>
    <row r="764" spans="1:14" x14ac:dyDescent="0.25">
      <c r="A764" t="s">
        <v>8215</v>
      </c>
      <c r="B764">
        <v>0</v>
      </c>
      <c r="C764">
        <v>6</v>
      </c>
      <c r="D764">
        <v>5074</v>
      </c>
      <c r="E764">
        <f>VLOOKUP(D764,[5]Sheet1!$B:$X,23,0)</f>
        <v>24</v>
      </c>
      <c r="F764">
        <f>E764/C764</f>
        <v>4</v>
      </c>
      <c r="G764">
        <f>VLOOKUP(D764,[5]Sheet1!$B:$X,16,0)</f>
        <v>144</v>
      </c>
      <c r="H764">
        <f t="shared" si="26"/>
        <v>24</v>
      </c>
      <c r="N764" t="e">
        <f>VLOOKUP(A764,'[7]Master-April24'!$A:$AP,42,0)</f>
        <v>#N/A</v>
      </c>
    </row>
    <row r="765" spans="1:14" x14ac:dyDescent="0.25">
      <c r="A765" t="s">
        <v>8223</v>
      </c>
      <c r="B765">
        <v>0</v>
      </c>
      <c r="C765">
        <v>4</v>
      </c>
      <c r="D765">
        <v>266</v>
      </c>
      <c r="E765">
        <f>VLOOKUP(D765,[5]Sheet1!$B:$X,23,0)</f>
        <v>12</v>
      </c>
      <c r="F765">
        <f>E765/C765</f>
        <v>3</v>
      </c>
      <c r="G765">
        <f>VLOOKUP(D765,[5]Sheet1!$B:$X,16,0)</f>
        <v>120</v>
      </c>
      <c r="H765">
        <f t="shared" si="26"/>
        <v>30</v>
      </c>
      <c r="N765" t="e">
        <f>VLOOKUP(A765,'[7]Master-April24'!$A:$AP,42,0)</f>
        <v>#N/A</v>
      </c>
    </row>
    <row r="766" spans="1:14" x14ac:dyDescent="0.25">
      <c r="A766" t="s">
        <v>7961</v>
      </c>
      <c r="B766">
        <v>0</v>
      </c>
      <c r="C766">
        <v>1</v>
      </c>
      <c r="D766">
        <v>4575936</v>
      </c>
      <c r="G766">
        <f>VLOOKUP(D766,[5]Sheet1!$B:$X,16,0)</f>
        <v>36</v>
      </c>
      <c r="H766">
        <f t="shared" si="26"/>
        <v>36</v>
      </c>
      <c r="N766" t="e">
        <f>VLOOKUP(A766,'[7]Master-April24'!$A:$AP,42,0)</f>
        <v>#N/A</v>
      </c>
    </row>
    <row r="767" spans="1:14" x14ac:dyDescent="0.25">
      <c r="A767" t="s">
        <v>8183</v>
      </c>
      <c r="B767">
        <v>0</v>
      </c>
      <c r="C767">
        <v>1</v>
      </c>
      <c r="D767">
        <v>4577036</v>
      </c>
      <c r="G767">
        <f>VLOOKUP(D767,[5]Sheet1!$B:$X,16,0)</f>
        <v>36</v>
      </c>
      <c r="H767">
        <f t="shared" si="26"/>
        <v>36</v>
      </c>
      <c r="N767" t="e">
        <f>VLOOKUP(A767,'[7]Master-April24'!$A:$AP,42,0)</f>
        <v>#N/A</v>
      </c>
    </row>
    <row r="768" spans="1:14" x14ac:dyDescent="0.25">
      <c r="A768" t="s">
        <v>8518</v>
      </c>
      <c r="B768">
        <v>0</v>
      </c>
      <c r="C768">
        <v>1</v>
      </c>
      <c r="D768">
        <v>4577036</v>
      </c>
      <c r="G768">
        <f>VLOOKUP(D768,[5]Sheet1!$B:$X,16,0)</f>
        <v>36</v>
      </c>
      <c r="H768">
        <f t="shared" si="26"/>
        <v>36</v>
      </c>
      <c r="N768" t="e">
        <f>VLOOKUP(A768,'[7]Master-April24'!$A:$AP,42,0)</f>
        <v>#N/A</v>
      </c>
    </row>
    <row r="769" spans="1:14" x14ac:dyDescent="0.25">
      <c r="A769" t="s">
        <v>7963</v>
      </c>
      <c r="B769">
        <v>0</v>
      </c>
      <c r="C769">
        <v>1</v>
      </c>
      <c r="D769">
        <v>49923</v>
      </c>
      <c r="G769">
        <f>VLOOKUP(D769,[5]Sheet1!$B:$X,16,0)</f>
        <v>36</v>
      </c>
      <c r="H769">
        <f t="shared" si="26"/>
        <v>36</v>
      </c>
      <c r="N769" t="e">
        <f>VLOOKUP(A769,'[7]Master-April24'!$A:$AP,42,0)</f>
        <v>#N/A</v>
      </c>
    </row>
    <row r="770" spans="1:14" x14ac:dyDescent="0.25">
      <c r="A770" t="s">
        <v>7962</v>
      </c>
      <c r="B770">
        <v>0</v>
      </c>
      <c r="C770">
        <v>1</v>
      </c>
      <c r="D770">
        <v>60756</v>
      </c>
      <c r="G770">
        <f>VLOOKUP(D770,[5]Sheet1!$B:$X,16,0)</f>
        <v>36</v>
      </c>
      <c r="H770">
        <f t="shared" ref="H770:H787" si="27">G770/C770</f>
        <v>36</v>
      </c>
      <c r="N770" t="e">
        <f>VLOOKUP(A770,'[7]Master-April24'!$A:$AP,42,0)</f>
        <v>#N/A</v>
      </c>
    </row>
    <row r="771" spans="1:14" x14ac:dyDescent="0.25">
      <c r="A771" t="s">
        <v>8222</v>
      </c>
      <c r="B771">
        <v>0</v>
      </c>
      <c r="C771">
        <v>4</v>
      </c>
      <c r="D771">
        <v>203</v>
      </c>
      <c r="E771">
        <f>VLOOKUP(D771,[5]Sheet1!$B:$X,23,0)</f>
        <v>24</v>
      </c>
      <c r="F771">
        <f>E771/C771</f>
        <v>6</v>
      </c>
      <c r="G771">
        <f>VLOOKUP(D771,[5]Sheet1!$B:$X,16,0)</f>
        <v>144</v>
      </c>
      <c r="H771">
        <f t="shared" si="27"/>
        <v>36</v>
      </c>
      <c r="N771" t="e">
        <f>VLOOKUP(A771,'[7]Master-April24'!$A:$AP,42,0)</f>
        <v>#N/A</v>
      </c>
    </row>
    <row r="772" spans="1:14" x14ac:dyDescent="0.25">
      <c r="A772" t="s">
        <v>8221</v>
      </c>
      <c r="B772">
        <v>0</v>
      </c>
      <c r="C772">
        <v>4</v>
      </c>
      <c r="D772">
        <v>273</v>
      </c>
      <c r="E772">
        <f>VLOOKUP(D772,[5]Sheet1!$B:$X,23,0)</f>
        <v>24</v>
      </c>
      <c r="F772">
        <f>E772/C772</f>
        <v>6</v>
      </c>
      <c r="G772">
        <f>VLOOKUP(D772,[5]Sheet1!$B:$X,16,0)</f>
        <v>144</v>
      </c>
      <c r="H772">
        <f t="shared" si="27"/>
        <v>36</v>
      </c>
      <c r="N772" t="e">
        <f>VLOOKUP(A772,'[7]Master-April24'!$A:$AP,42,0)</f>
        <v>#N/A</v>
      </c>
    </row>
    <row r="773" spans="1:14" x14ac:dyDescent="0.25">
      <c r="A773" t="s">
        <v>2137</v>
      </c>
      <c r="B773">
        <v>0</v>
      </c>
      <c r="C773">
        <v>4</v>
      </c>
      <c r="D773">
        <v>4003</v>
      </c>
      <c r="E773">
        <f>VLOOKUP(D773,[5]Sheet1!$B:$X,23,0)</f>
        <v>24</v>
      </c>
      <c r="F773">
        <f>E773/C773</f>
        <v>6</v>
      </c>
      <c r="G773">
        <f>VLOOKUP(D773,[5]Sheet1!$B:$X,16,0)</f>
        <v>144</v>
      </c>
      <c r="H773">
        <f t="shared" si="27"/>
        <v>36</v>
      </c>
      <c r="N773" t="e">
        <f>VLOOKUP(A773,'[7]Master-April24'!$A:$AP,42,0)</f>
        <v>#N/A</v>
      </c>
    </row>
    <row r="774" spans="1:14" x14ac:dyDescent="0.25">
      <c r="A774" t="s">
        <v>7960</v>
      </c>
      <c r="B774">
        <v>0</v>
      </c>
      <c r="C774">
        <v>1</v>
      </c>
      <c r="D774">
        <v>12627</v>
      </c>
      <c r="G774">
        <f>VLOOKUP(D774,[5]Sheet1!$B:$X,16,0)</f>
        <v>48</v>
      </c>
      <c r="H774">
        <f t="shared" si="27"/>
        <v>48</v>
      </c>
      <c r="N774" t="e">
        <f>VLOOKUP(A774,'[7]Master-April24'!$A:$AP,42,0)</f>
        <v>#N/A</v>
      </c>
    </row>
    <row r="775" spans="1:14" x14ac:dyDescent="0.25">
      <c r="A775" t="s">
        <v>8716</v>
      </c>
      <c r="B775">
        <v>0</v>
      </c>
      <c r="C775">
        <v>1</v>
      </c>
      <c r="D775">
        <v>5027</v>
      </c>
      <c r="G775">
        <f>VLOOKUP(D775,[5]Sheet1!$B:$X,16,0)</f>
        <v>48</v>
      </c>
      <c r="H775">
        <f t="shared" si="27"/>
        <v>48</v>
      </c>
      <c r="N775" t="e">
        <f>VLOOKUP(A775,'[7]Master-April24'!$A:$AP,42,0)</f>
        <v>#N/A</v>
      </c>
    </row>
    <row r="776" spans="1:14" x14ac:dyDescent="0.25">
      <c r="A776" t="s">
        <v>8282</v>
      </c>
      <c r="B776">
        <v>0</v>
      </c>
      <c r="C776">
        <v>1</v>
      </c>
      <c r="D776">
        <v>5044</v>
      </c>
      <c r="G776">
        <f>VLOOKUP(D776,[5]Sheet1!$B:$X,16,0)</f>
        <v>48</v>
      </c>
      <c r="H776">
        <f t="shared" si="27"/>
        <v>48</v>
      </c>
      <c r="N776" t="e">
        <f>VLOOKUP(A776,'[7]Master-April24'!$A:$AP,42,0)</f>
        <v>#N/A</v>
      </c>
    </row>
    <row r="777" spans="1:14" x14ac:dyDescent="0.25">
      <c r="A777" t="s">
        <v>8216</v>
      </c>
      <c r="B777">
        <v>0</v>
      </c>
      <c r="C777">
        <v>6</v>
      </c>
      <c r="D777">
        <v>5172</v>
      </c>
      <c r="E777">
        <f>VLOOKUP(D777,[5]Sheet1!$B:$X,23,0)</f>
        <v>24</v>
      </c>
      <c r="F777">
        <f t="shared" ref="F777:F787" si="28">E777/C777</f>
        <v>4</v>
      </c>
      <c r="G777">
        <f>VLOOKUP(D777,[5]Sheet1!$B:$X,16,0)</f>
        <v>288</v>
      </c>
      <c r="H777">
        <f t="shared" si="27"/>
        <v>48</v>
      </c>
      <c r="N777" t="e">
        <f>VLOOKUP(A777,'[7]Master-April24'!$A:$AP,42,0)</f>
        <v>#N/A</v>
      </c>
    </row>
    <row r="778" spans="1:14" x14ac:dyDescent="0.25">
      <c r="A778" t="s">
        <v>2310</v>
      </c>
      <c r="B778">
        <v>0</v>
      </c>
      <c r="C778">
        <v>3</v>
      </c>
      <c r="D778">
        <v>452</v>
      </c>
      <c r="E778">
        <f>VLOOKUP(D778,[5]Sheet1!$B:$X,23,0)</f>
        <v>24</v>
      </c>
      <c r="F778">
        <f t="shared" si="28"/>
        <v>8</v>
      </c>
      <c r="G778">
        <f>VLOOKUP(D778,[5]Sheet1!$B:$X,16,0)</f>
        <v>144</v>
      </c>
      <c r="H778">
        <f t="shared" si="27"/>
        <v>48</v>
      </c>
      <c r="N778" t="str">
        <f>VLOOKUP(A778,'[7]Master-April24'!$A:$AP,42,0)</f>
        <v>AWD</v>
      </c>
    </row>
    <row r="779" spans="1:14" x14ac:dyDescent="0.25">
      <c r="A779" t="s">
        <v>8731</v>
      </c>
      <c r="B779">
        <v>0</v>
      </c>
      <c r="C779">
        <v>1</v>
      </c>
      <c r="D779">
        <v>5600</v>
      </c>
      <c r="E779">
        <f>VLOOKUP(D779,[5]Sheet1!$B:$X,23,0)</f>
        <v>24</v>
      </c>
      <c r="F779">
        <f t="shared" si="28"/>
        <v>24</v>
      </c>
      <c r="G779">
        <f>VLOOKUP(D779,[5]Sheet1!$B:$X,16,0)</f>
        <v>72</v>
      </c>
      <c r="H779">
        <f t="shared" si="27"/>
        <v>72</v>
      </c>
      <c r="N779" t="e">
        <f>VLOOKUP(A779,'[7]Master-April24'!$A:$AP,42,0)</f>
        <v>#N/A</v>
      </c>
    </row>
    <row r="780" spans="1:14" x14ac:dyDescent="0.25">
      <c r="A780" t="s">
        <v>3994</v>
      </c>
      <c r="B780">
        <v>0</v>
      </c>
      <c r="C780">
        <v>1</v>
      </c>
      <c r="D780">
        <v>6803</v>
      </c>
      <c r="E780">
        <f>VLOOKUP(D780,[5]Sheet1!$B:$X,23,0)</f>
        <v>24</v>
      </c>
      <c r="F780">
        <f t="shared" si="28"/>
        <v>24</v>
      </c>
      <c r="G780">
        <f>VLOOKUP(D780,[5]Sheet1!$B:$X,16,0)</f>
        <v>72</v>
      </c>
      <c r="H780">
        <f t="shared" si="27"/>
        <v>72</v>
      </c>
      <c r="N780" t="e">
        <f>VLOOKUP(A780,'[7]Master-April24'!$A:$AP,42,0)</f>
        <v>#N/A</v>
      </c>
    </row>
    <row r="781" spans="1:14" x14ac:dyDescent="0.25">
      <c r="A781" t="s">
        <v>3708</v>
      </c>
      <c r="B781">
        <v>0</v>
      </c>
      <c r="C781">
        <v>4</v>
      </c>
      <c r="D781" t="s">
        <v>3706</v>
      </c>
      <c r="E781">
        <f>VLOOKUP(D781,[5]Sheet1!$B:$X,23,0)</f>
        <v>24</v>
      </c>
      <c r="F781">
        <f t="shared" si="28"/>
        <v>6</v>
      </c>
      <c r="G781">
        <f>VLOOKUP(D781,[5]Sheet1!$B:$X,16,0)</f>
        <v>480</v>
      </c>
      <c r="H781">
        <f t="shared" si="27"/>
        <v>120</v>
      </c>
      <c r="N781" t="e">
        <f>VLOOKUP(A781,'[7]Master-April24'!$A:$AP,42,0)</f>
        <v>#N/A</v>
      </c>
    </row>
    <row r="782" spans="1:14" x14ac:dyDescent="0.25">
      <c r="A782" t="s">
        <v>3784</v>
      </c>
      <c r="B782">
        <v>0</v>
      </c>
      <c r="C782">
        <v>4</v>
      </c>
      <c r="D782" t="s">
        <v>3782</v>
      </c>
      <c r="E782">
        <f>VLOOKUP(D782,[5]Sheet1!$B:$X,23,0)</f>
        <v>24</v>
      </c>
      <c r="F782">
        <f t="shared" si="28"/>
        <v>6</v>
      </c>
      <c r="G782">
        <f>VLOOKUP(D782,[5]Sheet1!$B:$X,16,0)</f>
        <v>480</v>
      </c>
      <c r="H782">
        <f t="shared" si="27"/>
        <v>120</v>
      </c>
      <c r="N782" t="str">
        <f>VLOOKUP(A782,'[7]Master-April24'!$A:$AP,42,0)</f>
        <v>AWD</v>
      </c>
    </row>
    <row r="783" spans="1:14" x14ac:dyDescent="0.25">
      <c r="A783" t="s">
        <v>8219</v>
      </c>
      <c r="B783">
        <v>0</v>
      </c>
      <c r="C783">
        <v>1</v>
      </c>
      <c r="D783">
        <v>45090</v>
      </c>
      <c r="E783">
        <f>VLOOKUP(D783,[5]Sheet1!$B:$X,23,0)</f>
        <v>0</v>
      </c>
      <c r="F783">
        <f t="shared" si="28"/>
        <v>0</v>
      </c>
      <c r="G783">
        <f>VLOOKUP(D783,[5]Sheet1!$B:$X,16,0)</f>
        <v>36</v>
      </c>
      <c r="H783">
        <f t="shared" si="27"/>
        <v>36</v>
      </c>
      <c r="N783" t="e">
        <f>VLOOKUP(A783,'[7]Master-April24'!$A:$AP,42,0)</f>
        <v>#N/A</v>
      </c>
    </row>
    <row r="784" spans="1:14" x14ac:dyDescent="0.25">
      <c r="A784" t="s">
        <v>8519</v>
      </c>
      <c r="B784">
        <v>0</v>
      </c>
      <c r="C784">
        <v>1</v>
      </c>
      <c r="D784">
        <v>4576336</v>
      </c>
      <c r="E784" t="e">
        <f>VLOOKUP(D784,[5]Sheet1!$B:$X,23,0)</f>
        <v>#N/A</v>
      </c>
      <c r="F784" t="e">
        <f t="shared" si="28"/>
        <v>#N/A</v>
      </c>
      <c r="G784" t="e">
        <f>VLOOKUP(D784,[5]Sheet1!$B:$X,16,0)</f>
        <v>#N/A</v>
      </c>
      <c r="H784" t="e">
        <f t="shared" si="27"/>
        <v>#N/A</v>
      </c>
      <c r="N784" t="e">
        <f>VLOOKUP(A784,'[7]Master-April24'!$A:$AP,42,0)</f>
        <v>#N/A</v>
      </c>
    </row>
    <row r="785" spans="1:14" x14ac:dyDescent="0.25">
      <c r="A785" t="s">
        <v>8226</v>
      </c>
      <c r="B785">
        <v>0</v>
      </c>
      <c r="C785">
        <v>1</v>
      </c>
      <c r="D785">
        <v>53169</v>
      </c>
      <c r="E785">
        <f>VLOOKUP(D785,[5]Sheet1!$B:$X,23,0)</f>
        <v>0</v>
      </c>
      <c r="F785">
        <f t="shared" si="28"/>
        <v>0</v>
      </c>
      <c r="G785">
        <f>VLOOKUP(D785,[5]Sheet1!$B:$X,16,0)</f>
        <v>36</v>
      </c>
      <c r="H785">
        <f t="shared" si="27"/>
        <v>36</v>
      </c>
      <c r="N785" t="e">
        <f>VLOOKUP(A785,'[7]Master-April24'!$A:$AP,42,0)</f>
        <v>#N/A</v>
      </c>
    </row>
    <row r="786" spans="1:14" x14ac:dyDescent="0.25">
      <c r="A786" t="s">
        <v>3880</v>
      </c>
      <c r="B786">
        <v>0</v>
      </c>
      <c r="C786">
        <v>2</v>
      </c>
      <c r="D786">
        <v>72749</v>
      </c>
      <c r="E786">
        <f>VLOOKUP(D786,[5]Sheet1!$B:$X,23,0)</f>
        <v>0</v>
      </c>
      <c r="F786">
        <f t="shared" si="28"/>
        <v>0</v>
      </c>
      <c r="G786">
        <f>VLOOKUP(D786,[5]Sheet1!$B:$X,16,0)</f>
        <v>48</v>
      </c>
      <c r="H786">
        <f t="shared" si="27"/>
        <v>24</v>
      </c>
      <c r="N786" t="e">
        <f>VLOOKUP(A786,'[7]Master-April24'!$A:$AP,42,0)</f>
        <v>#N/A</v>
      </c>
    </row>
    <row r="787" spans="1:14" x14ac:dyDescent="0.25">
      <c r="A787" t="s">
        <v>8218</v>
      </c>
      <c r="B787">
        <v>0</v>
      </c>
      <c r="C787">
        <v>2</v>
      </c>
      <c r="D787">
        <v>80169</v>
      </c>
      <c r="E787">
        <f>VLOOKUP(D787,[5]Sheet1!$B:$X,23,0)</f>
        <v>0</v>
      </c>
      <c r="F787">
        <f t="shared" si="28"/>
        <v>0</v>
      </c>
      <c r="G787">
        <f>VLOOKUP(D787,[5]Sheet1!$B:$X,16,0)</f>
        <v>48</v>
      </c>
      <c r="H787">
        <f t="shared" si="27"/>
        <v>24</v>
      </c>
      <c r="N787" t="e">
        <f>VLOOKUP(A787,'[7]Master-April24'!$A:$AP,42,0)</f>
        <v>#N/A</v>
      </c>
    </row>
  </sheetData>
  <autoFilter ref="A1:N787" xr:uid="{00000000-0009-0000-0000-00000A000000}">
    <sortState xmlns:xlrd2="http://schemas.microsoft.com/office/spreadsheetml/2017/richdata2" ref="A2:N787">
      <sortCondition sortBy="cellColor" ref="A1:A787" dxfId="43"/>
    </sortState>
  </autoFilter>
  <conditionalFormatting sqref="I2:I267">
    <cfRule type="cellIs" dxfId="20" priority="4" operator="greaterThan">
      <formula>49</formula>
    </cfRule>
  </conditionalFormatting>
  <conditionalFormatting sqref="J2:L267">
    <cfRule type="cellIs" dxfId="19" priority="1" operator="greaterThan">
      <formula>20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 WH</vt:lpstr>
      <vt:lpstr>SO</vt:lpstr>
      <vt:lpstr>Sheet1</vt:lpstr>
      <vt:lpstr>AWD Return</vt:lpstr>
      <vt:lpstr>For WH Single</vt:lpstr>
      <vt:lpstr>AWD</vt:lpstr>
      <vt:lpstr>Instruction</vt:lpstr>
      <vt:lpstr>Data1</vt:lpstr>
      <vt:lpstr>Data2</vt:lpstr>
      <vt:lpstr>Claim</vt:lpstr>
      <vt:lpstr>Optimize AWD Inbound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2022-05-03T23:44:07Z</dcterms:created>
  <dcterms:modified xsi:type="dcterms:W3CDTF">2026-03-03T23:13:20Z</dcterms:modified>
</cp:coreProperties>
</file>