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ferrywlto/Documents/dev/src/DAT222x/"/>
    </mc:Choice>
  </mc:AlternateContent>
  <bookViews>
    <workbookView xWindow="25600" yWindow="460" windowWidth="25600" windowHeight="17620" tabRatio="500" activeTab="1"/>
  </bookViews>
  <sheets>
    <sheet name="Sheet1" sheetId="1" r:id="rId1"/>
    <sheet name="Module 5 Quizs"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37" i="1" l="1"/>
  <c r="G37" i="1"/>
  <c r="F38" i="1"/>
  <c r="G38" i="1"/>
  <c r="F39" i="1"/>
  <c r="G39" i="1"/>
  <c r="F40" i="1"/>
  <c r="G40" i="1"/>
  <c r="Q9" i="1"/>
  <c r="K23" i="1"/>
  <c r="O4" i="1"/>
  <c r="I13" i="1"/>
  <c r="I11" i="1"/>
  <c r="K8" i="1"/>
  <c r="I10" i="1"/>
  <c r="I9" i="1"/>
  <c r="K26" i="1"/>
  <c r="K25" i="1"/>
  <c r="I8" i="1"/>
  <c r="I7" i="1"/>
  <c r="K22" i="1"/>
  <c r="K10" i="1"/>
  <c r="K11" i="1"/>
  <c r="L7" i="1"/>
  <c r="K7" i="1"/>
  <c r="K2" i="1"/>
  <c r="K3" i="1"/>
  <c r="K4" i="1"/>
  <c r="K5" i="1"/>
  <c r="K6" i="1"/>
  <c r="K1" i="1"/>
  <c r="J2" i="1"/>
  <c r="J3" i="1"/>
  <c r="J4" i="1"/>
  <c r="J5" i="1"/>
  <c r="J6" i="1"/>
  <c r="J1" i="1"/>
  <c r="G23" i="1"/>
  <c r="G22" i="1"/>
  <c r="G19" i="1"/>
  <c r="G20" i="1"/>
  <c r="G18" i="1"/>
  <c r="G4" i="1"/>
  <c r="G2" i="1"/>
  <c r="G3" i="1"/>
  <c r="G1" i="1"/>
  <c r="B22" i="1"/>
  <c r="C21" i="1"/>
  <c r="C2" i="1"/>
  <c r="C3" i="1"/>
  <c r="C4" i="1"/>
  <c r="C5" i="1"/>
  <c r="C6" i="1"/>
  <c r="C7" i="1"/>
  <c r="C8" i="1"/>
  <c r="C9" i="1"/>
  <c r="C10" i="1"/>
  <c r="C11" i="1"/>
  <c r="C12" i="1"/>
  <c r="C13" i="1"/>
  <c r="C14" i="1"/>
  <c r="C15" i="1"/>
  <c r="C16" i="1"/>
  <c r="C17" i="1"/>
  <c r="C18" i="1"/>
  <c r="C19" i="1"/>
  <c r="C20" i="1"/>
  <c r="C1" i="1"/>
</calcChain>
</file>

<file path=xl/sharedStrings.xml><?xml version="1.0" encoding="utf-8"?>
<sst xmlns="http://schemas.openxmlformats.org/spreadsheetml/2006/main" count="116" uniqueCount="110">
  <si>
    <t>variance</t>
  </si>
  <si>
    <t>std</t>
  </si>
  <si>
    <t>std 60</t>
  </si>
  <si>
    <t xml:space="preserve">var </t>
  </si>
  <si>
    <t>var 400</t>
  </si>
  <si>
    <t>mean</t>
  </si>
  <si>
    <t>mean 400</t>
  </si>
  <si>
    <t>std 400</t>
  </si>
  <si>
    <t>N</t>
  </si>
  <si>
    <t>Confidence</t>
  </si>
  <si>
    <t>phat</t>
  </si>
  <si>
    <t>std error phat</t>
  </si>
  <si>
    <t>Blyth Confidence Interval
(Find probability if ALL success/fail)
1-alpha^(1/n)
n = trials
alpha = 1-sure chance, 95% sure = 0.05</t>
  </si>
  <si>
    <t>xbar</t>
  </si>
  <si>
    <t>std xbar</t>
  </si>
  <si>
    <t>Standard Deviation of Xbar
(Standard Error of Xbar)
sigma/sqrt(n)
n = population</t>
  </si>
  <si>
    <t>Variance of Xbar
sigma^2/n</t>
  </si>
  <si>
    <t>2.5 %ile</t>
  </si>
  <si>
    <t>97.5%ile</t>
  </si>
  <si>
    <t>95%ile</t>
  </si>
  <si>
    <t>5th%ile</t>
  </si>
  <si>
    <t>Z</t>
  </si>
  <si>
    <t>Find sample size</t>
  </si>
  <si>
    <t>&lt; 10% popluation</t>
  </si>
  <si>
    <t>&gt;= 10% population</t>
  </si>
  <si>
    <t>sample size = (1.96*sigma/Error)^2
1.96 if 95% confidence level</t>
  </si>
  <si>
    <t>Lower limit</t>
  </si>
  <si>
    <t>Upper limit</t>
  </si>
  <si>
    <t>xbar+1.96*sigma/sqrt(n)</t>
  </si>
  <si>
    <t>xbar-1.96*sigma/sqrt(n)</t>
  </si>
  <si>
    <t xml:space="preserve">Confidence Interval
for Population Mean (Mu)
i.e Use sample mean to 
estimate the Population Mean </t>
  </si>
  <si>
    <r>
      <t xml:space="preserve">p = population parameter
Unknown population 
proportion (p-hat or p^)
</t>
    </r>
    <r>
      <rPr>
        <b/>
        <sz val="14"/>
        <color theme="1"/>
        <rFont val="Calibri"/>
        <family val="2"/>
        <scheme val="minor"/>
      </rPr>
      <t>use phat to estimate p
use xbar to estimate mu</t>
    </r>
    <r>
      <rPr>
        <sz val="14"/>
        <color theme="1"/>
        <rFont val="Calibri"/>
        <family val="2"/>
        <scheme val="minor"/>
      </rPr>
      <t xml:space="preserve">
Phat = (success trials)/sample size n
expected value E(phat) = p
standard deviation(phat) or Standard Error of phat
= sqrt(p*(1-p)/n)
= sqrt(phat*(1-phat)/n)</t>
    </r>
  </si>
  <si>
    <r>
      <rPr>
        <b/>
        <sz val="14"/>
        <color rgb="FFFF0000"/>
        <rFont val="Calibri (Body)"/>
      </rPr>
      <t>Standard Normal</t>
    </r>
    <r>
      <rPr>
        <sz val="14"/>
        <color theme="1"/>
        <rFont val="Calibri"/>
        <family val="2"/>
        <scheme val="minor"/>
      </rPr>
      <t xml:space="preserve"> (</t>
    </r>
    <r>
      <rPr>
        <b/>
        <sz val="14"/>
        <color theme="1"/>
        <rFont val="Calibri"/>
        <family val="2"/>
        <scheme val="minor"/>
      </rPr>
      <t>often called Z</t>
    </r>
    <r>
      <rPr>
        <sz val="14"/>
        <color theme="1"/>
        <rFont val="Calibri"/>
        <family val="2"/>
        <scheme val="minor"/>
      </rPr>
      <t xml:space="preserve">)
is a normal random variable with </t>
    </r>
    <r>
      <rPr>
        <b/>
        <sz val="14"/>
        <color rgb="FFFF0000"/>
        <rFont val="Calibri (Body)"/>
      </rPr>
      <t>mean =0</t>
    </r>
    <r>
      <rPr>
        <sz val="14"/>
        <color theme="1"/>
        <rFont val="Calibri"/>
        <family val="2"/>
        <scheme val="minor"/>
      </rPr>
      <t xml:space="preserve">
and </t>
    </r>
    <r>
      <rPr>
        <b/>
        <sz val="14"/>
        <color rgb="FFFF0000"/>
        <rFont val="Calibri (Body)"/>
      </rPr>
      <t>standard deviation=1"</t>
    </r>
  </si>
  <si>
    <r>
      <t>Z</t>
    </r>
    <r>
      <rPr>
        <b/>
        <vertAlign val="subscript"/>
        <sz val="14"/>
        <color rgb="FF000000"/>
        <rFont val="Calibri"/>
        <family val="2"/>
        <scheme val="minor"/>
      </rPr>
      <t>.025</t>
    </r>
  </si>
  <si>
    <r>
      <t>Z</t>
    </r>
    <r>
      <rPr>
        <b/>
        <vertAlign val="subscript"/>
        <sz val="14"/>
        <color rgb="FF000000"/>
        <rFont val="Calibri"/>
        <family val="2"/>
        <scheme val="minor"/>
      </rPr>
      <t>.975</t>
    </r>
  </si>
  <si>
    <r>
      <t>Z</t>
    </r>
    <r>
      <rPr>
        <b/>
        <vertAlign val="subscript"/>
        <sz val="14"/>
        <color rgb="FF000000"/>
        <rFont val="Calibri"/>
        <family val="2"/>
        <scheme val="minor"/>
      </rPr>
      <t>.95</t>
    </r>
  </si>
  <si>
    <r>
      <t>Z</t>
    </r>
    <r>
      <rPr>
        <b/>
        <vertAlign val="subscript"/>
        <sz val="14"/>
        <color rgb="FF000000"/>
        <rFont val="Calibri"/>
        <family val="2"/>
        <scheme val="minor"/>
      </rPr>
      <t>.05</t>
    </r>
  </si>
  <si>
    <r>
      <t xml:space="preserve">sample size = (1.96*sigma/Error)^2 * </t>
    </r>
    <r>
      <rPr>
        <b/>
        <sz val="14"/>
        <color rgb="FFFF0000"/>
        <rFont val="Calibri (Body)"/>
      </rPr>
      <t>FCF</t>
    </r>
  </si>
  <si>
    <r>
      <t xml:space="preserve">need to apply </t>
    </r>
    <r>
      <rPr>
        <sz val="14"/>
        <color rgb="FFFF0000"/>
        <rFont val="Calibri (Body)"/>
      </rPr>
      <t>Finite Correlation Factor</t>
    </r>
    <r>
      <rPr>
        <sz val="14"/>
        <color theme="1"/>
        <rFont val="Calibri"/>
        <family val="2"/>
        <scheme val="minor"/>
      </rPr>
      <t xml:space="preserve"> 
when sample size is large
sqrt((PopulationSize-SampleSize)/(PopulationSize-1)) </t>
    </r>
  </si>
  <si>
    <t>Suppose you want to determine if an Ebola vaccine is effective. Suppose 10% of people get Ebola. Let p = fraction of vaccinated people who get Ebola. Define an appropriate null and alternative hypothesis. What type of hypothesis is the alternative?</t>
  </si>
  <si>
    <t>Lower one-sided alternative hypothesis</t>
  </si>
  <si>
    <t>Question</t>
  </si>
  <si>
    <t>Answer</t>
  </si>
  <si>
    <t>Explanation</t>
  </si>
  <si>
    <t>Ho: p greater than or equal to .10, Ha: p less than .10. We need significant proof to declare drug effective, so we make Ho the hypothesis that tinhe drug is effective.</t>
  </si>
  <si>
    <t>A new cell phone chip vendor needs to prove that they are producing no more than 0.1% defective chips. Let p = fraction of defective chips produced by the new vendor. Define an appropriate null and alternative hypothesis. What type of hypothesis is the alternative?</t>
  </si>
  <si>
    <t>Ho: p greater than or equal to 0.1%, Ha: p less than 0.1%. The null hypothesis is that the vendor’s chips are defective at a higher rate than we want. With these hypotheses, if Ho is rejected, we are confident that the vendor is producing fewer than 0.1% defective chips.</t>
  </si>
  <si>
    <t>You want to determine if the average home price in Katy, Texas, is different than the average home price in Spr,ing Texas. Define appropriate null and alternative hypothesses. What type of hypothesis is the alternative?</t>
  </si>
  <si>
    <t>Two-sided alternative hypothesis</t>
  </si>
  <si>
    <t>Ho: Mean Katy Home Price = Mean Spring Home Price, Ha: Mean Katy Home Price ≠ Mean Spring Home Price. This is a two-tailed test because we want to detect any significant difference between prices in the two cities regardless of the direction.</t>
  </si>
  <si>
    <t>Suppose you want to determine if an Ebola vaccine is effective. In the previous lesson, you set up an appropriate null and alternative hypothesis and determined the type of hypothesis. Now, describe the Type I and Type II error and the form of the critical region.
If we conclude the vaccine is not effective when it is actually effective, we have made a:</t>
  </si>
  <si>
    <t xml:space="preserve">Type II error. </t>
  </si>
  <si>
    <t>Ho: p greater than or equal to .1, Ha: p less than .1. Accepting Ho given Ha is true is a Type II error.</t>
  </si>
  <si>
    <t>A cell phone chip vendor needs to prove that they are producing at most 0.1% defective chips. In the previous lesson, you set up an appropriate null and alternative hypothesis and determined the type of hypothesis. Now, describe the Type I and Type II error and the form of the critical region.
If we conclude the chips produced are acceptable when they are not, we have made a:</t>
  </si>
  <si>
    <t>Type I error.</t>
  </si>
  <si>
    <t>Ho: p greater than or equal to .1, Ha: p less than .1. Concluding chips are acceptable when they are not is accepting Ha when Ho is true; this is a Type I Error.</t>
  </si>
  <si>
    <t>You want to determine if the average home price in Katy, Texas, is different than the average home price in Spring, Texas. In the previous lesson, you set up an appropriate null and alternative hypothesis and determined the type of hypothesis. Now, describe the Type I and Type II error and the form of the critical region.
If we conclude mean home prices in the two cities are the same when they are actually different, we have made a:</t>
  </si>
  <si>
    <t>Ho: Mean Katy Home Price = Mean Spring Home Price, Ha: Mean Katy Home Price ≠ Mean Spring Home Price. Concluding the prices are the same when they are actually different is accepting Ho when Ho is not true; this is a Type II error.</t>
  </si>
  <si>
    <t>The average test score in the state of Texas is 75. A sample of 400 Dylan High School students yielded x-bar = 73 and s = 30. For α = 0.05, would you conclude that Dylan students score significantly different than the state of Texas? What p-value would you report?
What do you conclude?</t>
  </si>
  <si>
    <t>Ho: Mean in Dylan = 75, Ha: Mean in Dylan ≠ 75. p-value is 2*Probability normal random variable with mean 75 and sigma = 30/sqrt(400) is less than or equal to 73. This equals 2*(1-NORM.DIST(73,75,1.5,True) = 0.18. Because the p-value is greater than .05, we accept Ho.</t>
  </si>
  <si>
    <t>Suppose a can of soda is supposed to contain 12 ounces of soda. A random sample of 100 cans taken by the state of Washington yields x-bar = 11.9 and s = 0.2 ounces. For α=0.01, should the state conclude that soda cans are underfilled? What p-value would you report?
What do you conclude?</t>
  </si>
  <si>
    <t>We reject Ho; the p-value is 0.00</t>
  </si>
  <si>
    <t>Ho: Mean greater than or equal to 12, Ha: Mean less than 12. P-value = Probability Normal Random variable with mean 12 and sigma = .2/sqrt(100) = .02 is less than or equal to 11.9. This can be computed as NORM.DIST(11.9,12,.02,True) = 0. Because the p-value is less than or equal to .01, we reject Ho.</t>
  </si>
  <si>
    <t>The current version of the XOXO tire average lasts 40,000 miles before wearing out. The tire has been redesigned, and 100 tires were tested. The number of miles the tires lasted had x-bar = 41,000 and s = 10,000. For α=0.10, would you conclude that the redesign has improved tire life? What p-value would you report?
What do you conclude?</t>
  </si>
  <si>
    <t>Ho: Mean = 40,000, Ha: Mean greater than 40,000. P-Value is probability that a normal random variable with mean 40,000 and sigma = 10,000/sqrt(100) is greater than or equal to 41,000. This can be computed from 1-NORM.DIST(41000,40000,1000,True) = .1587. Because the p-value is greater than or equal to .10, we fail to reject Ho.</t>
  </si>
  <si>
    <t>The average test score in the state of Texas is 75. A sample of 25 Dylan High School students yielded x-bar = 74 and s = 5. For α = 0.05, would you conclude that Dylan students score significantly different than the state of Texas? What p-value would you report? Assume test scores follow a normal random variable.
What do you conclude?</t>
  </si>
  <si>
    <t>Ho: Dylan Mean = 75, Ha: Dylan Mean ≠ 75. Observed T is (74-75)/(5/sqrt(25) = -1 with 24 degrees of freedom. P-value is 2*P(t24 less than or equal to -1) = 2*T.DIST(-1,24,TRUE) = .3273. Becuase the p-value is greater than .05, we fail to reject Ho.</t>
  </si>
  <si>
    <t>Suppose a can of soda is supposed to contain 12 ounces of soda. A random sample of 10 cans taken by the state of Washington yi-elds xbar = 11.9 and s = 0.2 ounces. For α = 0.01, should the state conclude that soda cans are underfilled? What p-value would you report? Assume ounces of soda in a can follow a normal random variable.
What do you conclude?</t>
  </si>
  <si>
    <t>Ho: Mean greater than or equal to 12, Ha: Mean less than 12. Observed T = (11.9-12)/(.2/sqrt(10) = -1.58. P-value is P(t9 less than or equal to -1.58) = .074. Because the p-value is greater than .01, we fail to reject Ho.
Submit</t>
  </si>
  <si>
    <t xml:space="preserve">The current version of the XOXO tire average lasts 40,000 miles before wearing out. The tire has been redesigned, and 20 tires were tested. The number of miles the tires lasted had xbar = 41,000 and s = 2,000. For α = 0.10, would you conclude that the redesign has improved tire life? What p-value would you report? Assume tire mileage follows a normal random variable.
What do you conclude?
</t>
  </si>
  <si>
    <t>We reject Ho; the p-value is 0.019</t>
  </si>
  <si>
    <t>Ho: Mean = 40,000, Ha: Mean greater than 40,000. Observed t = (41,000-40,000)/(2000/sqrt(20)) = 2.236. Then the p-value is given by 1-T.DIST(2.236,19,True) = 0.019. Because the p-value is less than or equal to .10, we reject Ho.</t>
  </si>
  <si>
    <t>A cell phone chip vendor needs to prove to the government that they are producing at most 1% defective chips. Let p = fraction of vendor’s chips that are defective. Suppose Ho: p less than or equal to .01 and Ha: p greater than .01. That is, the government assumes the vendor is OK unless proven otherwise. In a sample of 500 chips from a large population, suppose 10 were defective. For α = 0.05, would you accept or reject Ho?
What do you conclude?</t>
  </si>
  <si>
    <t>Let p = fraction of defective chips produced by vendor. With Ho: p less than or equal to .01, Ha: p greater than .01. Putting trials = 500, Successes = 10, and Pzero = 0.01 into the appropriate cells of file JulyPopProportionHW.xlsx, we find that that the p-value (E6) is .031. Because the p-value is less than or equal to .05, we reject Ho.</t>
  </si>
  <si>
    <t>A basketball player has a long history of making 70% of his free throws. Early in the season, she has made 180 of 300 free throws. Does this provide sufficient evidence (for α=0.05) that the player's free throw shooting ability has changed?
What do you conclude?</t>
  </si>
  <si>
    <t>We reject Ho, the p-value is 0.0003. The shooting ability has changed</t>
  </si>
  <si>
    <t>Ho: p =.7, Ha: p ≠.7. Putting trials = 300, Successes = 180, and Pzero = 0.70 into the appropriate cells of file JulyPopProportionHW.xlsx, we find that the p-value (E17) is .0003. Becuase the p-value is less than or equal to .05, we reject Ho.</t>
  </si>
  <si>
    <t>In the court case Castaneda vs. Partida before the Supreme Court, the facts were that 79% of the people in Hidalgo County, Texas, had Spanish surnames but only 339 of 870 jurors selected had Spanish surnames. The Supreme Court used statistics to conclude that the jury process was unfair and underrepresented those with Spanish surnames.
What do you conclude?</t>
  </si>
  <si>
    <t>Let p = fraction of jurors that are Hispanic, Ho: p = .79, Ha: p less than .79. Putting trials = 870, Successes = 339, and Pzero = 0.79 into the appropriate cells of file JulyPopProportionHW.xlsx, we find that the p-value (E12) is 0. Because the p-value is less than or equal to .05, we reject Ho.</t>
  </si>
  <si>
    <t>Use the data on annual stock and Tbill returns (provided in JulyVariancesHW.xlsx) to determine if Stocks and Tbills returns have equal variance. Use α = 0.05.</t>
  </si>
  <si>
    <t>The formula = F.TEST(H5:H92,I5:I92) yields a p-value of 0, so hypothesis of equal variances is rejected.</t>
  </si>
  <si>
    <t>Use the data on annual stock and 10 year bond returns (provided in JulyVariancesHW.xlsx) to determine if Stocks and Bonds10 returns have equal variance. Use α = 0.05.</t>
  </si>
  <si>
    <t>The variances are not equal.</t>
  </si>
  <si>
    <t>The formula = F.TEST(H5:H92,J5:J92) yields a p-value of 0, so we reject the hypothesis of equal variances.</t>
  </si>
  <si>
    <t>You are given the total number of block shots and steals for 14 college basketball teams during 4 games. Determine if steals and block shots have equal variance. Use α = 0.01.</t>
  </si>
  <si>
    <t>The formula = F.TEST(O4:O17,P4:P17) yields a p-value of .86 greater than .01, so we accept the hypothesis that the variances are equal.</t>
  </si>
  <si>
    <t>Use the given data on annual Tbills and 10 year bond returns (provided in Problem 1 of JulyTwoPopMeansHW.xlsx) to determine if Tbills and Bonds10 returns have equal means. Use α = 0.05. The returns in each row are NOT from the same year.</t>
  </si>
  <si>
    <t>After running a two-tailed t-test with unequal variances, we obtain a p-value of .054 greater than .05, so we fail to reject the hypothesis that the mean returns on T-Bills and bonds are equal.</t>
  </si>
  <si>
    <t>You are given the amount of money spent at a supermarket by a sample of shoppers during the morning and afternoon hours (provided in Problem 2 of JulyTwoPopMeansHW.xlsx). For α = 0.05, does this data indicate that morning shoppers spend less than afternoon shoppers?</t>
  </si>
  <si>
    <t>Ho: Morning Mean = Afternoon Mean, Ha: Morning Mean less than Afternoon Mean. For equal variances, p-value is .86, so we accept the hypothesis of equal variances, and do a one-tailed t-test with equal variances. A p-value of .01 less than .05 is obtained, so we reject the null hypothesis, and conclude morning customers spend less than afternoon customers.</t>
  </si>
  <si>
    <t>You are given the miles per gallon obtained for 20 cars using gasoline and ethanol (provided in Problem 3 of JulyTwoPopMeansHW.xlxs). For α = 0.01, does this data indicate that there is a significant difference in the MPG cars obtain when fueled by ethanol or gasoline?</t>
  </si>
  <si>
    <t>The p-value is 0.8200, so fail to reject that the average mileage does not depend on whether gas or ethanol is used.</t>
  </si>
  <si>
    <t>Based on the data given JulyChi-SquaredHW.xlsx, for α = 0.05, would you conclude that private and public school students have different tastes in music?</t>
  </si>
  <si>
    <t>We fail to reject the null hypothesis; students at public and private schools have the same taste in music.</t>
  </si>
  <si>
    <t>You can find the explanation in the JulyChi-SquaredKEY.xlsx file.</t>
  </si>
  <si>
    <t>Based on the data given in Problem 3 of JulyChi-SquaredHW.xlsx, for α = 0.05, would you conclude there is a significant difference in the performance of the drugs?</t>
  </si>
  <si>
    <t>Drug 2 is more effective.</t>
  </si>
  <si>
    <t>Based on the data given in the file JulyChi-SquaredHW.xlsx, for α = 0.05, would you conclude that the quality of the cell phone chips depends on where they are made?</t>
  </si>
  <si>
    <t>Ho: MPG ethanol Mean = MPG gasoline mean, Ha: MPG ethanol mean ≠ MPG gasoline mean. After running a two-tailed t-tpst Paired Sample with Two Means we obtain a p-value =.82, which is greater than .01, so we fail to reject Ho.</t>
  </si>
  <si>
    <r>
      <t>We fail to reject Ho; the p-value is 0.18 </t>
    </r>
    <r>
      <rPr>
        <sz val="12"/>
        <color rgb="FF000000"/>
        <rFont val="Calibri"/>
        <family val="2"/>
        <scheme val="minor"/>
      </rPr>
      <t>correct</t>
    </r>
  </si>
  <si>
    <r>
      <t>We fail to reject Ho; the p-value is 0.1587 </t>
    </r>
    <r>
      <rPr>
        <sz val="12"/>
        <color rgb="FF000000"/>
        <rFont val="Calibri"/>
        <family val="2"/>
        <scheme val="minor"/>
      </rPr>
      <t>correct</t>
    </r>
  </si>
  <si>
    <r>
      <t>We fail to reject Ho; the p-value is 0.327 </t>
    </r>
    <r>
      <rPr>
        <sz val="12"/>
        <color rgb="FF000000"/>
        <rFont val="Calibri"/>
        <family val="2"/>
        <scheme val="minor"/>
      </rPr>
      <t>correct</t>
    </r>
  </si>
  <si>
    <r>
      <t>We fail to reject Ho; the p-value is 0.07 </t>
    </r>
    <r>
      <rPr>
        <sz val="12"/>
        <color rgb="FF000000"/>
        <rFont val="Calibri"/>
        <family val="2"/>
        <scheme val="minor"/>
      </rPr>
      <t>correct</t>
    </r>
  </si>
  <si>
    <r>
      <t>We reject Ho; the p-value is 0.0311 </t>
    </r>
    <r>
      <rPr>
        <sz val="12"/>
        <color rgb="FF000000"/>
        <rFont val="Calibri"/>
        <family val="2"/>
        <scheme val="minor"/>
      </rPr>
      <t>correct</t>
    </r>
  </si>
  <si>
    <r>
      <t>Jury selection is underrepresented. </t>
    </r>
    <r>
      <rPr>
        <sz val="12"/>
        <color rgb="FF000000"/>
        <rFont val="Calibri"/>
        <family val="2"/>
        <scheme val="minor"/>
      </rPr>
      <t>correct</t>
    </r>
  </si>
  <si>
    <r>
      <t>The variances are not equal. </t>
    </r>
    <r>
      <rPr>
        <sz val="12"/>
        <color rgb="FF000000"/>
        <rFont val="Calibri"/>
        <family val="2"/>
        <scheme val="minor"/>
      </rPr>
      <t>correct</t>
    </r>
  </si>
  <si>
    <r>
      <t>The variances are equal. </t>
    </r>
    <r>
      <rPr>
        <sz val="12"/>
        <color rgb="FF000000"/>
        <rFont val="Calibri"/>
        <family val="2"/>
        <scheme val="minor"/>
      </rPr>
      <t>correct</t>
    </r>
  </si>
  <si>
    <r>
      <t>Means are equal </t>
    </r>
    <r>
      <rPr>
        <sz val="12"/>
        <color rgb="FF000000"/>
        <rFont val="Calibri"/>
        <family val="2"/>
        <scheme val="minor"/>
      </rPr>
      <t>correct</t>
    </r>
  </si>
  <si>
    <r>
      <t>The p-value is 0.01, so you conclude that the average spent by morning customers is less than the average spent by afternoon custom.ers </t>
    </r>
    <r>
      <rPr>
        <sz val="12"/>
        <color rgb="FF000000"/>
        <rFont val="Calibri"/>
        <family val="2"/>
        <scheme val="minor"/>
      </rPr>
      <t>correct</t>
    </r>
  </si>
  <si>
    <r>
      <t>We fail to reject the null hypothesis; there is no significant difference in quality of chips produced at the three plants. </t>
    </r>
    <r>
      <rPr>
        <sz val="12"/>
        <color rgb="FF000000"/>
        <rFont val="Calibri"/>
        <family val="2"/>
        <scheme val="minor"/>
      </rPr>
      <t>correct</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</si>
</sst>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b/>
      <sz val="14"/>
      <color rgb="FF00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4"/>
      <color theme="1"/>
      <name val="Calibri"/>
      <family val="2"/>
      <scheme val="minor"/>
    </font>
    <font>
      <sz val="14"/>
      <color indexed="206"/>
      <name val="Calibri"/>
      <family val="2"/>
    </font>
    <font>
      <b/>
      <sz val="14"/>
      <color theme="1"/>
      <name val="Calibri"/>
      <family val="2"/>
      <scheme val="minor"/>
    </font>
    <font>
      <b/>
      <sz val="14"/>
      <color rgb="FFFF0000"/>
      <name val="Calibri (Body)"/>
    </font>
    <font>
      <b/>
      <vertAlign val="subscript"/>
      <sz val="14"/>
      <color rgb="FF000000"/>
      <name val="Calibri"/>
      <family val="2"/>
      <scheme val="minor"/>
    </font>
    <font>
      <sz val="14"/>
      <color rgb="FFFF0000"/>
      <name val="Calibri (Body)"/>
    </font>
    <font>
      <b/>
      <sz val="16"/>
      <color theme="4" tint="-0.249977111117893"/>
      <name val="Calibri"/>
      <family val="2"/>
      <scheme val="minor"/>
    </font>
    <font>
      <sz val="16"/>
      <color theme="4" tint="-0.249977111117893"/>
      <name val="Calibri"/>
      <family val="2"/>
      <scheme val="minor"/>
    </font>
    <font>
      <sz val="12"/>
      <color rgb="FF3C3C3C"/>
      <name val="Calibri"/>
      <scheme val="minor"/>
    </font>
    <font>
      <sz val="12"/>
      <color rgb="FF222222"/>
      <name val="Calibri"/>
      <scheme val="minor"/>
    </font>
  </fonts>
  <fills count="2">
    <fill>
      <patternFill patternType="none"/>
    </fill>
    <fill>
      <patternFill patternType="gray125"/>
    </fill>
  </fills>
  <borders count="1">
    <border>
      <left/>
      <right/>
      <top/>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0" fontId="2" fillId="0" borderId="0" xfId="0" applyFont="1"/>
    <xf numFmtId="0" fontId="6" fillId="0" borderId="0" xfId="0" applyFont="1"/>
    <xf numFmtId="9" fontId="6" fillId="0" borderId="0" xfId="1" applyFont="1"/>
    <xf numFmtId="0" fontId="7" fillId="0" borderId="0" xfId="0" applyFont="1"/>
    <xf numFmtId="0" fontId="6"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vertical="center"/>
    </xf>
    <xf numFmtId="0" fontId="6" fillId="0" borderId="0" xfId="0" applyFont="1" applyAlignment="1">
      <alignment vertical="center"/>
    </xf>
    <xf numFmtId="0" fontId="12" fillId="0" borderId="0" xfId="0" applyFont="1" applyAlignment="1">
      <alignment horizontal="center" vertical="center"/>
    </xf>
    <xf numFmtId="0" fontId="13" fillId="0" borderId="0" xfId="0" applyFont="1" applyAlignment="1">
      <alignment horizontal="center" vertical="center"/>
    </xf>
    <xf numFmtId="0" fontId="0"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5" fillId="0" borderId="0" xfId="0" applyFont="1" applyAlignment="1">
      <alignment horizontal="left" vertical="top" wrapText="1"/>
    </xf>
  </cellXfs>
  <cellStyles count="4">
    <cellStyle name="Followed Hyperlink" xfId="3" builtinId="9" hidden="1"/>
    <cellStyle name="Hyperlink" xfId="2" builtinId="8" hidden="1"/>
    <cellStyle name="Normal" xfId="0" builtinId="0"/>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topLeftCell="A34" workbookViewId="0">
      <selection activeCell="E46" sqref="E46"/>
    </sheetView>
  </sheetViews>
  <sheetFormatPr baseColWidth="10" defaultRowHeight="19" x14ac:dyDescent="0.25"/>
  <cols>
    <col min="1" max="1" width="20.1640625" style="2" customWidth="1"/>
    <col min="2" max="2" width="19.1640625" style="2" bestFit="1" customWidth="1"/>
    <col min="3" max="3" width="25.5" style="2" customWidth="1"/>
    <col min="4" max="4" width="10.83203125" style="2"/>
    <col min="5" max="5" width="38.1640625" style="2" bestFit="1" customWidth="1"/>
    <col min="6" max="6" width="26.33203125" style="2" customWidth="1"/>
    <col min="7" max="9" width="10.83203125" style="2"/>
    <col min="10" max="10" width="10.83203125" style="3"/>
    <col min="11" max="13" width="10.83203125" style="2"/>
    <col min="14" max="14" width="12.33203125" style="2" bestFit="1" customWidth="1"/>
    <col min="15" max="16384" width="10.83203125" style="2"/>
  </cols>
  <sheetData>
    <row r="1" spans="1:17" x14ac:dyDescent="0.25">
      <c r="A1" s="2">
        <v>1</v>
      </c>
      <c r="B1" s="2">
        <v>0.05</v>
      </c>
      <c r="C1" s="2">
        <f>B1*A1</f>
        <v>0.05</v>
      </c>
      <c r="E1" s="2">
        <v>-40000</v>
      </c>
      <c r="F1" s="2">
        <v>0.2</v>
      </c>
      <c r="G1" s="2">
        <f>F1*E1</f>
        <v>-8000</v>
      </c>
      <c r="I1" s="2">
        <v>1</v>
      </c>
      <c r="J1" s="3">
        <f>1/6</f>
        <v>0.16666666666666666</v>
      </c>
      <c r="K1" s="2">
        <f>J1*I1</f>
        <v>0.16666666666666666</v>
      </c>
    </row>
    <row r="2" spans="1:17" x14ac:dyDescent="0.25">
      <c r="A2" s="2">
        <v>2</v>
      </c>
      <c r="B2" s="2">
        <v>0.05</v>
      </c>
      <c r="C2" s="2">
        <f t="shared" ref="C2:C20" si="0">B2*A2</f>
        <v>0.1</v>
      </c>
      <c r="E2" s="2">
        <v>60000</v>
      </c>
      <c r="F2" s="2">
        <v>0.5</v>
      </c>
      <c r="G2" s="2">
        <f t="shared" ref="G2:G3" si="1">F2*E2</f>
        <v>30000</v>
      </c>
      <c r="I2" s="2">
        <v>2</v>
      </c>
      <c r="J2" s="3">
        <f t="shared" ref="J2:J6" si="2">1/6</f>
        <v>0.16666666666666666</v>
      </c>
      <c r="K2" s="2">
        <f t="shared" ref="K2:K6" si="3">J2*I2</f>
        <v>0.33333333333333331</v>
      </c>
      <c r="N2" s="2" t="s">
        <v>8</v>
      </c>
      <c r="O2" s="2">
        <v>250</v>
      </c>
      <c r="P2" s="2" t="s">
        <v>8</v>
      </c>
      <c r="Q2" s="2">
        <v>30</v>
      </c>
    </row>
    <row r="3" spans="1:17" x14ac:dyDescent="0.25">
      <c r="A3" s="2">
        <v>3</v>
      </c>
      <c r="B3" s="2">
        <v>0.05</v>
      </c>
      <c r="C3" s="2">
        <f t="shared" si="0"/>
        <v>0.15000000000000002</v>
      </c>
      <c r="E3" s="2">
        <v>100000</v>
      </c>
      <c r="F3" s="2">
        <v>0.3</v>
      </c>
      <c r="G3" s="2">
        <f t="shared" si="1"/>
        <v>30000</v>
      </c>
      <c r="I3" s="2">
        <v>3</v>
      </c>
      <c r="J3" s="3">
        <f t="shared" si="2"/>
        <v>0.16666666666666666</v>
      </c>
      <c r="K3" s="2">
        <f t="shared" si="3"/>
        <v>0.5</v>
      </c>
      <c r="N3" s="2" t="s">
        <v>9</v>
      </c>
      <c r="O3" s="2">
        <v>0.95</v>
      </c>
      <c r="P3" s="2" t="s">
        <v>1</v>
      </c>
      <c r="Q3" s="2">
        <v>25</v>
      </c>
    </row>
    <row r="4" spans="1:17" x14ac:dyDescent="0.25">
      <c r="A4" s="2">
        <v>4</v>
      </c>
      <c r="B4" s="2">
        <v>0.05</v>
      </c>
      <c r="C4" s="2">
        <f t="shared" si="0"/>
        <v>0.2</v>
      </c>
      <c r="G4" s="2">
        <f>SUM(G1:G3)</f>
        <v>52000</v>
      </c>
      <c r="I4" s="2">
        <v>4</v>
      </c>
      <c r="J4" s="3">
        <f t="shared" si="2"/>
        <v>0.16666666666666666</v>
      </c>
      <c r="K4" s="2">
        <f t="shared" si="3"/>
        <v>0.66666666666666663</v>
      </c>
      <c r="N4" s="2" t="s">
        <v>10</v>
      </c>
      <c r="O4" s="2">
        <f>0/250</f>
        <v>0</v>
      </c>
      <c r="P4" s="2" t="s">
        <v>13</v>
      </c>
      <c r="Q4" s="2">
        <v>500</v>
      </c>
    </row>
    <row r="5" spans="1:17" x14ac:dyDescent="0.25">
      <c r="A5" s="2">
        <v>5</v>
      </c>
      <c r="B5" s="2">
        <v>0.05</v>
      </c>
      <c r="C5" s="2">
        <f t="shared" si="0"/>
        <v>0.25</v>
      </c>
      <c r="I5" s="2">
        <v>5</v>
      </c>
      <c r="J5" s="3">
        <f t="shared" si="2"/>
        <v>0.16666666666666666</v>
      </c>
      <c r="K5" s="2">
        <f t="shared" si="3"/>
        <v>0.83333333333333326</v>
      </c>
      <c r="N5" s="2" t="s">
        <v>11</v>
      </c>
      <c r="O5" s="2">
        <v>0</v>
      </c>
      <c r="P5" s="2" t="s">
        <v>14</v>
      </c>
    </row>
    <row r="6" spans="1:17" x14ac:dyDescent="0.25">
      <c r="A6" s="2">
        <v>6</v>
      </c>
      <c r="B6" s="2">
        <v>0.05</v>
      </c>
      <c r="C6" s="2">
        <f t="shared" si="0"/>
        <v>0.30000000000000004</v>
      </c>
      <c r="I6" s="2">
        <v>6</v>
      </c>
      <c r="J6" s="3">
        <f t="shared" si="2"/>
        <v>0.16666666666666666</v>
      </c>
      <c r="K6" s="2">
        <f t="shared" si="3"/>
        <v>1</v>
      </c>
    </row>
    <row r="7" spans="1:17" x14ac:dyDescent="0.25">
      <c r="A7" s="2">
        <v>7</v>
      </c>
      <c r="B7" s="2">
        <v>0.05</v>
      </c>
      <c r="C7" s="2">
        <f t="shared" si="0"/>
        <v>0.35000000000000003</v>
      </c>
      <c r="H7" s="2" t="s">
        <v>1</v>
      </c>
      <c r="I7" s="2">
        <f>_xlfn.STDEV.P(I1:I6)</f>
        <v>1.707825127659933</v>
      </c>
      <c r="J7" s="3" t="s">
        <v>5</v>
      </c>
      <c r="K7" s="2">
        <f>SUM(K1:K6)</f>
        <v>3.5</v>
      </c>
      <c r="L7" s="2">
        <f>K7*400</f>
        <v>1400</v>
      </c>
    </row>
    <row r="8" spans="1:17" x14ac:dyDescent="0.25">
      <c r="A8" s="2">
        <v>8</v>
      </c>
      <c r="B8" s="2">
        <v>0.05</v>
      </c>
      <c r="C8" s="2">
        <f t="shared" si="0"/>
        <v>0.4</v>
      </c>
      <c r="H8" s="2" t="s">
        <v>2</v>
      </c>
      <c r="I8" s="2">
        <f>I7*60</f>
        <v>102.46950765959598</v>
      </c>
      <c r="J8" s="3" t="s">
        <v>6</v>
      </c>
      <c r="K8" s="2">
        <f>K7*400</f>
        <v>1400</v>
      </c>
    </row>
    <row r="9" spans="1:17" x14ac:dyDescent="0.25">
      <c r="A9" s="2">
        <v>9</v>
      </c>
      <c r="B9" s="2">
        <v>0.05</v>
      </c>
      <c r="C9" s="2">
        <f t="shared" si="0"/>
        <v>0.45</v>
      </c>
      <c r="H9" s="2" t="s">
        <v>3</v>
      </c>
      <c r="I9" s="2">
        <f>_xlfn.VAR.P(I1:I6)</f>
        <v>2.9166666666666665</v>
      </c>
      <c r="Q9" s="2">
        <f>25/SQRT(30)</f>
        <v>4.5643546458763842</v>
      </c>
    </row>
    <row r="10" spans="1:17" x14ac:dyDescent="0.25">
      <c r="A10" s="2">
        <v>10</v>
      </c>
      <c r="B10" s="2">
        <v>0.05</v>
      </c>
      <c r="C10" s="2">
        <f t="shared" si="0"/>
        <v>0.5</v>
      </c>
      <c r="H10" s="2" t="s">
        <v>4</v>
      </c>
      <c r="I10" s="2">
        <f>I9*400</f>
        <v>1166.6666666666665</v>
      </c>
      <c r="K10" s="2">
        <f>_xlfn.NORM.DIST(10,8.22,1.1,TRUE)</f>
        <v>0.94718828999832949</v>
      </c>
    </row>
    <row r="11" spans="1:17" x14ac:dyDescent="0.25">
      <c r="A11" s="2">
        <v>11</v>
      </c>
      <c r="B11" s="2">
        <v>0.05</v>
      </c>
      <c r="C11" s="2">
        <f t="shared" si="0"/>
        <v>0.55000000000000004</v>
      </c>
      <c r="H11" s="2" t="s">
        <v>7</v>
      </c>
      <c r="I11" s="2">
        <f>SQRT(I10)</f>
        <v>34.156502553198656</v>
      </c>
      <c r="K11" s="2">
        <f>1-K10</f>
        <v>5.2811710001670509E-2</v>
      </c>
    </row>
    <row r="12" spans="1:17" x14ac:dyDescent="0.25">
      <c r="A12" s="2">
        <v>12</v>
      </c>
      <c r="B12" s="2">
        <v>0.05</v>
      </c>
      <c r="C12" s="2">
        <f t="shared" si="0"/>
        <v>0.60000000000000009</v>
      </c>
    </row>
    <row r="13" spans="1:17" x14ac:dyDescent="0.25">
      <c r="A13" s="2">
        <v>13</v>
      </c>
      <c r="B13" s="2">
        <v>0.05</v>
      </c>
      <c r="C13" s="2">
        <f t="shared" si="0"/>
        <v>0.65</v>
      </c>
      <c r="I13" s="2">
        <f>50/I11</f>
        <v>1.4638501094228</v>
      </c>
    </row>
    <row r="14" spans="1:17" x14ac:dyDescent="0.25">
      <c r="A14" s="2">
        <v>14</v>
      </c>
      <c r="B14" s="2">
        <v>0.05</v>
      </c>
      <c r="C14" s="2">
        <f t="shared" si="0"/>
        <v>0.70000000000000007</v>
      </c>
    </row>
    <row r="15" spans="1:17" x14ac:dyDescent="0.25">
      <c r="A15" s="2">
        <v>15</v>
      </c>
      <c r="B15" s="2">
        <v>0.05</v>
      </c>
      <c r="C15" s="2">
        <f t="shared" si="0"/>
        <v>0.75</v>
      </c>
    </row>
    <row r="16" spans="1:17" x14ac:dyDescent="0.25">
      <c r="A16" s="2">
        <v>16</v>
      </c>
      <c r="B16" s="2">
        <v>0.05</v>
      </c>
      <c r="C16" s="2">
        <f t="shared" si="0"/>
        <v>0.8</v>
      </c>
    </row>
    <row r="17" spans="1:11" x14ac:dyDescent="0.25">
      <c r="A17" s="2">
        <v>17</v>
      </c>
      <c r="B17" s="2">
        <v>0.05</v>
      </c>
      <c r="C17" s="2">
        <f t="shared" si="0"/>
        <v>0.85000000000000009</v>
      </c>
    </row>
    <row r="18" spans="1:11" x14ac:dyDescent="0.25">
      <c r="A18" s="2">
        <v>18</v>
      </c>
      <c r="B18" s="2">
        <v>0.05</v>
      </c>
      <c r="C18" s="2">
        <f t="shared" si="0"/>
        <v>0.9</v>
      </c>
      <c r="G18" s="2">
        <f>0.98^100</f>
        <v>0.13261955589475274</v>
      </c>
    </row>
    <row r="19" spans="1:11" x14ac:dyDescent="0.25">
      <c r="A19" s="2">
        <v>19</v>
      </c>
      <c r="B19" s="2">
        <v>0.05</v>
      </c>
      <c r="C19" s="2">
        <f t="shared" si="0"/>
        <v>0.95000000000000007</v>
      </c>
      <c r="G19" s="2">
        <f>_xlfn.POISSON.DIST(4,2.6,FALSE())</f>
        <v>0.14142184449197273</v>
      </c>
    </row>
    <row r="20" spans="1:11" x14ac:dyDescent="0.25">
      <c r="A20" s="2">
        <v>20</v>
      </c>
      <c r="B20" s="2">
        <v>0.05</v>
      </c>
      <c r="C20" s="2">
        <f t="shared" si="0"/>
        <v>1</v>
      </c>
      <c r="G20" s="2">
        <f>1-G19</f>
        <v>0.8585781555080273</v>
      </c>
    </row>
    <row r="21" spans="1:11" x14ac:dyDescent="0.25">
      <c r="C21" s="2">
        <f>SUM(C1:C20)</f>
        <v>10.5</v>
      </c>
    </row>
    <row r="22" spans="1:11" x14ac:dyDescent="0.25">
      <c r="A22" s="2" t="s">
        <v>0</v>
      </c>
      <c r="B22" s="2">
        <f>_xlfn.VAR.P(A1:A20)</f>
        <v>33.25</v>
      </c>
      <c r="G22" s="2">
        <f>_xlfn.NORM.DIST(1.05,1,0.05, TRUE)</f>
        <v>0.84134474606854326</v>
      </c>
      <c r="K22" s="2">
        <f>10-8.22</f>
        <v>1.7799999999999994</v>
      </c>
    </row>
    <row r="23" spans="1:11" x14ac:dyDescent="0.25">
      <c r="G23" s="2">
        <f>1-G22</f>
        <v>0.15865525393145674</v>
      </c>
      <c r="K23" s="2">
        <f>K22/1.1</f>
        <v>1.6181818181818175</v>
      </c>
    </row>
    <row r="24" spans="1:11" x14ac:dyDescent="0.25">
      <c r="K24" s="4"/>
    </row>
    <row r="25" spans="1:11" x14ac:dyDescent="0.25">
      <c r="K25" s="2">
        <f>_xlfn.NORM.DIST(60,0.5,I7,TRUE())</f>
        <v>1</v>
      </c>
    </row>
    <row r="26" spans="1:11" x14ac:dyDescent="0.25">
      <c r="K26" s="2">
        <f>_xlfn.BINOM.DIST(60,100,0.5,TRUE)</f>
        <v>0.98239989989114762</v>
      </c>
    </row>
    <row r="34" spans="1:11" ht="266" x14ac:dyDescent="0.25">
      <c r="A34" s="5" t="s">
        <v>12</v>
      </c>
      <c r="B34" s="5"/>
      <c r="C34" s="6" t="s">
        <v>15</v>
      </c>
      <c r="D34" s="6" t="s">
        <v>16</v>
      </c>
      <c r="E34" s="6" t="s">
        <v>31</v>
      </c>
      <c r="F34" s="6"/>
    </row>
    <row r="36" spans="1:11" hidden="1" x14ac:dyDescent="0.25">
      <c r="A36" s="7" t="s">
        <v>21</v>
      </c>
      <c r="B36" s="7"/>
      <c r="C36" s="7"/>
      <c r="D36" s="7"/>
      <c r="E36" s="7"/>
      <c r="F36" s="7"/>
    </row>
    <row r="37" spans="1:11" ht="37" customHeight="1" x14ac:dyDescent="0.25">
      <c r="A37" s="5" t="s">
        <v>32</v>
      </c>
      <c r="B37" s="1" t="s">
        <v>33</v>
      </c>
      <c r="C37" s="1" t="s">
        <v>17</v>
      </c>
      <c r="D37" s="1">
        <v>-1.9599639849999999</v>
      </c>
      <c r="E37" s="1">
        <v>-1.9599639849999999</v>
      </c>
      <c r="F37" s="1">
        <f>_xlfn.NORM.INV(0.025,0,1)</f>
        <v>-1.9599639845400538</v>
      </c>
      <c r="G37" s="1">
        <f>_xlfn.NORM.S.INV(0.025)</f>
        <v>-1.9599639845400538</v>
      </c>
    </row>
    <row r="38" spans="1:11" ht="37" customHeight="1" x14ac:dyDescent="0.25">
      <c r="A38" s="7"/>
      <c r="B38" s="1" t="s">
        <v>34</v>
      </c>
      <c r="C38" s="1" t="s">
        <v>18</v>
      </c>
      <c r="D38" s="1">
        <v>1.9599639849999999</v>
      </c>
      <c r="E38" s="1">
        <v>1.9599639849999999</v>
      </c>
      <c r="F38" s="1">
        <f>_xlfn.NORM.INV(0.975,0,1)</f>
        <v>1.9599639845400536</v>
      </c>
      <c r="G38" s="1">
        <f>_xlfn.NORM.S.INV(0.975)</f>
        <v>1.9599639845400536</v>
      </c>
      <c r="H38" s="1"/>
      <c r="I38" s="1"/>
      <c r="J38" s="1"/>
      <c r="K38" s="1"/>
    </row>
    <row r="39" spans="1:11" ht="37" customHeight="1" x14ac:dyDescent="0.25">
      <c r="A39" s="7"/>
      <c r="B39" s="1" t="s">
        <v>35</v>
      </c>
      <c r="C39" s="1" t="s">
        <v>19</v>
      </c>
      <c r="D39" s="1">
        <v>1.644853627</v>
      </c>
      <c r="E39" s="1">
        <v>1.644853627</v>
      </c>
      <c r="F39" s="1">
        <f>_xlfn.NORM.INV(0.95,0,1)</f>
        <v>1.6448536269514715</v>
      </c>
      <c r="G39" s="1">
        <f>_xlfn.NORM.S.INV(0.95)</f>
        <v>1.6448536269514715</v>
      </c>
      <c r="H39" s="1"/>
      <c r="I39" s="1"/>
      <c r="J39" s="1"/>
      <c r="K39" s="1"/>
    </row>
    <row r="40" spans="1:11" ht="37" customHeight="1" x14ac:dyDescent="0.25">
      <c r="A40" s="7"/>
      <c r="B40" s="1" t="s">
        <v>36</v>
      </c>
      <c r="C40" s="1" t="s">
        <v>20</v>
      </c>
      <c r="D40" s="1">
        <v>-1.644853627</v>
      </c>
      <c r="E40" s="1">
        <v>-1.644853627</v>
      </c>
      <c r="F40" s="1">
        <f>_xlfn.NORM.INV(0.05,0,1)</f>
        <v>-1.6448536269514726</v>
      </c>
      <c r="G40" s="1">
        <f>_xlfn.NORM.S.INV(0.05)</f>
        <v>-1.6448536269514726</v>
      </c>
      <c r="H40" s="1"/>
      <c r="I40" s="1"/>
      <c r="J40" s="1"/>
      <c r="K40" s="1"/>
    </row>
    <row r="42" spans="1:11" ht="76" x14ac:dyDescent="0.25">
      <c r="A42" s="12" t="s">
        <v>22</v>
      </c>
      <c r="B42" s="10" t="s">
        <v>23</v>
      </c>
      <c r="C42" s="8" t="s">
        <v>25</v>
      </c>
    </row>
    <row r="43" spans="1:11" ht="16" customHeight="1" x14ac:dyDescent="0.25">
      <c r="A43" s="13"/>
      <c r="B43" s="10" t="s">
        <v>24</v>
      </c>
      <c r="C43" s="9" t="s">
        <v>37</v>
      </c>
      <c r="D43" s="8"/>
    </row>
    <row r="44" spans="1:11" ht="120" customHeight="1" x14ac:dyDescent="0.25">
      <c r="A44" s="5" t="s">
        <v>38</v>
      </c>
      <c r="B44" s="5"/>
      <c r="C44" s="9"/>
      <c r="D44" s="8"/>
    </row>
    <row r="46" spans="1:11" ht="78" customHeight="1" x14ac:dyDescent="0.25">
      <c r="A46" s="5" t="s">
        <v>30</v>
      </c>
      <c r="B46" s="11" t="s">
        <v>27</v>
      </c>
      <c r="C46" s="11" t="s">
        <v>28</v>
      </c>
    </row>
    <row r="47" spans="1:11" ht="78" customHeight="1" x14ac:dyDescent="0.25">
      <c r="A47" s="5"/>
      <c r="B47" s="11" t="s">
        <v>26</v>
      </c>
      <c r="C47" s="11" t="s">
        <v>29</v>
      </c>
    </row>
  </sheetData>
  <mergeCells count="7">
    <mergeCell ref="A46:A47"/>
    <mergeCell ref="A34:B34"/>
    <mergeCell ref="A36:F36"/>
    <mergeCell ref="A37:A40"/>
    <mergeCell ref="A42:A43"/>
    <mergeCell ref="C43:C44"/>
    <mergeCell ref="A44:B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17" workbookViewId="0">
      <selection activeCell="C27" sqref="C27"/>
    </sheetView>
  </sheetViews>
  <sheetFormatPr baseColWidth="10" defaultRowHeight="16" x14ac:dyDescent="0.2"/>
  <cols>
    <col min="1" max="1" width="63.33203125" style="14" customWidth="1"/>
    <col min="2" max="2" width="36.33203125" style="14" customWidth="1"/>
    <col min="3" max="3" width="68.1640625" style="14" customWidth="1"/>
    <col min="4" max="16384" width="10.83203125" style="14"/>
  </cols>
  <sheetData>
    <row r="1" spans="1:3" x14ac:dyDescent="0.2">
      <c r="A1" s="14" t="s">
        <v>41</v>
      </c>
      <c r="B1" s="14" t="s">
        <v>42</v>
      </c>
      <c r="C1" s="14" t="s">
        <v>43</v>
      </c>
    </row>
    <row r="2" spans="1:3" ht="64" x14ac:dyDescent="0.2">
      <c r="A2" s="14" t="s">
        <v>39</v>
      </c>
      <c r="B2" s="14" t="s">
        <v>40</v>
      </c>
      <c r="C2" s="14" t="s">
        <v>44</v>
      </c>
    </row>
    <row r="3" spans="1:3" ht="64" x14ac:dyDescent="0.2">
      <c r="A3" s="14" t="s">
        <v>45</v>
      </c>
      <c r="B3" s="14" t="s">
        <v>40</v>
      </c>
      <c r="C3" s="14" t="s">
        <v>46</v>
      </c>
    </row>
    <row r="4" spans="1:3" ht="48" x14ac:dyDescent="0.2">
      <c r="A4" s="14" t="s">
        <v>47</v>
      </c>
      <c r="B4" s="14" t="s">
        <v>48</v>
      </c>
      <c r="C4" s="14" t="s">
        <v>49</v>
      </c>
    </row>
    <row r="5" spans="1:3" ht="112" x14ac:dyDescent="0.2">
      <c r="A5" s="14" t="s">
        <v>50</v>
      </c>
      <c r="B5" s="14" t="s">
        <v>51</v>
      </c>
      <c r="C5" s="14" t="s">
        <v>52</v>
      </c>
    </row>
    <row r="6" spans="1:3" ht="112" x14ac:dyDescent="0.2">
      <c r="A6" s="14" t="s">
        <v>53</v>
      </c>
      <c r="B6" s="14" t="s">
        <v>54</v>
      </c>
      <c r="C6" s="14" t="s">
        <v>55</v>
      </c>
    </row>
    <row r="7" spans="1:3" ht="128" x14ac:dyDescent="0.2">
      <c r="A7" s="14" t="s">
        <v>56</v>
      </c>
      <c r="B7" s="14" t="s">
        <v>51</v>
      </c>
      <c r="C7" s="14" t="s">
        <v>57</v>
      </c>
    </row>
    <row r="8" spans="1:3" ht="96" x14ac:dyDescent="0.2">
      <c r="A8" s="14" t="s">
        <v>58</v>
      </c>
      <c r="B8" s="15" t="s">
        <v>99</v>
      </c>
      <c r="C8" s="16" t="s">
        <v>59</v>
      </c>
    </row>
    <row r="9" spans="1:3" ht="80" x14ac:dyDescent="0.2">
      <c r="A9" s="14" t="s">
        <v>60</v>
      </c>
      <c r="B9" s="15" t="s">
        <v>61</v>
      </c>
      <c r="C9" s="16" t="s">
        <v>62</v>
      </c>
    </row>
    <row r="10" spans="1:3" ht="112" x14ac:dyDescent="0.2">
      <c r="A10" s="14" t="s">
        <v>63</v>
      </c>
      <c r="B10" s="15" t="s">
        <v>100</v>
      </c>
      <c r="C10" s="16" t="s">
        <v>64</v>
      </c>
    </row>
    <row r="11" spans="1:3" ht="112" x14ac:dyDescent="0.2">
      <c r="A11" s="14" t="s">
        <v>65</v>
      </c>
      <c r="B11" s="15" t="s">
        <v>101</v>
      </c>
      <c r="C11" s="14" t="s">
        <v>66</v>
      </c>
    </row>
    <row r="12" spans="1:3" ht="112" x14ac:dyDescent="0.2">
      <c r="A12" s="14" t="s">
        <v>67</v>
      </c>
      <c r="B12" s="15" t="s">
        <v>102</v>
      </c>
      <c r="C12" s="14" t="s">
        <v>68</v>
      </c>
    </row>
    <row r="13" spans="1:3" ht="144" x14ac:dyDescent="0.2">
      <c r="A13" s="14" t="s">
        <v>69</v>
      </c>
      <c r="B13" s="15" t="s">
        <v>70</v>
      </c>
      <c r="C13" s="16" t="s">
        <v>71</v>
      </c>
    </row>
    <row r="14" spans="1:3" ht="128" x14ac:dyDescent="0.2">
      <c r="A14" s="14" t="s">
        <v>72</v>
      </c>
      <c r="B14" s="15" t="s">
        <v>103</v>
      </c>
      <c r="C14" s="16" t="s">
        <v>73</v>
      </c>
    </row>
    <row r="15" spans="1:3" ht="96" x14ac:dyDescent="0.2">
      <c r="A15" s="14" t="s">
        <v>74</v>
      </c>
      <c r="B15" s="15" t="s">
        <v>75</v>
      </c>
      <c r="C15" s="14" t="s">
        <v>76</v>
      </c>
    </row>
    <row r="16" spans="1:3" ht="112" x14ac:dyDescent="0.2">
      <c r="A16" s="14" t="s">
        <v>77</v>
      </c>
      <c r="B16" s="15" t="s">
        <v>104</v>
      </c>
      <c r="C16" s="16" t="s">
        <v>78</v>
      </c>
    </row>
    <row r="17" spans="1:3" ht="48" x14ac:dyDescent="0.2">
      <c r="A17" s="14" t="s">
        <v>79</v>
      </c>
      <c r="B17" s="15" t="s">
        <v>105</v>
      </c>
      <c r="C17" s="16" t="s">
        <v>80</v>
      </c>
    </row>
    <row r="18" spans="1:3" ht="48" x14ac:dyDescent="0.2">
      <c r="A18" s="16" t="s">
        <v>81</v>
      </c>
      <c r="B18" s="15" t="s">
        <v>82</v>
      </c>
      <c r="C18" s="16" t="s">
        <v>83</v>
      </c>
    </row>
    <row r="19" spans="1:3" ht="48" x14ac:dyDescent="0.2">
      <c r="A19" s="14" t="s">
        <v>84</v>
      </c>
      <c r="B19" s="15" t="s">
        <v>106</v>
      </c>
      <c r="C19" s="16" t="s">
        <v>85</v>
      </c>
    </row>
    <row r="20" spans="1:3" ht="64" x14ac:dyDescent="0.2">
      <c r="A20" s="14" t="s">
        <v>86</v>
      </c>
      <c r="B20" s="15" t="s">
        <v>107</v>
      </c>
      <c r="C20" s="16" t="s">
        <v>87</v>
      </c>
    </row>
    <row r="21" spans="1:3" ht="80" x14ac:dyDescent="0.2">
      <c r="A21" s="14" t="s">
        <v>88</v>
      </c>
      <c r="B21" s="15" t="s">
        <v>108</v>
      </c>
      <c r="C21" s="16" t="s">
        <v>89</v>
      </c>
    </row>
    <row r="22" spans="1:3" ht="64" x14ac:dyDescent="0.2">
      <c r="A22" s="14" t="s">
        <v>90</v>
      </c>
      <c r="B22" s="15" t="s">
        <v>91</v>
      </c>
      <c r="C22" s="17" t="s">
        <v>98</v>
      </c>
    </row>
    <row r="23" spans="1:3" ht="48" x14ac:dyDescent="0.2">
      <c r="A23" s="14" t="s">
        <v>92</v>
      </c>
      <c r="B23" s="15" t="s">
        <v>93</v>
      </c>
      <c r="C23" s="16" t="s">
        <v>94</v>
      </c>
    </row>
    <row r="24" spans="1:3" ht="48" x14ac:dyDescent="0.2">
      <c r="A24" s="16" t="s">
        <v>97</v>
      </c>
      <c r="B24" s="15" t="s">
        <v>109</v>
      </c>
      <c r="C24" s="16" t="s">
        <v>94</v>
      </c>
    </row>
    <row r="25" spans="1:3" ht="48" x14ac:dyDescent="0.2">
      <c r="A25" s="14" t="s">
        <v>95</v>
      </c>
      <c r="B25" s="15" t="s">
        <v>96</v>
      </c>
      <c r="C25" s="1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Module 5 Quizs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2017-09-29T11:05:34Z</dcterms:created>
  <dcterms:modified xsi:type="dcterms:W3CDTF">2017-09-30T04:07:11Z</dcterms:modified>
</cp:coreProperties>
</file>