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b468bc68b32e728/Desktop/SSGrader/ScholasticSuccess/jp2/cleaned/testDep/"/>
    </mc:Choice>
  </mc:AlternateContent>
  <xr:revisionPtr revIDLastSave="19" documentId="13_ncr:1_{580A540B-F050-4FB1-8E91-DEEA56E85ABF}" xr6:coauthVersionLast="44" xr6:coauthVersionMax="44" xr10:uidLastSave="{4CE90F04-1864-4878-B201-0B5405837FA0}"/>
  <bookViews>
    <workbookView xWindow="-5640" yWindow="3607" windowWidth="11985" windowHeight="14243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AK2" i="8" s="1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Q1459" i="3" s="1"/>
  <c r="AU50" i="8" s="1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BZ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536" i="10"/>
  <c r="EK536" i="10" s="1"/>
  <c r="BY640" i="16"/>
  <c r="BZ640" i="16" s="1"/>
  <c r="FN419" i="16"/>
  <c r="FO419" i="16" s="1"/>
  <c r="FN616" i="16"/>
  <c r="FO616" i="16" s="1"/>
  <c r="EJ336" i="15"/>
  <c r="EK336" i="15" s="1"/>
  <c r="AN518" i="16"/>
  <c r="AO518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AN368" i="15"/>
  <c r="AO368" i="15" s="1"/>
  <c r="FN361" i="16"/>
  <c r="FO361" i="16" s="1"/>
  <c r="EJ352" i="15"/>
  <c r="EK352" i="15" s="1"/>
  <c r="BY434" i="10"/>
  <c r="BZ434" i="10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AN584" i="16"/>
  <c r="AO584" i="16" s="1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DO121" i="8" l="1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AF211" i="8" s="1"/>
  <c r="G105" i="8"/>
  <c r="G106" i="8"/>
  <c r="BC2" i="8"/>
  <c r="E105" i="8"/>
  <c r="E106" i="8"/>
  <c r="AB2" i="8"/>
  <c r="C105" i="8"/>
  <c r="C106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DJ236" i="8" s="1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AP129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O205" i="8" l="1"/>
  <c r="BO192" i="8"/>
  <c r="AI99" i="8"/>
  <c r="BO166" i="8"/>
  <c r="BO220" i="8"/>
  <c r="DJ210" i="8"/>
  <c r="BA248" i="8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BE176" i="8"/>
  <c r="BE295" i="8"/>
  <c r="BE178" i="8"/>
  <c r="BE282" i="8"/>
  <c r="BE268" i="8"/>
  <c r="BE242" i="8"/>
  <c r="BE243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1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DM209" i="8" l="1"/>
  <c r="DL148" i="8"/>
  <c r="DC209" i="8"/>
  <c r="DC251" i="8"/>
  <c r="DM265" i="8"/>
  <c r="DM176" i="8"/>
  <c r="CB300" i="8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O238" i="22" l="1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AE253" i="8"/>
  <c r="J140" i="22" s="1"/>
  <c r="Q99" i="22"/>
  <c r="Q78" i="22"/>
  <c r="O78" i="22"/>
  <c r="Q72" i="22"/>
  <c r="O72" i="22"/>
  <c r="Q79" i="22"/>
  <c r="O79" i="22"/>
  <c r="Q73" i="22"/>
  <c r="O73" i="22"/>
  <c r="O84" i="22"/>
  <c r="Q84" i="22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L148" i="22" l="1"/>
  <c r="L133" i="22"/>
  <c r="L143" i="22"/>
  <c r="L126" i="22"/>
  <c r="L266" i="22" s="1"/>
  <c r="R226" i="22"/>
  <c r="S226" i="22" s="1"/>
  <c r="L105" i="22"/>
  <c r="L119" i="22"/>
  <c r="L121" i="22"/>
  <c r="D121" i="22" s="1"/>
  <c r="L122" i="22"/>
  <c r="L141" i="22"/>
  <c r="L132" i="22"/>
  <c r="L131" i="22"/>
  <c r="D131" i="22" s="1"/>
  <c r="L128" i="22"/>
  <c r="L135" i="22"/>
  <c r="D135" i="22" s="1"/>
  <c r="L127" i="22"/>
  <c r="L136" i="22"/>
  <c r="L118" i="22"/>
  <c r="L125" i="22"/>
  <c r="L256" i="22" s="1"/>
  <c r="L145" i="22"/>
  <c r="L111" i="22"/>
  <c r="D111" i="22" s="1"/>
  <c r="L108" i="22"/>
  <c r="L115" i="22"/>
  <c r="D115" i="22" s="1"/>
  <c r="L117" i="22"/>
  <c r="L130" i="22"/>
  <c r="D130" i="22" s="1"/>
  <c r="L123" i="22"/>
  <c r="D123" i="22" s="1"/>
  <c r="L139" i="22"/>
  <c r="L134" i="22"/>
  <c r="L147" i="22"/>
  <c r="L112" i="22"/>
  <c r="R205" i="22"/>
  <c r="S205" i="22" s="1"/>
  <c r="L109" i="22"/>
  <c r="L113" i="22"/>
  <c r="D113" i="22" s="1"/>
  <c r="L116" i="22"/>
  <c r="L107" i="22"/>
  <c r="D107" i="22" s="1"/>
  <c r="L149" i="22"/>
  <c r="L129" i="22"/>
  <c r="D129" i="22" s="1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FJ52" i="8" s="1"/>
  <c r="FK52" i="8" s="1"/>
  <c r="FM52" i="8" s="1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7" i="22"/>
  <c r="D122" i="22"/>
  <c r="D133" i="22"/>
  <c r="D114" i="22"/>
  <c r="R81" i="22"/>
  <c r="S81" i="22" s="1"/>
  <c r="D126" i="22"/>
  <c r="D109" i="22"/>
  <c r="D134" i="22"/>
  <c r="D105" i="22"/>
  <c r="D106" i="22"/>
  <c r="H89" i="22"/>
  <c r="H90" i="22"/>
  <c r="D116" i="22"/>
  <c r="R80" i="22"/>
  <c r="S80" i="22" s="1"/>
  <c r="D119" i="22"/>
  <c r="D112" i="22"/>
  <c r="DB453" i="8"/>
  <c r="J224" i="22" s="1"/>
  <c r="D108" i="22"/>
  <c r="D110" i="22"/>
  <c r="D118" i="22"/>
  <c r="D128" i="22"/>
  <c r="D117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J60" i="8" l="1"/>
  <c r="FK60" i="8" s="1"/>
  <c r="FM60" i="8" s="1"/>
  <c r="FT60" i="8" s="1"/>
  <c r="GC61" i="8" s="1"/>
  <c r="GC69" i="8" s="1"/>
  <c r="D125" i="22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<sst xmlns="http://schemas.openxmlformats.org/spreadsheetml/2006/main" count="27333" uniqueCount="683">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</sst>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4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163" zoomScale="40" zoomScaleNormal="40" workbookViewId="0">
      <selection activeCell="Q230" sqref="Q230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1" t="s">
        <v>580</v>
      </c>
      <c r="C4" s="380" t="s">
        <v>200</v>
      </c>
      <c r="D4" s="381"/>
      <c r="E4" s="382"/>
      <c r="F4" s="381"/>
      <c r="G4" s="382"/>
      <c r="H4" s="381"/>
      <c r="I4" s="382"/>
      <c r="J4" s="381"/>
      <c r="K4" s="382"/>
      <c r="L4" s="381"/>
      <c r="M4" s="382"/>
      <c r="N4" s="381"/>
      <c r="O4" s="382"/>
      <c r="P4" s="381"/>
      <c r="Q4" s="382"/>
      <c r="R4" s="381"/>
      <c r="S4" s="382"/>
      <c r="T4" s="381"/>
      <c r="U4" s="382"/>
      <c r="V4" s="381"/>
      <c r="W4" s="382"/>
      <c r="X4" s="381"/>
      <c r="Y4" s="383"/>
    </row>
    <row r="5" spans="1:36" ht="2.5499999999999998" customHeight="1" x14ac:dyDescent="0.65">
      <c r="A5" s="422" t="s">
        <v>667</v>
      </c>
      <c r="B5" s="423"/>
      <c r="C5" s="424"/>
      <c r="D5" s="425"/>
      <c r="E5" s="426"/>
      <c r="F5" s="425"/>
      <c r="G5" s="426"/>
      <c r="H5" s="425"/>
      <c r="I5" s="426"/>
      <c r="J5" s="425"/>
      <c r="K5" s="426"/>
      <c r="L5" s="425"/>
      <c r="M5" s="426"/>
      <c r="N5" s="425"/>
      <c r="O5" s="426"/>
      <c r="P5" s="425"/>
      <c r="Q5" s="426"/>
      <c r="R5" s="425"/>
      <c r="S5" s="426"/>
      <c r="T5" s="425"/>
      <c r="U5" s="426"/>
      <c r="V5" s="425"/>
      <c r="W5" s="426"/>
      <c r="X5" s="425"/>
      <c r="Y5" s="427"/>
      <c r="Z5" s="379"/>
    </row>
    <row r="6" spans="1:36" ht="21.4" thickBot="1" x14ac:dyDescent="0.7">
      <c r="A6" s="421" t="s">
        <v>668</v>
      </c>
      <c r="C6" s="385">
        <v>43703</v>
      </c>
      <c r="D6" s="386"/>
      <c r="E6" s="387"/>
      <c r="F6" s="386"/>
      <c r="G6" s="387"/>
      <c r="H6" s="386"/>
      <c r="I6" s="387"/>
      <c r="J6" s="386"/>
      <c r="K6" s="387"/>
      <c r="L6" s="386"/>
      <c r="M6" s="387"/>
      <c r="N6" s="386"/>
      <c r="O6" s="387"/>
      <c r="P6" s="386"/>
      <c r="Q6" s="387"/>
      <c r="R6" s="386"/>
      <c r="S6" s="387"/>
      <c r="T6" s="386"/>
      <c r="U6" s="387"/>
      <c r="V6" s="386"/>
      <c r="W6" s="387"/>
      <c r="X6" s="386"/>
      <c r="Y6" s="388"/>
      <c r="AB6" s="454" t="s">
        <v>595</v>
      </c>
      <c r="AC6" s="454"/>
      <c r="AE6" s="341" t="s">
        <v>659</v>
      </c>
    </row>
    <row r="7" spans="1:36" ht="14.65" thickTop="1" x14ac:dyDescent="0.45">
      <c r="A7" s="446" t="s">
        <v>158</v>
      </c>
      <c r="B7" s="367">
        <v>1</v>
      </c>
      <c r="C7" s="351" t="s">
        <v>161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399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7"/>
      <c r="B8" s="368">
        <v>2</v>
      </c>
      <c r="C8" s="355" t="s">
        <v>165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4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7"/>
      <c r="B9" s="368">
        <v>3</v>
      </c>
      <c r="C9" s="355" t="s">
        <v>161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4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7"/>
      <c r="B10" s="368">
        <v>4</v>
      </c>
      <c r="C10" s="355" t="s">
        <v>163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4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7"/>
      <c r="B11" s="368">
        <v>5</v>
      </c>
      <c r="C11" s="355" t="s">
        <v>160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4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7"/>
      <c r="B12" s="368">
        <v>6</v>
      </c>
      <c r="C12" s="355" t="s">
        <v>164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4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7"/>
      <c r="B13" s="368">
        <v>7</v>
      </c>
      <c r="C13" s="355" t="s">
        <v>159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4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7"/>
      <c r="B14" s="368">
        <v>8</v>
      </c>
      <c r="C14" s="355" t="s">
        <v>164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4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7"/>
      <c r="B15" s="368">
        <v>9</v>
      </c>
      <c r="C15" s="355" t="s">
        <v>160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4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7"/>
      <c r="B16" s="368">
        <v>10</v>
      </c>
      <c r="C16" s="355" t="s">
        <v>166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4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7"/>
      <c r="B17" s="368">
        <v>11</v>
      </c>
      <c r="C17" s="355" t="s">
        <v>159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4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7"/>
      <c r="B18" s="368">
        <v>12</v>
      </c>
      <c r="C18" s="355" t="s">
        <v>165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4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7"/>
      <c r="B19" s="368">
        <v>13</v>
      </c>
      <c r="C19" s="355" t="s">
        <v>161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4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7"/>
      <c r="B20" s="368">
        <v>14</v>
      </c>
      <c r="C20" s="355" t="s">
        <v>164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4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7"/>
      <c r="B21" s="368">
        <v>15</v>
      </c>
      <c r="C21" s="355" t="s">
        <v>161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4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7"/>
      <c r="B22" s="368">
        <v>16</v>
      </c>
      <c r="C22" s="355" t="s">
        <v>165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4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7"/>
      <c r="B23" s="368">
        <v>17</v>
      </c>
      <c r="C23" s="355" t="s">
        <v>159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4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7"/>
      <c r="B24" s="368">
        <v>18</v>
      </c>
      <c r="C24" s="355" t="s">
        <v>163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4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7"/>
      <c r="B25" s="368">
        <v>19</v>
      </c>
      <c r="C25" s="355" t="s">
        <v>160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4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7"/>
      <c r="B26" s="368">
        <v>20</v>
      </c>
      <c r="C26" s="355" t="s">
        <v>163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4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7"/>
      <c r="B27" s="368">
        <v>21</v>
      </c>
      <c r="C27" s="355" t="s">
        <v>159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4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7"/>
      <c r="B28" s="368">
        <v>22</v>
      </c>
      <c r="C28" s="355" t="s">
        <v>166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4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7"/>
      <c r="B29" s="368">
        <v>23</v>
      </c>
      <c r="C29" s="355" t="s">
        <v>162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4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7"/>
      <c r="B30" s="368">
        <v>24</v>
      </c>
      <c r="C30" s="355" t="s">
        <v>163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4"/>
      <c r="Z30" s="356">
        <v>24</v>
      </c>
      <c r="AJ30" s="8">
        <v>23</v>
      </c>
    </row>
    <row r="31" spans="1:36" x14ac:dyDescent="0.45">
      <c r="A31" s="447"/>
      <c r="B31" s="368">
        <v>25</v>
      </c>
      <c r="C31" s="355" t="s">
        <v>162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4"/>
      <c r="Z31" s="356">
        <v>25</v>
      </c>
      <c r="AJ31" s="8">
        <v>24</v>
      </c>
    </row>
    <row r="32" spans="1:36" x14ac:dyDescent="0.45">
      <c r="A32" s="447"/>
      <c r="B32" s="368">
        <v>26</v>
      </c>
      <c r="C32" s="355" t="s">
        <v>164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4"/>
      <c r="Z32" s="356">
        <v>26</v>
      </c>
      <c r="AJ32" s="8">
        <v>25</v>
      </c>
    </row>
    <row r="33" spans="1:36" x14ac:dyDescent="0.45">
      <c r="A33" s="447"/>
      <c r="B33" s="368">
        <v>27</v>
      </c>
      <c r="C33" s="355" t="s">
        <v>160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4"/>
      <c r="Z33" s="356">
        <v>27</v>
      </c>
      <c r="AJ33" s="8">
        <v>26</v>
      </c>
    </row>
    <row r="34" spans="1:36" x14ac:dyDescent="0.45">
      <c r="A34" s="447"/>
      <c r="B34" s="368">
        <v>28</v>
      </c>
      <c r="C34" s="355" t="s">
        <v>163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4"/>
      <c r="Z34" s="356">
        <v>28</v>
      </c>
      <c r="AJ34" s="8">
        <v>27</v>
      </c>
    </row>
    <row r="35" spans="1:36" x14ac:dyDescent="0.45">
      <c r="A35" s="447"/>
      <c r="B35" s="368">
        <v>29</v>
      </c>
      <c r="C35" s="355" t="s">
        <v>160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4"/>
      <c r="Z35" s="356">
        <v>29</v>
      </c>
      <c r="AJ35" s="8">
        <v>28</v>
      </c>
    </row>
    <row r="36" spans="1:36" x14ac:dyDescent="0.45">
      <c r="A36" s="447"/>
      <c r="B36" s="368">
        <v>30</v>
      </c>
      <c r="C36" s="355" t="s">
        <v>166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4"/>
      <c r="Z36" s="356">
        <v>30</v>
      </c>
      <c r="AJ36" s="8">
        <v>29</v>
      </c>
    </row>
    <row r="37" spans="1:36" x14ac:dyDescent="0.45">
      <c r="A37" s="447"/>
      <c r="B37" s="368">
        <v>31</v>
      </c>
      <c r="C37" s="355" t="s">
        <v>159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4"/>
      <c r="Z37" s="356">
        <v>31</v>
      </c>
      <c r="AJ37" s="8">
        <v>30</v>
      </c>
    </row>
    <row r="38" spans="1:36" x14ac:dyDescent="0.45">
      <c r="A38" s="447"/>
      <c r="B38" s="368">
        <v>32</v>
      </c>
      <c r="C38" s="355" t="s">
        <v>165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4"/>
      <c r="Z38" s="356">
        <v>32</v>
      </c>
      <c r="AJ38" s="8">
        <v>31</v>
      </c>
    </row>
    <row r="39" spans="1:36" x14ac:dyDescent="0.45">
      <c r="A39" s="447"/>
      <c r="B39" s="368">
        <v>33</v>
      </c>
      <c r="C39" s="355" t="s">
        <v>159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4"/>
      <c r="Z39" s="356">
        <v>33</v>
      </c>
      <c r="AJ39" s="8">
        <v>32</v>
      </c>
    </row>
    <row r="40" spans="1:36" x14ac:dyDescent="0.45">
      <c r="A40" s="447"/>
      <c r="B40" s="368">
        <v>34</v>
      </c>
      <c r="C40" s="355" t="s">
        <v>166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4"/>
      <c r="Z40" s="356">
        <v>34</v>
      </c>
      <c r="AJ40" s="8">
        <v>33</v>
      </c>
    </row>
    <row r="41" spans="1:36" x14ac:dyDescent="0.45">
      <c r="A41" s="447"/>
      <c r="B41" s="368">
        <v>35</v>
      </c>
      <c r="C41" s="355" t="s">
        <v>160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4"/>
      <c r="Z41" s="356">
        <v>35</v>
      </c>
      <c r="AJ41" s="8">
        <v>34</v>
      </c>
    </row>
    <row r="42" spans="1:36" x14ac:dyDescent="0.45">
      <c r="A42" s="447"/>
      <c r="B42" s="368">
        <v>36</v>
      </c>
      <c r="C42" s="355" t="s">
        <v>165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4"/>
      <c r="Z42" s="356">
        <v>36</v>
      </c>
      <c r="AJ42" s="8">
        <v>35</v>
      </c>
    </row>
    <row r="43" spans="1:36" x14ac:dyDescent="0.45">
      <c r="A43" s="447"/>
      <c r="B43" s="368">
        <v>37</v>
      </c>
      <c r="C43" s="355" t="s">
        <v>160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4"/>
      <c r="Z43" s="356">
        <v>37</v>
      </c>
      <c r="AJ43" s="8">
        <v>36</v>
      </c>
    </row>
    <row r="44" spans="1:36" x14ac:dyDescent="0.45">
      <c r="A44" s="447"/>
      <c r="B44" s="368">
        <v>38</v>
      </c>
      <c r="C44" s="355" t="s">
        <v>165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4"/>
      <c r="Z44" s="356">
        <v>38</v>
      </c>
      <c r="AJ44" s="8">
        <v>37</v>
      </c>
    </row>
    <row r="45" spans="1:36" x14ac:dyDescent="0.45">
      <c r="A45" s="447"/>
      <c r="B45" s="368">
        <v>39</v>
      </c>
      <c r="C45" s="355" t="s">
        <v>161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4"/>
      <c r="Z45" s="356">
        <v>39</v>
      </c>
      <c r="AJ45" s="8">
        <v>38</v>
      </c>
    </row>
    <row r="46" spans="1:36" x14ac:dyDescent="0.45">
      <c r="A46" s="447"/>
      <c r="B46" s="368">
        <v>40</v>
      </c>
      <c r="C46" s="355" t="s">
        <v>165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4"/>
      <c r="Z46" s="356">
        <v>40</v>
      </c>
      <c r="AJ46" s="8">
        <v>39</v>
      </c>
    </row>
    <row r="47" spans="1:36" x14ac:dyDescent="0.45">
      <c r="A47" s="447"/>
      <c r="B47" s="368">
        <v>41</v>
      </c>
      <c r="C47" s="355"/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4"/>
      <c r="Z47" s="356">
        <v>41</v>
      </c>
      <c r="AJ47" s="8">
        <v>40</v>
      </c>
    </row>
    <row r="48" spans="1:36" x14ac:dyDescent="0.45">
      <c r="A48" s="447"/>
      <c r="B48" s="368">
        <v>42</v>
      </c>
      <c r="C48" s="355"/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4"/>
      <c r="Z48" s="356">
        <v>42</v>
      </c>
      <c r="AJ48" s="8">
        <v>41</v>
      </c>
    </row>
    <row r="49" spans="1:36" x14ac:dyDescent="0.45">
      <c r="A49" s="447"/>
      <c r="B49" s="368">
        <v>43</v>
      </c>
      <c r="C49" s="355"/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4"/>
      <c r="Z49" s="356">
        <v>43</v>
      </c>
      <c r="AJ49" s="8">
        <v>42</v>
      </c>
    </row>
    <row r="50" spans="1:36" x14ac:dyDescent="0.45">
      <c r="A50" s="447"/>
      <c r="B50" s="368">
        <v>44</v>
      </c>
      <c r="C50" s="355"/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4"/>
      <c r="Z50" s="356">
        <v>44</v>
      </c>
      <c r="AJ50" s="8">
        <v>43</v>
      </c>
    </row>
    <row r="51" spans="1:36" x14ac:dyDescent="0.45">
      <c r="A51" s="447"/>
      <c r="B51" s="368">
        <v>45</v>
      </c>
      <c r="C51" s="355"/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4"/>
      <c r="Z51" s="356">
        <v>45</v>
      </c>
      <c r="AJ51" s="8">
        <v>44</v>
      </c>
    </row>
    <row r="52" spans="1:36" x14ac:dyDescent="0.45">
      <c r="A52" s="447"/>
      <c r="B52" s="368">
        <v>46</v>
      </c>
      <c r="C52" s="355"/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4"/>
      <c r="Z52" s="356">
        <v>46</v>
      </c>
      <c r="AJ52" s="8">
        <v>45</v>
      </c>
    </row>
    <row r="53" spans="1:36" x14ac:dyDescent="0.45">
      <c r="A53" s="447"/>
      <c r="B53" s="368">
        <v>47</v>
      </c>
      <c r="C53" s="355"/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4"/>
      <c r="Z53" s="356">
        <v>47</v>
      </c>
      <c r="AJ53" s="8">
        <v>46</v>
      </c>
    </row>
    <row r="54" spans="1:36" x14ac:dyDescent="0.45">
      <c r="A54" s="447"/>
      <c r="B54" s="368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4"/>
      <c r="Z54" s="356">
        <v>48</v>
      </c>
      <c r="AJ54" s="8">
        <v>47</v>
      </c>
    </row>
    <row r="55" spans="1:36" x14ac:dyDescent="0.45">
      <c r="A55" s="447"/>
      <c r="B55" s="368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4"/>
      <c r="Z55" s="356">
        <v>49</v>
      </c>
      <c r="AJ55" s="8">
        <v>48</v>
      </c>
    </row>
    <row r="56" spans="1:36" x14ac:dyDescent="0.45">
      <c r="A56" s="447"/>
      <c r="B56" s="368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4"/>
      <c r="Z56" s="356">
        <v>50</v>
      </c>
      <c r="AJ56" s="8">
        <v>49</v>
      </c>
    </row>
    <row r="57" spans="1:36" x14ac:dyDescent="0.45">
      <c r="A57" s="447"/>
      <c r="B57" s="368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4"/>
      <c r="Z57" s="356">
        <v>51</v>
      </c>
      <c r="AJ57" s="8">
        <v>50</v>
      </c>
    </row>
    <row r="58" spans="1:36" ht="14.65" thickBot="1" x14ac:dyDescent="0.5">
      <c r="A58" s="448"/>
      <c r="B58" s="369">
        <v>52</v>
      </c>
      <c r="C58" s="357"/>
      <c r="D58" s="362"/>
      <c r="E58" s="348"/>
      <c r="F58" s="362"/>
      <c r="G58" s="348"/>
      <c r="H58" s="362"/>
      <c r="I58" s="348"/>
      <c r="J58" s="362"/>
      <c r="K58" s="348"/>
      <c r="L58" s="362"/>
      <c r="M58" s="348"/>
      <c r="N58" s="362"/>
      <c r="O58" s="348"/>
      <c r="P58" s="362"/>
      <c r="Q58" s="348"/>
      <c r="R58" s="362"/>
      <c r="S58" s="348"/>
      <c r="T58" s="362"/>
      <c r="U58" s="348"/>
      <c r="V58" s="362"/>
      <c r="W58" s="348"/>
      <c r="X58" s="362"/>
      <c r="Y58" s="400"/>
      <c r="Z58" s="363">
        <v>52</v>
      </c>
      <c r="AJ58" s="8">
        <v>51</v>
      </c>
    </row>
    <row r="59" spans="1:36" ht="15" customHeight="1" thickTop="1" x14ac:dyDescent="0.45">
      <c r="A59" s="449" t="s">
        <v>593</v>
      </c>
      <c r="B59" s="366">
        <v>1</v>
      </c>
      <c r="C59" s="351" t="s">
        <v>159</v>
      </c>
      <c r="D59" s="364"/>
      <c r="E59" s="353"/>
      <c r="F59" s="364"/>
      <c r="G59" s="353"/>
      <c r="H59" s="364"/>
      <c r="I59" s="353"/>
      <c r="J59" s="364"/>
      <c r="K59" s="353"/>
      <c r="L59" s="364"/>
      <c r="M59" s="353"/>
      <c r="N59" s="364"/>
      <c r="O59" s="353"/>
      <c r="P59" s="364"/>
      <c r="Q59" s="353"/>
      <c r="R59" s="364"/>
      <c r="S59" s="353"/>
      <c r="T59" s="364"/>
      <c r="U59" s="353"/>
      <c r="V59" s="364"/>
      <c r="W59" s="353"/>
      <c r="X59" s="364"/>
      <c r="Y59" s="399"/>
      <c r="Z59" s="401">
        <v>1</v>
      </c>
      <c r="AJ59" s="8">
        <v>52</v>
      </c>
    </row>
    <row r="60" spans="1:36" x14ac:dyDescent="0.45">
      <c r="A60" s="450"/>
      <c r="B60" s="360">
        <v>2</v>
      </c>
      <c r="C60" s="355" t="s">
        <v>165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4"/>
      <c r="Z60" s="402">
        <v>2</v>
      </c>
      <c r="AJ60" s="8">
        <v>53</v>
      </c>
    </row>
    <row r="61" spans="1:36" x14ac:dyDescent="0.45">
      <c r="A61" s="450"/>
      <c r="B61" s="360">
        <v>3</v>
      </c>
      <c r="C61" s="355" t="s">
        <v>162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4"/>
      <c r="Z61" s="402">
        <v>3</v>
      </c>
      <c r="AJ61" s="8">
        <v>54</v>
      </c>
    </row>
    <row r="62" spans="1:36" x14ac:dyDescent="0.45">
      <c r="A62" s="450"/>
      <c r="B62" s="360">
        <v>4</v>
      </c>
      <c r="C62" s="355" t="s">
        <v>164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4"/>
      <c r="Z62" s="402">
        <v>4</v>
      </c>
      <c r="AJ62" s="8">
        <v>55</v>
      </c>
    </row>
    <row r="63" spans="1:36" x14ac:dyDescent="0.45">
      <c r="A63" s="450"/>
      <c r="B63" s="360">
        <v>5</v>
      </c>
      <c r="C63" s="355" t="s">
        <v>160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4"/>
      <c r="Z63" s="402">
        <v>5</v>
      </c>
      <c r="AJ63" s="8">
        <v>56</v>
      </c>
    </row>
    <row r="64" spans="1:36" x14ac:dyDescent="0.45">
      <c r="A64" s="450"/>
      <c r="B64" s="360">
        <v>6</v>
      </c>
      <c r="C64" s="355" t="s">
        <v>165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4"/>
      <c r="Z64" s="402">
        <v>6</v>
      </c>
      <c r="AJ64" s="8">
        <v>57</v>
      </c>
    </row>
    <row r="65" spans="1:36" x14ac:dyDescent="0.45">
      <c r="A65" s="450"/>
      <c r="B65" s="360">
        <v>7</v>
      </c>
      <c r="C65" s="355" t="s">
        <v>160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4"/>
      <c r="Z65" s="402">
        <v>7</v>
      </c>
      <c r="AJ65" s="8">
        <v>58</v>
      </c>
    </row>
    <row r="66" spans="1:36" x14ac:dyDescent="0.45">
      <c r="A66" s="450"/>
      <c r="B66" s="360">
        <v>8</v>
      </c>
      <c r="C66" s="355" t="s">
        <v>163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4"/>
      <c r="Z66" s="402">
        <v>8</v>
      </c>
      <c r="AJ66" s="8">
        <v>59</v>
      </c>
    </row>
    <row r="67" spans="1:36" x14ac:dyDescent="0.45">
      <c r="A67" s="450"/>
      <c r="B67" s="360">
        <v>9</v>
      </c>
      <c r="C67" s="355" t="s">
        <v>160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4"/>
      <c r="Z67" s="402">
        <v>9</v>
      </c>
      <c r="AJ67" s="8">
        <v>60</v>
      </c>
    </row>
    <row r="68" spans="1:36" x14ac:dyDescent="0.45">
      <c r="A68" s="450"/>
      <c r="B68" s="360">
        <v>10</v>
      </c>
      <c r="C68" s="355" t="s">
        <v>164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4"/>
      <c r="Z68" s="402">
        <v>10</v>
      </c>
      <c r="AJ68" s="8">
        <v>61</v>
      </c>
    </row>
    <row r="69" spans="1:36" x14ac:dyDescent="0.45">
      <c r="A69" s="450"/>
      <c r="B69" s="360">
        <v>11</v>
      </c>
      <c r="C69" s="355" t="s">
        <v>162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4"/>
      <c r="Z69" s="402">
        <v>11</v>
      </c>
      <c r="AJ69" s="8">
        <v>62</v>
      </c>
    </row>
    <row r="70" spans="1:36" x14ac:dyDescent="0.45">
      <c r="A70" s="450"/>
      <c r="B70" s="360">
        <v>12</v>
      </c>
      <c r="C70" s="355" t="s">
        <v>165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4"/>
      <c r="Z70" s="402">
        <v>12</v>
      </c>
      <c r="AJ70" s="8">
        <v>63</v>
      </c>
    </row>
    <row r="71" spans="1:36" x14ac:dyDescent="0.45">
      <c r="A71" s="450"/>
      <c r="B71" s="360">
        <v>13</v>
      </c>
      <c r="C71" s="355" t="s">
        <v>159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4"/>
      <c r="Z71" s="402">
        <v>13</v>
      </c>
      <c r="AJ71" s="8">
        <v>64</v>
      </c>
    </row>
    <row r="72" spans="1:36" x14ac:dyDescent="0.45">
      <c r="A72" s="450"/>
      <c r="B72" s="360">
        <v>14</v>
      </c>
      <c r="C72" s="355" t="s">
        <v>166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4"/>
      <c r="Z72" s="402">
        <v>14</v>
      </c>
      <c r="AJ72" s="8">
        <v>65</v>
      </c>
    </row>
    <row r="73" spans="1:36" x14ac:dyDescent="0.45">
      <c r="A73" s="450"/>
      <c r="B73" s="360">
        <v>15</v>
      </c>
      <c r="C73" s="355" t="s">
        <v>161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4"/>
      <c r="Z73" s="402">
        <v>15</v>
      </c>
      <c r="AJ73" s="8">
        <v>66</v>
      </c>
    </row>
    <row r="74" spans="1:36" x14ac:dyDescent="0.45">
      <c r="A74" s="450"/>
      <c r="B74" s="360">
        <v>16</v>
      </c>
      <c r="C74" s="355" t="s">
        <v>165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4"/>
      <c r="Z74" s="402">
        <v>16</v>
      </c>
      <c r="AJ74" s="8">
        <v>67</v>
      </c>
    </row>
    <row r="75" spans="1:36" x14ac:dyDescent="0.45">
      <c r="A75" s="450"/>
      <c r="B75" s="360">
        <v>17</v>
      </c>
      <c r="C75" s="355" t="s">
        <v>161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4"/>
      <c r="Z75" s="402">
        <v>17</v>
      </c>
      <c r="AJ75" s="8">
        <v>68</v>
      </c>
    </row>
    <row r="76" spans="1:36" x14ac:dyDescent="0.45">
      <c r="A76" s="450"/>
      <c r="B76" s="360">
        <v>18</v>
      </c>
      <c r="C76" s="355" t="s">
        <v>164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4"/>
      <c r="Z76" s="402">
        <v>18</v>
      </c>
      <c r="AJ76" s="8">
        <v>69</v>
      </c>
    </row>
    <row r="77" spans="1:36" x14ac:dyDescent="0.45">
      <c r="A77" s="450"/>
      <c r="B77" s="360">
        <v>19</v>
      </c>
      <c r="C77" s="355" t="s">
        <v>160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4"/>
      <c r="Z77" s="402">
        <v>19</v>
      </c>
      <c r="AJ77" s="8">
        <v>70</v>
      </c>
    </row>
    <row r="78" spans="1:36" x14ac:dyDescent="0.45">
      <c r="A78" s="450"/>
      <c r="B78" s="360">
        <v>20</v>
      </c>
      <c r="C78" s="355" t="s">
        <v>166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4"/>
      <c r="Z78" s="402">
        <v>20</v>
      </c>
      <c r="AJ78" s="8">
        <v>71</v>
      </c>
    </row>
    <row r="79" spans="1:36" x14ac:dyDescent="0.45">
      <c r="A79" s="450"/>
      <c r="B79" s="360">
        <v>21</v>
      </c>
      <c r="C79" s="355" t="s">
        <v>159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4"/>
      <c r="Z79" s="402">
        <v>21</v>
      </c>
      <c r="AJ79" s="8">
        <v>72</v>
      </c>
    </row>
    <row r="80" spans="1:36" x14ac:dyDescent="0.45">
      <c r="A80" s="450"/>
      <c r="B80" s="360">
        <v>22</v>
      </c>
      <c r="C80" s="355" t="s">
        <v>164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4"/>
      <c r="Z80" s="402">
        <v>22</v>
      </c>
      <c r="AJ80" s="8">
        <v>73</v>
      </c>
    </row>
    <row r="81" spans="1:36" x14ac:dyDescent="0.45">
      <c r="A81" s="450"/>
      <c r="B81" s="360">
        <v>23</v>
      </c>
      <c r="C81" s="355" t="s">
        <v>161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4"/>
      <c r="Z81" s="402">
        <v>23</v>
      </c>
      <c r="AJ81" s="8">
        <v>74</v>
      </c>
    </row>
    <row r="82" spans="1:36" x14ac:dyDescent="0.45">
      <c r="A82" s="450"/>
      <c r="B82" s="360">
        <v>24</v>
      </c>
      <c r="C82" s="355" t="s">
        <v>164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4"/>
      <c r="Z82" s="402">
        <v>24</v>
      </c>
      <c r="AJ82" s="8">
        <v>75</v>
      </c>
    </row>
    <row r="83" spans="1:36" x14ac:dyDescent="0.45">
      <c r="A83" s="450"/>
      <c r="B83" s="360">
        <v>25</v>
      </c>
      <c r="C83" s="355" t="s">
        <v>159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4"/>
      <c r="Z83" s="402">
        <v>25</v>
      </c>
      <c r="AJ83" s="8"/>
    </row>
    <row r="84" spans="1:36" x14ac:dyDescent="0.45">
      <c r="A84" s="450"/>
      <c r="B84" s="360">
        <v>26</v>
      </c>
      <c r="C84" s="355" t="s">
        <v>163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4"/>
      <c r="Z84" s="402">
        <v>26</v>
      </c>
      <c r="AJ84" s="8"/>
    </row>
    <row r="85" spans="1:36" x14ac:dyDescent="0.45">
      <c r="A85" s="450"/>
      <c r="B85" s="360">
        <v>27</v>
      </c>
      <c r="C85" s="355" t="s">
        <v>162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4"/>
      <c r="Z85" s="402">
        <v>27</v>
      </c>
      <c r="AJ85" s="8"/>
    </row>
    <row r="86" spans="1:36" x14ac:dyDescent="0.45">
      <c r="A86" s="450"/>
      <c r="B86" s="360">
        <v>28</v>
      </c>
      <c r="C86" s="355" t="s">
        <v>165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4"/>
      <c r="Z86" s="402">
        <v>28</v>
      </c>
      <c r="AJ86" s="8"/>
    </row>
    <row r="87" spans="1:36" x14ac:dyDescent="0.45">
      <c r="A87" s="450"/>
      <c r="B87" s="360">
        <v>29</v>
      </c>
      <c r="C87" s="355" t="s">
        <v>160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4"/>
      <c r="Z87" s="402">
        <v>29</v>
      </c>
      <c r="AJ87" s="8"/>
    </row>
    <row r="88" spans="1:36" x14ac:dyDescent="0.45">
      <c r="A88" s="450"/>
      <c r="B88" s="360">
        <v>30</v>
      </c>
      <c r="C88" s="355" t="s">
        <v>163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4"/>
      <c r="Z88" s="402">
        <v>30</v>
      </c>
    </row>
    <row r="89" spans="1:36" x14ac:dyDescent="0.45">
      <c r="A89" s="450"/>
      <c r="B89" s="360">
        <v>31</v>
      </c>
      <c r="C89" s="355" t="s">
        <v>162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4"/>
      <c r="Z89" s="402">
        <v>31</v>
      </c>
    </row>
    <row r="90" spans="1:36" x14ac:dyDescent="0.45">
      <c r="A90" s="450"/>
      <c r="B90" s="360">
        <v>32</v>
      </c>
      <c r="C90" s="355" t="s">
        <v>164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4"/>
      <c r="Z90" s="402">
        <v>32</v>
      </c>
    </row>
    <row r="91" spans="1:36" x14ac:dyDescent="0.45">
      <c r="A91" s="450"/>
      <c r="B91" s="360">
        <v>33</v>
      </c>
      <c r="C91" s="355" t="s">
        <v>161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4"/>
      <c r="Z91" s="402">
        <v>33</v>
      </c>
    </row>
    <row r="92" spans="1:36" x14ac:dyDescent="0.45">
      <c r="A92" s="450"/>
      <c r="B92" s="360">
        <v>34</v>
      </c>
      <c r="C92" s="355" t="s">
        <v>164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4"/>
      <c r="Z92" s="402">
        <v>34</v>
      </c>
    </row>
    <row r="93" spans="1:36" x14ac:dyDescent="0.45">
      <c r="A93" s="450"/>
      <c r="B93" s="360">
        <v>35</v>
      </c>
      <c r="C93" s="355" t="s">
        <v>159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4"/>
      <c r="Z93" s="402">
        <v>35</v>
      </c>
    </row>
    <row r="94" spans="1:36" x14ac:dyDescent="0.45">
      <c r="A94" s="450"/>
      <c r="B94" s="360">
        <v>36</v>
      </c>
      <c r="C94" s="355" t="s">
        <v>165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4"/>
      <c r="Z94" s="402">
        <v>36</v>
      </c>
    </row>
    <row r="95" spans="1:36" x14ac:dyDescent="0.45">
      <c r="A95" s="450"/>
      <c r="B95" s="360">
        <v>37</v>
      </c>
      <c r="C95" s="355" t="s">
        <v>161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4"/>
      <c r="Z95" s="402">
        <v>37</v>
      </c>
    </row>
    <row r="96" spans="1:36" x14ac:dyDescent="0.45">
      <c r="A96" s="450"/>
      <c r="B96" s="360">
        <v>38</v>
      </c>
      <c r="C96" s="355" t="s">
        <v>163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4"/>
      <c r="Z96" s="402">
        <v>38</v>
      </c>
    </row>
    <row r="97" spans="1:26" x14ac:dyDescent="0.45">
      <c r="A97" s="450"/>
      <c r="B97" s="360">
        <v>39</v>
      </c>
      <c r="C97" s="355" t="s">
        <v>161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4"/>
      <c r="Z97" s="402">
        <v>39</v>
      </c>
    </row>
    <row r="98" spans="1:26" x14ac:dyDescent="0.45">
      <c r="A98" s="450"/>
      <c r="B98" s="360">
        <v>40</v>
      </c>
      <c r="C98" s="355" t="s">
        <v>164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4"/>
      <c r="Z98" s="402">
        <v>40</v>
      </c>
    </row>
    <row r="99" spans="1:26" x14ac:dyDescent="0.45">
      <c r="A99" s="450"/>
      <c r="B99" s="360">
        <v>41</v>
      </c>
      <c r="C99" s="355" t="s">
        <v>161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4"/>
      <c r="Z99" s="402">
        <v>41</v>
      </c>
    </row>
    <row r="100" spans="1:26" x14ac:dyDescent="0.45">
      <c r="A100" s="450"/>
      <c r="B100" s="360">
        <v>42</v>
      </c>
      <c r="C100" s="355" t="s">
        <v>166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4"/>
      <c r="Z100" s="402">
        <v>42</v>
      </c>
    </row>
    <row r="101" spans="1:26" x14ac:dyDescent="0.45">
      <c r="A101" s="450"/>
      <c r="B101" s="360">
        <v>43</v>
      </c>
      <c r="C101" s="355" t="s">
        <v>160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4"/>
      <c r="Z101" s="402">
        <v>43</v>
      </c>
    </row>
    <row r="102" spans="1:26" x14ac:dyDescent="0.45">
      <c r="A102" s="450"/>
      <c r="B102" s="360">
        <v>44</v>
      </c>
      <c r="C102" s="355" t="s">
        <v>165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4"/>
      <c r="Z102" s="402">
        <v>44</v>
      </c>
    </row>
    <row r="103" spans="1:26" x14ac:dyDescent="0.45">
      <c r="A103" s="450"/>
      <c r="B103" s="360">
        <v>45</v>
      </c>
      <c r="C103" s="355" t="s">
        <v>160</v>
      </c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4"/>
      <c r="Z103" s="402">
        <v>45</v>
      </c>
    </row>
    <row r="104" spans="1:26" x14ac:dyDescent="0.45">
      <c r="A104" s="450"/>
      <c r="B104" s="360">
        <v>46</v>
      </c>
      <c r="C104" s="355" t="s">
        <v>165</v>
      </c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4"/>
      <c r="Z104" s="402">
        <v>46</v>
      </c>
    </row>
    <row r="105" spans="1:26" x14ac:dyDescent="0.45">
      <c r="A105" s="450"/>
      <c r="B105" s="360">
        <v>47</v>
      </c>
      <c r="C105" s="355" t="s">
        <v>161</v>
      </c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4"/>
      <c r="Z105" s="402">
        <v>47</v>
      </c>
    </row>
    <row r="106" spans="1:26" x14ac:dyDescent="0.45">
      <c r="A106" s="450"/>
      <c r="B106" s="360">
        <v>48</v>
      </c>
      <c r="C106" s="355" t="s">
        <v>165</v>
      </c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4"/>
      <c r="Z106" s="402">
        <v>48</v>
      </c>
    </row>
    <row r="107" spans="1:26" x14ac:dyDescent="0.45">
      <c r="A107" s="450"/>
      <c r="B107" s="360">
        <v>49</v>
      </c>
      <c r="C107" s="355" t="s">
        <v>159</v>
      </c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4"/>
      <c r="Z107" s="402">
        <v>49</v>
      </c>
    </row>
    <row r="108" spans="1:26" x14ac:dyDescent="0.45">
      <c r="A108" s="450"/>
      <c r="B108" s="360">
        <v>50</v>
      </c>
      <c r="C108" s="355" t="s">
        <v>164</v>
      </c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4"/>
      <c r="Z108" s="402">
        <v>50</v>
      </c>
    </row>
    <row r="109" spans="1:26" x14ac:dyDescent="0.45">
      <c r="A109" s="450"/>
      <c r="B109" s="360">
        <v>51</v>
      </c>
      <c r="C109" s="355" t="s">
        <v>161</v>
      </c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4"/>
      <c r="Z109" s="402">
        <v>51</v>
      </c>
    </row>
    <row r="110" spans="1:26" x14ac:dyDescent="0.45">
      <c r="A110" s="450"/>
      <c r="B110" s="360">
        <v>52</v>
      </c>
      <c r="C110" s="355" t="s">
        <v>164</v>
      </c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4"/>
      <c r="Z110" s="402">
        <v>52</v>
      </c>
    </row>
    <row r="111" spans="1:26" x14ac:dyDescent="0.45">
      <c r="A111" s="450"/>
      <c r="B111" s="360">
        <v>53</v>
      </c>
      <c r="C111" s="355" t="s">
        <v>162</v>
      </c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4"/>
      <c r="Z111" s="402">
        <v>53</v>
      </c>
    </row>
    <row r="112" spans="1:26" x14ac:dyDescent="0.45">
      <c r="A112" s="450"/>
      <c r="B112" s="360">
        <v>54</v>
      </c>
      <c r="C112" s="355" t="s">
        <v>164</v>
      </c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4"/>
      <c r="Z112" s="402">
        <v>54</v>
      </c>
    </row>
    <row r="113" spans="1:26" x14ac:dyDescent="0.45">
      <c r="A113" s="450"/>
      <c r="B113" s="360">
        <v>55</v>
      </c>
      <c r="C113" s="355" t="s">
        <v>160</v>
      </c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4"/>
      <c r="Z113" s="402">
        <v>55</v>
      </c>
    </row>
    <row r="114" spans="1:26" x14ac:dyDescent="0.45">
      <c r="A114" s="450"/>
      <c r="B114" s="360">
        <v>56</v>
      </c>
      <c r="C114" s="355" t="s">
        <v>166</v>
      </c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4"/>
      <c r="Z114" s="402">
        <v>56</v>
      </c>
    </row>
    <row r="115" spans="1:26" x14ac:dyDescent="0.45">
      <c r="A115" s="450"/>
      <c r="B115" s="360">
        <v>57</v>
      </c>
      <c r="C115" s="355" t="s">
        <v>161</v>
      </c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4"/>
      <c r="Z115" s="402">
        <v>57</v>
      </c>
    </row>
    <row r="116" spans="1:26" x14ac:dyDescent="0.45">
      <c r="A116" s="450"/>
      <c r="B116" s="360">
        <v>58</v>
      </c>
      <c r="C116" s="355" t="s">
        <v>163</v>
      </c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4"/>
      <c r="Z116" s="402">
        <v>58</v>
      </c>
    </row>
    <row r="117" spans="1:26" x14ac:dyDescent="0.45">
      <c r="A117" s="450"/>
      <c r="B117" s="360">
        <v>59</v>
      </c>
      <c r="C117" s="355" t="s">
        <v>162</v>
      </c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4"/>
      <c r="Z117" s="402">
        <v>59</v>
      </c>
    </row>
    <row r="118" spans="1:26" x14ac:dyDescent="0.45">
      <c r="A118" s="450"/>
      <c r="B118" s="360">
        <v>60</v>
      </c>
      <c r="C118" s="355" t="s">
        <v>165</v>
      </c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4"/>
      <c r="Z118" s="402">
        <v>60</v>
      </c>
    </row>
    <row r="119" spans="1:26" x14ac:dyDescent="0.45">
      <c r="A119" s="450"/>
      <c r="B119" s="360">
        <v>61</v>
      </c>
      <c r="C119" s="355" t="s">
        <v>161</v>
      </c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4"/>
      <c r="Z119" s="402">
        <v>61</v>
      </c>
    </row>
    <row r="120" spans="1:26" x14ac:dyDescent="0.45">
      <c r="A120" s="450"/>
      <c r="B120" s="360">
        <v>62</v>
      </c>
      <c r="C120" s="355" t="s">
        <v>164</v>
      </c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4"/>
      <c r="Z120" s="402">
        <v>62</v>
      </c>
    </row>
    <row r="121" spans="1:26" x14ac:dyDescent="0.45">
      <c r="A121" s="450"/>
      <c r="B121" s="360">
        <v>63</v>
      </c>
      <c r="C121" s="355" t="s">
        <v>159</v>
      </c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4"/>
      <c r="Z121" s="402">
        <v>63</v>
      </c>
    </row>
    <row r="122" spans="1:26" x14ac:dyDescent="0.45">
      <c r="A122" s="450"/>
      <c r="B122" s="360">
        <v>64</v>
      </c>
      <c r="C122" s="355" t="s">
        <v>163</v>
      </c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4"/>
      <c r="Z122" s="402">
        <v>64</v>
      </c>
    </row>
    <row r="123" spans="1:26" x14ac:dyDescent="0.45">
      <c r="A123" s="450"/>
      <c r="B123" s="360">
        <v>65</v>
      </c>
      <c r="C123" s="355" t="s">
        <v>160</v>
      </c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4"/>
      <c r="Z123" s="402">
        <v>65</v>
      </c>
    </row>
    <row r="124" spans="1:26" x14ac:dyDescent="0.45">
      <c r="A124" s="450"/>
      <c r="B124" s="360">
        <v>66</v>
      </c>
      <c r="C124" s="355" t="s">
        <v>163</v>
      </c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4"/>
      <c r="Z124" s="402">
        <v>66</v>
      </c>
    </row>
    <row r="125" spans="1:26" x14ac:dyDescent="0.45">
      <c r="A125" s="450"/>
      <c r="B125" s="360">
        <v>67</v>
      </c>
      <c r="C125" s="355" t="s">
        <v>160</v>
      </c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4"/>
      <c r="Z125" s="402">
        <v>67</v>
      </c>
    </row>
    <row r="126" spans="1:26" x14ac:dyDescent="0.45">
      <c r="A126" s="450"/>
      <c r="B126" s="360">
        <v>68</v>
      </c>
      <c r="C126" s="355" t="s">
        <v>165</v>
      </c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4"/>
      <c r="Z126" s="402">
        <v>68</v>
      </c>
    </row>
    <row r="127" spans="1:26" x14ac:dyDescent="0.45">
      <c r="A127" s="450"/>
      <c r="B127" s="360">
        <v>69</v>
      </c>
      <c r="C127" s="355" t="s">
        <v>160</v>
      </c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4"/>
      <c r="Z127" s="402">
        <v>69</v>
      </c>
    </row>
    <row r="128" spans="1:26" x14ac:dyDescent="0.45">
      <c r="A128" s="450"/>
      <c r="B128" s="360">
        <v>70</v>
      </c>
      <c r="C128" s="355" t="s">
        <v>163</v>
      </c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4"/>
      <c r="Z128" s="402">
        <v>70</v>
      </c>
    </row>
    <row r="129" spans="1:26" x14ac:dyDescent="0.45">
      <c r="A129" s="450"/>
      <c r="B129" s="360">
        <v>71</v>
      </c>
      <c r="C129" s="355" t="s">
        <v>159</v>
      </c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4"/>
      <c r="Z129" s="402">
        <v>71</v>
      </c>
    </row>
    <row r="130" spans="1:26" x14ac:dyDescent="0.45">
      <c r="A130" s="450"/>
      <c r="B130" s="360">
        <v>72</v>
      </c>
      <c r="C130" s="355" t="s">
        <v>166</v>
      </c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4"/>
      <c r="Z130" s="402">
        <v>72</v>
      </c>
    </row>
    <row r="131" spans="1:26" x14ac:dyDescent="0.45">
      <c r="A131" s="450"/>
      <c r="B131" s="360">
        <v>73</v>
      </c>
      <c r="C131" s="355" t="s">
        <v>162</v>
      </c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4"/>
      <c r="Z131" s="402">
        <v>73</v>
      </c>
    </row>
    <row r="132" spans="1:26" x14ac:dyDescent="0.45">
      <c r="A132" s="450"/>
      <c r="B132" s="360">
        <v>74</v>
      </c>
      <c r="C132" s="355" t="s">
        <v>164</v>
      </c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4"/>
      <c r="Z132" s="402">
        <v>74</v>
      </c>
    </row>
    <row r="133" spans="1:26" ht="14.65" thickBot="1" x14ac:dyDescent="0.5">
      <c r="A133" s="451"/>
      <c r="B133" s="378">
        <v>75</v>
      </c>
      <c r="C133" s="358" t="s">
        <v>159</v>
      </c>
      <c r="D133" s="365"/>
      <c r="E133" s="359"/>
      <c r="F133" s="365"/>
      <c r="G133" s="359"/>
      <c r="H133" s="365"/>
      <c r="I133" s="359"/>
      <c r="J133" s="365"/>
      <c r="K133" s="359"/>
      <c r="L133" s="365"/>
      <c r="M133" s="359"/>
      <c r="N133" s="365"/>
      <c r="O133" s="359"/>
      <c r="P133" s="365"/>
      <c r="Q133" s="359"/>
      <c r="R133" s="365"/>
      <c r="S133" s="359"/>
      <c r="T133" s="365"/>
      <c r="U133" s="359"/>
      <c r="V133" s="365"/>
      <c r="W133" s="359"/>
      <c r="X133" s="365"/>
      <c r="Y133" s="400"/>
      <c r="Z133" s="403">
        <v>75</v>
      </c>
    </row>
    <row r="134" spans="1:26" ht="14.65" thickTop="1" x14ac:dyDescent="0.45">
      <c r="A134" s="452" t="s">
        <v>666</v>
      </c>
      <c r="B134" s="372">
        <v>1</v>
      </c>
      <c r="C134" s="349" t="s">
        <v>161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8"/>
      <c r="Z134" s="404">
        <v>1</v>
      </c>
    </row>
    <row r="135" spans="1:26" x14ac:dyDescent="0.45">
      <c r="A135" s="453"/>
      <c r="B135" s="373">
        <v>2</v>
      </c>
      <c r="C135" s="347" t="s">
        <v>169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4"/>
      <c r="Z135" s="405">
        <v>2</v>
      </c>
    </row>
    <row r="136" spans="1:26" x14ac:dyDescent="0.45">
      <c r="A136" s="453"/>
      <c r="B136" s="373">
        <v>3</v>
      </c>
      <c r="C136" s="347" t="s">
        <v>159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4"/>
      <c r="Z136" s="405">
        <v>3</v>
      </c>
    </row>
    <row r="137" spans="1:26" x14ac:dyDescent="0.45">
      <c r="A137" s="453"/>
      <c r="B137" s="373">
        <v>4</v>
      </c>
      <c r="C137" s="347" t="s">
        <v>164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4"/>
      <c r="Z137" s="405">
        <v>4</v>
      </c>
    </row>
    <row r="138" spans="1:26" x14ac:dyDescent="0.45">
      <c r="A138" s="453"/>
      <c r="B138" s="373">
        <v>5</v>
      </c>
      <c r="C138" s="347" t="s">
        <v>162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4"/>
      <c r="Z138" s="405">
        <v>5</v>
      </c>
    </row>
    <row r="139" spans="1:26" x14ac:dyDescent="0.45">
      <c r="A139" s="453"/>
      <c r="B139" s="373">
        <v>6</v>
      </c>
      <c r="C139" s="347" t="s">
        <v>166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4"/>
      <c r="Z139" s="405">
        <v>6</v>
      </c>
    </row>
    <row r="140" spans="1:26" x14ac:dyDescent="0.45">
      <c r="A140" s="453"/>
      <c r="B140" s="373">
        <v>7</v>
      </c>
      <c r="C140" s="347" t="s">
        <v>168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4"/>
      <c r="Z140" s="405">
        <v>7</v>
      </c>
    </row>
    <row r="141" spans="1:26" x14ac:dyDescent="0.45">
      <c r="A141" s="453"/>
      <c r="B141" s="373">
        <v>8</v>
      </c>
      <c r="C141" s="347" t="s">
        <v>166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4"/>
      <c r="Z141" s="405">
        <v>8</v>
      </c>
    </row>
    <row r="142" spans="1:26" x14ac:dyDescent="0.45">
      <c r="A142" s="453"/>
      <c r="B142" s="373">
        <v>9</v>
      </c>
      <c r="C142" s="347" t="s">
        <v>161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4"/>
      <c r="Z142" s="405">
        <v>9</v>
      </c>
    </row>
    <row r="143" spans="1:26" x14ac:dyDescent="0.45">
      <c r="A143" s="453"/>
      <c r="B143" s="373">
        <v>10</v>
      </c>
      <c r="C143" s="347" t="s">
        <v>169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4"/>
      <c r="Z143" s="405">
        <v>10</v>
      </c>
    </row>
    <row r="144" spans="1:26" x14ac:dyDescent="0.45">
      <c r="A144" s="453"/>
      <c r="B144" s="373">
        <v>11</v>
      </c>
      <c r="C144" s="347" t="s">
        <v>159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4"/>
      <c r="Z144" s="405">
        <v>11</v>
      </c>
    </row>
    <row r="145" spans="1:26" x14ac:dyDescent="0.45">
      <c r="A145" s="453"/>
      <c r="B145" s="373">
        <v>12</v>
      </c>
      <c r="C145" s="347" t="s">
        <v>163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4"/>
      <c r="Z145" s="405">
        <v>12</v>
      </c>
    </row>
    <row r="146" spans="1:26" x14ac:dyDescent="0.45">
      <c r="A146" s="453"/>
      <c r="B146" s="373">
        <v>13</v>
      </c>
      <c r="C146" s="347" t="s">
        <v>161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4"/>
      <c r="Z146" s="405">
        <v>13</v>
      </c>
    </row>
    <row r="147" spans="1:26" x14ac:dyDescent="0.45">
      <c r="A147" s="453"/>
      <c r="B147" s="373">
        <v>14</v>
      </c>
      <c r="C147" s="347" t="s">
        <v>163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4"/>
      <c r="Z147" s="405">
        <v>14</v>
      </c>
    </row>
    <row r="148" spans="1:26" x14ac:dyDescent="0.45">
      <c r="A148" s="453"/>
      <c r="B148" s="373">
        <v>15</v>
      </c>
      <c r="C148" s="347" t="s">
        <v>160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4"/>
      <c r="Z148" s="405">
        <v>15</v>
      </c>
    </row>
    <row r="149" spans="1:26" x14ac:dyDescent="0.45">
      <c r="A149" s="453"/>
      <c r="B149" s="373">
        <v>16</v>
      </c>
      <c r="C149" s="347" t="s">
        <v>163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4"/>
      <c r="Z149" s="405">
        <v>16</v>
      </c>
    </row>
    <row r="150" spans="1:26" x14ac:dyDescent="0.45">
      <c r="A150" s="453"/>
      <c r="B150" s="373">
        <v>17</v>
      </c>
      <c r="C150" s="347" t="s">
        <v>160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4"/>
      <c r="Z150" s="405">
        <v>17</v>
      </c>
    </row>
    <row r="151" spans="1:26" x14ac:dyDescent="0.45">
      <c r="A151" s="453"/>
      <c r="B151" s="373">
        <v>18</v>
      </c>
      <c r="C151" s="347" t="s">
        <v>169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4"/>
      <c r="Z151" s="405">
        <v>18</v>
      </c>
    </row>
    <row r="152" spans="1:26" x14ac:dyDescent="0.45">
      <c r="A152" s="453"/>
      <c r="B152" s="373">
        <v>19</v>
      </c>
      <c r="C152" s="347" t="s">
        <v>159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4"/>
      <c r="Z152" s="405">
        <v>19</v>
      </c>
    </row>
    <row r="153" spans="1:26" x14ac:dyDescent="0.45">
      <c r="A153" s="453"/>
      <c r="B153" s="373">
        <v>20</v>
      </c>
      <c r="C153" s="347" t="s">
        <v>163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4"/>
      <c r="Z153" s="405">
        <v>20</v>
      </c>
    </row>
    <row r="154" spans="1:26" x14ac:dyDescent="0.45">
      <c r="A154" s="453"/>
      <c r="B154" s="373">
        <v>21</v>
      </c>
      <c r="C154" s="347" t="s">
        <v>159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4"/>
      <c r="Z154" s="405">
        <v>21</v>
      </c>
    </row>
    <row r="155" spans="1:26" x14ac:dyDescent="0.45">
      <c r="A155" s="453"/>
      <c r="B155" s="373">
        <v>22</v>
      </c>
      <c r="C155" s="347" t="s">
        <v>164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4"/>
      <c r="Z155" s="405">
        <v>22</v>
      </c>
    </row>
    <row r="156" spans="1:26" x14ac:dyDescent="0.45">
      <c r="A156" s="453"/>
      <c r="B156" s="373">
        <v>23</v>
      </c>
      <c r="C156" s="347" t="s">
        <v>160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4"/>
      <c r="Z156" s="405">
        <v>23</v>
      </c>
    </row>
    <row r="157" spans="1:26" x14ac:dyDescent="0.45">
      <c r="A157" s="453"/>
      <c r="B157" s="373">
        <v>24</v>
      </c>
      <c r="C157" s="347" t="s">
        <v>164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4"/>
      <c r="Z157" s="405">
        <v>24</v>
      </c>
    </row>
    <row r="158" spans="1:26" x14ac:dyDescent="0.45">
      <c r="A158" s="453"/>
      <c r="B158" s="373">
        <v>25</v>
      </c>
      <c r="C158" s="347" t="s">
        <v>159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4"/>
      <c r="Z158" s="405">
        <v>25</v>
      </c>
    </row>
    <row r="159" spans="1:26" x14ac:dyDescent="0.45">
      <c r="A159" s="453"/>
      <c r="B159" s="373">
        <v>26</v>
      </c>
      <c r="C159" s="347" t="s">
        <v>166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4"/>
      <c r="Z159" s="405">
        <v>26</v>
      </c>
    </row>
    <row r="160" spans="1:26" x14ac:dyDescent="0.45">
      <c r="A160" s="453"/>
      <c r="B160" s="373">
        <v>27</v>
      </c>
      <c r="C160" s="347" t="s">
        <v>161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4"/>
      <c r="Z160" s="405">
        <v>27</v>
      </c>
    </row>
    <row r="161" spans="1:26" x14ac:dyDescent="0.45">
      <c r="A161" s="453"/>
      <c r="B161" s="373">
        <v>28</v>
      </c>
      <c r="C161" s="347" t="s">
        <v>165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4"/>
      <c r="Z161" s="405">
        <v>28</v>
      </c>
    </row>
    <row r="162" spans="1:26" x14ac:dyDescent="0.45">
      <c r="A162" s="453"/>
      <c r="B162" s="373">
        <v>29</v>
      </c>
      <c r="C162" s="347" t="s">
        <v>161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4"/>
      <c r="Z162" s="405">
        <v>29</v>
      </c>
    </row>
    <row r="163" spans="1:26" x14ac:dyDescent="0.45">
      <c r="A163" s="453"/>
      <c r="B163" s="373">
        <v>30</v>
      </c>
      <c r="C163" s="347" t="s">
        <v>169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4"/>
      <c r="Z163" s="405">
        <v>30</v>
      </c>
    </row>
    <row r="164" spans="1:26" x14ac:dyDescent="0.45">
      <c r="A164" s="453"/>
      <c r="B164" s="373">
        <v>31</v>
      </c>
      <c r="C164" s="347" t="s">
        <v>160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4"/>
      <c r="Z164" s="405">
        <v>31</v>
      </c>
    </row>
    <row r="165" spans="1:26" x14ac:dyDescent="0.45">
      <c r="A165" s="453"/>
      <c r="B165" s="373">
        <v>32</v>
      </c>
      <c r="C165" s="347" t="s">
        <v>163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4"/>
      <c r="Z165" s="405">
        <v>32</v>
      </c>
    </row>
    <row r="166" spans="1:26" x14ac:dyDescent="0.45">
      <c r="A166" s="453"/>
      <c r="B166" s="373">
        <v>33</v>
      </c>
      <c r="C166" s="347" t="s">
        <v>161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4"/>
      <c r="Z166" s="405">
        <v>33</v>
      </c>
    </row>
    <row r="167" spans="1:26" x14ac:dyDescent="0.45">
      <c r="A167" s="453"/>
      <c r="B167" s="373">
        <v>34</v>
      </c>
      <c r="C167" s="347" t="s">
        <v>165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4"/>
      <c r="Z167" s="405">
        <v>34</v>
      </c>
    </row>
    <row r="168" spans="1:26" x14ac:dyDescent="0.45">
      <c r="A168" s="453"/>
      <c r="B168" s="373">
        <v>35</v>
      </c>
      <c r="C168" s="347" t="s">
        <v>159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4"/>
      <c r="Z168" s="405">
        <v>35</v>
      </c>
    </row>
    <row r="169" spans="1:26" x14ac:dyDescent="0.45">
      <c r="A169" s="453"/>
      <c r="B169" s="373">
        <v>36</v>
      </c>
      <c r="C169" s="347" t="s">
        <v>165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4"/>
      <c r="Z169" s="405">
        <v>36</v>
      </c>
    </row>
    <row r="170" spans="1:26" x14ac:dyDescent="0.45">
      <c r="A170" s="453"/>
      <c r="B170" s="373">
        <v>37</v>
      </c>
      <c r="C170" s="347" t="s">
        <v>160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4"/>
      <c r="Z170" s="405">
        <v>37</v>
      </c>
    </row>
    <row r="171" spans="1:26" x14ac:dyDescent="0.45">
      <c r="A171" s="453"/>
      <c r="B171" s="373">
        <v>38</v>
      </c>
      <c r="C171" s="347" t="s">
        <v>166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4"/>
      <c r="Z171" s="405">
        <v>38</v>
      </c>
    </row>
    <row r="172" spans="1:26" x14ac:dyDescent="0.45">
      <c r="A172" s="453"/>
      <c r="B172" s="373">
        <v>39</v>
      </c>
      <c r="C172" s="347" t="s">
        <v>161</v>
      </c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4"/>
      <c r="Z172" s="405">
        <v>39</v>
      </c>
    </row>
    <row r="173" spans="1:26" x14ac:dyDescent="0.45">
      <c r="A173" s="453"/>
      <c r="B173" s="373">
        <v>40</v>
      </c>
      <c r="C173" s="347" t="s">
        <v>166</v>
      </c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4"/>
      <c r="Z173" s="405">
        <v>40</v>
      </c>
    </row>
    <row r="174" spans="1:26" x14ac:dyDescent="0.45">
      <c r="A174" s="453"/>
      <c r="B174" s="373">
        <v>41</v>
      </c>
      <c r="C174" s="347" t="s">
        <v>161</v>
      </c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4"/>
      <c r="Z174" s="405">
        <v>41</v>
      </c>
    </row>
    <row r="175" spans="1:26" x14ac:dyDescent="0.45">
      <c r="A175" s="453"/>
      <c r="B175" s="373">
        <v>42</v>
      </c>
      <c r="C175" s="347" t="s">
        <v>163</v>
      </c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4"/>
      <c r="Z175" s="405">
        <v>42</v>
      </c>
    </row>
    <row r="176" spans="1:26" x14ac:dyDescent="0.45">
      <c r="A176" s="453"/>
      <c r="B176" s="373">
        <v>43</v>
      </c>
      <c r="C176" s="347" t="s">
        <v>162</v>
      </c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4"/>
      <c r="Z176" s="405">
        <v>43</v>
      </c>
    </row>
    <row r="177" spans="1:26" x14ac:dyDescent="0.45">
      <c r="A177" s="453"/>
      <c r="B177" s="373">
        <v>44</v>
      </c>
      <c r="C177" s="347" t="s">
        <v>165</v>
      </c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4"/>
      <c r="Z177" s="405">
        <v>44</v>
      </c>
    </row>
    <row r="178" spans="1:26" x14ac:dyDescent="0.45">
      <c r="A178" s="453"/>
      <c r="B178" s="373">
        <v>45</v>
      </c>
      <c r="C178" s="347" t="s">
        <v>159</v>
      </c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4"/>
      <c r="Z178" s="405">
        <v>45</v>
      </c>
    </row>
    <row r="179" spans="1:26" x14ac:dyDescent="0.45">
      <c r="A179" s="453"/>
      <c r="B179" s="373">
        <v>46</v>
      </c>
      <c r="C179" s="347" t="s">
        <v>166</v>
      </c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4"/>
      <c r="Z179" s="405">
        <v>46</v>
      </c>
    </row>
    <row r="180" spans="1:26" x14ac:dyDescent="0.45">
      <c r="A180" s="453"/>
      <c r="B180" s="373">
        <v>47</v>
      </c>
      <c r="C180" s="347" t="s">
        <v>159</v>
      </c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4"/>
      <c r="Z180" s="405">
        <v>47</v>
      </c>
    </row>
    <row r="181" spans="1:26" x14ac:dyDescent="0.45">
      <c r="A181" s="453"/>
      <c r="B181" s="373">
        <v>48</v>
      </c>
      <c r="C181" s="347" t="s">
        <v>169</v>
      </c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4"/>
      <c r="Z181" s="405">
        <v>48</v>
      </c>
    </row>
    <row r="182" spans="1:26" x14ac:dyDescent="0.45">
      <c r="A182" s="453"/>
      <c r="B182" s="373">
        <v>49</v>
      </c>
      <c r="C182" s="347" t="s">
        <v>160</v>
      </c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4"/>
      <c r="Z182" s="405">
        <v>49</v>
      </c>
    </row>
    <row r="183" spans="1:26" x14ac:dyDescent="0.45">
      <c r="A183" s="453"/>
      <c r="B183" s="373">
        <v>50</v>
      </c>
      <c r="C183" s="347" t="s">
        <v>169</v>
      </c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4"/>
      <c r="Z183" s="405">
        <v>50</v>
      </c>
    </row>
    <row r="184" spans="1:26" x14ac:dyDescent="0.45">
      <c r="A184" s="453"/>
      <c r="B184" s="373">
        <v>51</v>
      </c>
      <c r="C184" s="347" t="s">
        <v>161</v>
      </c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4"/>
      <c r="Z184" s="405">
        <v>51</v>
      </c>
    </row>
    <row r="185" spans="1:26" x14ac:dyDescent="0.45">
      <c r="A185" s="453"/>
      <c r="B185" s="373">
        <v>52</v>
      </c>
      <c r="C185" s="347" t="s">
        <v>165</v>
      </c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4"/>
      <c r="Z185" s="405">
        <v>52</v>
      </c>
    </row>
    <row r="186" spans="1:26" x14ac:dyDescent="0.45">
      <c r="A186" s="453"/>
      <c r="B186" s="373">
        <v>53</v>
      </c>
      <c r="C186" s="347" t="s">
        <v>162</v>
      </c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4"/>
      <c r="Z186" s="405">
        <v>53</v>
      </c>
    </row>
    <row r="187" spans="1:26" x14ac:dyDescent="0.45">
      <c r="A187" s="453"/>
      <c r="B187" s="373">
        <v>54</v>
      </c>
      <c r="C187" s="347" t="s">
        <v>169</v>
      </c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4"/>
      <c r="Z187" s="405">
        <v>54</v>
      </c>
    </row>
    <row r="188" spans="1:26" x14ac:dyDescent="0.45">
      <c r="A188" s="453"/>
      <c r="B188" s="373">
        <v>55</v>
      </c>
      <c r="C188" s="347" t="s">
        <v>159</v>
      </c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4"/>
      <c r="Z188" s="405">
        <v>55</v>
      </c>
    </row>
    <row r="189" spans="1:26" x14ac:dyDescent="0.45">
      <c r="A189" s="453"/>
      <c r="B189" s="373">
        <v>56</v>
      </c>
      <c r="C189" s="347" t="s">
        <v>165</v>
      </c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4"/>
      <c r="Z189" s="405">
        <v>56</v>
      </c>
    </row>
    <row r="190" spans="1:26" x14ac:dyDescent="0.45">
      <c r="A190" s="453"/>
      <c r="B190" s="373">
        <v>57</v>
      </c>
      <c r="C190" s="347" t="s">
        <v>160</v>
      </c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4"/>
      <c r="Z190" s="405">
        <v>57</v>
      </c>
    </row>
    <row r="191" spans="1:26" x14ac:dyDescent="0.45">
      <c r="A191" s="453"/>
      <c r="B191" s="373">
        <v>58</v>
      </c>
      <c r="C191" s="347" t="s">
        <v>164</v>
      </c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4"/>
      <c r="Z191" s="405">
        <v>58</v>
      </c>
    </row>
    <row r="192" spans="1:26" x14ac:dyDescent="0.45">
      <c r="A192" s="453"/>
      <c r="B192" s="373">
        <v>59</v>
      </c>
      <c r="C192" s="347" t="s">
        <v>168</v>
      </c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4"/>
      <c r="Z192" s="405">
        <v>59</v>
      </c>
    </row>
    <row r="193" spans="1:204" ht="14.65" thickBot="1" x14ac:dyDescent="0.5">
      <c r="A193" s="453"/>
      <c r="B193" s="374">
        <v>60</v>
      </c>
      <c r="C193" s="348" t="s">
        <v>163</v>
      </c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09"/>
      <c r="Z193" s="406">
        <v>60</v>
      </c>
    </row>
    <row r="194" spans="1:204" s="345" customFormat="1" ht="14.65" thickTop="1" x14ac:dyDescent="0.45">
      <c r="A194" s="453"/>
      <c r="B194" s="434">
        <v>61</v>
      </c>
      <c r="C194" s="435"/>
      <c r="D194" s="436"/>
      <c r="E194" s="437"/>
      <c r="F194" s="436"/>
      <c r="G194" s="437"/>
      <c r="H194" s="436"/>
      <c r="I194" s="437"/>
      <c r="J194" s="436"/>
      <c r="K194" s="437"/>
      <c r="L194" s="436"/>
      <c r="M194" s="437"/>
      <c r="N194" s="436"/>
      <c r="O194" s="437"/>
      <c r="P194" s="436"/>
      <c r="Q194" s="437"/>
      <c r="R194" s="436"/>
      <c r="S194" s="437"/>
      <c r="T194" s="436"/>
      <c r="U194" s="437"/>
      <c r="V194" s="436"/>
      <c r="W194" s="437"/>
      <c r="X194" s="436"/>
      <c r="Y194" s="438"/>
      <c r="Z194" s="439">
        <v>61</v>
      </c>
      <c r="AA194" s="379"/>
    </row>
    <row r="195" spans="1:204" x14ac:dyDescent="0.45">
      <c r="A195" s="453"/>
      <c r="B195" s="375">
        <v>62</v>
      </c>
      <c r="C195" s="392"/>
      <c r="D195" s="393"/>
      <c r="E195" s="394"/>
      <c r="F195" s="393"/>
      <c r="G195" s="394"/>
      <c r="H195" s="393"/>
      <c r="I195" s="394"/>
      <c r="J195" s="393"/>
      <c r="K195" s="394"/>
      <c r="L195" s="393"/>
      <c r="M195" s="394"/>
      <c r="N195" s="393"/>
      <c r="O195" s="394"/>
      <c r="P195" s="393"/>
      <c r="Q195" s="394"/>
      <c r="R195" s="393"/>
      <c r="S195" s="394"/>
      <c r="T195" s="393"/>
      <c r="U195" s="394"/>
      <c r="V195" s="393"/>
      <c r="W195" s="394"/>
      <c r="X195" s="393"/>
      <c r="Y195" s="411"/>
      <c r="Z195" s="404">
        <v>62</v>
      </c>
    </row>
    <row r="196" spans="1:204" x14ac:dyDescent="0.45">
      <c r="A196" s="453"/>
      <c r="B196" s="374">
        <v>63</v>
      </c>
      <c r="C196" s="392"/>
      <c r="D196" s="393"/>
      <c r="E196" s="394"/>
      <c r="F196" s="393"/>
      <c r="G196" s="394"/>
      <c r="H196" s="393"/>
      <c r="I196" s="394"/>
      <c r="J196" s="393"/>
      <c r="K196" s="394"/>
      <c r="L196" s="393"/>
      <c r="M196" s="394"/>
      <c r="N196" s="393"/>
      <c r="O196" s="394"/>
      <c r="P196" s="393"/>
      <c r="Q196" s="394"/>
      <c r="R196" s="393"/>
      <c r="S196" s="394"/>
      <c r="T196" s="393"/>
      <c r="U196" s="394"/>
      <c r="V196" s="393"/>
      <c r="W196" s="394"/>
      <c r="X196" s="393"/>
      <c r="Y196" s="411"/>
      <c r="Z196" s="406">
        <v>63</v>
      </c>
    </row>
    <row r="197" spans="1:204" s="337" customFormat="1" ht="14.65" thickBot="1" x14ac:dyDescent="0.5">
      <c r="A197" s="453"/>
      <c r="B197" s="376">
        <v>64</v>
      </c>
      <c r="C197" s="395"/>
      <c r="D197" s="396"/>
      <c r="E197" s="397"/>
      <c r="F197" s="396"/>
      <c r="G197" s="397"/>
      <c r="H197" s="396"/>
      <c r="I197" s="397"/>
      <c r="J197" s="396"/>
      <c r="K197" s="397"/>
      <c r="L197" s="396"/>
      <c r="M197" s="397"/>
      <c r="N197" s="396"/>
      <c r="O197" s="397"/>
      <c r="P197" s="396"/>
      <c r="Q197" s="397"/>
      <c r="R197" s="396"/>
      <c r="S197" s="397"/>
      <c r="T197" s="396"/>
      <c r="U197" s="397"/>
      <c r="V197" s="396"/>
      <c r="W197" s="397"/>
      <c r="X197" s="396"/>
      <c r="Y197" s="412"/>
      <c r="Z197" s="40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3"/>
      <c r="B198" s="375">
        <v>65</v>
      </c>
      <c r="C198" s="389"/>
      <c r="D198" s="390"/>
      <c r="E198" s="391"/>
      <c r="F198" s="390"/>
      <c r="G198" s="391"/>
      <c r="H198" s="390"/>
      <c r="I198" s="391"/>
      <c r="J198" s="390"/>
      <c r="K198" s="391"/>
      <c r="L198" s="390"/>
      <c r="M198" s="391"/>
      <c r="N198" s="390"/>
      <c r="O198" s="391"/>
      <c r="P198" s="390"/>
      <c r="Q198" s="391"/>
      <c r="R198" s="390"/>
      <c r="S198" s="391"/>
      <c r="T198" s="390"/>
      <c r="U198" s="391"/>
      <c r="V198" s="390"/>
      <c r="W198" s="391"/>
      <c r="X198" s="390"/>
      <c r="Y198" s="410"/>
      <c r="Z198" s="404">
        <v>65</v>
      </c>
    </row>
    <row r="199" spans="1:204" x14ac:dyDescent="0.45">
      <c r="A199" s="453"/>
      <c r="B199" s="373">
        <v>66</v>
      </c>
      <c r="C199" s="395"/>
      <c r="D199" s="396"/>
      <c r="E199" s="397"/>
      <c r="F199" s="396"/>
      <c r="G199" s="397"/>
      <c r="H199" s="396"/>
      <c r="I199" s="397"/>
      <c r="J199" s="396"/>
      <c r="K199" s="397"/>
      <c r="L199" s="396"/>
      <c r="M199" s="397"/>
      <c r="N199" s="396"/>
      <c r="O199" s="397"/>
      <c r="P199" s="396"/>
      <c r="Q199" s="397"/>
      <c r="R199" s="396"/>
      <c r="S199" s="397"/>
      <c r="T199" s="396"/>
      <c r="U199" s="397"/>
      <c r="V199" s="396"/>
      <c r="W199" s="397"/>
      <c r="X199" s="396"/>
      <c r="Y199" s="412"/>
      <c r="Z199" s="405">
        <v>66</v>
      </c>
    </row>
    <row r="200" spans="1:204" x14ac:dyDescent="0.45">
      <c r="A200" s="453"/>
      <c r="B200" s="373">
        <v>67</v>
      </c>
      <c r="C200" s="395"/>
      <c r="D200" s="396"/>
      <c r="E200" s="397"/>
      <c r="F200" s="396"/>
      <c r="G200" s="397"/>
      <c r="H200" s="396"/>
      <c r="I200" s="397"/>
      <c r="J200" s="396"/>
      <c r="K200" s="397"/>
      <c r="L200" s="396"/>
      <c r="M200" s="397"/>
      <c r="N200" s="396"/>
      <c r="O200" s="397"/>
      <c r="P200" s="396"/>
      <c r="Q200" s="397"/>
      <c r="R200" s="396"/>
      <c r="S200" s="397"/>
      <c r="T200" s="396"/>
      <c r="U200" s="397"/>
      <c r="V200" s="396"/>
      <c r="W200" s="397"/>
      <c r="X200" s="396"/>
      <c r="Y200" s="412"/>
      <c r="Z200" s="405">
        <v>67</v>
      </c>
    </row>
    <row r="201" spans="1:204" x14ac:dyDescent="0.45">
      <c r="A201" s="453"/>
      <c r="B201" s="373">
        <v>68</v>
      </c>
      <c r="C201" s="395"/>
      <c r="D201" s="396"/>
      <c r="E201" s="397"/>
      <c r="F201" s="396"/>
      <c r="G201" s="397"/>
      <c r="H201" s="396"/>
      <c r="I201" s="397"/>
      <c r="J201" s="396"/>
      <c r="K201" s="397"/>
      <c r="L201" s="396"/>
      <c r="M201" s="397"/>
      <c r="N201" s="396"/>
      <c r="O201" s="397"/>
      <c r="P201" s="396"/>
      <c r="Q201" s="397"/>
      <c r="R201" s="396"/>
      <c r="S201" s="397"/>
      <c r="T201" s="396"/>
      <c r="U201" s="397"/>
      <c r="V201" s="396"/>
      <c r="W201" s="397"/>
      <c r="X201" s="396"/>
      <c r="Y201" s="412"/>
      <c r="Z201" s="405">
        <v>68</v>
      </c>
    </row>
    <row r="202" spans="1:204" x14ac:dyDescent="0.45">
      <c r="A202" s="453"/>
      <c r="B202" s="373">
        <v>69</v>
      </c>
      <c r="C202" s="395"/>
      <c r="D202" s="396"/>
      <c r="E202" s="397"/>
      <c r="F202" s="396"/>
      <c r="G202" s="397"/>
      <c r="H202" s="396"/>
      <c r="I202" s="397"/>
      <c r="J202" s="396"/>
      <c r="K202" s="397"/>
      <c r="L202" s="396"/>
      <c r="M202" s="397"/>
      <c r="N202" s="396"/>
      <c r="O202" s="397"/>
      <c r="P202" s="396"/>
      <c r="Q202" s="397"/>
      <c r="R202" s="396"/>
      <c r="S202" s="397"/>
      <c r="T202" s="396"/>
      <c r="U202" s="397"/>
      <c r="V202" s="396"/>
      <c r="W202" s="397"/>
      <c r="X202" s="396"/>
      <c r="Y202" s="412"/>
      <c r="Z202" s="405">
        <v>69</v>
      </c>
    </row>
    <row r="203" spans="1:204" x14ac:dyDescent="0.45">
      <c r="A203" s="453"/>
      <c r="B203" s="373">
        <v>70</v>
      </c>
      <c r="C203" s="395"/>
      <c r="D203" s="396"/>
      <c r="E203" s="397"/>
      <c r="F203" s="396"/>
      <c r="G203" s="397"/>
      <c r="H203" s="396"/>
      <c r="I203" s="397"/>
      <c r="J203" s="396"/>
      <c r="K203" s="397"/>
      <c r="L203" s="396"/>
      <c r="M203" s="397"/>
      <c r="N203" s="396"/>
      <c r="O203" s="397"/>
      <c r="P203" s="396"/>
      <c r="Q203" s="397"/>
      <c r="R203" s="396"/>
      <c r="S203" s="397"/>
      <c r="T203" s="396"/>
      <c r="U203" s="397"/>
      <c r="V203" s="396"/>
      <c r="W203" s="397"/>
      <c r="X203" s="396"/>
      <c r="Y203" s="412"/>
      <c r="Z203" s="405">
        <v>70</v>
      </c>
    </row>
    <row r="204" spans="1:204" x14ac:dyDescent="0.45">
      <c r="A204" s="453"/>
      <c r="B204" s="373">
        <v>71</v>
      </c>
      <c r="C204" s="395"/>
      <c r="D204" s="396"/>
      <c r="E204" s="397"/>
      <c r="F204" s="396"/>
      <c r="G204" s="397"/>
      <c r="H204" s="396"/>
      <c r="I204" s="397"/>
      <c r="J204" s="396"/>
      <c r="K204" s="397"/>
      <c r="L204" s="396"/>
      <c r="M204" s="397"/>
      <c r="N204" s="396"/>
      <c r="O204" s="397"/>
      <c r="P204" s="396"/>
      <c r="Q204" s="397"/>
      <c r="R204" s="396"/>
      <c r="S204" s="397"/>
      <c r="T204" s="396"/>
      <c r="U204" s="397"/>
      <c r="V204" s="396"/>
      <c r="W204" s="397"/>
      <c r="X204" s="396"/>
      <c r="Y204" s="412"/>
      <c r="Z204" s="405">
        <v>71</v>
      </c>
    </row>
    <row r="205" spans="1:204" x14ac:dyDescent="0.45">
      <c r="A205" s="453"/>
      <c r="B205" s="373">
        <v>72</v>
      </c>
      <c r="C205" s="395"/>
      <c r="D205" s="396"/>
      <c r="E205" s="397"/>
      <c r="F205" s="396"/>
      <c r="G205" s="397"/>
      <c r="H205" s="396"/>
      <c r="I205" s="397"/>
      <c r="J205" s="396"/>
      <c r="K205" s="397"/>
      <c r="L205" s="396"/>
      <c r="M205" s="397"/>
      <c r="N205" s="396"/>
      <c r="O205" s="397"/>
      <c r="P205" s="396"/>
      <c r="Q205" s="397"/>
      <c r="R205" s="396"/>
      <c r="S205" s="397"/>
      <c r="T205" s="396"/>
      <c r="U205" s="397"/>
      <c r="V205" s="396"/>
      <c r="W205" s="397"/>
      <c r="X205" s="396"/>
      <c r="Y205" s="412"/>
      <c r="Z205" s="405">
        <v>72</v>
      </c>
    </row>
    <row r="206" spans="1:204" x14ac:dyDescent="0.45">
      <c r="A206" s="453"/>
      <c r="B206" s="373">
        <v>73</v>
      </c>
      <c r="C206" s="395"/>
      <c r="D206" s="396"/>
      <c r="E206" s="397"/>
      <c r="F206" s="396"/>
      <c r="G206" s="397"/>
      <c r="H206" s="396"/>
      <c r="I206" s="397"/>
      <c r="J206" s="396"/>
      <c r="K206" s="397"/>
      <c r="L206" s="396"/>
      <c r="M206" s="397"/>
      <c r="N206" s="396"/>
      <c r="O206" s="397"/>
      <c r="P206" s="396"/>
      <c r="Q206" s="397"/>
      <c r="R206" s="396"/>
      <c r="S206" s="397"/>
      <c r="T206" s="396"/>
      <c r="U206" s="397"/>
      <c r="V206" s="396"/>
      <c r="W206" s="397"/>
      <c r="X206" s="396"/>
      <c r="Y206" s="412"/>
      <c r="Z206" s="405">
        <v>73</v>
      </c>
    </row>
    <row r="207" spans="1:204" x14ac:dyDescent="0.45">
      <c r="A207" s="453"/>
      <c r="B207" s="373">
        <v>74</v>
      </c>
      <c r="C207" s="395"/>
      <c r="D207" s="396"/>
      <c r="E207" s="397"/>
      <c r="F207" s="396"/>
      <c r="G207" s="397"/>
      <c r="H207" s="396"/>
      <c r="I207" s="397"/>
      <c r="J207" s="396"/>
      <c r="K207" s="397"/>
      <c r="L207" s="396"/>
      <c r="M207" s="397"/>
      <c r="N207" s="396"/>
      <c r="O207" s="397"/>
      <c r="P207" s="396"/>
      <c r="Q207" s="397"/>
      <c r="R207" s="396"/>
      <c r="S207" s="397"/>
      <c r="T207" s="396"/>
      <c r="U207" s="397"/>
      <c r="V207" s="396"/>
      <c r="W207" s="397"/>
      <c r="X207" s="396"/>
      <c r="Y207" s="412"/>
      <c r="Z207" s="405">
        <v>74</v>
      </c>
    </row>
    <row r="208" spans="1:204" x14ac:dyDescent="0.45">
      <c r="A208" s="453"/>
      <c r="B208" s="373">
        <v>75</v>
      </c>
      <c r="C208" s="395"/>
      <c r="D208" s="396"/>
      <c r="E208" s="397"/>
      <c r="F208" s="396"/>
      <c r="G208" s="397"/>
      <c r="H208" s="396"/>
      <c r="I208" s="397"/>
      <c r="J208" s="396"/>
      <c r="K208" s="397"/>
      <c r="L208" s="396"/>
      <c r="M208" s="397"/>
      <c r="N208" s="396"/>
      <c r="O208" s="397"/>
      <c r="P208" s="396"/>
      <c r="Q208" s="397"/>
      <c r="R208" s="396"/>
      <c r="S208" s="397"/>
      <c r="T208" s="396"/>
      <c r="U208" s="397"/>
      <c r="V208" s="396"/>
      <c r="W208" s="397"/>
      <c r="X208" s="396"/>
      <c r="Y208" s="412"/>
      <c r="Z208" s="405">
        <v>75</v>
      </c>
    </row>
    <row r="209" spans="1:26" x14ac:dyDescent="0.45">
      <c r="A209" s="453"/>
      <c r="B209" s="373">
        <v>76</v>
      </c>
      <c r="C209" s="395"/>
      <c r="D209" s="396"/>
      <c r="E209" s="397"/>
      <c r="F209" s="396"/>
      <c r="G209" s="397"/>
      <c r="H209" s="396"/>
      <c r="I209" s="397"/>
      <c r="J209" s="396"/>
      <c r="K209" s="397"/>
      <c r="L209" s="396"/>
      <c r="M209" s="397"/>
      <c r="N209" s="396"/>
      <c r="O209" s="397"/>
      <c r="P209" s="396"/>
      <c r="Q209" s="397"/>
      <c r="R209" s="396"/>
      <c r="S209" s="397"/>
      <c r="T209" s="396"/>
      <c r="U209" s="397"/>
      <c r="V209" s="396"/>
      <c r="W209" s="397"/>
      <c r="X209" s="396"/>
      <c r="Y209" s="412"/>
      <c r="Z209" s="405">
        <v>76</v>
      </c>
    </row>
    <row r="210" spans="1:26" x14ac:dyDescent="0.45">
      <c r="A210" s="453"/>
      <c r="B210" s="373">
        <v>77</v>
      </c>
      <c r="C210" s="395"/>
      <c r="D210" s="396"/>
      <c r="E210" s="397"/>
      <c r="F210" s="396"/>
      <c r="G210" s="397"/>
      <c r="H210" s="396"/>
      <c r="I210" s="397"/>
      <c r="J210" s="396"/>
      <c r="K210" s="397"/>
      <c r="L210" s="396"/>
      <c r="M210" s="397"/>
      <c r="N210" s="396"/>
      <c r="O210" s="397"/>
      <c r="P210" s="396"/>
      <c r="Q210" s="397"/>
      <c r="R210" s="396"/>
      <c r="S210" s="397"/>
      <c r="T210" s="396"/>
      <c r="U210" s="397"/>
      <c r="V210" s="396"/>
      <c r="W210" s="397"/>
      <c r="X210" s="396"/>
      <c r="Y210" s="412"/>
      <c r="Z210" s="405">
        <v>77</v>
      </c>
    </row>
    <row r="211" spans="1:26" x14ac:dyDescent="0.45">
      <c r="A211" s="453"/>
      <c r="B211" s="373">
        <v>78</v>
      </c>
      <c r="C211" s="395"/>
      <c r="D211" s="396"/>
      <c r="E211" s="397"/>
      <c r="F211" s="396"/>
      <c r="G211" s="397"/>
      <c r="H211" s="396"/>
      <c r="I211" s="397"/>
      <c r="J211" s="396"/>
      <c r="K211" s="397"/>
      <c r="L211" s="396"/>
      <c r="M211" s="397"/>
      <c r="N211" s="396"/>
      <c r="O211" s="397"/>
      <c r="P211" s="396"/>
      <c r="Q211" s="397"/>
      <c r="R211" s="396"/>
      <c r="S211" s="397"/>
      <c r="T211" s="396"/>
      <c r="U211" s="397"/>
      <c r="V211" s="396"/>
      <c r="W211" s="397"/>
      <c r="X211" s="396"/>
      <c r="Y211" s="412"/>
      <c r="Z211" s="405">
        <v>78</v>
      </c>
    </row>
    <row r="212" spans="1:26" x14ac:dyDescent="0.45">
      <c r="A212" s="453"/>
      <c r="B212" s="373">
        <v>79</v>
      </c>
      <c r="C212" s="395"/>
      <c r="D212" s="396"/>
      <c r="E212" s="397"/>
      <c r="F212" s="396"/>
      <c r="G212" s="397"/>
      <c r="H212" s="396"/>
      <c r="I212" s="397"/>
      <c r="J212" s="396"/>
      <c r="K212" s="397"/>
      <c r="L212" s="396"/>
      <c r="M212" s="397"/>
      <c r="N212" s="396"/>
      <c r="O212" s="397"/>
      <c r="P212" s="396"/>
      <c r="Q212" s="397"/>
      <c r="R212" s="396"/>
      <c r="S212" s="397"/>
      <c r="T212" s="396"/>
      <c r="U212" s="397"/>
      <c r="V212" s="396"/>
      <c r="W212" s="397"/>
      <c r="X212" s="396"/>
      <c r="Y212" s="412"/>
      <c r="Z212" s="405">
        <v>79</v>
      </c>
    </row>
    <row r="213" spans="1:26" ht="14.65" thickBot="1" x14ac:dyDescent="0.5">
      <c r="A213" s="453"/>
      <c r="B213" s="377">
        <v>80</v>
      </c>
      <c r="C213" s="392"/>
      <c r="D213" s="393"/>
      <c r="E213" s="394"/>
      <c r="F213" s="393"/>
      <c r="G213" s="394"/>
      <c r="H213" s="393"/>
      <c r="I213" s="394"/>
      <c r="J213" s="393"/>
      <c r="K213" s="394"/>
      <c r="L213" s="393"/>
      <c r="M213" s="394"/>
      <c r="N213" s="393"/>
      <c r="O213" s="394"/>
      <c r="P213" s="393"/>
      <c r="Q213" s="394"/>
      <c r="R213" s="393"/>
      <c r="S213" s="394"/>
      <c r="T213" s="393"/>
      <c r="U213" s="394"/>
      <c r="V213" s="393"/>
      <c r="W213" s="394"/>
      <c r="X213" s="393"/>
      <c r="Y213" s="411"/>
      <c r="Z213" s="406">
        <v>80</v>
      </c>
    </row>
    <row r="214" spans="1:26" ht="14.65" thickTop="1" x14ac:dyDescent="0.45">
      <c r="A214" s="443" t="s">
        <v>646</v>
      </c>
      <c r="B214" s="370">
        <v>1</v>
      </c>
      <c r="C214" s="353" t="s">
        <v>160</v>
      </c>
      <c r="D214" s="361"/>
      <c r="E214" s="353"/>
      <c r="F214" s="361"/>
      <c r="G214" s="353"/>
      <c r="H214" s="361"/>
      <c r="I214" s="353"/>
      <c r="J214" s="361"/>
      <c r="K214" s="353"/>
      <c r="L214" s="361"/>
      <c r="M214" s="353"/>
      <c r="N214" s="361"/>
      <c r="O214" s="353"/>
      <c r="P214" s="361"/>
      <c r="Q214" s="353"/>
      <c r="R214" s="361"/>
      <c r="S214" s="353"/>
      <c r="T214" s="361"/>
      <c r="U214" s="353"/>
      <c r="V214" s="361"/>
      <c r="W214" s="353"/>
      <c r="X214" s="361"/>
      <c r="Y214" s="399"/>
      <c r="Z214" s="370">
        <v>1</v>
      </c>
    </row>
    <row r="215" spans="1:26" x14ac:dyDescent="0.45">
      <c r="A215" s="444"/>
      <c r="B215" s="371">
        <v>2</v>
      </c>
      <c r="C215" s="347" t="s">
        <v>165</v>
      </c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4"/>
      <c r="Z215" s="371">
        <v>2</v>
      </c>
    </row>
    <row r="216" spans="1:26" x14ac:dyDescent="0.45">
      <c r="A216" s="444"/>
      <c r="B216" s="371">
        <v>3</v>
      </c>
      <c r="C216" s="347" t="s">
        <v>162</v>
      </c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4"/>
      <c r="Z216" s="371">
        <v>3</v>
      </c>
    </row>
    <row r="217" spans="1:26" x14ac:dyDescent="0.45">
      <c r="A217" s="444"/>
      <c r="B217" s="371">
        <v>4</v>
      </c>
      <c r="C217" s="347" t="s">
        <v>166</v>
      </c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4"/>
      <c r="Z217" s="371">
        <v>4</v>
      </c>
    </row>
    <row r="218" spans="1:26" x14ac:dyDescent="0.45">
      <c r="A218" s="444"/>
      <c r="B218" s="371">
        <v>5</v>
      </c>
      <c r="C218" s="347" t="s">
        <v>161</v>
      </c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4"/>
      <c r="Z218" s="371">
        <v>5</v>
      </c>
    </row>
    <row r="219" spans="1:26" x14ac:dyDescent="0.45">
      <c r="A219" s="444"/>
      <c r="B219" s="371">
        <v>6</v>
      </c>
      <c r="C219" s="347" t="s">
        <v>163</v>
      </c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4"/>
      <c r="Z219" s="371">
        <v>6</v>
      </c>
    </row>
    <row r="220" spans="1:26" x14ac:dyDescent="0.45">
      <c r="A220" s="444"/>
      <c r="B220" s="371">
        <v>7</v>
      </c>
      <c r="C220" s="347" t="s">
        <v>159</v>
      </c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4"/>
      <c r="Z220" s="371">
        <v>7</v>
      </c>
    </row>
    <row r="221" spans="1:26" x14ac:dyDescent="0.45">
      <c r="A221" s="444"/>
      <c r="B221" s="371">
        <v>8</v>
      </c>
      <c r="C221" s="347" t="s">
        <v>166</v>
      </c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4"/>
      <c r="Z221" s="371">
        <v>8</v>
      </c>
    </row>
    <row r="222" spans="1:26" x14ac:dyDescent="0.45">
      <c r="A222" s="444"/>
      <c r="B222" s="371">
        <v>9</v>
      </c>
      <c r="C222" s="347" t="s">
        <v>162</v>
      </c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4"/>
      <c r="Z222" s="371">
        <v>9</v>
      </c>
    </row>
    <row r="223" spans="1:26" x14ac:dyDescent="0.45">
      <c r="A223" s="444"/>
      <c r="B223" s="371">
        <v>10</v>
      </c>
      <c r="C223" s="347" t="s">
        <v>166</v>
      </c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4"/>
      <c r="Z223" s="371">
        <v>10</v>
      </c>
    </row>
    <row r="224" spans="1:26" x14ac:dyDescent="0.45">
      <c r="A224" s="444"/>
      <c r="B224" s="371">
        <v>11</v>
      </c>
      <c r="C224" s="347" t="s">
        <v>162</v>
      </c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4"/>
      <c r="Z224" s="371">
        <v>11</v>
      </c>
    </row>
    <row r="225" spans="1:26" x14ac:dyDescent="0.45">
      <c r="A225" s="444"/>
      <c r="B225" s="371">
        <v>12</v>
      </c>
      <c r="C225" s="347" t="s">
        <v>165</v>
      </c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4"/>
      <c r="Z225" s="371">
        <v>12</v>
      </c>
    </row>
    <row r="226" spans="1:26" x14ac:dyDescent="0.45">
      <c r="A226" s="444"/>
      <c r="B226" s="371">
        <v>13</v>
      </c>
      <c r="C226" s="347" t="s">
        <v>159</v>
      </c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4"/>
      <c r="Z226" s="371">
        <v>13</v>
      </c>
    </row>
    <row r="227" spans="1:26" x14ac:dyDescent="0.45">
      <c r="A227" s="444"/>
      <c r="B227" s="371">
        <v>14</v>
      </c>
      <c r="C227" s="347" t="s">
        <v>165</v>
      </c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4"/>
      <c r="Z227" s="371">
        <v>14</v>
      </c>
    </row>
    <row r="228" spans="1:26" x14ac:dyDescent="0.45">
      <c r="A228" s="444"/>
      <c r="B228" s="371">
        <v>15</v>
      </c>
      <c r="C228" s="347" t="s">
        <v>162</v>
      </c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4"/>
      <c r="Z228" s="371">
        <v>15</v>
      </c>
    </row>
    <row r="229" spans="1:26" x14ac:dyDescent="0.45">
      <c r="A229" s="444"/>
      <c r="B229" s="371">
        <v>16</v>
      </c>
      <c r="C229" s="347" t="s">
        <v>164</v>
      </c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4"/>
      <c r="Z229" s="371">
        <v>16</v>
      </c>
    </row>
    <row r="230" spans="1:26" x14ac:dyDescent="0.45">
      <c r="A230" s="444"/>
      <c r="B230" s="371">
        <v>17</v>
      </c>
      <c r="C230" s="347" t="s">
        <v>162</v>
      </c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4"/>
      <c r="Z230" s="371">
        <v>17</v>
      </c>
    </row>
    <row r="231" spans="1:26" x14ac:dyDescent="0.45">
      <c r="A231" s="444"/>
      <c r="B231" s="371">
        <v>18</v>
      </c>
      <c r="C231" s="347" t="s">
        <v>164</v>
      </c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4"/>
      <c r="Z231" s="371">
        <v>18</v>
      </c>
    </row>
    <row r="232" spans="1:26" x14ac:dyDescent="0.45">
      <c r="A232" s="444"/>
      <c r="B232" s="371">
        <v>19</v>
      </c>
      <c r="C232" s="347" t="s">
        <v>162</v>
      </c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4"/>
      <c r="Z232" s="371">
        <v>19</v>
      </c>
    </row>
    <row r="233" spans="1:26" x14ac:dyDescent="0.45">
      <c r="A233" s="444"/>
      <c r="B233" s="371">
        <v>20</v>
      </c>
      <c r="C233" s="347" t="s">
        <v>163</v>
      </c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4"/>
      <c r="Z233" s="371">
        <v>20</v>
      </c>
    </row>
    <row r="234" spans="1:26" x14ac:dyDescent="0.45">
      <c r="A234" s="444"/>
      <c r="B234" s="371">
        <v>21</v>
      </c>
      <c r="C234" s="347" t="s">
        <v>161</v>
      </c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4"/>
      <c r="Z234" s="371">
        <v>21</v>
      </c>
    </row>
    <row r="235" spans="1:26" x14ac:dyDescent="0.45">
      <c r="A235" s="444"/>
      <c r="B235" s="371">
        <v>22</v>
      </c>
      <c r="C235" s="347" t="s">
        <v>163</v>
      </c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4"/>
      <c r="Z235" s="371">
        <v>22</v>
      </c>
    </row>
    <row r="236" spans="1:26" x14ac:dyDescent="0.45">
      <c r="A236" s="444"/>
      <c r="B236" s="371">
        <v>23</v>
      </c>
      <c r="C236" s="347" t="s">
        <v>159</v>
      </c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4"/>
      <c r="Z236" s="371">
        <v>23</v>
      </c>
    </row>
    <row r="237" spans="1:26" x14ac:dyDescent="0.45">
      <c r="A237" s="444"/>
      <c r="B237" s="371">
        <v>24</v>
      </c>
      <c r="C237" s="347" t="s">
        <v>166</v>
      </c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4"/>
      <c r="Z237" s="371">
        <v>24</v>
      </c>
    </row>
    <row r="238" spans="1:26" x14ac:dyDescent="0.45">
      <c r="A238" s="444"/>
      <c r="B238" s="371">
        <v>25</v>
      </c>
      <c r="C238" s="347" t="s">
        <v>160</v>
      </c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4"/>
      <c r="Z238" s="371">
        <v>25</v>
      </c>
    </row>
    <row r="239" spans="1:26" x14ac:dyDescent="0.45">
      <c r="A239" s="444"/>
      <c r="B239" s="371">
        <v>26</v>
      </c>
      <c r="C239" s="347" t="s">
        <v>163</v>
      </c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4"/>
      <c r="Z239" s="371">
        <v>26</v>
      </c>
    </row>
    <row r="240" spans="1:26" x14ac:dyDescent="0.45">
      <c r="A240" s="444"/>
      <c r="B240" s="371">
        <v>27</v>
      </c>
      <c r="C240" s="347" t="s">
        <v>160</v>
      </c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4"/>
      <c r="Z240" s="371">
        <v>27</v>
      </c>
    </row>
    <row r="241" spans="1:30" x14ac:dyDescent="0.45">
      <c r="A241" s="444"/>
      <c r="B241" s="371">
        <v>28</v>
      </c>
      <c r="C241" s="347" t="s">
        <v>165</v>
      </c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4"/>
      <c r="Z241" s="371">
        <v>28</v>
      </c>
    </row>
    <row r="242" spans="1:30" x14ac:dyDescent="0.45">
      <c r="A242" s="444"/>
      <c r="B242" s="371">
        <v>29</v>
      </c>
      <c r="C242" s="347" t="s">
        <v>160</v>
      </c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4"/>
      <c r="Z242" s="371">
        <v>29</v>
      </c>
    </row>
    <row r="243" spans="1:30" x14ac:dyDescent="0.45">
      <c r="A243" s="444"/>
      <c r="B243" s="371">
        <v>30</v>
      </c>
      <c r="C243" s="347" t="s">
        <v>165</v>
      </c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4"/>
      <c r="Z243" s="371">
        <v>30</v>
      </c>
    </row>
    <row r="244" spans="1:30" x14ac:dyDescent="0.45">
      <c r="A244" s="444"/>
      <c r="B244" s="371">
        <v>31</v>
      </c>
      <c r="C244" s="347" t="s">
        <v>161</v>
      </c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4"/>
      <c r="Z244" s="371">
        <v>31</v>
      </c>
    </row>
    <row r="245" spans="1:30" x14ac:dyDescent="0.45">
      <c r="A245" s="444"/>
      <c r="B245" s="371">
        <v>32</v>
      </c>
      <c r="C245" s="347" t="s">
        <v>166</v>
      </c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4"/>
      <c r="Z245" s="371">
        <v>32</v>
      </c>
    </row>
    <row r="246" spans="1:30" x14ac:dyDescent="0.45">
      <c r="A246" s="444"/>
      <c r="B246" s="371">
        <v>33</v>
      </c>
      <c r="C246" s="347" t="s">
        <v>159</v>
      </c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4"/>
      <c r="Z246" s="371">
        <v>33</v>
      </c>
    </row>
    <row r="247" spans="1:30" x14ac:dyDescent="0.45">
      <c r="A247" s="444"/>
      <c r="B247" s="371">
        <v>34</v>
      </c>
      <c r="C247" s="347" t="s">
        <v>165</v>
      </c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4"/>
      <c r="Z247" s="371">
        <v>34</v>
      </c>
    </row>
    <row r="248" spans="1:30" x14ac:dyDescent="0.45">
      <c r="A248" s="444"/>
      <c r="B248" s="371">
        <v>35</v>
      </c>
      <c r="C248" s="347" t="s">
        <v>160</v>
      </c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4"/>
      <c r="Z248" s="371">
        <v>35</v>
      </c>
    </row>
    <row r="249" spans="1:30" x14ac:dyDescent="0.45">
      <c r="A249" s="444"/>
      <c r="B249" s="371">
        <v>36</v>
      </c>
      <c r="C249" s="347" t="s">
        <v>163</v>
      </c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4"/>
      <c r="Z249" s="371">
        <v>36</v>
      </c>
    </row>
    <row r="250" spans="1:30" x14ac:dyDescent="0.45">
      <c r="A250" s="444"/>
      <c r="B250" s="371">
        <v>37</v>
      </c>
      <c r="C250" s="347" t="s">
        <v>160</v>
      </c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4"/>
      <c r="Z250" s="371">
        <v>37</v>
      </c>
    </row>
    <row r="251" spans="1:30" x14ac:dyDescent="0.45">
      <c r="A251" s="444"/>
      <c r="B251" s="371">
        <v>38</v>
      </c>
      <c r="C251" s="347" t="s">
        <v>165</v>
      </c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4"/>
      <c r="Z251" s="371">
        <v>38</v>
      </c>
    </row>
    <row r="252" spans="1:30" x14ac:dyDescent="0.45">
      <c r="A252" s="444"/>
      <c r="B252" s="371">
        <v>39</v>
      </c>
      <c r="C252" s="347" t="s">
        <v>161</v>
      </c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4"/>
      <c r="Z252" s="371">
        <v>39</v>
      </c>
    </row>
    <row r="253" spans="1:30" ht="14.65" thickBot="1" x14ac:dyDescent="0.5">
      <c r="A253" s="445"/>
      <c r="B253" s="398">
        <v>40</v>
      </c>
      <c r="C253" s="348" t="s">
        <v>165</v>
      </c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09"/>
      <c r="Z253" s="398">
        <v>40</v>
      </c>
    </row>
    <row r="254" spans="1:30" ht="90" customHeight="1" thickTop="1" thickBot="1" x14ac:dyDescent="0.6">
      <c r="A254" s="420" t="s">
        <v>669</v>
      </c>
      <c r="B254" s="428" t="s">
        <v>155</v>
      </c>
      <c r="C254" s="430"/>
      <c r="D254" s="414"/>
      <c r="E254" s="413"/>
      <c r="F254" s="414"/>
      <c r="G254" s="413"/>
      <c r="H254" s="414"/>
      <c r="I254" s="413"/>
      <c r="J254" s="414"/>
      <c r="K254" s="413"/>
      <c r="L254" s="414"/>
      <c r="M254" s="413"/>
      <c r="N254" s="414"/>
      <c r="O254" s="413"/>
      <c r="P254" s="414"/>
      <c r="Q254" s="413"/>
      <c r="R254" s="414"/>
      <c r="S254" s="413"/>
      <c r="T254" s="414"/>
      <c r="U254" s="413"/>
      <c r="V254" s="414"/>
      <c r="W254" s="413"/>
      <c r="X254" s="414"/>
      <c r="Y254" s="431"/>
      <c r="Z254" s="429" t="s">
        <v>155</v>
      </c>
      <c r="AD254" s="16"/>
    </row>
    <row r="255" spans="1:30" ht="90" customHeight="1" thickTop="1" thickBot="1" x14ac:dyDescent="0.6">
      <c r="A255" s="419" t="s">
        <v>670</v>
      </c>
      <c r="B255" s="428" t="s">
        <v>674</v>
      </c>
      <c r="C255" s="430"/>
      <c r="D255" s="414"/>
      <c r="E255" s="413"/>
      <c r="F255" s="414"/>
      <c r="G255" s="413"/>
      <c r="H255" s="414"/>
      <c r="I255" s="413"/>
      <c r="J255" s="414"/>
      <c r="K255" s="413"/>
      <c r="L255" s="414"/>
      <c r="M255" s="413"/>
      <c r="N255" s="414"/>
      <c r="O255" s="413"/>
      <c r="P255" s="414"/>
      <c r="Q255" s="413"/>
      <c r="R255" s="414"/>
      <c r="S255" s="413"/>
      <c r="T255" s="414"/>
      <c r="U255" s="413"/>
      <c r="V255" s="414"/>
      <c r="W255" s="413"/>
      <c r="X255" s="414"/>
      <c r="Y255" s="431"/>
      <c r="Z255" s="429" t="s">
        <v>674</v>
      </c>
    </row>
    <row r="256" spans="1:30" ht="90" customHeight="1" thickTop="1" thickBot="1" x14ac:dyDescent="0.6">
      <c r="A256" s="418" t="s">
        <v>671</v>
      </c>
      <c r="B256" s="428" t="s">
        <v>287</v>
      </c>
      <c r="C256" s="430"/>
      <c r="D256" s="414"/>
      <c r="E256" s="413"/>
      <c r="F256" s="414"/>
      <c r="G256" s="413"/>
      <c r="H256" s="414"/>
      <c r="I256" s="413"/>
      <c r="J256" s="414"/>
      <c r="K256" s="413"/>
      <c r="L256" s="414"/>
      <c r="M256" s="413"/>
      <c r="N256" s="414"/>
      <c r="O256" s="413"/>
      <c r="P256" s="414"/>
      <c r="Q256" s="413"/>
      <c r="R256" s="414"/>
      <c r="S256" s="413"/>
      <c r="T256" s="414"/>
      <c r="U256" s="413"/>
      <c r="V256" s="414"/>
      <c r="W256" s="413"/>
      <c r="X256" s="414"/>
      <c r="Y256" s="431"/>
      <c r="Z256" s="429" t="s">
        <v>287</v>
      </c>
    </row>
    <row r="257" spans="1:26" ht="90" customHeight="1" thickTop="1" thickBot="1" x14ac:dyDescent="0.6">
      <c r="A257" s="419" t="s">
        <v>672</v>
      </c>
      <c r="B257" s="428" t="s">
        <v>290</v>
      </c>
      <c r="C257" s="430"/>
      <c r="D257" s="414"/>
      <c r="E257" s="413"/>
      <c r="F257" s="414"/>
      <c r="G257" s="413"/>
      <c r="H257" s="414"/>
      <c r="I257" s="413"/>
      <c r="J257" s="414"/>
      <c r="K257" s="413"/>
      <c r="L257" s="414"/>
      <c r="M257" s="413"/>
      <c r="N257" s="414"/>
      <c r="O257" s="413"/>
      <c r="P257" s="414"/>
      <c r="Q257" s="413"/>
      <c r="R257" s="414"/>
      <c r="S257" s="413"/>
      <c r="T257" s="414"/>
      <c r="U257" s="413"/>
      <c r="V257" s="414"/>
      <c r="W257" s="413"/>
      <c r="X257" s="414"/>
      <c r="Y257" s="431"/>
      <c r="Z257" s="429" t="s">
        <v>290</v>
      </c>
    </row>
    <row r="258" spans="1:26" ht="90" customHeight="1" thickTop="1" thickBot="1" x14ac:dyDescent="0.6">
      <c r="A258" s="417" t="s">
        <v>673</v>
      </c>
      <c r="B258" s="415" t="s">
        <v>186</v>
      </c>
      <c r="C258" s="432"/>
      <c r="D258" s="433"/>
      <c r="E258" s="432"/>
      <c r="F258" s="433"/>
      <c r="G258" s="432"/>
      <c r="H258" s="433"/>
      <c r="I258" s="432"/>
      <c r="J258" s="433"/>
      <c r="K258" s="432"/>
      <c r="L258" s="433"/>
      <c r="M258" s="432"/>
      <c r="N258" s="433"/>
      <c r="O258" s="432"/>
      <c r="P258" s="433"/>
      <c r="Q258" s="432"/>
      <c r="R258" s="433"/>
      <c r="S258" s="432"/>
      <c r="T258" s="433"/>
      <c r="U258" s="432"/>
      <c r="V258" s="433"/>
      <c r="W258" s="432"/>
      <c r="X258" s="433"/>
      <c r="Y258" s="432"/>
      <c r="Z258" s="416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5" t="s">
        <v>658</v>
      </c>
      <c r="AL17" s="455"/>
      <c r="AM17" s="455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1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1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5" t="s">
        <v>658</v>
      </c>
      <c r="AL70" s="455"/>
      <c r="AM70" s="455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1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1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5" t="s">
        <v>658</v>
      </c>
      <c r="AL123" s="455"/>
      <c r="AM123" s="455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1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1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5" t="s">
        <v>658</v>
      </c>
      <c r="AL176" s="455"/>
      <c r="AM176" s="455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1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1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5" t="s">
        <v>658</v>
      </c>
      <c r="AL229" s="455"/>
      <c r="AM229" s="455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1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1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5" t="s">
        <v>658</v>
      </c>
      <c r="AL282" s="455"/>
      <c r="AM282" s="455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1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1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5" t="s">
        <v>658</v>
      </c>
      <c r="AL335" s="455"/>
      <c r="AM335" s="455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1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1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5" t="s">
        <v>658</v>
      </c>
      <c r="AL388" s="455"/>
      <c r="AM388" s="455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1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1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5" t="s">
        <v>658</v>
      </c>
      <c r="AL441" s="455"/>
      <c r="AM441" s="455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1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1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5" t="s">
        <v>658</v>
      </c>
      <c r="AL494" s="455"/>
      <c r="AM494" s="455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1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1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5" t="s">
        <v>658</v>
      </c>
      <c r="AL547" s="455"/>
      <c r="AM547" s="455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1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1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5" t="s">
        <v>658</v>
      </c>
      <c r="AL600" s="455"/>
      <c r="AM600" s="455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1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1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5" t="s">
        <v>658</v>
      </c>
      <c r="AL653" s="455"/>
      <c r="AM653" s="455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1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1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5" t="s">
        <v>658</v>
      </c>
      <c r="AL706" s="455"/>
      <c r="AM706" s="455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1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1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5" t="s">
        <v>658</v>
      </c>
      <c r="AL759" s="455"/>
      <c r="AM759" s="455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1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1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5" t="s">
        <v>658</v>
      </c>
      <c r="AL812" s="455"/>
      <c r="AM812" s="455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1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1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5" t="s">
        <v>658</v>
      </c>
      <c r="AL865" s="455"/>
      <c r="AM865" s="455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1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1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5" t="s">
        <v>658</v>
      </c>
      <c r="AL918" s="455"/>
      <c r="AM918" s="455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1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1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5" t="s">
        <v>658</v>
      </c>
      <c r="AL971" s="455"/>
      <c r="AM971" s="455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1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1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5" t="s">
        <v>658</v>
      </c>
      <c r="AL1024" s="455"/>
      <c r="AM1024" s="455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1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1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5" t="s">
        <v>658</v>
      </c>
      <c r="AL1077" s="455"/>
      <c r="AM1077" s="455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1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1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5" t="s">
        <v>658</v>
      </c>
      <c r="AL1130" s="455"/>
      <c r="AM1130" s="455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1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1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5" t="s">
        <v>658</v>
      </c>
      <c r="AL1183" s="455"/>
      <c r="AM1183" s="455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1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1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971:AM971"/>
    <mergeCell ref="AK1024:AM1024"/>
    <mergeCell ref="AK1077:AM1077"/>
    <mergeCell ref="AK1130:AM1130"/>
    <mergeCell ref="AK1183:AM1183"/>
    <mergeCell ref="AK282:AM282"/>
    <mergeCell ref="AK547:AM547"/>
    <mergeCell ref="AK600:AM600"/>
    <mergeCell ref="AK653:AM653"/>
    <mergeCell ref="AK706:AM706"/>
    <mergeCell ref="AK17:AM17"/>
    <mergeCell ref="AK70:AM70"/>
    <mergeCell ref="AK123:AM123"/>
    <mergeCell ref="AK176:AM176"/>
    <mergeCell ref="AK229:AM229"/>
    <mergeCell ref="AK865:AM865"/>
    <mergeCell ref="AK918:AM918"/>
    <mergeCell ref="AK335:AM335"/>
    <mergeCell ref="AK388:AM388"/>
    <mergeCell ref="AK441:AM441"/>
    <mergeCell ref="AK494:AM494"/>
    <mergeCell ref="AK812:AM812"/>
    <mergeCell ref="AK759:AM759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A02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A02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6" t="s">
        <v>291</v>
      </c>
      <c r="C2" s="456"/>
      <c r="D2" s="456"/>
      <c r="E2" s="456"/>
      <c r="F2" s="456"/>
      <c r="G2" s="456"/>
      <c r="H2" s="456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7" t="s">
        <v>205</v>
      </c>
      <c r="EN2" s="467"/>
      <c r="EO2" s="467"/>
      <c r="EP2" s="467"/>
      <c r="EQ2" s="20"/>
      <c r="ES2" s="464" t="s">
        <v>265</v>
      </c>
      <c r="ET2" s="465"/>
      <c r="EU2" s="466"/>
      <c r="EW2" s="464" t="s">
        <v>266</v>
      </c>
      <c r="EX2" s="465"/>
      <c r="EY2" s="465"/>
      <c r="EZ2" s="465"/>
      <c r="FA2" s="466"/>
    </row>
    <row r="3" spans="2:157" ht="15" customHeight="1" x14ac:dyDescent="0.45">
      <c r="B3" s="30"/>
      <c r="C3" s="457" t="s">
        <v>240</v>
      </c>
      <c r="D3" s="458"/>
      <c r="E3" s="459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0"/>
      <c r="EN84" s="460"/>
      <c r="EO84" s="460"/>
      <c r="EP84" s="460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6" t="s">
        <v>292</v>
      </c>
      <c r="C85" s="456"/>
      <c r="D85" s="456"/>
      <c r="E85" s="456"/>
      <c r="F85" s="456"/>
      <c r="G85" s="456"/>
      <c r="H85" s="456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1" t="s">
        <v>197</v>
      </c>
      <c r="EN85" s="462"/>
      <c r="EO85" s="462"/>
      <c r="EP85" s="463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7" t="s">
        <v>240</v>
      </c>
      <c r="D86" s="458"/>
      <c r="E86" s="459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0"/>
      <c r="EN167" s="460"/>
      <c r="EO167" s="460"/>
      <c r="EP167" s="460"/>
    </row>
    <row r="168" spans="2:147" ht="21" customHeight="1" x14ac:dyDescent="0.45">
      <c r="B168" s="456" t="s">
        <v>293</v>
      </c>
      <c r="C168" s="456"/>
      <c r="D168" s="456"/>
      <c r="E168" s="456"/>
      <c r="F168" s="456"/>
      <c r="G168" s="456"/>
      <c r="H168" s="456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1" t="s">
        <v>198</v>
      </c>
      <c r="EN168" s="462"/>
      <c r="EO168" s="462"/>
      <c r="EP168" s="463"/>
      <c r="EQ168" s="20"/>
    </row>
    <row r="169" spans="2:147" ht="15" customHeight="1" x14ac:dyDescent="0.45">
      <c r="B169" s="30"/>
      <c r="C169" s="457" t="s">
        <v>240</v>
      </c>
      <c r="D169" s="458"/>
      <c r="E169" s="459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0"/>
      <c r="EN250" s="460"/>
      <c r="EO250" s="460"/>
      <c r="EP250" s="460"/>
    </row>
    <row r="251" spans="2:147" ht="21" customHeight="1" x14ac:dyDescent="0.45">
      <c r="B251" s="456" t="s">
        <v>294</v>
      </c>
      <c r="C251" s="456"/>
      <c r="D251" s="456"/>
      <c r="E251" s="456"/>
      <c r="F251" s="456"/>
      <c r="G251" s="456"/>
      <c r="H251" s="456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1" t="s">
        <v>199</v>
      </c>
      <c r="EN251" s="462"/>
      <c r="EO251" s="462"/>
      <c r="EP251" s="463"/>
      <c r="EQ251" s="20"/>
    </row>
    <row r="252" spans="2:147" ht="15" customHeight="1" x14ac:dyDescent="0.45">
      <c r="B252" s="30"/>
      <c r="C252" s="457" t="s">
        <v>240</v>
      </c>
      <c r="D252" s="458"/>
      <c r="E252" s="459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0"/>
      <c r="EN333" s="460"/>
      <c r="EO333" s="460"/>
      <c r="EP333" s="460"/>
    </row>
    <row r="334" spans="2:147" ht="21" customHeight="1" x14ac:dyDescent="0.45">
      <c r="B334" s="456" t="s">
        <v>295</v>
      </c>
      <c r="C334" s="456"/>
      <c r="D334" s="456"/>
      <c r="E334" s="456"/>
      <c r="F334" s="456"/>
      <c r="G334" s="456"/>
      <c r="H334" s="456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1" t="s">
        <v>206</v>
      </c>
      <c r="EN334" s="462"/>
      <c r="EO334" s="462"/>
      <c r="EP334" s="463"/>
      <c r="EQ334" s="20"/>
    </row>
    <row r="335" spans="2:147" ht="15" customHeight="1" x14ac:dyDescent="0.45">
      <c r="B335" s="30"/>
      <c r="C335" s="457" t="s">
        <v>240</v>
      </c>
      <c r="D335" s="458"/>
      <c r="E335" s="459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0"/>
      <c r="EN416" s="460"/>
      <c r="EO416" s="460"/>
      <c r="EP416" s="460"/>
    </row>
    <row r="417" spans="2:147" ht="21" customHeight="1" x14ac:dyDescent="0.45">
      <c r="B417" s="456" t="s">
        <v>296</v>
      </c>
      <c r="C417" s="456"/>
      <c r="D417" s="456"/>
      <c r="E417" s="456"/>
      <c r="F417" s="456"/>
      <c r="G417" s="456"/>
      <c r="H417" s="456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1" t="s">
        <v>207</v>
      </c>
      <c r="EN417" s="462"/>
      <c r="EO417" s="462"/>
      <c r="EP417" s="463"/>
      <c r="EQ417" s="20"/>
    </row>
    <row r="418" spans="2:147" ht="15" customHeight="1" x14ac:dyDescent="0.45">
      <c r="B418" s="30"/>
      <c r="C418" s="457" t="s">
        <v>240</v>
      </c>
      <c r="D418" s="458"/>
      <c r="E418" s="459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0"/>
      <c r="EN499" s="460"/>
      <c r="EO499" s="460"/>
      <c r="EP499" s="460"/>
    </row>
    <row r="500" spans="2:147" ht="21" customHeight="1" x14ac:dyDescent="0.45">
      <c r="B500" s="456" t="s">
        <v>297</v>
      </c>
      <c r="C500" s="456"/>
      <c r="D500" s="456"/>
      <c r="E500" s="456"/>
      <c r="F500" s="456"/>
      <c r="G500" s="456"/>
      <c r="H500" s="456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1" t="s">
        <v>209</v>
      </c>
      <c r="EN500" s="462"/>
      <c r="EO500" s="462"/>
      <c r="EP500" s="463"/>
      <c r="EQ500" s="20"/>
    </row>
    <row r="501" spans="2:147" ht="15" customHeight="1" x14ac:dyDescent="0.45">
      <c r="B501" s="30"/>
      <c r="C501" s="457" t="s">
        <v>240</v>
      </c>
      <c r="D501" s="458"/>
      <c r="E501" s="459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0"/>
      <c r="EN582" s="460"/>
      <c r="EO582" s="460"/>
      <c r="EP582" s="460"/>
    </row>
    <row r="583" spans="2:147" ht="21" customHeight="1" x14ac:dyDescent="0.45">
      <c r="B583" s="456" t="s">
        <v>298</v>
      </c>
      <c r="C583" s="456"/>
      <c r="D583" s="456"/>
      <c r="E583" s="456"/>
      <c r="F583" s="456"/>
      <c r="G583" s="456"/>
      <c r="H583" s="456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1" t="s">
        <v>202</v>
      </c>
      <c r="EN583" s="462"/>
      <c r="EO583" s="462"/>
      <c r="EP583" s="463"/>
      <c r="EQ583" s="20"/>
    </row>
    <row r="584" spans="2:147" ht="15" customHeight="1" x14ac:dyDescent="0.45">
      <c r="B584" s="30"/>
      <c r="C584" s="457" t="s">
        <v>240</v>
      </c>
      <c r="D584" s="458"/>
      <c r="E584" s="459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6" t="s">
        <v>304</v>
      </c>
      <c r="C2" s="456"/>
      <c r="D2" s="456"/>
      <c r="E2" s="456"/>
      <c r="F2" s="456"/>
      <c r="G2" s="456"/>
      <c r="H2" s="456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7" t="s">
        <v>204</v>
      </c>
      <c r="EN2" s="467"/>
      <c r="EO2" s="467"/>
      <c r="EP2" s="467"/>
      <c r="EQ2" s="20"/>
      <c r="ES2" s="468" t="s">
        <v>263</v>
      </c>
      <c r="ET2" s="468"/>
      <c r="EU2" s="45"/>
      <c r="EV2" s="456" t="s">
        <v>264</v>
      </c>
      <c r="EW2" s="456"/>
      <c r="EX2" s="456"/>
    </row>
    <row r="3" spans="2:154" ht="15" customHeight="1" x14ac:dyDescent="0.45">
      <c r="B3" s="30"/>
      <c r="C3" s="457" t="s">
        <v>240</v>
      </c>
      <c r="D3" s="458"/>
      <c r="E3" s="459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0"/>
      <c r="EN84" s="460"/>
      <c r="EO84" s="460"/>
      <c r="EP84" s="460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6" t="s">
        <v>305</v>
      </c>
      <c r="C85" s="456"/>
      <c r="D85" s="456"/>
      <c r="E85" s="456"/>
      <c r="F85" s="456"/>
      <c r="G85" s="456"/>
      <c r="H85" s="456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9" t="s">
        <v>203</v>
      </c>
      <c r="EN85" s="470"/>
      <c r="EO85" s="470"/>
      <c r="EP85" s="471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7" t="s">
        <v>240</v>
      </c>
      <c r="D86" s="458"/>
      <c r="E86" s="459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0"/>
      <c r="EN167" s="460"/>
      <c r="EO167" s="460"/>
      <c r="EP167" s="460"/>
    </row>
    <row r="168" spans="2:147" ht="21" customHeight="1" x14ac:dyDescent="0.45">
      <c r="B168" s="456" t="s">
        <v>306</v>
      </c>
      <c r="C168" s="456"/>
      <c r="D168" s="456"/>
      <c r="E168" s="456"/>
      <c r="F168" s="456"/>
      <c r="G168" s="456"/>
      <c r="H168" s="456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9" t="s">
        <v>211</v>
      </c>
      <c r="EN168" s="470"/>
      <c r="EO168" s="470"/>
      <c r="EP168" s="471"/>
      <c r="EQ168" s="20"/>
    </row>
    <row r="169" spans="2:147" ht="15" customHeight="1" x14ac:dyDescent="0.45">
      <c r="B169" s="30"/>
      <c r="C169" s="457" t="s">
        <v>240</v>
      </c>
      <c r="D169" s="458"/>
      <c r="E169" s="459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0"/>
      <c r="EN250" s="460"/>
      <c r="EO250" s="460"/>
      <c r="EP250" s="460"/>
    </row>
    <row r="251" spans="2:147" ht="21" customHeight="1" x14ac:dyDescent="0.45">
      <c r="B251" s="456" t="s">
        <v>308</v>
      </c>
      <c r="C251" s="456"/>
      <c r="D251" s="456"/>
      <c r="E251" s="456"/>
      <c r="F251" s="456"/>
      <c r="G251" s="456"/>
      <c r="H251" s="456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9" t="s">
        <v>212</v>
      </c>
      <c r="EN251" s="470"/>
      <c r="EO251" s="470"/>
      <c r="EP251" s="471"/>
      <c r="EQ251" s="20"/>
    </row>
    <row r="252" spans="2:147" ht="15" customHeight="1" x14ac:dyDescent="0.45">
      <c r="B252" s="30"/>
      <c r="C252" s="457" t="s">
        <v>240</v>
      </c>
      <c r="D252" s="458"/>
      <c r="E252" s="459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0"/>
      <c r="EN333" s="460"/>
      <c r="EO333" s="460"/>
      <c r="EP333" s="460"/>
    </row>
    <row r="334" spans="2:147" ht="21" customHeight="1" x14ac:dyDescent="0.45">
      <c r="B334" s="456" t="s">
        <v>307</v>
      </c>
      <c r="C334" s="456"/>
      <c r="D334" s="456"/>
      <c r="E334" s="456"/>
      <c r="F334" s="456"/>
      <c r="G334" s="456"/>
      <c r="H334" s="456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9" t="s">
        <v>218</v>
      </c>
      <c r="EN334" s="470"/>
      <c r="EO334" s="470"/>
      <c r="EP334" s="471"/>
      <c r="EQ334" s="20"/>
    </row>
    <row r="335" spans="2:147" ht="15" customHeight="1" x14ac:dyDescent="0.45">
      <c r="B335" s="30"/>
      <c r="C335" s="457" t="s">
        <v>240</v>
      </c>
      <c r="D335" s="458"/>
      <c r="E335" s="459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6" t="s">
        <v>625</v>
      </c>
      <c r="C2" s="477"/>
      <c r="D2" s="477"/>
      <c r="E2" s="477"/>
      <c r="F2" s="477"/>
      <c r="G2" s="477"/>
      <c r="H2" s="478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9" t="s">
        <v>201</v>
      </c>
      <c r="FR2" s="470"/>
      <c r="FS2" s="470"/>
      <c r="FT2" s="470"/>
      <c r="FU2" s="471"/>
      <c r="FV2" s="20"/>
      <c r="FX2" s="472" t="s">
        <v>266</v>
      </c>
      <c r="FY2" s="473"/>
      <c r="FZ2" s="473"/>
      <c r="GA2" s="473"/>
      <c r="GB2" s="473"/>
      <c r="GC2" s="474"/>
    </row>
    <row r="3" spans="2:185" ht="15" customHeight="1" x14ac:dyDescent="0.45">
      <c r="B3" s="30"/>
      <c r="C3" s="457" t="s">
        <v>240</v>
      </c>
      <c r="D3" s="458"/>
      <c r="E3" s="459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0"/>
      <c r="FS84" s="460"/>
      <c r="FT84" s="460"/>
      <c r="FU84" s="460"/>
    </row>
    <row r="85" spans="2:178" ht="21" customHeight="1" x14ac:dyDescent="0.45">
      <c r="B85" s="456" t="s">
        <v>301</v>
      </c>
      <c r="C85" s="456"/>
      <c r="D85" s="456"/>
      <c r="E85" s="456"/>
      <c r="F85" s="456"/>
      <c r="G85" s="456"/>
      <c r="H85" s="456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9" t="s">
        <v>200</v>
      </c>
      <c r="FR85" s="470"/>
      <c r="FS85" s="470"/>
      <c r="FT85" s="470"/>
      <c r="FU85" s="471"/>
      <c r="FV85" s="20"/>
    </row>
    <row r="86" spans="2:178" ht="15" customHeight="1" x14ac:dyDescent="0.45">
      <c r="B86" s="30"/>
      <c r="C86" s="457" t="s">
        <v>240</v>
      </c>
      <c r="D86" s="458"/>
      <c r="E86" s="459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C</v>
      </c>
      <c r="AO86" s="8" t="b">
        <f>IF(AN86&lt;&gt;"",IF(ISNUMBER(SEARCH(AM86,AN86)),TRUE,FALSE),"")</f>
        <v>0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A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C</v>
      </c>
      <c r="EK86" s="8" t="b">
        <f>IF(EJ86&lt;&gt;"",IF(ISNUMBER(SEARCH(EI86,EJ86)),TRUE,FALSE),"")</f>
        <v>0</v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B</v>
      </c>
      <c r="FO86" s="8" t="b">
        <f>IF(FN86&lt;&gt;"",IF(ISNUMBER(SEARCH(FM86,FN86)),TRUE,FALSE),"")</f>
        <v>0</v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>
        <f>IF(ISERROR(MATCH(FQ$85,INPUT!C$4:Y$4,0))&lt;&gt;TRUE,MATCH(FQ$85,INPUT!C$4:Y$4,0),"")</f>
        <v>1</v>
      </c>
    </row>
    <row r="87" spans="2:178" x14ac:dyDescent="0.45">
      <c r="B87" s="31" t="s">
        <v>255</v>
      </c>
      <c r="C87" s="55">
        <f>COUNTIF(BZ86:BZ160,"=TRUE")</f>
        <v>28</v>
      </c>
      <c r="D87" s="55">
        <v>75</v>
      </c>
      <c r="E87" s="41" t="str">
        <f>ROUND(C87/D87*100,0)&amp;"%"</f>
        <v>37%</v>
      </c>
      <c r="F87" s="23">
        <f>LOOKUP(COUNTIF(BZ86:BZ160,TRUE),FQ87:FQ162,FR87:FR162)</f>
        <v>13</v>
      </c>
      <c r="G87" s="23">
        <v>36</v>
      </c>
      <c r="H87" s="25" t="str">
        <f>LOOKUP(F87,FX$4:FX$39,FY$4:FY$39) &amp; "%"</f>
        <v>11%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H</v>
      </c>
      <c r="AO87" s="8" t="b">
        <f t="shared" ref="AO87:AO125" si="5">IF(AN87&lt;&gt;"",IF(ISNUMBER(SEARCH(AM87,AN87)),TRUE,FALSE),"")</f>
        <v>0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H</v>
      </c>
      <c r="BZ87" s="8" t="b">
        <f t="shared" ref="BZ87:BZ150" si="6">IF(BY87&lt;&gt;"",IF(ISNUMBER(SEARCH(BX87,BY87)),TRUE,FALSE),"")</f>
        <v>0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K</v>
      </c>
      <c r="EK87" s="8" t="b">
        <f t="shared" ref="EK87:EK150" si="7">IF(EJ87&lt;&gt;"",IF(ISNUMBER(SEARCH(EI87,EJ87)),TRUE,FALSE),"")</f>
        <v>0</v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H</v>
      </c>
      <c r="FO87" s="8" t="b">
        <f t="shared" ref="FO87:FO125" si="8">IF(FN87&lt;&gt;"",IF(ISNUMBER(SEARCH(FM87,FN87)),TRUE,FALSE),"")</f>
        <v>0</v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>
        <f>IF(ISERROR(MATCH(FQ$85,INPUT!C$4:Y$4,0))&lt;&gt;TRUE,MATCH(FQ$85,INPUT!C$4:Y$4,0),"")</f>
        <v>1</v>
      </c>
    </row>
    <row r="88" spans="2:178" x14ac:dyDescent="0.45">
      <c r="B88" s="32" t="s">
        <v>180</v>
      </c>
      <c r="C88" s="55">
        <f>COUNTIF(EK86:EK145,"=TRUE")</f>
        <v>12</v>
      </c>
      <c r="D88" s="55">
        <v>60</v>
      </c>
      <c r="E88" s="41" t="str">
        <f>ROUND(C88/D88*100,0)&amp;"%"</f>
        <v>20%</v>
      </c>
      <c r="F88" s="23">
        <f>LOOKUP(COUNTIF(EK86:EK145,TRUE),FQ87:FQ147,FS87:FS147)</f>
        <v>14</v>
      </c>
      <c r="G88" s="23">
        <v>36</v>
      </c>
      <c r="H88" s="25" t="str">
        <f>LOOKUP(F88,FX$4:FX$39,FZ$4:FZ$39) &amp; "%"</f>
        <v>6%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C</v>
      </c>
      <c r="AO88" s="8" t="b">
        <f t="shared" si="5"/>
        <v>1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D</v>
      </c>
      <c r="BZ88" s="8" t="b">
        <f t="shared" si="6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>A</v>
      </c>
      <c r="EK88" s="8" t="b">
        <f t="shared" si="7"/>
        <v>0</v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D</v>
      </c>
      <c r="FO88" s="8" t="b">
        <f t="shared" si="8"/>
        <v>1</v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>
        <f>IF(ISERROR(MATCH(FQ$85,INPUT!C$4:Y$4,0))&lt;&gt;TRUE,MATCH(FQ$85,INPUT!C$4:Y$4,0),"")</f>
        <v>1</v>
      </c>
    </row>
    <row r="89" spans="2:178" x14ac:dyDescent="0.45">
      <c r="B89" s="32" t="s">
        <v>181</v>
      </c>
      <c r="C89" s="55">
        <f>COUNTIF(AO86:AO125,"=TRUE")</f>
        <v>20</v>
      </c>
      <c r="D89" s="55">
        <v>40</v>
      </c>
      <c r="E89" s="41" t="str">
        <f>ROUND(C89/D89*100,0)&amp;"%"</f>
        <v>50%</v>
      </c>
      <c r="F89" s="23">
        <f>LOOKUP(COUNTIF(AO86:AO125,TRUE),FQ87:FQ127,FT87:FT127)</f>
        <v>19</v>
      </c>
      <c r="G89" s="23">
        <v>36</v>
      </c>
      <c r="H89" s="25" t="str">
        <f>LOOKUP(F89,FX$4:FX$39,GA$4:GA$39) &amp; "%"</f>
        <v>40%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F</v>
      </c>
      <c r="AO89" s="8" t="b">
        <f t="shared" si="5"/>
        <v>0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J</v>
      </c>
      <c r="BZ89" s="8" t="b">
        <f t="shared" si="6"/>
        <v>0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J</v>
      </c>
      <c r="EK89" s="8" t="b">
        <f t="shared" si="7"/>
        <v>0</v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G</v>
      </c>
      <c r="FO89" s="8" t="b">
        <f t="shared" si="8"/>
        <v>1</v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3" t="s">
        <v>256</v>
      </c>
      <c r="C90" s="56">
        <f>COUNTIF(FO86:FO125,"=TRUE")</f>
        <v>10</v>
      </c>
      <c r="D90" s="56">
        <v>40</v>
      </c>
      <c r="E90" s="41" t="str">
        <f>ROUND(C90/D90*100,0)&amp;"%"</f>
        <v>25%</v>
      </c>
      <c r="F90" s="57">
        <f>LOOKUP(COUNTIF(FO86:FO125,TRUE),FQ87:FQ127,FU87:FU127)</f>
        <v>13</v>
      </c>
      <c r="G90" s="57">
        <v>36</v>
      </c>
      <c r="H90" s="25" t="str">
        <f>LOOKUP(F90,FX$4:FX$39,GB$4:GB$39) &amp; "%"</f>
        <v>7%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B</v>
      </c>
      <c r="AO90" s="8" t="b">
        <f t="shared" si="5"/>
        <v>1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B</v>
      </c>
      <c r="BZ90" s="8" t="b">
        <f t="shared" si="6"/>
        <v>1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>D</v>
      </c>
      <c r="EK90" s="8" t="b">
        <f t="shared" si="7"/>
        <v>0</v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C</v>
      </c>
      <c r="FO90" s="8" t="b">
        <f t="shared" si="8"/>
        <v>1</v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5" t="s">
        <v>257</v>
      </c>
      <c r="C91" s="36">
        <f>SUM(C87:C90)</f>
        <v>70</v>
      </c>
      <c r="D91" s="36">
        <f>SUM(D87:D90)</f>
        <v>215</v>
      </c>
      <c r="E91" s="41" t="str">
        <f>ROUND(C91/D91*100,0)&amp;"%"</f>
        <v>33%</v>
      </c>
      <c r="F91" s="37">
        <f>ROUND(AVERAGE(F87:F90),0)</f>
        <v>15</v>
      </c>
      <c r="G91" s="54">
        <v>36</v>
      </c>
      <c r="H91" s="38" t="str">
        <f>LOOKUP(F91,FX$4:FX$39,GC$4:GC$39) &amp; "%"</f>
        <v>13%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J</v>
      </c>
      <c r="AO91" s="8" t="b">
        <f t="shared" si="5"/>
        <v>1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H</v>
      </c>
      <c r="BZ91" s="8" t="b">
        <f t="shared" si="6"/>
        <v>0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G</v>
      </c>
      <c r="EK91" s="8" t="b">
        <f t="shared" si="7"/>
        <v>0</v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F</v>
      </c>
      <c r="FO91" s="8" t="b">
        <f t="shared" si="8"/>
        <v>1</v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A</v>
      </c>
      <c r="AO92" s="8" t="b">
        <f t="shared" si="5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>E</v>
      </c>
      <c r="EK92" s="8" t="b">
        <f t="shared" si="7"/>
        <v>1</v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A</v>
      </c>
      <c r="FO92" s="8" t="b">
        <f t="shared" si="8"/>
        <v>1</v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J</v>
      </c>
      <c r="AO93" s="8" t="b">
        <f t="shared" si="5"/>
        <v>0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F</v>
      </c>
      <c r="BZ93" s="8" t="b">
        <f t="shared" si="6"/>
        <v>0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G</v>
      </c>
      <c r="EK93" s="8" t="b">
        <f t="shared" si="7"/>
        <v>0</v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G</v>
      </c>
      <c r="FO93" s="8" t="b">
        <f t="shared" si="8"/>
        <v>0</v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B</v>
      </c>
      <c r="AO94" s="8" t="b">
        <f t="shared" si="5"/>
        <v>1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B</v>
      </c>
      <c r="BZ94" s="8" t="b">
        <f t="shared" si="6"/>
        <v>0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C</v>
      </c>
      <c r="EK94" s="8" t="b">
        <f t="shared" si="7"/>
        <v>0</v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D</v>
      </c>
      <c r="FO94" s="8" t="b">
        <f t="shared" si="8"/>
        <v>1</v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G</v>
      </c>
      <c r="AO95" s="8" t="b">
        <f t="shared" si="5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J</v>
      </c>
      <c r="BZ95" s="8" t="b">
        <f t="shared" si="6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>K</v>
      </c>
      <c r="EK95" s="8" t="b">
        <f t="shared" si="7"/>
        <v>1</v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G</v>
      </c>
      <c r="FO95" s="8" t="b">
        <f t="shared" si="8"/>
        <v>0</v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A</v>
      </c>
      <c r="AO96" s="8" t="b">
        <f t="shared" si="5"/>
        <v>1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D</v>
      </c>
      <c r="BZ96" s="8" t="b">
        <f t="shared" si="6"/>
        <v>0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A</v>
      </c>
      <c r="EK96" s="8" t="b">
        <f t="shared" si="7"/>
        <v>0</v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D</v>
      </c>
      <c r="FO96" s="8" t="b">
        <f t="shared" si="8"/>
        <v>0</v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H</v>
      </c>
      <c r="AO97" s="8" t="b">
        <f t="shared" si="5"/>
        <v>0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H</v>
      </c>
      <c r="BZ97" s="8" t="b">
        <f t="shared" si="6"/>
        <v>0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>F</v>
      </c>
      <c r="EK97" s="8" t="b">
        <f t="shared" si="7"/>
        <v>0</v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H</v>
      </c>
      <c r="FO97" s="8" t="b">
        <f t="shared" si="8"/>
        <v>0</v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C</v>
      </c>
      <c r="AO98" s="8" t="b">
        <f t="shared" si="5"/>
        <v>1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A</v>
      </c>
      <c r="BZ98" s="8" t="b">
        <f t="shared" si="6"/>
        <v>1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C</v>
      </c>
      <c r="EK98" s="8" t="b">
        <f t="shared" si="7"/>
        <v>0</v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A</v>
      </c>
      <c r="FO98" s="8" t="b">
        <f t="shared" si="8"/>
        <v>0</v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J</v>
      </c>
      <c r="AO99" s="8" t="b">
        <f t="shared" si="5"/>
        <v>1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G</v>
      </c>
      <c r="BZ99" s="8" t="b">
        <f t="shared" si="6"/>
        <v>0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F</v>
      </c>
      <c r="EK99" s="8" t="b">
        <f t="shared" si="7"/>
        <v>0</v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H</v>
      </c>
      <c r="FO99" s="8" t="b">
        <f t="shared" si="8"/>
        <v>0</v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C</v>
      </c>
      <c r="AO100" s="8" t="b">
        <f t="shared" si="5"/>
        <v>0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C</v>
      </c>
      <c r="BZ100" s="8" t="b">
        <f t="shared" si="6"/>
        <v>0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B</v>
      </c>
      <c r="EK100" s="8" t="b">
        <f t="shared" si="7"/>
        <v>1</v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D</v>
      </c>
      <c r="FO100" s="8" t="b">
        <f t="shared" si="8"/>
        <v>0</v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H</v>
      </c>
      <c r="AO101" s="8" t="b">
        <f t="shared" si="5"/>
        <v>1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H</v>
      </c>
      <c r="BZ101" s="8" t="b">
        <f t="shared" si="6"/>
        <v>1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F</v>
      </c>
      <c r="EK101" s="8" t="b">
        <f t="shared" si="7"/>
        <v>0</v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J</v>
      </c>
      <c r="FO101" s="8" t="b">
        <f t="shared" si="8"/>
        <v>0</v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A</v>
      </c>
      <c r="AO102" s="8" t="b">
        <f t="shared" si="5"/>
        <v>0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C</v>
      </c>
      <c r="BZ102" s="8" t="b">
        <f t="shared" si="6"/>
        <v>0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B</v>
      </c>
      <c r="EK102" s="8" t="b">
        <f t="shared" si="7"/>
        <v>0</v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D</v>
      </c>
      <c r="FO102" s="8" t="b">
        <f t="shared" si="8"/>
        <v>0</v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F</v>
      </c>
      <c r="AO103" s="8" t="b">
        <f t="shared" si="5"/>
        <v>1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J</v>
      </c>
      <c r="BZ103" s="8" t="b">
        <f t="shared" si="6"/>
        <v>1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K</v>
      </c>
      <c r="EK103" s="8" t="b">
        <f t="shared" si="7"/>
        <v>0</v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J</v>
      </c>
      <c r="FO103" s="8" t="b">
        <f t="shared" si="8"/>
        <v>0</v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B</v>
      </c>
      <c r="AO104" s="8" t="b">
        <f t="shared" si="5"/>
        <v>0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B</v>
      </c>
      <c r="BZ104" s="8" t="b">
        <f t="shared" si="6"/>
        <v>0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A</v>
      </c>
      <c r="EK104" s="8" t="b">
        <f t="shared" si="7"/>
        <v>0</v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D</v>
      </c>
      <c r="FO104" s="8" t="b">
        <f t="shared" si="8"/>
        <v>0</v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F</v>
      </c>
      <c r="AO105" s="8" t="b">
        <f t="shared" si="5"/>
        <v>1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G</v>
      </c>
      <c r="BZ105" s="8" t="b">
        <f t="shared" si="6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F</v>
      </c>
      <c r="EK105" s="8" t="b">
        <f t="shared" si="7"/>
        <v>1</v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F</v>
      </c>
      <c r="FO105" s="8" t="b">
        <f t="shared" si="8"/>
        <v>0</v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A</v>
      </c>
      <c r="AO106" s="8" t="b">
        <f t="shared" si="5"/>
        <v>1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A</v>
      </c>
      <c r="BZ106" s="8" t="b">
        <f t="shared" si="6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A</v>
      </c>
      <c r="EK106" s="8" t="b">
        <f t="shared" si="7"/>
        <v>0</v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C</v>
      </c>
      <c r="FO106" s="8" t="b">
        <f t="shared" si="8"/>
        <v>0</v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G</v>
      </c>
      <c r="AO107" s="8" t="b">
        <f t="shared" si="5"/>
        <v>1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J</v>
      </c>
      <c r="BZ107" s="8" t="b">
        <f t="shared" si="6"/>
        <v>0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J</v>
      </c>
      <c r="EK107" s="8" t="b">
        <f t="shared" si="7"/>
        <v>0</v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F</v>
      </c>
      <c r="FO107" s="8" t="b">
        <f t="shared" si="8"/>
        <v>1</v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D</v>
      </c>
      <c r="AO108" s="8" t="b">
        <f t="shared" si="5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C</v>
      </c>
      <c r="BZ108" s="8" t="b">
        <f t="shared" si="6"/>
        <v>0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B</v>
      </c>
      <c r="EK108" s="8" t="b">
        <f t="shared" si="7"/>
        <v>0</v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A</v>
      </c>
      <c r="FO108" s="8" t="b">
        <f t="shared" si="8"/>
        <v>0</v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F</v>
      </c>
      <c r="AO109" s="8" t="b">
        <f t="shared" si="5"/>
        <v>0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J</v>
      </c>
      <c r="BZ109" s="8" t="b">
        <f t="shared" si="6"/>
        <v>0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J</v>
      </c>
      <c r="EK109" s="8" t="b">
        <f t="shared" si="7"/>
        <v>0</v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G</v>
      </c>
      <c r="FO109" s="8" t="b">
        <f t="shared" si="8"/>
        <v>0</v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D</v>
      </c>
      <c r="AO110" s="8" t="b">
        <f t="shared" si="5"/>
        <v>0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A</v>
      </c>
      <c r="BZ110" s="8" t="b">
        <f t="shared" si="6"/>
        <v>0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A</v>
      </c>
      <c r="EK110" s="8" t="b">
        <f t="shared" si="7"/>
        <v>0</v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B</v>
      </c>
      <c r="FO110" s="8" t="b">
        <f t="shared" si="8"/>
        <v>1</v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J</v>
      </c>
      <c r="AO111" s="8" t="b">
        <f t="shared" si="5"/>
        <v>0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F</v>
      </c>
      <c r="BZ111" s="8" t="b">
        <f t="shared" si="6"/>
        <v>1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G</v>
      </c>
      <c r="EK111" s="8" t="b">
        <f t="shared" si="7"/>
        <v>1</v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F</v>
      </c>
      <c r="FO111" s="8" t="b">
        <f t="shared" si="8"/>
        <v>0</v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B</v>
      </c>
      <c r="AO112" s="8" t="b">
        <f t="shared" si="5"/>
        <v>0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D</v>
      </c>
      <c r="BZ112" s="8" t="b">
        <f t="shared" si="6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>C</v>
      </c>
      <c r="EK112" s="8" t="b">
        <f t="shared" si="7"/>
        <v>0</v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B</v>
      </c>
      <c r="FO112" s="8" t="b">
        <f t="shared" si="8"/>
        <v>0</v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F</v>
      </c>
      <c r="AO113" s="8" t="b">
        <f t="shared" si="5"/>
        <v>0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H</v>
      </c>
      <c r="BZ113" s="8" t="b">
        <f t="shared" si="6"/>
        <v>0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H</v>
      </c>
      <c r="EK113" s="8" t="b">
        <f t="shared" si="7"/>
        <v>1</v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H</v>
      </c>
      <c r="FO113" s="8" t="b">
        <f t="shared" si="8"/>
        <v>0</v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B</v>
      </c>
      <c r="AO114" s="8" t="b">
        <f t="shared" si="5"/>
        <v>0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B</v>
      </c>
      <c r="BZ114" s="8" t="b">
        <f t="shared" si="6"/>
        <v>0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C</v>
      </c>
      <c r="EK114" s="8" t="b">
        <f t="shared" si="7"/>
        <v>1</v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B</v>
      </c>
      <c r="FO114" s="8" t="b">
        <f t="shared" si="8"/>
        <v>0</v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G</v>
      </c>
      <c r="AO115" s="8" t="b">
        <f t="shared" si="5"/>
        <v>1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F</v>
      </c>
      <c r="BZ115" s="8" t="b">
        <f t="shared" si="6"/>
        <v>1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K</v>
      </c>
      <c r="EK115" s="8" t="b">
        <f t="shared" si="7"/>
        <v>0</v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H</v>
      </c>
      <c r="FO115" s="8" t="b">
        <f t="shared" si="8"/>
        <v>0</v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A</v>
      </c>
      <c r="AO116" s="8" t="b">
        <f t="shared" si="5"/>
        <v>1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D</v>
      </c>
      <c r="BZ116" s="8" t="b">
        <f t="shared" si="6"/>
        <v>0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B</v>
      </c>
      <c r="EK116" s="8" t="b">
        <f t="shared" si="7"/>
        <v>0</v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C</v>
      </c>
      <c r="FO116" s="8" t="b">
        <f t="shared" si="8"/>
        <v>0</v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H</v>
      </c>
      <c r="AO117" s="8" t="b">
        <f t="shared" si="5"/>
        <v>0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J</v>
      </c>
      <c r="BZ117" s="8" t="b">
        <f t="shared" si="6"/>
        <v>0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>F</v>
      </c>
      <c r="EK117" s="8" t="b">
        <f t="shared" si="7"/>
        <v>0</v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G</v>
      </c>
      <c r="FO117" s="8" t="b">
        <f t="shared" si="8"/>
        <v>1</v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A</v>
      </c>
      <c r="AO118" s="8" t="b">
        <f t="shared" si="5"/>
        <v>1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C</v>
      </c>
      <c r="BZ118" s="8" t="b">
        <f t="shared" si="6"/>
        <v>0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C</v>
      </c>
      <c r="EK118" s="8" t="b">
        <f t="shared" si="7"/>
        <v>0</v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A</v>
      </c>
      <c r="FO118" s="8" t="b">
        <f t="shared" si="8"/>
        <v>0</v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G</v>
      </c>
      <c r="AO119" s="8" t="b">
        <f t="shared" si="5"/>
        <v>0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J</v>
      </c>
      <c r="BZ119" s="8" t="b">
        <f t="shared" si="6"/>
        <v>0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H</v>
      </c>
      <c r="EK119" s="8" t="b">
        <f t="shared" si="7"/>
        <v>1</v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H</v>
      </c>
      <c r="FO119" s="8" t="b">
        <f t="shared" si="8"/>
        <v>0</v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B</v>
      </c>
      <c r="AO120" s="8" t="b">
        <f t="shared" si="5"/>
        <v>0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A</v>
      </c>
      <c r="BZ120" s="8" t="b">
        <f t="shared" si="6"/>
        <v>1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A</v>
      </c>
      <c r="EK120" s="8" t="b">
        <f t="shared" si="7"/>
        <v>0</v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B</v>
      </c>
      <c r="FO120" s="8" t="b">
        <f t="shared" si="8"/>
        <v>0</v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H</v>
      </c>
      <c r="AO121" s="8" t="b">
        <f t="shared" si="5"/>
        <v>1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H</v>
      </c>
      <c r="BZ121" s="8" t="b">
        <f t="shared" si="6"/>
        <v>0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H</v>
      </c>
      <c r="EK121" s="8" t="b">
        <f t="shared" si="7"/>
        <v>0</v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F</v>
      </c>
      <c r="FO121" s="8" t="b">
        <f t="shared" si="8"/>
        <v>0</v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B</v>
      </c>
      <c r="AO122" s="8" t="b">
        <f t="shared" si="5"/>
        <v>1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C</v>
      </c>
      <c r="BZ122" s="8" t="b">
        <f t="shared" si="6"/>
        <v>0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B</v>
      </c>
      <c r="EK122" s="8" t="b">
        <f t="shared" si="7"/>
        <v>0</v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B</v>
      </c>
      <c r="FO122" s="8" t="b">
        <f t="shared" si="8"/>
        <v>1</v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H</v>
      </c>
      <c r="AO123" s="8" t="b">
        <f t="shared" si="5"/>
        <v>0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F</v>
      </c>
      <c r="BZ123" s="8" t="b">
        <f t="shared" si="6"/>
        <v>1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G</v>
      </c>
      <c r="EK123" s="8" t="b">
        <f t="shared" si="7"/>
        <v>0</v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H</v>
      </c>
      <c r="FO123" s="8" t="b">
        <f t="shared" si="8"/>
        <v>0</v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C</v>
      </c>
      <c r="AO124" s="8" t="b">
        <f t="shared" si="5"/>
        <v>0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C</v>
      </c>
      <c r="BZ124" s="8" t="b">
        <f t="shared" si="6"/>
        <v>1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C</v>
      </c>
      <c r="EK124" s="8" t="b">
        <f t="shared" si="7"/>
        <v>0</v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C</v>
      </c>
      <c r="FO124" s="8" t="b">
        <f t="shared" si="8"/>
        <v>0</v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H</v>
      </c>
      <c r="AO125" s="8" t="b">
        <f t="shared" si="5"/>
        <v>1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J</v>
      </c>
      <c r="BZ125" s="8" t="b">
        <f t="shared" si="6"/>
        <v>1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G</v>
      </c>
      <c r="EK125" s="8" t="b">
        <f t="shared" si="7"/>
        <v>0</v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H</v>
      </c>
      <c r="FO125" s="8" t="b">
        <f t="shared" si="8"/>
        <v>0</v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C</v>
      </c>
      <c r="BZ126" s="8" t="b">
        <f t="shared" si="6"/>
        <v>1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>C</v>
      </c>
      <c r="EK126" s="8" t="b">
        <f t="shared" si="7"/>
        <v>0</v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G</v>
      </c>
      <c r="BZ127" s="8" t="b">
        <f t="shared" si="6"/>
        <v>1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>F</v>
      </c>
      <c r="EK127" s="8" t="b">
        <f t="shared" si="7"/>
        <v>0</v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B</v>
      </c>
      <c r="BZ128" s="8" t="b">
        <f t="shared" si="6"/>
        <v>0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D</v>
      </c>
      <c r="EK128" s="8" t="b">
        <f t="shared" si="7"/>
        <v>1</v>
      </c>
      <c r="FQ128" s="22">
        <v>41</v>
      </c>
      <c r="FR128" s="23">
        <v>18</v>
      </c>
      <c r="FS128" s="23">
        <v>26</v>
      </c>
      <c r="FT128" s="23"/>
      <c r="FU128" s="23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H</v>
      </c>
      <c r="BZ129" s="8" t="b">
        <f t="shared" si="6"/>
        <v>0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H</v>
      </c>
      <c r="EK129" s="8" t="b">
        <f t="shared" si="7"/>
        <v>0</v>
      </c>
      <c r="FQ129" s="22">
        <v>42</v>
      </c>
      <c r="FR129" s="23">
        <v>18</v>
      </c>
      <c r="FS129" s="23">
        <v>26</v>
      </c>
      <c r="FT129" s="23"/>
      <c r="FU129" s="23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B</v>
      </c>
      <c r="BZ130" s="8" t="b">
        <f t="shared" si="6"/>
        <v>0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A</v>
      </c>
      <c r="EK130" s="8" t="b">
        <f t="shared" si="7"/>
        <v>0</v>
      </c>
      <c r="FQ130" s="22">
        <v>43</v>
      </c>
      <c r="FR130" s="23">
        <v>19</v>
      </c>
      <c r="FS130" s="23">
        <v>27</v>
      </c>
      <c r="FT130" s="23"/>
      <c r="FU130" s="23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H</v>
      </c>
      <c r="BZ131" s="8" t="b">
        <f t="shared" si="6"/>
        <v>0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G</v>
      </c>
      <c r="EK131" s="8" t="b">
        <f t="shared" si="7"/>
        <v>0</v>
      </c>
      <c r="FQ131" s="22">
        <v>44</v>
      </c>
      <c r="FR131" s="23">
        <v>19</v>
      </c>
      <c r="FS131" s="23">
        <v>27</v>
      </c>
      <c r="FT131" s="23"/>
      <c r="FU131" s="23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C</v>
      </c>
      <c r="BZ132" s="8" t="b">
        <f t="shared" si="6"/>
        <v>0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A</v>
      </c>
      <c r="EK132" s="8" t="b">
        <f t="shared" si="7"/>
        <v>0</v>
      </c>
      <c r="FQ132" s="22">
        <v>45</v>
      </c>
      <c r="FR132" s="23">
        <v>20</v>
      </c>
      <c r="FS132" s="23">
        <v>28</v>
      </c>
      <c r="FT132" s="23"/>
      <c r="FU132" s="23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H</v>
      </c>
      <c r="BZ133" s="8" t="b">
        <f t="shared" si="6"/>
        <v>1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K</v>
      </c>
      <c r="EK133" s="8" t="b">
        <f t="shared" si="7"/>
        <v>0</v>
      </c>
      <c r="FQ133" s="22">
        <v>46</v>
      </c>
      <c r="FR133" s="23">
        <v>20</v>
      </c>
      <c r="FS133" s="23">
        <v>28</v>
      </c>
      <c r="FT133" s="23"/>
      <c r="FU133" s="23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A</v>
      </c>
      <c r="BZ134" s="8" t="b">
        <f t="shared" si="6"/>
        <v>0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B</v>
      </c>
      <c r="EK134" s="8" t="b">
        <f t="shared" si="7"/>
        <v>0</v>
      </c>
      <c r="FQ134" s="22">
        <v>47</v>
      </c>
      <c r="FR134" s="23">
        <v>20</v>
      </c>
      <c r="FS134" s="23">
        <v>28</v>
      </c>
      <c r="FT134" s="23"/>
      <c r="FU134" s="23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J</v>
      </c>
      <c r="BZ135" s="8" t="b">
        <f t="shared" si="6"/>
        <v>0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K</v>
      </c>
      <c r="EK135" s="8" t="b">
        <f t="shared" si="7"/>
        <v>0</v>
      </c>
      <c r="FQ135" s="22">
        <v>48</v>
      </c>
      <c r="FR135" s="23">
        <v>21</v>
      </c>
      <c r="FS135" s="23">
        <v>29</v>
      </c>
      <c r="FT135" s="23"/>
      <c r="FU135" s="23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C</v>
      </c>
      <c r="BZ136" s="8" t="b">
        <f t="shared" si="6"/>
        <v>0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>C</v>
      </c>
      <c r="EK136" s="8" t="b">
        <f t="shared" si="7"/>
        <v>0</v>
      </c>
      <c r="FQ136" s="22">
        <v>49</v>
      </c>
      <c r="FR136" s="23">
        <v>21</v>
      </c>
      <c r="FS136" s="24">
        <v>29</v>
      </c>
      <c r="FT136" s="23"/>
      <c r="FU136" s="23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J</v>
      </c>
      <c r="BZ137" s="8" t="b">
        <f t="shared" si="6"/>
        <v>1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H</v>
      </c>
      <c r="EK137" s="8" t="b">
        <f t="shared" si="7"/>
        <v>1</v>
      </c>
      <c r="FQ137" s="22">
        <v>50</v>
      </c>
      <c r="FR137" s="23">
        <v>21</v>
      </c>
      <c r="FS137" s="23">
        <v>30</v>
      </c>
      <c r="FT137" s="23"/>
      <c r="FU137" s="23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D</v>
      </c>
      <c r="BZ138" s="8" t="b">
        <f t="shared" si="6"/>
        <v>0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D</v>
      </c>
      <c r="EK138" s="8" t="b">
        <f t="shared" si="7"/>
        <v>0</v>
      </c>
      <c r="FQ138" s="22">
        <v>51</v>
      </c>
      <c r="FR138" s="23">
        <v>22</v>
      </c>
      <c r="FS138" s="23">
        <v>30</v>
      </c>
      <c r="FT138" s="23"/>
      <c r="FU138" s="23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J</v>
      </c>
      <c r="BZ139" s="8" t="b">
        <f t="shared" si="6"/>
        <v>0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>K</v>
      </c>
      <c r="EK139" s="8" t="b">
        <f t="shared" si="7"/>
        <v>1</v>
      </c>
      <c r="FQ139" s="22">
        <v>52</v>
      </c>
      <c r="FR139" s="23">
        <v>22</v>
      </c>
      <c r="FS139" s="23">
        <v>31</v>
      </c>
      <c r="FT139" s="23"/>
      <c r="FU139" s="23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B</v>
      </c>
      <c r="BZ140" s="8" t="b">
        <f t="shared" si="6"/>
        <v>1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>A</v>
      </c>
      <c r="EK140" s="8" t="b">
        <f t="shared" si="7"/>
        <v>0</v>
      </c>
      <c r="FQ140" s="22">
        <v>53</v>
      </c>
      <c r="FR140" s="23">
        <v>23</v>
      </c>
      <c r="FS140" s="23">
        <v>31</v>
      </c>
      <c r="FT140" s="23"/>
      <c r="FU140" s="23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G</v>
      </c>
      <c r="BZ141" s="8" t="b">
        <f t="shared" si="6"/>
        <v>1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>H</v>
      </c>
      <c r="EK141" s="8" t="b">
        <f t="shared" si="7"/>
        <v>0</v>
      </c>
      <c r="FQ141" s="22">
        <v>54</v>
      </c>
      <c r="FR141" s="23">
        <v>23</v>
      </c>
      <c r="FS141" s="24">
        <v>32</v>
      </c>
      <c r="FT141" s="23"/>
      <c r="FU141" s="23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C</v>
      </c>
      <c r="BZ142" s="8" t="b">
        <f t="shared" si="6"/>
        <v>1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B</v>
      </c>
      <c r="EK142" s="8" t="b">
        <f t="shared" si="7"/>
        <v>0</v>
      </c>
      <c r="FQ142" s="22">
        <v>55</v>
      </c>
      <c r="FR142" s="23">
        <v>23</v>
      </c>
      <c r="FS142" s="23">
        <v>33</v>
      </c>
      <c r="FT142" s="23"/>
      <c r="FU142" s="23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F</v>
      </c>
      <c r="BZ143" s="8" t="b">
        <f t="shared" si="6"/>
        <v>1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>J</v>
      </c>
      <c r="EK143" s="8" t="b">
        <f t="shared" si="7"/>
        <v>0</v>
      </c>
      <c r="FQ143" s="22">
        <v>56</v>
      </c>
      <c r="FR143" s="23">
        <v>24</v>
      </c>
      <c r="FS143" s="23">
        <v>33</v>
      </c>
      <c r="FT143" s="23"/>
      <c r="FU143" s="23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D</v>
      </c>
      <c r="BZ144" s="8" t="b">
        <f t="shared" si="6"/>
        <v>1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>E</v>
      </c>
      <c r="EK144" s="8" t="b">
        <f t="shared" si="7"/>
        <v>1</v>
      </c>
      <c r="FQ144" s="22">
        <v>57</v>
      </c>
      <c r="FR144" s="23">
        <v>24</v>
      </c>
      <c r="FS144" s="23">
        <v>34</v>
      </c>
      <c r="FT144" s="23"/>
      <c r="FU144" s="23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H</v>
      </c>
      <c r="BZ145" s="8" t="b">
        <f t="shared" si="6"/>
        <v>0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F</v>
      </c>
      <c r="EK145" s="8" t="b">
        <f t="shared" si="7"/>
        <v>0</v>
      </c>
      <c r="FQ145" s="22">
        <v>58</v>
      </c>
      <c r="FR145" s="23">
        <v>25</v>
      </c>
      <c r="FS145" s="23">
        <v>35</v>
      </c>
      <c r="FT145" s="23"/>
      <c r="FU145" s="23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C</v>
      </c>
      <c r="BZ146" s="8" t="b">
        <f t="shared" si="6"/>
        <v>1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J</v>
      </c>
      <c r="BZ147" s="8" t="b">
        <f t="shared" si="6"/>
        <v>0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A</v>
      </c>
      <c r="BZ148" s="8" t="b">
        <f t="shared" si="6"/>
        <v>0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F</v>
      </c>
      <c r="BZ149" s="8" t="b">
        <f t="shared" si="6"/>
        <v>1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B</v>
      </c>
      <c r="BZ150" s="8" t="b">
        <f t="shared" si="6"/>
        <v>0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F</v>
      </c>
      <c r="BZ151" s="8" t="b">
        <f t="shared" ref="BZ151:BZ160" si="9">IF(BY151&lt;&gt;"",IF(ISNUMBER(SEARCH(BX151,BY151)),TRUE,FALSE),"")</f>
        <v>0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B</v>
      </c>
      <c r="BZ152" s="8" t="b">
        <f t="shared" si="9"/>
        <v>0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H</v>
      </c>
      <c r="BZ153" s="8" t="b">
        <f t="shared" si="9"/>
        <v>0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B</v>
      </c>
      <c r="BZ154" s="8" t="b">
        <f t="shared" si="9"/>
        <v>0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F</v>
      </c>
      <c r="BZ155" s="8" t="b">
        <f t="shared" si="9"/>
        <v>0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A</v>
      </c>
      <c r="BZ156" s="8" t="b">
        <f t="shared" si="9"/>
        <v>1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G</v>
      </c>
      <c r="BZ157" s="8" t="b">
        <f t="shared" si="9"/>
        <v>0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D</v>
      </c>
      <c r="BZ158" s="8" t="b">
        <f t="shared" si="9"/>
        <v>0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J</v>
      </c>
      <c r="BZ159" s="8" t="b">
        <f t="shared" si="9"/>
        <v>0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A</v>
      </c>
      <c r="BZ160" s="8" t="b">
        <f t="shared" si="9"/>
        <v>0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0"/>
      <c r="FS167" s="460"/>
      <c r="FT167" s="460"/>
      <c r="FU167" s="460"/>
    </row>
    <row r="168" spans="2:178" ht="21" customHeight="1" x14ac:dyDescent="0.45">
      <c r="B168" s="456" t="s">
        <v>632</v>
      </c>
      <c r="C168" s="456"/>
      <c r="D168" s="456"/>
      <c r="E168" s="456"/>
      <c r="F168" s="456"/>
      <c r="G168" s="456"/>
      <c r="H168" s="456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9" t="s">
        <v>208</v>
      </c>
      <c r="FR168" s="470"/>
      <c r="FS168" s="470"/>
      <c r="FT168" s="470"/>
      <c r="FU168" s="471"/>
      <c r="FV168" s="20"/>
    </row>
    <row r="169" spans="2:178" ht="15" customHeight="1" x14ac:dyDescent="0.45">
      <c r="B169" s="30"/>
      <c r="C169" s="457" t="s">
        <v>240</v>
      </c>
      <c r="D169" s="458"/>
      <c r="E169" s="459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0"/>
      <c r="FS250" s="460"/>
      <c r="FT250" s="460"/>
      <c r="FU250" s="460"/>
    </row>
    <row r="251" spans="2:178" ht="21" customHeight="1" x14ac:dyDescent="0.45">
      <c r="B251" s="456" t="s">
        <v>309</v>
      </c>
      <c r="C251" s="456"/>
      <c r="D251" s="456"/>
      <c r="E251" s="456"/>
      <c r="F251" s="456"/>
      <c r="G251" s="456"/>
      <c r="H251" s="456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9" t="s">
        <v>210</v>
      </c>
      <c r="FR251" s="470"/>
      <c r="FS251" s="470"/>
      <c r="FT251" s="470"/>
      <c r="FU251" s="471"/>
      <c r="FV251" s="20"/>
    </row>
    <row r="252" spans="2:178" ht="15" customHeight="1" x14ac:dyDescent="0.45">
      <c r="B252" s="30"/>
      <c r="C252" s="457" t="s">
        <v>240</v>
      </c>
      <c r="D252" s="458"/>
      <c r="E252" s="459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0"/>
      <c r="FS333" s="460"/>
      <c r="FT333" s="460"/>
      <c r="FU333" s="460"/>
    </row>
    <row r="334" spans="2:178" ht="21" customHeight="1" x14ac:dyDescent="0.45">
      <c r="B334" s="456" t="s">
        <v>310</v>
      </c>
      <c r="C334" s="456"/>
      <c r="D334" s="456"/>
      <c r="E334" s="456"/>
      <c r="F334" s="456"/>
      <c r="G334" s="456"/>
      <c r="H334" s="456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9" t="s">
        <v>213</v>
      </c>
      <c r="FR334" s="470"/>
      <c r="FS334" s="470"/>
      <c r="FT334" s="470"/>
      <c r="FU334" s="471"/>
      <c r="FV334" s="20"/>
    </row>
    <row r="335" spans="2:178" ht="15" customHeight="1" x14ac:dyDescent="0.45">
      <c r="B335" s="30"/>
      <c r="C335" s="457" t="s">
        <v>240</v>
      </c>
      <c r="D335" s="458"/>
      <c r="E335" s="459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0"/>
      <c r="FS416" s="460"/>
      <c r="FT416" s="460"/>
      <c r="FU416" s="460"/>
    </row>
    <row r="417" spans="2:178" ht="21" customHeight="1" x14ac:dyDescent="0.45">
      <c r="B417" s="475" t="str">
        <f>"Dec 2016"</f>
        <v>Dec 2016</v>
      </c>
      <c r="C417" s="456"/>
      <c r="D417" s="456"/>
      <c r="E417" s="456"/>
      <c r="F417" s="456"/>
      <c r="G417" s="456"/>
      <c r="H417" s="456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9" t="s">
        <v>214</v>
      </c>
      <c r="FR417" s="470"/>
      <c r="FS417" s="470"/>
      <c r="FT417" s="470"/>
      <c r="FU417" s="471"/>
      <c r="FV417" s="20"/>
    </row>
    <row r="418" spans="2:178" ht="15" customHeight="1" x14ac:dyDescent="0.45">
      <c r="B418" s="30"/>
      <c r="C418" s="457" t="s">
        <v>240</v>
      </c>
      <c r="D418" s="458"/>
      <c r="E418" s="459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0"/>
      <c r="FS499" s="460"/>
      <c r="FT499" s="460"/>
      <c r="FU499" s="460"/>
    </row>
    <row r="500" spans="2:178" ht="21" customHeight="1" x14ac:dyDescent="0.45">
      <c r="B500" s="456" t="s">
        <v>311</v>
      </c>
      <c r="C500" s="456"/>
      <c r="D500" s="456"/>
      <c r="E500" s="456"/>
      <c r="F500" s="456"/>
      <c r="G500" s="456"/>
      <c r="H500" s="456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9" t="s">
        <v>215</v>
      </c>
      <c r="FR500" s="470"/>
      <c r="FS500" s="470"/>
      <c r="FT500" s="470"/>
      <c r="FU500" s="471"/>
      <c r="FV500" s="20"/>
    </row>
    <row r="501" spans="2:178" ht="15" customHeight="1" x14ac:dyDescent="0.45">
      <c r="B501" s="30"/>
      <c r="C501" s="457" t="s">
        <v>240</v>
      </c>
      <c r="D501" s="458"/>
      <c r="E501" s="459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0"/>
      <c r="FS582" s="460"/>
      <c r="FT582" s="460"/>
      <c r="FU582" s="460"/>
    </row>
    <row r="583" spans="2:178" ht="21" customHeight="1" x14ac:dyDescent="0.45">
      <c r="B583" s="456" t="s">
        <v>312</v>
      </c>
      <c r="C583" s="456"/>
      <c r="D583" s="456"/>
      <c r="E583" s="456"/>
      <c r="F583" s="456"/>
      <c r="G583" s="456"/>
      <c r="H583" s="456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9" t="s">
        <v>216</v>
      </c>
      <c r="FR583" s="470"/>
      <c r="FS583" s="470"/>
      <c r="FT583" s="470"/>
      <c r="FU583" s="471"/>
      <c r="FV583" s="20"/>
    </row>
    <row r="584" spans="2:178" ht="15" customHeight="1" x14ac:dyDescent="0.45">
      <c r="B584" s="30"/>
      <c r="C584" s="457" t="s">
        <v>240</v>
      </c>
      <c r="D584" s="458"/>
      <c r="E584" s="459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0"/>
      <c r="FS665" s="460"/>
      <c r="FT665" s="460"/>
      <c r="FU665" s="460"/>
    </row>
    <row r="666" spans="2:178" ht="21" customHeight="1" x14ac:dyDescent="0.45">
      <c r="B666" s="456" t="s">
        <v>313</v>
      </c>
      <c r="C666" s="456"/>
      <c r="D666" s="456"/>
      <c r="E666" s="456"/>
      <c r="F666" s="456"/>
      <c r="G666" s="456"/>
      <c r="H666" s="456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9" t="s">
        <v>217</v>
      </c>
      <c r="FR666" s="470"/>
      <c r="FS666" s="470"/>
      <c r="FT666" s="470"/>
      <c r="FU666" s="471"/>
      <c r="FV666" s="20"/>
    </row>
    <row r="667" spans="2:178" ht="15" customHeight="1" x14ac:dyDescent="0.45">
      <c r="B667" s="30"/>
      <c r="C667" s="457" t="s">
        <v>240</v>
      </c>
      <c r="D667" s="458"/>
      <c r="E667" s="459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0"/>
      <c r="FS748" s="460"/>
      <c r="FT748" s="460"/>
      <c r="FU748" s="460"/>
    </row>
    <row r="749" spans="2:178" ht="21" customHeight="1" x14ac:dyDescent="0.45">
      <c r="B749" s="456" t="s">
        <v>314</v>
      </c>
      <c r="C749" s="456"/>
      <c r="D749" s="456"/>
      <c r="E749" s="456"/>
      <c r="F749" s="456"/>
      <c r="G749" s="456"/>
      <c r="H749" s="456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9" t="s">
        <v>196</v>
      </c>
      <c r="FR749" s="470"/>
      <c r="FS749" s="470"/>
      <c r="FT749" s="470"/>
      <c r="FU749" s="471"/>
      <c r="FV749" s="20"/>
    </row>
    <row r="750" spans="2:178" ht="15" customHeight="1" x14ac:dyDescent="0.45">
      <c r="B750" s="30"/>
      <c r="C750" s="457" t="s">
        <v>240</v>
      </c>
      <c r="D750" s="458"/>
      <c r="E750" s="459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4" t="s">
        <v>155</v>
      </c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AB1" s="484" t="s">
        <v>591</v>
      </c>
      <c r="AC1" s="484"/>
      <c r="AD1" s="484"/>
      <c r="AE1" s="484"/>
      <c r="AF1" s="484"/>
      <c r="AG1" s="484"/>
      <c r="AH1" s="484"/>
      <c r="AI1" s="484"/>
      <c r="AJ1" s="484"/>
      <c r="AK1" s="484"/>
      <c r="AL1" s="484"/>
      <c r="AM1" s="484"/>
      <c r="AN1" s="484"/>
      <c r="AO1" s="484"/>
      <c r="AP1" s="484"/>
      <c r="AQ1" s="484"/>
      <c r="AR1" s="484"/>
      <c r="AS1" s="484"/>
      <c r="AT1" s="484"/>
      <c r="AU1" s="484"/>
      <c r="AV1" s="484"/>
      <c r="AW1" s="484"/>
      <c r="AX1" s="484"/>
      <c r="BA1" s="485" t="s">
        <v>288</v>
      </c>
      <c r="BB1" s="485"/>
      <c r="BC1" s="485"/>
      <c r="BD1" s="485"/>
      <c r="BE1" s="485"/>
      <c r="BF1" s="485"/>
      <c r="BG1" s="485"/>
      <c r="BH1" s="485"/>
      <c r="BI1" s="485"/>
      <c r="BJ1" s="485"/>
      <c r="BK1" s="485"/>
      <c r="BL1" s="485"/>
      <c r="BM1" s="485"/>
      <c r="BN1" s="485"/>
      <c r="BO1" s="485"/>
      <c r="BP1" s="485"/>
      <c r="BQ1" s="485"/>
      <c r="BR1" s="485"/>
      <c r="BS1" s="485"/>
      <c r="BT1" s="485"/>
      <c r="BU1" s="485"/>
      <c r="BV1" s="485"/>
      <c r="BW1" s="485"/>
      <c r="BZ1" s="485" t="s">
        <v>289</v>
      </c>
      <c r="CA1" s="485"/>
      <c r="CB1" s="485"/>
      <c r="CC1" s="485"/>
      <c r="CD1" s="485"/>
      <c r="CE1" s="485"/>
      <c r="CF1" s="485"/>
      <c r="CG1" s="485"/>
      <c r="CH1" s="485"/>
      <c r="CI1" s="485"/>
      <c r="CJ1" s="485"/>
      <c r="CK1" s="485"/>
      <c r="CL1" s="485"/>
      <c r="CM1" s="485"/>
      <c r="CN1" s="485"/>
      <c r="CO1" s="485"/>
      <c r="CP1" s="485"/>
      <c r="CQ1" s="485"/>
      <c r="CR1" s="485"/>
      <c r="CS1" s="485"/>
      <c r="CT1" s="485"/>
      <c r="CU1" s="485"/>
      <c r="CV1" s="485"/>
      <c r="CY1" s="484" t="s">
        <v>239</v>
      </c>
      <c r="CZ1" s="484"/>
      <c r="DA1" s="484"/>
      <c r="DB1" s="484"/>
      <c r="DC1" s="484"/>
      <c r="DD1" s="484"/>
      <c r="DE1" s="484"/>
      <c r="DF1" s="484"/>
      <c r="DG1" s="484"/>
      <c r="DH1" s="484"/>
      <c r="DI1" s="484"/>
      <c r="DJ1" s="484"/>
      <c r="DK1" s="484"/>
      <c r="DL1" s="484"/>
      <c r="DM1" s="484"/>
      <c r="DN1" s="484"/>
      <c r="DO1" s="484"/>
      <c r="DP1" s="484"/>
      <c r="DQ1" s="484"/>
      <c r="DR1" s="484"/>
      <c r="DS1" s="484"/>
      <c r="DT1" s="484"/>
      <c r="DU1" s="484"/>
      <c r="DX1" s="484" t="s">
        <v>186</v>
      </c>
      <c r="DY1" s="484"/>
      <c r="DZ1" s="484"/>
      <c r="EA1" s="484"/>
      <c r="EB1" s="484"/>
      <c r="EC1" s="484"/>
      <c r="ED1" s="484"/>
      <c r="EE1" s="484"/>
      <c r="EF1" s="484"/>
      <c r="EG1" s="484"/>
      <c r="EH1" s="484"/>
      <c r="EI1" s="484"/>
      <c r="EJ1" s="484"/>
      <c r="EK1" s="484"/>
      <c r="EL1" s="484"/>
      <c r="EM1" s="484"/>
      <c r="EN1" s="484"/>
      <c r="EO1" s="484"/>
      <c r="EP1" s="484"/>
      <c r="EQ1" s="484"/>
      <c r="ER1" s="484"/>
      <c r="ES1" s="484"/>
      <c r="ET1" s="484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6" t="str">
        <f>IF(INPUT!C4&lt;&gt;"",INDEX(EY3:EY25,MATCH(INPUT!C4,EX3:EX25,),0),"")</f>
        <v>ACT P16</v>
      </c>
      <c r="FB3" s="477"/>
      <c r="FC3" s="477"/>
      <c r="FD3" s="477"/>
      <c r="FE3" s="477"/>
      <c r="FF3" s="477"/>
      <c r="FG3" s="478"/>
      <c r="FI3" s="87" t="s">
        <v>344</v>
      </c>
      <c r="FJ3" s="25">
        <f>ACT!F6</f>
        <v>1</v>
      </c>
      <c r="FK3" s="25">
        <f>ACT!F89</f>
        <v>19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A02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79" t="s">
        <v>279</v>
      </c>
      <c r="AA4" s="42" t="str">
        <f t="shared" ref="AA4:AX4" si="5">B4</f>
        <v>Type</v>
      </c>
      <c r="AB4" s="23" t="str">
        <f>C4</f>
        <v>A02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79" t="s">
        <v>279</v>
      </c>
      <c r="AZ4" s="42" t="str">
        <f t="shared" ref="AZ4:AZ9" si="6">AA4</f>
        <v>Type</v>
      </c>
      <c r="BA4" s="23" t="str">
        <f>C4</f>
        <v>A02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79" t="s">
        <v>279</v>
      </c>
      <c r="BY4" s="42" t="str">
        <f t="shared" ref="BY4:BY9" si="8">AZ4</f>
        <v>Type</v>
      </c>
      <c r="BZ4" s="23" t="str">
        <f>C4</f>
        <v>A02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79" t="s">
        <v>279</v>
      </c>
      <c r="CX4" s="42" t="str">
        <f t="shared" ref="CX4:CX9" si="10">BY4</f>
        <v>Type</v>
      </c>
      <c r="CY4" s="23" t="str">
        <f>C4</f>
        <v>A02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79" t="s">
        <v>279</v>
      </c>
      <c r="DW4" s="42" t="str">
        <f t="shared" ref="DW4:DW9" si="12">CX4</f>
        <v>Type</v>
      </c>
      <c r="DX4" s="23" t="str">
        <f t="shared" ref="DX4:ET4" si="13">C4</f>
        <v>A02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79" t="s">
        <v>279</v>
      </c>
      <c r="EX4" s="16" t="s">
        <v>197</v>
      </c>
      <c r="EY4" t="s">
        <v>292</v>
      </c>
      <c r="FA4" s="30"/>
      <c r="FB4" s="457" t="s">
        <v>240</v>
      </c>
      <c r="FC4" s="458"/>
      <c r="FD4" s="459"/>
      <c r="FE4" s="481" t="s">
        <v>242</v>
      </c>
      <c r="FF4" s="482"/>
      <c r="FG4" s="30" t="s">
        <v>254</v>
      </c>
      <c r="FI4" s="87" t="s">
        <v>345</v>
      </c>
      <c r="FJ4" s="25">
        <f>ACT!F4</f>
        <v>1</v>
      </c>
      <c r="FK4" s="25">
        <f>ACT!F87</f>
        <v>13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79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79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79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79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79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79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28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37%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13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11%</v>
      </c>
      <c r="FI5" s="87" t="s">
        <v>346</v>
      </c>
      <c r="FJ5" s="25">
        <f>ACT!F7</f>
        <v>1</v>
      </c>
      <c r="FK5" s="25">
        <f>ACT!F90</f>
        <v>13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79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79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79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79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79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79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12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20%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14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6%</v>
      </c>
      <c r="FI6" s="87" t="s">
        <v>239</v>
      </c>
      <c r="FJ6" s="25">
        <f>ACT!F5</f>
        <v>1</v>
      </c>
      <c r="FK6" s="25">
        <f>ACT!F88</f>
        <v>14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79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79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79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79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79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79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20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50%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19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40%</v>
      </c>
      <c r="FI7" s="72" t="s">
        <v>354</v>
      </c>
      <c r="FJ7" s="88">
        <f>ACT!F8</f>
        <v>1</v>
      </c>
      <c r="FK7" s="88">
        <f>ACT!F91</f>
        <v>15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79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79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79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79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79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3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10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25%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13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7%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79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70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33%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15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13%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40%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79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79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79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79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79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79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79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79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79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79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79"/>
      <c r="EX12" s="16" t="s">
        <v>203</v>
      </c>
      <c r="EY12" t="s">
        <v>300</v>
      </c>
      <c r="FA12" s="476" t="str">
        <f>IF(INPUT!D4&lt;&gt;"",INDEX(EY3:EY25,MATCH(INPUT!D4,EX3:EX25,),0),"")</f>
        <v/>
      </c>
      <c r="FB12" s="477"/>
      <c r="FC12" s="477"/>
      <c r="FD12" s="477"/>
      <c r="FE12" s="477"/>
      <c r="FF12" s="477"/>
      <c r="FG12" s="478"/>
      <c r="FI12" s="87" t="s">
        <v>360</v>
      </c>
      <c r="FJ12" s="23" t="str">
        <f>ACT!H7</f>
        <v>1%</v>
      </c>
      <c r="FK12" s="23" t="str">
        <f>ACT!H90</f>
        <v>7%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79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79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79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79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79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79"/>
      <c r="EX13" s="16" t="s">
        <v>211</v>
      </c>
      <c r="EY13" t="s">
        <v>259</v>
      </c>
      <c r="FA13" s="30"/>
      <c r="FB13" s="457" t="s">
        <v>240</v>
      </c>
      <c r="FC13" s="458"/>
      <c r="FD13" s="459"/>
      <c r="FE13" s="481" t="s">
        <v>242</v>
      </c>
      <c r="FF13" s="482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6%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79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79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79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79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79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79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13%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79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79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79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79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79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79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79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79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79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79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79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79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79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79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79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79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79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79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A02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79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79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79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79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79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79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ACT P16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79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79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79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79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79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79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79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79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79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79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79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79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19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79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79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79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79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79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79"/>
      <c r="EX21" s="16" t="s">
        <v>214</v>
      </c>
      <c r="EY21" s="343" t="str">
        <f>ACT!B417</f>
        <v>Dec 2016</v>
      </c>
      <c r="FA21" s="476" t="str">
        <f>IF(INPUT!E4&lt;&gt;"",INDEX(EY3:EY25,MATCH(INPUT!E4,EX3:EX25,),0),"")</f>
        <v/>
      </c>
      <c r="FB21" s="477"/>
      <c r="FC21" s="477"/>
      <c r="FD21" s="477"/>
      <c r="FE21" s="477"/>
      <c r="FF21" s="477"/>
      <c r="FG21" s="478"/>
      <c r="FJ21" s="23">
        <f>IF(FJ$17&lt;&gt;0,LOOKUP(FJ$17,$FJ$2:$GF$2,$FJ4:$GF4),0)*FJ$19</f>
        <v>13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79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79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79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79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79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79"/>
      <c r="EX22" s="16" t="s">
        <v>215</v>
      </c>
      <c r="EY22" t="s">
        <v>259</v>
      </c>
      <c r="FA22" s="30"/>
      <c r="FB22" s="457" t="s">
        <v>240</v>
      </c>
      <c r="FC22" s="458"/>
      <c r="FD22" s="459"/>
      <c r="FE22" s="481" t="s">
        <v>242</v>
      </c>
      <c r="FF22" s="482"/>
      <c r="FG22" s="30" t="s">
        <v>254</v>
      </c>
      <c r="FJ22" s="23">
        <f>IF(FJ$17&lt;&gt;0,LOOKUP(FJ$17,$FJ$2:$GF$2,$FJ5:$GF5),0)*FJ$19</f>
        <v>13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79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79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79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79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79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79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14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79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79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79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79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79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79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15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79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79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79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79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79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79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79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79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79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79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79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79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40%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79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79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79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79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79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11%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79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79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79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79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79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79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7%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79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79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79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79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79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79"/>
      <c r="FA29" s="16" t="s">
        <v>317</v>
      </c>
      <c r="FJ29" s="41" t="str">
        <f>IF(FJ$17&lt;&gt;0,LOOKUP(FJ$17,$FJ$9:$GF$9,$FJ13:$GF13),0)</f>
        <v>6%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79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79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79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79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79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79"/>
      <c r="FA30" s="476" t="str">
        <f>IF(INPUT!F4&lt;&gt;"",INDEX(EY3:EY25,MATCH(INPUT!F4,EX3:EX25,),0),"")</f>
        <v/>
      </c>
      <c r="FB30" s="477"/>
      <c r="FC30" s="477"/>
      <c r="FD30" s="477"/>
      <c r="FE30" s="477"/>
      <c r="FF30" s="477"/>
      <c r="FG30" s="478"/>
      <c r="FJ30" s="41" t="str">
        <f>IF(FJ$17&lt;&gt;0,LOOKUP(FJ$17,$FJ$9:$GF$9,$FJ14:$GF14),0)</f>
        <v>13%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79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79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79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79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79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79"/>
      <c r="FA31" s="30"/>
      <c r="FB31" s="457" t="s">
        <v>240</v>
      </c>
      <c r="FC31" s="458"/>
      <c r="FD31" s="459"/>
      <c r="FE31" s="481" t="s">
        <v>242</v>
      </c>
      <c r="FF31" s="482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79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79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79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79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79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79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79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79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79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79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79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79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79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79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79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79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79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79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79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79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79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79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79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79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79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79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79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79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79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79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79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79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79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79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79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79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79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79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79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79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79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79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79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79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79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79"/>
      <c r="FA39" s="476" t="str">
        <f>IF(INPUT!G4&lt;&gt;"",INDEX(EY3:EY25,MATCH(INPUT!G4,EX3:EX25,),0),"")</f>
        <v/>
      </c>
      <c r="FB39" s="477"/>
      <c r="FC39" s="477"/>
      <c r="FD39" s="477"/>
      <c r="FE39" s="477"/>
      <c r="FF39" s="477"/>
      <c r="FG39" s="478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79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79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79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79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79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79"/>
      <c r="FA40" s="30"/>
      <c r="FB40" s="457" t="s">
        <v>240</v>
      </c>
      <c r="FC40" s="458"/>
      <c r="FD40" s="459"/>
      <c r="FE40" s="481" t="s">
        <v>242</v>
      </c>
      <c r="FF40" s="482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79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79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79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79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79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79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79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79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79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79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79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79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79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79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79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79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79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79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79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79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79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79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79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>
        <f>IF(ISNUMBER(SEARCH("A*",FJ$17)),FJ20,"")</f>
        <v>19</v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79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79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79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79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79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79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>
        <f>IF(ISNUMBER(SEARCH("A*",FJ$17)),FJ21,"")</f>
        <v>13</v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79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79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79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79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79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79"/>
      <c r="FB46" s="66"/>
      <c r="FC46" s="66"/>
      <c r="FD46" s="66"/>
      <c r="FE46" s="68"/>
      <c r="FF46" s="69"/>
      <c r="FG46" s="18"/>
      <c r="FJ46" s="23">
        <f>IF(ISNUMBER(SEARCH("A*",FJ$17)),FJ22,"")</f>
        <v>13</v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79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79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79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79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79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79"/>
      <c r="FA47" s="16" t="s">
        <v>319</v>
      </c>
      <c r="FJ47" s="23">
        <f>IF(ISNUMBER(SEARCH("A*",FJ$17)),FJ23,"")</f>
        <v>14</v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79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79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79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79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79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79"/>
      <c r="FA48" s="476" t="str">
        <f>IF(INPUT!H4&lt;&gt;"",INDEX(EY3:EY25,MATCH(INPUT!H4,EX3:EX25,),0),"")</f>
        <v/>
      </c>
      <c r="FB48" s="477"/>
      <c r="FC48" s="477"/>
      <c r="FD48" s="477"/>
      <c r="FE48" s="477"/>
      <c r="FF48" s="477"/>
      <c r="FG48" s="478"/>
      <c r="FJ48" s="23">
        <f>IF(ISNUMBER(SEARCH("A*",FJ$17)),FJ24,"")</f>
        <v>15</v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79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79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79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79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79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79"/>
      <c r="FA49" s="30"/>
      <c r="FB49" s="457" t="s">
        <v>240</v>
      </c>
      <c r="FC49" s="458"/>
      <c r="FD49" s="459"/>
      <c r="FE49" s="481" t="s">
        <v>242</v>
      </c>
      <c r="FF49" s="482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79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79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79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79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79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79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79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79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79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79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79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 t="e">
        <f>ROUND(AVERAGE(FM52,FR52)*100,0)</f>
        <v>#DIV/0!</v>
      </c>
      <c r="FU52" s="99" t="e">
        <f>IF(FV52&lt;&gt;"",FT52,"")</f>
        <v>#DIV/0!</v>
      </c>
      <c r="FV52" s="23" t="e">
        <f>IF(FT52&gt;FT59,"SAT","")&amp;IF(FT52=FM59,"EQUAL","")</f>
        <v>#DIV/0!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79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79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79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79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 t="e">
        <f>ROUND(AVERAGE(FM53,FR53)*100,0)</f>
        <v>#DIV/0!</v>
      </c>
      <c r="FU53" s="99" t="e">
        <f>IF(FV53&lt;&gt;"",FT53,"")</f>
        <v>#DIV/0!</v>
      </c>
      <c r="FV53" s="23" t="e">
        <f>IF(FT53&gt;FT60,"SAT","")&amp;IF(FT53=FM60,"EQUAL","")</f>
        <v>#DIV/0!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19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3" t="str">
        <f>INDEX(FJ26:GF26,,MATCH(1,FJ$19:GF$19,0))</f>
        <v>40%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79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79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79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79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13</v>
      </c>
      <c r="GC54" s="94">
        <f>IF(ISNUMBER(SEARCH("S*",_xlfn.CONCAT(FJ17:GF17))),400,0)+
  IF(ISNUMBER(SEARCH("P*",_xlfn.CONCAT(FJ17:GF17))),380,0)+
  IF(ISNUMBER(SEARCH("A*",_xlfn.CONCAT(FJ17:GF17))),36,0)</f>
        <v>36</v>
      </c>
      <c r="GD54" s="103" t="str">
        <f>INDEX(FJ27:GF27,,MATCH(1,FJ$19:GF$19,0))</f>
        <v>11%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79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79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79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79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79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79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 t="e">
        <f>ROUND(AVERAGE(FM55,FR55)*100,0)</f>
        <v>#DIV/0!</v>
      </c>
      <c r="FU55" s="99" t="e">
        <f>IF(FV55&lt;&gt;"",FT55,"")</f>
        <v>#DIV/0!</v>
      </c>
      <c r="FV55" s="23" t="e">
        <f>IF(FT55&gt;FT61,"SAT","")&amp;IF(FT55=FM61,"EQUAL","")</f>
        <v>#DIV/0!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32</v>
      </c>
      <c r="GC55" s="94">
        <f>IF(ISNUMBER(SEARCH("S*",_xlfn.CONCAT(FJ17:GF17))),800,0)+
  IF(ISNUMBER(SEARCH("P*",_xlfn.CONCAT(FJ17:GF17))),760,0)+
  IF(ISNUMBER(SEARCH("A*",_xlfn.CONCAT(FJ17:GF17))),36,0)</f>
        <v>36</v>
      </c>
      <c r="GD55" s="103" t="str">
        <f>INDEX(FJ28:GF28,,MATCH(1,FJ$19:GF$19,0))</f>
        <v>7%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79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79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79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79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79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79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 t="e">
        <f>ROUND(AVERAGE(FM56,FR56)*100,0)</f>
        <v>#DIV/0!</v>
      </c>
      <c r="FU56" s="99" t="e">
        <f>IF(FV56&lt;&gt;"",FT56,"")</f>
        <v>#DIV/0!</v>
      </c>
      <c r="FV56" s="23" t="e">
        <f>IF(FT56&gt;FT62,"SAT","")&amp;IF(FT56=FM62,"EQUAL","")</f>
        <v>#DIV/0!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14</v>
      </c>
      <c r="GC56" s="94">
        <f>IF(ISNUMBER(SEARCH("S*",_xlfn.CONCAT(FJ17:GF17))),800,0)+
  IF(ISNUMBER(SEARCH("P*",_xlfn.CONCAT(FJ17:GF17))),760,0)+
  IF(ISNUMBER(SEARCH("A*",_xlfn.CONCAT(FJ17:GF17))),36,0)</f>
        <v>36</v>
      </c>
      <c r="GD56" s="103" t="str">
        <f>INDEX(FJ29:GF29,,MATCH(1,FJ$19:GF$19,0))</f>
        <v>6%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79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79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79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79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79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79"/>
      <c r="FA57" s="476" t="str">
        <f>IF(INPUT!I4&lt;&gt;"",INDEX(EY3:EY25,MATCH(INPUT!I4,EX3:EX25,),0),"")</f>
        <v/>
      </c>
      <c r="FB57" s="477"/>
      <c r="FC57" s="477"/>
      <c r="FD57" s="477"/>
      <c r="FE57" s="477"/>
      <c r="FF57" s="477"/>
      <c r="FG57" s="478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15</v>
      </c>
      <c r="GC57" s="94">
        <f>IF(ISNUMBER(SEARCH("S*",_xlfn.CONCAT(FJ17:GF17))),1600,0)+
  IF(ISNUMBER(SEARCH("P*",_xlfn.CONCAT(FJ17:GF17))),1520,0)+
  IF(ISNUMBER(SEARCH("A*",_xlfn.CONCAT(FJ17:GF17))),36,0)</f>
        <v>36</v>
      </c>
      <c r="GD57" s="103" t="str">
        <f>INDEX(FJ30:GF30,,MATCH(1,FJ$19:GF$19,0))</f>
        <v>13%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79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79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79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79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79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79"/>
      <c r="FA58" s="30"/>
      <c r="FB58" s="457" t="s">
        <v>240</v>
      </c>
      <c r="FC58" s="458"/>
      <c r="FD58" s="459"/>
      <c r="FE58" s="481" t="s">
        <v>242</v>
      </c>
      <c r="FF58" s="482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79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79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79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79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79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79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1</v>
      </c>
      <c r="FK59" s="23">
        <f>IF(FJ59&lt;&gt;0,AVERAGE(FJ44:GF44),"")</f>
        <v>19</v>
      </c>
      <c r="FL59" s="23">
        <v>36</v>
      </c>
      <c r="FM59" s="98">
        <f>IF(FJ59&lt;&gt;0,FJ59*FK59/FL59,"")</f>
        <v>0.52777777777777779</v>
      </c>
      <c r="FT59" s="25">
        <f>ROUND(FM59*100,0)</f>
        <v>53</v>
      </c>
      <c r="FU59" s="99" t="e">
        <f>IF(FV59&lt;&gt;"",FT59,"")</f>
        <v>#DIV/0!</v>
      </c>
      <c r="FV59" s="23" t="e">
        <f>IF(FT59&gt;FT52,"ACT","")</f>
        <v>#DIV/0!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79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79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79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79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79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79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1</v>
      </c>
      <c r="FK60" s="23">
        <f>IF(FJ60&lt;&gt;0,AVERAGE(FJ45:GF45),"")</f>
        <v>13</v>
      </c>
      <c r="FL60" s="23">
        <v>36</v>
      </c>
      <c r="FM60" s="98">
        <f>IF(FJ60&lt;&gt;0,FJ60*FK60/FL60,"")</f>
        <v>0.3611111111111111</v>
      </c>
      <c r="FT60" s="25">
        <f>ROUND(FM60*100,0)</f>
        <v>36</v>
      </c>
      <c r="FU60" s="99" t="e">
        <f>IF(FV60&lt;&gt;"",FT60,"")</f>
        <v>#DIV/0!</v>
      </c>
      <c r="FV60" s="23" t="e">
        <f>IF(FT60&gt;FT53,"ACT","")</f>
        <v>#DIV/0!</v>
      </c>
      <c r="GB60" s="99" t="e">
        <f>FT52</f>
        <v>#DIV/0!</v>
      </c>
      <c r="GC60" s="23">
        <f>FT59</f>
        <v>53</v>
      </c>
      <c r="GD60" s="23" t="e">
        <f>_xlfn.CONCAT(FV52,FV59)</f>
        <v>#DIV/0!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79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79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79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79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79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1</v>
      </c>
      <c r="FK61" s="23">
        <f>IF(FJ61&lt;&gt;0,AVERAGE(FJ46:GF46),"")</f>
        <v>13</v>
      </c>
      <c r="FL61" s="23">
        <v>36</v>
      </c>
      <c r="FM61" s="98">
        <f>IF(FJ61&lt;&gt;0,FJ61*FK61/FL61,"")</f>
        <v>0.3611111111111111</v>
      </c>
      <c r="FT61" s="25">
        <f>ROUND(FM61*100,0)</f>
        <v>36</v>
      </c>
      <c r="FU61" s="99" t="e">
        <f>IF(FV61&lt;&gt;"",FT61,"")</f>
        <v>#DIV/0!</v>
      </c>
      <c r="FV61" s="23" t="e">
        <f>IF(FT61&gt;FT55,"ACT","")</f>
        <v>#DIV/0!</v>
      </c>
      <c r="GB61" s="99" t="e">
        <f>FT53</f>
        <v>#DIV/0!</v>
      </c>
      <c r="GC61" s="23">
        <f>FT60</f>
        <v>36</v>
      </c>
      <c r="GD61" s="23" t="e">
        <f>_xlfn.CONCAT(FV53,FV60)</f>
        <v>#DIV/0!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79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79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79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79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79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79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1</v>
      </c>
      <c r="FK62" s="23">
        <f>IF(FJ62&lt;&gt;0,AVERAGE(FJ47:GF47),"")</f>
        <v>14</v>
      </c>
      <c r="FL62" s="23">
        <v>36</v>
      </c>
      <c r="FM62" s="98">
        <f>IF(FJ62&lt;&gt;0,FJ62*FK62/FL62,"")</f>
        <v>0.3888888888888889</v>
      </c>
      <c r="FT62" s="25">
        <f>ROUND(FM62*100,0)</f>
        <v>39</v>
      </c>
      <c r="FU62" s="99" t="e">
        <f>IF(FV62&lt;&gt;"",FT62,"")</f>
        <v>#DIV/0!</v>
      </c>
      <c r="FV62" s="23" t="e">
        <f>IF(FT62&gt;FT56,"ACT","")</f>
        <v>#DIV/0!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>
        <f>FT62</f>
        <v>39</v>
      </c>
      <c r="GD62" s="23" t="e">
        <f>_xlfn.CONCAT(FV56,FV62)</f>
        <v>#DIV/0!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79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79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79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79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79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79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1</v>
      </c>
      <c r="FK63" s="23">
        <f>IF(FJ63&lt;&gt;0,AVERAGE(FJ48:GF48),"")</f>
        <v>15</v>
      </c>
      <c r="FL63" s="23">
        <v>36</v>
      </c>
      <c r="FM63" s="98">
        <f>IF(FJ63&lt;&gt;0,FJ63*FK63/FL63,"")</f>
        <v>0.41666666666666669</v>
      </c>
      <c r="FT63" s="25">
        <f>ROUND(FM63*100,0)</f>
        <v>42</v>
      </c>
      <c r="FU63" s="99">
        <f>IF(FV63&lt;&gt;"",FT63,"")</f>
        <v>42</v>
      </c>
      <c r="FV63" s="23" t="str">
        <f>IF(FT63&gt;FT57,"ACT","")</f>
        <v>ACT</v>
      </c>
      <c r="GB63" s="99" t="e">
        <f>FT55</f>
        <v>#DIV/0!</v>
      </c>
      <c r="GC63" s="23">
        <f>FT61</f>
        <v>36</v>
      </c>
      <c r="GD63" s="23" t="e">
        <f>_xlfn.CONCAT(FV55,FV61)</f>
        <v>#DIV/0!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79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79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79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79"/>
      <c r="DW64" s="2" t="str">
        <f t="shared" si="55"/>
        <v>ACT First 10</v>
      </c>
      <c r="DX64" s="23">
        <f>IF(ISNUMBER(SEARCH("A",DX$4)),10,0)</f>
        <v>10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79"/>
      <c r="FB64" s="66"/>
      <c r="FC64" s="66"/>
      <c r="FD64" s="66"/>
      <c r="FE64" s="68"/>
      <c r="FF64" s="69"/>
      <c r="FG64" s="18"/>
      <c r="GB64" s="99" t="e">
        <f>FT56</f>
        <v>#DIV/0!</v>
      </c>
      <c r="GC64" s="23">
        <f>FT63</f>
        <v>42</v>
      </c>
      <c r="GD64" s="23" t="str">
        <f>_xlfn.CONCAT(FV57,FV63)</f>
        <v>ACT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79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79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79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79"/>
      <c r="DW65" s="2" t="str">
        <f t="shared" si="55"/>
        <v>ACT Last 10</v>
      </c>
      <c r="DX65" s="23">
        <f>IF(ISNUMBER(SEARCH("A",DX$4)),10,0)</f>
        <v>10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79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79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79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79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79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79"/>
      <c r="DW66" s="2" t="str">
        <f t="shared" si="55"/>
        <v>ACT Rest</v>
      </c>
      <c r="DX66" s="23">
        <f>IF(ISNUMBER(SEARCH("A",DX$4)),20,0)</f>
        <v>20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79"/>
      <c r="FA66" s="476" t="str">
        <f>IF(INPUT!J4&lt;&gt;"",INDEX(EY3:EY25,MATCH(INPUT!J4,EX3:EX25,),0),"")</f>
        <v/>
      </c>
      <c r="FB66" s="477"/>
      <c r="FC66" s="477"/>
      <c r="FD66" s="477"/>
      <c r="FE66" s="477"/>
      <c r="FF66" s="477"/>
      <c r="FG66" s="478"/>
      <c r="FX66" s="456" t="str">
        <f>IF(SUM(FJ19:GF19)=1,_xlfn.CONCAT(FJ18:GF18),"TEST COMPARISON")</f>
        <v>ACT P16</v>
      </c>
      <c r="FY66" s="456"/>
      <c r="FZ66" s="456"/>
      <c r="GA66" s="456"/>
      <c r="GB66" s="456"/>
      <c r="GC66" s="456"/>
      <c r="GD66" s="456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79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79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79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79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79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79"/>
      <c r="FA67" s="30"/>
      <c r="FB67" s="457" t="s">
        <v>240</v>
      </c>
      <c r="FC67" s="458"/>
      <c r="FD67" s="459"/>
      <c r="FE67" s="481" t="s">
        <v>242</v>
      </c>
      <c r="FF67" s="482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79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79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79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79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79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79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19</v>
      </c>
      <c r="GC68" s="8" t="str">
        <f>IF(SUM($FJ$19:$GF$19)=1,"/"&amp;GC53,GC60)</f>
        <v>/36</v>
      </c>
      <c r="GD68" s="76" t="str">
        <f>IF(SUM($FJ$19:$GF$19)=1,GD53,GD60)</f>
        <v>40%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79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79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79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79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79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79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13</v>
      </c>
      <c r="GC69" s="94" t="str">
        <f>IF(SUM($FJ$19:$GF$19)=1,"/"&amp;GC54,GC61)</f>
        <v>/36</v>
      </c>
      <c r="GD69" s="76" t="str">
        <f>IF(SUM($FJ$19:$GF$19)=1,GD54,GD61)</f>
        <v>11%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79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79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79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79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79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79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>
        <f>IF(SUM($FJ$19:$GF$19)=1,GB55,GB62)</f>
        <v>32</v>
      </c>
      <c r="GC70" s="94" t="str">
        <f>IF(SUM($FJ$19:$GF$19)=1,"/"&amp;GC55,GC62)</f>
        <v>/36</v>
      </c>
      <c r="GD70" s="76" t="str">
        <f>IF(SUM($FJ$19:$GF$19)=1,GD55,GD62)</f>
        <v>7%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79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79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79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79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79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79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14</v>
      </c>
      <c r="GC71" s="94" t="str">
        <f>IF(SUM($FJ$19:$GF$19)=1,"/"&amp;GC56,GC63)</f>
        <v>/36</v>
      </c>
      <c r="GD71" s="76" t="str">
        <f>IF(SUM($FJ$19:$GF$19)=1,GD56,GD63)</f>
        <v>6%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79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79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79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79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79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79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15</v>
      </c>
      <c r="GC72" s="94" t="str">
        <f>IF(SUM($FJ$19:$GF$19)=1,"/"&amp;GC57,GC64)</f>
        <v>/36</v>
      </c>
      <c r="GD72" s="76" t="str">
        <f>IF(SUM($FJ$19:$GF$19)=1,GD57,GD64)</f>
        <v>13%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79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79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79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79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79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79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79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79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79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79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79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79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79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79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79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79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79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79"/>
      <c r="FA75" s="476" t="str">
        <f>IF(INPUT!K4&lt;&gt;"",INDEX(EY3:EY25,MATCH(INPUT!K4,EX3:EX25,),0),"")</f>
        <v/>
      </c>
      <c r="FB75" s="477"/>
      <c r="FC75" s="477"/>
      <c r="FD75" s="477"/>
      <c r="FE75" s="477"/>
      <c r="FF75" s="477"/>
      <c r="FG75" s="478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79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79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79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79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79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79"/>
      <c r="FA76" s="30"/>
      <c r="FB76" s="457" t="s">
        <v>240</v>
      </c>
      <c r="FC76" s="458"/>
      <c r="FD76" s="459"/>
      <c r="FE76" s="481" t="s">
        <v>242</v>
      </c>
      <c r="FF76" s="482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79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79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79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79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79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79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79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79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79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79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79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79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79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79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79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79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79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79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79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79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79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79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79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79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79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79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79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79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79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79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79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79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79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79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79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79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79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79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79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79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79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79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79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79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79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79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79"/>
      <c r="FA84" s="476" t="str">
        <f>IF(INPUT!L4&lt;&gt;"",INDEX(EY3:EY25,MATCH(INPUT!L4,EX3:EX25,),0),"")</f>
        <v/>
      </c>
      <c r="FB84" s="477"/>
      <c r="FC84" s="477"/>
      <c r="FD84" s="477"/>
      <c r="FE84" s="477"/>
      <c r="FF84" s="477"/>
      <c r="FG84" s="478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79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79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79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79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79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79"/>
      <c r="FA85" s="30"/>
      <c r="FB85" s="457" t="s">
        <v>240</v>
      </c>
      <c r="FC85" s="458"/>
      <c r="FD85" s="459"/>
      <c r="FE85" s="481" t="s">
        <v>242</v>
      </c>
      <c r="FF85" s="482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79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79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79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79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79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79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79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79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79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79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79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79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79"/>
      <c r="AA88" t="str">
        <f t="shared" si="64"/>
        <v>PSAT Last 10</v>
      </c>
      <c r="AB88" s="23">
        <f>IF(ISNUMBER(SEARCH("P",AB$4)),10,0)</f>
        <v>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79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79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79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79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79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79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79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79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79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79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79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79"/>
      <c r="AA90" t="str">
        <f t="shared" si="64"/>
        <v>ACT First 10</v>
      </c>
      <c r="AB90" s="23">
        <f>IF(ISNUMBER(SEARCH("A",AB$4)),10,0)</f>
        <v>10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79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79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79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79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79"/>
      <c r="AA91" t="str">
        <f t="shared" si="64"/>
        <v>ACT Last 10</v>
      </c>
      <c r="AB91" s="23">
        <f>IF(ISNUMBER(SEARCH("A",AB$4)),10,0)</f>
        <v>10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79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79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79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79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10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55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79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79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79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79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79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10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79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79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79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79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79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79"/>
      <c r="FA93" s="476" t="str">
        <f>IF(INPUT!M4&lt;&gt;"",INDEX(EY3:EY25,MATCH(INPUT!M4,EX3:EX25,),0),"")</f>
        <v/>
      </c>
      <c r="FB93" s="477"/>
      <c r="FC93" s="477"/>
      <c r="FD93" s="477"/>
      <c r="FE93" s="477"/>
      <c r="FF93" s="477"/>
      <c r="FG93" s="478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20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79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79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79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79"/>
      <c r="FA94" s="30"/>
      <c r="FB94" s="457" t="s">
        <v>240</v>
      </c>
      <c r="FC94" s="458"/>
      <c r="FD94" s="459"/>
      <c r="FE94" s="481" t="s">
        <v>242</v>
      </c>
      <c r="FF94" s="482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79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79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79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79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79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79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79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79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79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79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79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79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79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79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79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79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79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79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79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79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79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79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79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79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79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79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79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79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79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79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79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79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79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79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79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79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79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79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79"/>
      <c r="FA102" s="476" t="str">
        <f>IF(INPUT!N4&lt;&gt;"",INDEX(EY3:EY25,MATCH(INPUT!N4,EX3:EX25,),0),"")</f>
        <v/>
      </c>
      <c r="FB102" s="477"/>
      <c r="FC102" s="477"/>
      <c r="FD102" s="477"/>
      <c r="FE102" s="477"/>
      <c r="FF102" s="477"/>
      <c r="FG102" s="478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79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79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79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79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79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79"/>
      <c r="FA103" s="30"/>
      <c r="FB103" s="457" t="s">
        <v>240</v>
      </c>
      <c r="FC103" s="458"/>
      <c r="FD103" s="459"/>
      <c r="FE103" s="481" t="s">
        <v>242</v>
      </c>
      <c r="FF103" s="482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79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79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79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79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79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79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79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79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79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79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79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79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79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79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79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79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79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79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79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79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79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79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79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79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79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79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79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79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79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79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79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79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79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79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79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79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79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79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79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79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79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79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79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79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79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79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79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79"/>
      <c r="FA111" s="476" t="str">
        <f>IF(INPUT!O4&lt;&gt;"",INDEX(EY3:EY25,MATCH(INPUT!O4,EX3:EX25,),0),"")</f>
        <v/>
      </c>
      <c r="FB111" s="477"/>
      <c r="FC111" s="477"/>
      <c r="FD111" s="477"/>
      <c r="FE111" s="477"/>
      <c r="FF111" s="477"/>
      <c r="FG111" s="478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79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79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79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79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79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7" t="s">
        <v>240</v>
      </c>
      <c r="FC112" s="458"/>
      <c r="FD112" s="459"/>
      <c r="FE112" s="481" t="s">
        <v>242</v>
      </c>
      <c r="FF112" s="482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79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79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79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79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79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79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79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79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79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79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79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79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79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79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79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79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79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79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79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79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79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79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79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79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79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79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79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79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79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79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79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79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79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79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79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79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79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79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79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79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79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79"/>
      <c r="DW120" s="2" t="str">
        <f t="shared" si="152"/>
        <v>ACT First 10</v>
      </c>
      <c r="DX120" s="43">
        <f t="shared" si="148"/>
        <v>10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6" t="str">
        <f>IF(INPUT!P4&lt;&gt;"",INDEX(EY3:EY25,MATCH(INPUT!P4,EX3:EX25,),0),"")</f>
        <v/>
      </c>
      <c r="FB120" s="477"/>
      <c r="FC120" s="477"/>
      <c r="FD120" s="477"/>
      <c r="FE120" s="477"/>
      <c r="FF120" s="477"/>
      <c r="FG120" s="478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79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79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79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79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79"/>
      <c r="DW121" s="2" t="str">
        <f t="shared" si="152"/>
        <v>ACT Last 10</v>
      </c>
      <c r="DX121" s="43">
        <f t="shared" si="148"/>
        <v>10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7" t="s">
        <v>240</v>
      </c>
      <c r="FC121" s="458"/>
      <c r="FD121" s="459"/>
      <c r="FE121" s="481" t="s">
        <v>242</v>
      </c>
      <c r="FF121" s="482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79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79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79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79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79"/>
      <c r="DW122" s="2" t="str">
        <f t="shared" si="152"/>
        <v>ACT Rest</v>
      </c>
      <c r="DX122" s="43">
        <f t="shared" si="148"/>
        <v>20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79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79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79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79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79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79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79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79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79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79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79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79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79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79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79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3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79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79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79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79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3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79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79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79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79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3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79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79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79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79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3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79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79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79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79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6" t="str">
        <f>IF(INPUT!Q4&lt;&gt;"",INDEX(EY3:EY25,MATCH(INPUT!Q4,EX3:EX25,),0),"")</f>
        <v/>
      </c>
      <c r="FB129" s="477"/>
      <c r="FC129" s="477"/>
      <c r="FD129" s="477"/>
      <c r="FE129" s="477"/>
      <c r="FF129" s="477"/>
      <c r="FG129" s="478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3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79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79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79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7" t="s">
        <v>240</v>
      </c>
      <c r="FC130" s="458"/>
      <c r="FD130" s="459"/>
      <c r="FE130" s="481" t="s">
        <v>242</v>
      </c>
      <c r="FF130" s="482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3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79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79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79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79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3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79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79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79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79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3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79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79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79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79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3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79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79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79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79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3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79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79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79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79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3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79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79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79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79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79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79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79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79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79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79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79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6" t="str">
        <f>IF(INPUT!R4&lt;&gt;"",INDEX(EY3:EY25,MATCH(INPUT!R4,EX3:EX25,),0),"")</f>
        <v/>
      </c>
      <c r="FB138" s="477"/>
      <c r="FC138" s="477"/>
      <c r="FD138" s="477"/>
      <c r="FE138" s="477"/>
      <c r="FF138" s="477"/>
      <c r="FG138" s="478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79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79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79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7" t="s">
        <v>240</v>
      </c>
      <c r="FC139" s="458"/>
      <c r="FD139" s="459"/>
      <c r="FE139" s="481" t="s">
        <v>242</v>
      </c>
      <c r="FF139" s="482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79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79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79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79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79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79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79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79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79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79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79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79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79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79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79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79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79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79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79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79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79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79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79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79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79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79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79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79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6" t="str">
        <f>IF(INPUT!S4&lt;&gt;"",INDEX(EY3:EY25,MATCH(INPUT!S4,EX3:EX25,),0),"")</f>
        <v/>
      </c>
      <c r="FB147" s="477"/>
      <c r="FC147" s="477"/>
      <c r="FD147" s="477"/>
      <c r="FE147" s="477"/>
      <c r="FF147" s="477"/>
      <c r="FG147" s="478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79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79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79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79"/>
      <c r="FA148" s="30"/>
      <c r="FB148" s="457" t="s">
        <v>240</v>
      </c>
      <c r="FC148" s="458"/>
      <c r="FD148" s="459"/>
      <c r="FE148" s="481" t="s">
        <v>242</v>
      </c>
      <c r="FF148" s="482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79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79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79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79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79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79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79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79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79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79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79"/>
      <c r="CX151" t="str">
        <f t="shared" si="111"/>
        <v>PSAT First 10</v>
      </c>
      <c r="CY151" s="23">
        <f t="shared" si="112"/>
        <v>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79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79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79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79"/>
      <c r="CX152" t="str">
        <f t="shared" si="111"/>
        <v>PSAT Last 10</v>
      </c>
      <c r="CY152" s="23">
        <f t="shared" si="112"/>
        <v>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79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79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79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79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79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79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79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79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79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79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79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79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79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79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79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79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79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0" t="s">
        <v>262</v>
      </c>
      <c r="EF156" s="480"/>
      <c r="EG156" s="480"/>
      <c r="FA156" s="476" t="str">
        <f>IF(INPUT!T4&lt;&gt;"",INDEX(EY3:EY25,MATCH(INPUT!T4,EX3:EX25,),0),"")</f>
        <v/>
      </c>
      <c r="FB156" s="477"/>
      <c r="FC156" s="477"/>
      <c r="FD156" s="477"/>
      <c r="FE156" s="477"/>
      <c r="FF156" s="477"/>
      <c r="FG156" s="478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79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79"/>
      <c r="BY157" t="str">
        <f t="shared" si="290"/>
        <v>ACT First 10</v>
      </c>
      <c r="BZ157" s="23">
        <f>IF(ISNUMBER(SEARCH("A",BZ$4)),10,0)</f>
        <v>10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79"/>
      <c r="CX157" t="str">
        <f t="shared" si="292"/>
        <v>ACT First 10</v>
      </c>
      <c r="CY157" s="23">
        <f t="shared" si="293"/>
        <v>10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79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7" t="s">
        <v>240</v>
      </c>
      <c r="FC157" s="458"/>
      <c r="FD157" s="459"/>
      <c r="FE157" s="481" t="s">
        <v>242</v>
      </c>
      <c r="FF157" s="482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79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79"/>
      <c r="BY158" t="str">
        <f t="shared" si="290"/>
        <v>ACT Last 10</v>
      </c>
      <c r="BZ158" s="23">
        <f>IF(ISNUMBER(SEARCH("A",BZ$4)),10,0)</f>
        <v>10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79"/>
      <c r="CX158" t="str">
        <f t="shared" si="292"/>
        <v>ACT Last 10</v>
      </c>
      <c r="CY158" s="23">
        <f t="shared" si="293"/>
        <v>10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79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79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79"/>
      <c r="BY159" t="str">
        <f t="shared" si="290"/>
        <v>ACT Rest</v>
      </c>
      <c r="BZ159" s="23">
        <f>IF(ISNUMBER(SEARCH("A",BZ$4)),40,0)</f>
        <v>40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79"/>
      <c r="CX159" t="str">
        <f t="shared" si="292"/>
        <v>ACT Rest</v>
      </c>
      <c r="CY159" s="23">
        <f t="shared" si="293"/>
        <v>40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79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79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79"/>
      <c r="BY160" t="str">
        <f t="shared" si="290"/>
        <v>ACT Easy</v>
      </c>
      <c r="BZ160" s="23">
        <f>IF(ISNUMBER(SEARCH("A",BZ$4)),20,0)</f>
        <v>20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79"/>
      <c r="CX160" t="str">
        <f t="shared" si="292"/>
        <v>ACT Easy</v>
      </c>
      <c r="CY160" s="23">
        <f t="shared" si="293"/>
        <v>20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79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79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79"/>
      <c r="BY161" t="str">
        <f t="shared" si="290"/>
        <v>ACT Medium</v>
      </c>
      <c r="BZ161" s="23">
        <f>IF(ISNUMBER(SEARCH("A",BZ$4)),20,0)</f>
        <v>20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79"/>
      <c r="CX161" t="str">
        <f t="shared" si="292"/>
        <v>ACT Medium</v>
      </c>
      <c r="CY161" s="23">
        <f t="shared" si="293"/>
        <v>20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79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79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79"/>
      <c r="BY162" t="str">
        <f t="shared" si="290"/>
        <v>ACT Hard</v>
      </c>
      <c r="BZ162" s="23">
        <f>IF(ISNUMBER(SEARCH("A",BZ$4)),20,0)</f>
        <v>20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79"/>
      <c r="CX162" t="str">
        <f t="shared" si="292"/>
        <v>ACT Hard</v>
      </c>
      <c r="CY162" s="23">
        <f t="shared" si="293"/>
        <v>20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79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79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79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79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79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79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79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79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79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79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79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79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79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6" t="str">
        <f>IF(INPUT!U4&lt;&gt;"",INDEX(EY3:EY25,MATCH(INPUT!U4,EX3:EX25,),0),"")</f>
        <v/>
      </c>
      <c r="FB165" s="477"/>
      <c r="FC165" s="477"/>
      <c r="FD165" s="477"/>
      <c r="FE165" s="477"/>
      <c r="FF165" s="477"/>
      <c r="FG165" s="478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79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79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79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79"/>
      <c r="DW166" s="111"/>
      <c r="DX166" s="25"/>
      <c r="DY166" s="25"/>
      <c r="DZ166" s="25"/>
      <c r="EA166" s="25"/>
      <c r="EB166" s="108"/>
      <c r="EC166" s="115"/>
      <c r="FA166" s="30"/>
      <c r="FB166" s="457" t="s">
        <v>240</v>
      </c>
      <c r="FC166" s="458"/>
      <c r="FD166" s="459"/>
      <c r="FE166" s="481" t="s">
        <v>242</v>
      </c>
      <c r="FF166" s="482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79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79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79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79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79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79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79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79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79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79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79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79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79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79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79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79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79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79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79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10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79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79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79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10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79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79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79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79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55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79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79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79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79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6" t="str">
        <f>IF(INPUT!V4&lt;&gt;"",INDEX(EY3:EY25,MATCH(INPUT!V4,EX3:EX25,),0),"")</f>
        <v/>
      </c>
      <c r="FB174" s="477"/>
      <c r="FC174" s="477"/>
      <c r="FD174" s="477"/>
      <c r="FE174" s="477"/>
      <c r="FF174" s="477"/>
      <c r="FG174" s="478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79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79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79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79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7" t="s">
        <v>240</v>
      </c>
      <c r="FC175" s="458"/>
      <c r="FD175" s="459"/>
      <c r="FE175" s="481" t="s">
        <v>242</v>
      </c>
      <c r="FF175" s="482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10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79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79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79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79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10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79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79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79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20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79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79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79"/>
      <c r="DW178" s="457" t="s">
        <v>383</v>
      </c>
      <c r="DX178" s="458"/>
      <c r="DY178" s="458"/>
      <c r="DZ178" s="458"/>
      <c r="EA178" s="458"/>
      <c r="EB178" s="458"/>
      <c r="EC178" s="459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79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79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79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79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79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79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79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79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79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79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79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6" t="str">
        <f>IF(INPUT!W4&lt;&gt;"",INDEX(EY3:EY25,MATCH(INPUT!W4,EX3:EX25,),0),"")</f>
        <v/>
      </c>
      <c r="FB183" s="477"/>
      <c r="FC183" s="477"/>
      <c r="FD183" s="477"/>
      <c r="FE183" s="477"/>
      <c r="FF183" s="477"/>
      <c r="FG183" s="478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79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7" t="s">
        <v>240</v>
      </c>
      <c r="FC184" s="458"/>
      <c r="FD184" s="459"/>
      <c r="FE184" s="481" t="s">
        <v>242</v>
      </c>
      <c r="FF184" s="482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79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79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79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79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79"/>
      <c r="DW187" s="457" t="s">
        <v>394</v>
      </c>
      <c r="DX187" s="458"/>
      <c r="DY187" s="458"/>
      <c r="DZ187" s="458"/>
      <c r="EA187" s="458"/>
      <c r="EB187" s="458"/>
      <c r="EC187" s="459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79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79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79"/>
      <c r="DW188" s="457" t="s">
        <v>353</v>
      </c>
      <c r="DX188" s="458"/>
      <c r="DY188" s="458"/>
      <c r="DZ188" s="458"/>
      <c r="EA188" s="458"/>
      <c r="EB188" s="458"/>
      <c r="EC188" s="459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79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79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79"/>
      <c r="DW189" s="111" t="s">
        <v>342</v>
      </c>
      <c r="DX189" s="25">
        <f>SUM(DX93:ET93)</f>
        <v>0</v>
      </c>
      <c r="DY189" s="25">
        <f>DZ189-DX189</f>
        <v>10</v>
      </c>
      <c r="DZ189" s="25">
        <f>SUM(DX121:ET121)</f>
        <v>10</v>
      </c>
      <c r="EA189" s="25" t="str">
        <f>IF(DZ189&lt;&gt;0,DY189&amp;" / "&amp;DZ189,"")</f>
        <v>10 / 10</v>
      </c>
      <c r="EB189" s="108">
        <f>IF(DZ189&lt;&gt;0,DY189/DZ189,"")</f>
        <v>1</v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79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79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79"/>
      <c r="DW190" s="111" t="s">
        <v>395</v>
      </c>
      <c r="DX190" s="25">
        <f>SUM(DX92:ET92)</f>
        <v>0</v>
      </c>
      <c r="DY190" s="25">
        <f>DZ190-DX190</f>
        <v>10</v>
      </c>
      <c r="DZ190" s="25">
        <f>SUM(DX120:ET120)</f>
        <v>10</v>
      </c>
      <c r="EA190" s="25" t="str">
        <f>IF(DZ190&lt;&gt;0,DY190&amp;" / "&amp;DZ190,"")</f>
        <v>10 / 10</v>
      </c>
      <c r="EB190" s="108">
        <f>IF(DZ190&lt;&gt;0,DY190/DZ190,"")</f>
        <v>1</v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79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79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79"/>
      <c r="DW191" s="111" t="s">
        <v>396</v>
      </c>
      <c r="DX191" s="25">
        <f>SUM(DX94:ET94)</f>
        <v>0</v>
      </c>
      <c r="DY191" s="25">
        <f>DZ191-DX191</f>
        <v>20</v>
      </c>
      <c r="DZ191" s="25">
        <f>SUM(DX122:ET122)</f>
        <v>20</v>
      </c>
      <c r="EA191" s="25" t="str">
        <f>IF(DZ191&lt;&gt;0,DY191&amp;" / "&amp;DZ191,"")</f>
        <v>20 / 20</v>
      </c>
      <c r="EB191" s="108">
        <f>IF(DZ191&lt;&gt;0,DY191/DZ191,"")</f>
        <v>1</v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79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79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79"/>
      <c r="FA192" s="476" t="str">
        <f>IF(INPUT!X4&lt;&gt;"",INDEX(EY3:EY25,MATCH(INPUT!X4,EX3:EX25,),0),"")</f>
        <v/>
      </c>
      <c r="FB192" s="477"/>
      <c r="FC192" s="477"/>
      <c r="FD192" s="477"/>
      <c r="FE192" s="477"/>
      <c r="FF192" s="477"/>
      <c r="FG192" s="478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79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79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79"/>
      <c r="FA193" s="30"/>
      <c r="FB193" s="457" t="s">
        <v>240</v>
      </c>
      <c r="FC193" s="458"/>
      <c r="FD193" s="459"/>
      <c r="FE193" s="481" t="s">
        <v>242</v>
      </c>
      <c r="FF193" s="482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79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79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79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79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79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79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79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79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79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79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79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79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79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79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79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79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79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79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79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79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79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79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79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79"/>
      <c r="FA201" s="476" t="str">
        <f>IF(INPUT!Y4&lt;&gt;"",INDEX(EY3:EY25,MATCH(INPUT!Y4,EX3:EX25,),0),"")</f>
        <v/>
      </c>
      <c r="FB201" s="477"/>
      <c r="FC201" s="477"/>
      <c r="FD201" s="477"/>
      <c r="FE201" s="477"/>
      <c r="FF201" s="477"/>
      <c r="FG201" s="478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79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79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79"/>
      <c r="FA202" s="30"/>
      <c r="FB202" s="457" t="s">
        <v>240</v>
      </c>
      <c r="FC202" s="458"/>
      <c r="FD202" s="459"/>
      <c r="FE202" s="481" t="s">
        <v>242</v>
      </c>
      <c r="FF202" s="482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79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79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79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79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79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79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79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79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79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79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79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79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79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79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79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79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79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79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79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79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79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79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79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79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79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79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79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79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79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79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79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79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79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79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79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0" t="s">
        <v>262</v>
      </c>
      <c r="AJ215" s="480"/>
      <c r="AK215" s="480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79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79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79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79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79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79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79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79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79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79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79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79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79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79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79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0" t="s">
        <v>262</v>
      </c>
      <c r="K220" s="480"/>
      <c r="L220" s="480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79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79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79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79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79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79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79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79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79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79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79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79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7" t="s">
        <v>658</v>
      </c>
      <c r="K224" s="458"/>
      <c r="L224" s="459"/>
      <c r="M224" s="440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79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79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79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2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79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79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79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2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79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79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79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79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79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79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79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79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79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79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79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79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79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79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79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79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79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79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79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79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79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79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79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79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79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79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79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79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79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79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79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79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79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79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79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79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79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79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79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79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79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79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79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79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79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79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79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79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79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79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79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79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79"/>
    </row>
    <row r="247" spans="2:126" x14ac:dyDescent="0.45">
      <c r="B247" s="457" t="s">
        <v>383</v>
      </c>
      <c r="C247" s="458"/>
      <c r="D247" s="458"/>
      <c r="E247" s="458"/>
      <c r="F247" s="458"/>
      <c r="G247" s="458"/>
      <c r="H247" s="459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79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79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79"/>
    </row>
    <row r="248" spans="2:126" x14ac:dyDescent="0.45">
      <c r="B248" s="457" t="s">
        <v>353</v>
      </c>
      <c r="C248" s="458"/>
      <c r="D248" s="458"/>
      <c r="E248" s="458"/>
      <c r="F248" s="458"/>
      <c r="G248" s="458"/>
      <c r="H248" s="459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79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79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79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7" t="s">
        <v>394</v>
      </c>
      <c r="AB249" s="458"/>
      <c r="AC249" s="458"/>
      <c r="AD249" s="458"/>
      <c r="AE249" s="458"/>
      <c r="AF249" s="458"/>
      <c r="AG249" s="459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79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79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79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7" t="s">
        <v>353</v>
      </c>
      <c r="AB250" s="458"/>
      <c r="AC250" s="458"/>
      <c r="AD250" s="458"/>
      <c r="AE250" s="458"/>
      <c r="AF250" s="458"/>
      <c r="AG250" s="459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79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79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10</v>
      </c>
      <c r="AD251" s="25">
        <f>SUM(AB173:AX173)</f>
        <v>10</v>
      </c>
      <c r="AE251" s="25" t="str">
        <f>IF(AD251&lt;&gt;0,AC251&amp;" / "&amp;AD251,"")</f>
        <v>10 / 10</v>
      </c>
      <c r="AF251" s="108">
        <f>IF(AD251&lt;&gt;0,AC251/AD251,"")</f>
        <v>1</v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79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79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10</v>
      </c>
      <c r="AD252" s="25">
        <f>SUM(AB172:AX172)</f>
        <v>10</v>
      </c>
      <c r="AE252" s="25" t="str">
        <f>IF(AD252&lt;&gt;0,AC252&amp;" / "&amp;AD252,"")</f>
        <v>10 / 10</v>
      </c>
      <c r="AF252" s="108">
        <f>IF(AD252&lt;&gt;0,AC252/AD252,"")</f>
        <v>1</v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79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79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7" t="s">
        <v>388</v>
      </c>
      <c r="C253" s="458"/>
      <c r="D253" s="458"/>
      <c r="E253" s="458"/>
      <c r="F253" s="458"/>
      <c r="G253" s="458"/>
      <c r="H253" s="459"/>
      <c r="AA253" s="111" t="s">
        <v>396</v>
      </c>
      <c r="AB253" s="25">
        <f>SUM(AB133:AX133)</f>
        <v>0</v>
      </c>
      <c r="AC253" s="25">
        <f>AD253-AB253</f>
        <v>55</v>
      </c>
      <c r="AD253" s="25">
        <f>SUM(AB174:AX174)</f>
        <v>55</v>
      </c>
      <c r="AE253" s="25" t="str">
        <f>IF(AD253&lt;&gt;0,AC253&amp;" / "&amp;AD253,"")</f>
        <v>55 / 55</v>
      </c>
      <c r="AF253" s="108">
        <f>IF(AD253&lt;&gt;0,AC253/AD253,"")</f>
        <v>1</v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79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79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7" t="s">
        <v>260</v>
      </c>
      <c r="AB254" s="458"/>
      <c r="AC254" s="458"/>
      <c r="AD254" s="458"/>
      <c r="AE254" s="458"/>
      <c r="AF254" s="458"/>
      <c r="AG254" s="459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79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79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79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79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79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79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79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79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7" t="s">
        <v>352</v>
      </c>
      <c r="AB258" s="458"/>
      <c r="AC258" s="458"/>
      <c r="AD258" s="458"/>
      <c r="AE258" s="458"/>
      <c r="AF258" s="458"/>
      <c r="AG258" s="459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79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79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79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79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7" t="s">
        <v>394</v>
      </c>
      <c r="C260" s="458"/>
      <c r="D260" s="458"/>
      <c r="E260" s="458"/>
      <c r="F260" s="458"/>
      <c r="G260" s="458"/>
      <c r="H260" s="459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79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79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7" t="s">
        <v>353</v>
      </c>
      <c r="C261" s="458"/>
      <c r="D261" s="458"/>
      <c r="E261" s="458"/>
      <c r="F261" s="458"/>
      <c r="G261" s="458"/>
      <c r="H261" s="459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79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79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10</v>
      </c>
      <c r="E262" s="25">
        <f>SUM(C177:Y177)</f>
        <v>10</v>
      </c>
      <c r="F262" s="25" t="str">
        <f t="shared" ref="F262:F272" si="713">IF(E262&lt;&gt;0,D262&amp;" / "&amp;E262,"")</f>
        <v>10 / 10</v>
      </c>
      <c r="G262" s="108">
        <f t="shared" ref="G262:G272" si="714">IF(E262&lt;&gt;0,D262/E262,"")</f>
        <v>1</v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79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79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10</v>
      </c>
      <c r="E263" s="25">
        <f>SUM(C176:Y176)</f>
        <v>10</v>
      </c>
      <c r="F263" s="25" t="str">
        <f t="shared" si="713"/>
        <v>10 / 10</v>
      </c>
      <c r="G263" s="108">
        <f t="shared" si="714"/>
        <v>1</v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79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79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20</v>
      </c>
      <c r="E264" s="25">
        <f>SUM(C178:Y178)</f>
        <v>20</v>
      </c>
      <c r="F264" s="25" t="str">
        <f t="shared" si="713"/>
        <v>20 / 20</v>
      </c>
      <c r="G264" s="108">
        <f t="shared" si="714"/>
        <v>1</v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79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79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7" t="s">
        <v>260</v>
      </c>
      <c r="C265" s="458"/>
      <c r="D265" s="458"/>
      <c r="E265" s="458"/>
      <c r="F265" s="458"/>
      <c r="G265" s="458"/>
      <c r="H265" s="459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79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79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79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79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79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79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79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79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7" t="s">
        <v>352</v>
      </c>
      <c r="C269" s="458"/>
      <c r="D269" s="458"/>
      <c r="E269" s="458"/>
      <c r="F269" s="458"/>
      <c r="G269" s="458"/>
      <c r="H269" s="459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79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79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10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10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10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10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40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40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20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20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20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20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20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20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0" t="s">
        <v>262</v>
      </c>
      <c r="BF381" s="480"/>
      <c r="BG381" s="480"/>
      <c r="CD381" s="480" t="s">
        <v>262</v>
      </c>
      <c r="CE381" s="480"/>
      <c r="CF381" s="480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0" t="s">
        <v>262</v>
      </c>
      <c r="DG381" s="480"/>
      <c r="DH381" s="480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7" t="s">
        <v>397</v>
      </c>
      <c r="CY382" s="458"/>
      <c r="CZ382" s="458"/>
      <c r="DA382" s="458"/>
      <c r="DB382" s="458"/>
      <c r="DC382" s="458"/>
      <c r="DD382" s="459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7" t="s">
        <v>446</v>
      </c>
      <c r="CY451" s="458"/>
      <c r="CZ451" s="458"/>
      <c r="DA451" s="458"/>
      <c r="DB451" s="458"/>
      <c r="DC451" s="458"/>
      <c r="DD451" s="459"/>
    </row>
    <row r="452" spans="102:108" x14ac:dyDescent="0.45">
      <c r="CX452" s="457" t="s">
        <v>353</v>
      </c>
      <c r="CY452" s="458"/>
      <c r="CZ452" s="458"/>
      <c r="DA452" s="458"/>
      <c r="DB452" s="458"/>
      <c r="DC452" s="458"/>
      <c r="DD452" s="459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20</v>
      </c>
      <c r="DA453" s="25">
        <f>SUM(CY312:DU312)</f>
        <v>20</v>
      </c>
      <c r="DB453" s="25" t="str">
        <f>IF(DA453&lt;&gt;0,CZ453&amp;" / "&amp;DA453,"")</f>
        <v>20 / 20</v>
      </c>
      <c r="DC453" s="108">
        <f>IF(DA453&lt;&gt;0,CZ453/DA453,"")</f>
        <v>1</v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20</v>
      </c>
      <c r="DA454" s="25">
        <f>SUM(CY313:DU313)</f>
        <v>20</v>
      </c>
      <c r="DB454" s="25" t="str">
        <f>IF(DA454&lt;&gt;0,CZ454&amp;" / "&amp;DA454,"")</f>
        <v>20 / 20</v>
      </c>
      <c r="DC454" s="108">
        <f>IF(DA454&lt;&gt;0,CZ454/DA454,"")</f>
        <v>1</v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20</v>
      </c>
      <c r="DA455" s="25">
        <f>SUM(CY314:DU314)</f>
        <v>20</v>
      </c>
      <c r="DB455" s="25" t="str">
        <f>IF(DA455&lt;&gt;0,CZ455&amp;" / "&amp;DA455,"")</f>
        <v>20 / 20</v>
      </c>
      <c r="DC455" s="108">
        <f>IF(DA455&lt;&gt;0,CZ455/DA455,"")</f>
        <v>1</v>
      </c>
      <c r="DD455" s="115" t="s">
        <v>259</v>
      </c>
    </row>
    <row r="456" spans="102:108" x14ac:dyDescent="0.45">
      <c r="CX456" s="457" t="s">
        <v>260</v>
      </c>
      <c r="CY456" s="458"/>
      <c r="CZ456" s="458"/>
      <c r="DA456" s="458"/>
      <c r="DB456" s="458"/>
      <c r="DC456" s="458"/>
      <c r="DD456" s="459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7" t="s">
        <v>352</v>
      </c>
      <c r="CY460" s="458"/>
      <c r="CZ460" s="458"/>
      <c r="DA460" s="458"/>
      <c r="DB460" s="458"/>
      <c r="DC460" s="458"/>
      <c r="DD460" s="459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7" t="s">
        <v>394</v>
      </c>
      <c r="CY465" s="458"/>
      <c r="CZ465" s="458"/>
      <c r="DA465" s="458"/>
      <c r="DB465" s="458"/>
      <c r="DC465" s="458"/>
      <c r="DD465" s="459"/>
    </row>
    <row r="466" spans="102:108" x14ac:dyDescent="0.45">
      <c r="CX466" s="457" t="s">
        <v>353</v>
      </c>
      <c r="CY466" s="458"/>
      <c r="CZ466" s="458"/>
      <c r="DA466" s="458"/>
      <c r="DB466" s="458"/>
      <c r="DC466" s="458"/>
      <c r="DD466" s="459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10</v>
      </c>
      <c r="DA467" s="25">
        <f>SUM(CY310:DU310)</f>
        <v>10</v>
      </c>
      <c r="DB467" s="25" t="str">
        <f>IF(DA467&lt;&gt;0,CZ467&amp;" / "&amp;DA467,"")</f>
        <v>10 / 10</v>
      </c>
      <c r="DC467" s="108">
        <f>IF(DA467&lt;&gt;0,CZ467/DA467,"")</f>
        <v>1</v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10</v>
      </c>
      <c r="DA468" s="25">
        <f>SUM(CY309:DU309)</f>
        <v>10</v>
      </c>
      <c r="DB468" s="25" t="str">
        <f>IF(DA468&lt;&gt;0,CZ468&amp;" / "&amp;DA468,"")</f>
        <v>10 / 10</v>
      </c>
      <c r="DC468" s="108">
        <f>IF(DA468&lt;&gt;0,CZ468/DA468,"")</f>
        <v>1</v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40</v>
      </c>
      <c r="DA469" s="25">
        <f>SUM(CY311:DU311)</f>
        <v>40</v>
      </c>
      <c r="DB469" s="25" t="str">
        <f>IF(DA469&lt;&gt;0,CZ469&amp;" / "&amp;DA469,"")</f>
        <v>40 / 40</v>
      </c>
      <c r="DC469" s="108">
        <f>IF(DA469&lt;&gt;0,CZ469/DA469,"")</f>
        <v>1</v>
      </c>
      <c r="DD469" s="115" t="s">
        <v>259</v>
      </c>
    </row>
    <row r="470" spans="102:108" x14ac:dyDescent="0.45">
      <c r="CX470" s="457" t="s">
        <v>260</v>
      </c>
      <c r="CY470" s="458"/>
      <c r="CZ470" s="458"/>
      <c r="DA470" s="458"/>
      <c r="DB470" s="458"/>
      <c r="DC470" s="458"/>
      <c r="DD470" s="459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7" t="s">
        <v>352</v>
      </c>
      <c r="CY474" s="458"/>
      <c r="CZ474" s="458"/>
      <c r="DA474" s="458"/>
      <c r="DB474" s="458"/>
      <c r="DC474" s="458"/>
      <c r="DD474" s="459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FA129:FG129"/>
    <mergeCell ref="FB130:FD130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AA249:AG249"/>
    <mergeCell ref="BX231:BX269"/>
    <mergeCell ref="CW231:CW269"/>
    <mergeCell ref="AI215:AK215"/>
    <mergeCell ref="Z120:Z136"/>
    <mergeCell ref="Z93:Z118"/>
    <mergeCell ref="Z66:Z91"/>
    <mergeCell ref="Z39:Z64"/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E381:BG381"/>
    <mergeCell ref="CD381:CF381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ACT P16</v>
      </c>
      <c r="O1" s="162" t="str">
        <f>IF(V15&lt;&gt;"",V15,"Test 2")</f>
        <v>Test 2</v>
      </c>
      <c r="P1" s="162" t="str">
        <f>N1</f>
        <v>ACT P16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6" t="str">
        <f>META!FA3</f>
        <v>ACT P16</v>
      </c>
      <c r="W6" s="487">
        <f>META!FB3</f>
        <v>0</v>
      </c>
      <c r="X6" s="487">
        <f>META!FC3</f>
        <v>0</v>
      </c>
      <c r="Y6" s="487">
        <f>META!FD3</f>
        <v>0</v>
      </c>
      <c r="Z6" s="487">
        <f>META!FE3</f>
        <v>0</v>
      </c>
      <c r="AA6" s="487">
        <f>META!FF3</f>
        <v>0</v>
      </c>
      <c r="AB6" s="488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7" t="str">
        <f>META!FB4</f>
        <v>Raw Performance</v>
      </c>
      <c r="X7" s="458">
        <f>META!FC4</f>
        <v>0</v>
      </c>
      <c r="Y7" s="459">
        <f>META!FD4</f>
        <v>0</v>
      </c>
      <c r="Z7" s="481" t="str">
        <f>META!FE4</f>
        <v>Score</v>
      </c>
      <c r="AA7" s="482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English</v>
      </c>
      <c r="W8" s="212" t="str">
        <f>META!FB5</f>
        <v>28</v>
      </c>
      <c r="X8" s="212" t="str">
        <f>META!FC5</f>
        <v>75</v>
      </c>
      <c r="Y8" s="213" t="str">
        <f>META!FD5</f>
        <v>37%</v>
      </c>
      <c r="Z8" s="214" t="str">
        <f>META!FE5</f>
        <v>13</v>
      </c>
      <c r="AA8" s="215" t="str">
        <f>META!FF5</f>
        <v>36</v>
      </c>
      <c r="AB8" s="216" t="str">
        <f>META!FG5</f>
        <v>11%</v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Math</v>
      </c>
      <c r="W9" s="125" t="str">
        <f>META!FB6</f>
        <v>12</v>
      </c>
      <c r="X9" s="125" t="str">
        <f>META!FC6</f>
        <v>60</v>
      </c>
      <c r="Y9" s="127" t="str">
        <f>META!FD6</f>
        <v>20%</v>
      </c>
      <c r="Z9" s="101" t="str">
        <f>META!FE6</f>
        <v>14</v>
      </c>
      <c r="AA9" s="94" t="str">
        <f>META!FF6</f>
        <v>36</v>
      </c>
      <c r="AB9" s="76" t="str">
        <f>META!FG6</f>
        <v>6%</v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Reading</v>
      </c>
      <c r="W10" s="212" t="str">
        <f>META!FB7</f>
        <v>20</v>
      </c>
      <c r="X10" s="212" t="str">
        <f>META!FC7</f>
        <v>40</v>
      </c>
      <c r="Y10" s="218" t="str">
        <f>META!FD7</f>
        <v>50%</v>
      </c>
      <c r="Z10" s="214" t="str">
        <f>META!FE7</f>
        <v>19</v>
      </c>
      <c r="AA10" s="215" t="str">
        <f>META!FF7</f>
        <v>36</v>
      </c>
      <c r="AB10" s="216" t="str">
        <f>META!FG7</f>
        <v>40%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Science</v>
      </c>
      <c r="W11" s="128" t="str">
        <f>META!FB8</f>
        <v>10</v>
      </c>
      <c r="X11" s="128" t="str">
        <f>META!FC8</f>
        <v>40</v>
      </c>
      <c r="Y11" s="129" t="str">
        <f>META!FD8</f>
        <v>25%</v>
      </c>
      <c r="Z11" s="130" t="str">
        <f>META!FE8</f>
        <v>13</v>
      </c>
      <c r="AA11" s="131" t="str">
        <f>META!FF8</f>
        <v>36</v>
      </c>
      <c r="AB11" s="79" t="str">
        <f>META!FG8</f>
        <v>7%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70</v>
      </c>
      <c r="X12" s="221" t="str">
        <f>META!FC9</f>
        <v>215</v>
      </c>
      <c r="Y12" s="222" t="str">
        <f>META!FD9</f>
        <v>33%</v>
      </c>
      <c r="Z12" s="223" t="str">
        <f>META!FE9</f>
        <v>15</v>
      </c>
      <c r="AA12" s="224" t="str">
        <f>META!FF9</f>
        <v>36</v>
      </c>
      <c r="AB12" s="225" t="str">
        <f>META!FG9</f>
        <v>13%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6" t="str">
        <f>META!FA12</f>
        <v/>
      </c>
      <c r="W15" s="477">
        <f>META!FB12</f>
        <v>0</v>
      </c>
      <c r="X15" s="477">
        <f>META!FC12</f>
        <v>0</v>
      </c>
      <c r="Y15" s="477">
        <f>META!FD12</f>
        <v>0</v>
      </c>
      <c r="Z15" s="477">
        <f>META!FE12</f>
        <v>0</v>
      </c>
      <c r="AA15" s="477">
        <f>META!FF12</f>
        <v>0</v>
      </c>
      <c r="AB15" s="478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89" t="str">
        <f>META!FB13</f>
        <v>Raw Performance</v>
      </c>
      <c r="X16" s="490">
        <f>META!FC13</f>
        <v>0</v>
      </c>
      <c r="Y16" s="491">
        <f>META!FD13</f>
        <v>0</v>
      </c>
      <c r="Z16" s="492" t="str">
        <f>META!FE13</f>
        <v>Score</v>
      </c>
      <c r="AA16" s="493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6" t="str">
        <f>META!FA21</f>
        <v/>
      </c>
      <c r="W24" s="487">
        <f>META!FB21</f>
        <v>0</v>
      </c>
      <c r="X24" s="487">
        <f>META!FC21</f>
        <v>0</v>
      </c>
      <c r="Y24" s="487">
        <f>META!FD21</f>
        <v>0</v>
      </c>
      <c r="Z24" s="487">
        <f>META!FE21</f>
        <v>0</v>
      </c>
      <c r="AA24" s="487">
        <f>META!FF21</f>
        <v>0</v>
      </c>
      <c r="AB24" s="488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7" t="str">
        <f>META!FB22</f>
        <v>Raw Performance</v>
      </c>
      <c r="X25" s="458">
        <f>META!FC22</f>
        <v>0</v>
      </c>
      <c r="Y25" s="459">
        <f>META!FD22</f>
        <v>0</v>
      </c>
      <c r="Z25" s="481" t="str">
        <f>META!FE22</f>
        <v>Score</v>
      </c>
      <c r="AA25" s="482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6" t="str">
        <f>META!FA30</f>
        <v/>
      </c>
      <c r="W33" s="477">
        <f>META!FB30</f>
        <v>0</v>
      </c>
      <c r="X33" s="477">
        <f>META!FC30</f>
        <v>0</v>
      </c>
      <c r="Y33" s="477">
        <f>META!FD30</f>
        <v>0</v>
      </c>
      <c r="Z33" s="477">
        <f>META!FE30</f>
        <v>0</v>
      </c>
      <c r="AA33" s="477">
        <f>META!FF30</f>
        <v>0</v>
      </c>
      <c r="AB33" s="478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89" t="str">
        <f>META!FB31</f>
        <v>Raw Performance</v>
      </c>
      <c r="X34" s="490">
        <f>META!FC31</f>
        <v>0</v>
      </c>
      <c r="Y34" s="491">
        <f>META!FD31</f>
        <v>0</v>
      </c>
      <c r="Z34" s="492" t="str">
        <f>META!FE31</f>
        <v>Score</v>
      </c>
      <c r="AA34" s="493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6" t="str">
        <f>META!FA39</f>
        <v/>
      </c>
      <c r="W42" s="487">
        <f>META!FB39</f>
        <v>0</v>
      </c>
      <c r="X42" s="487">
        <f>META!FC39</f>
        <v>0</v>
      </c>
      <c r="Y42" s="487">
        <f>META!FD39</f>
        <v>0</v>
      </c>
      <c r="Z42" s="487">
        <f>META!FE39</f>
        <v>0</v>
      </c>
      <c r="AA42" s="487">
        <f>META!FF39</f>
        <v>0</v>
      </c>
      <c r="AB42" s="488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89" t="str">
        <f>META!FB40</f>
        <v>Raw Performance</v>
      </c>
      <c r="X48" s="490">
        <f>META!FC40</f>
        <v>0</v>
      </c>
      <c r="Y48" s="491">
        <f>META!FD40</f>
        <v>0</v>
      </c>
      <c r="Z48" s="492" t="str">
        <f>META!FE40</f>
        <v>Score</v>
      </c>
      <c r="AA48" s="493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>
        <f t="shared" si="2"/>
        <v>1</v>
      </c>
      <c r="F52" s="205" t="s">
        <v>395</v>
      </c>
      <c r="G52" s="206">
        <f>IF(META!E263&lt;&gt;0,META!E263,"")</f>
        <v>10</v>
      </c>
      <c r="H52" s="207" t="str">
        <f>IF(SUM(META!C$213:Y$213)&lt;&gt;0,G52/SUM(META!C$213:Y$213),"")</f>
        <v/>
      </c>
      <c r="I52" s="208" t="str">
        <f>IF(G52&lt;&gt;"",META!C263&amp;" / "&amp;G52,"")</f>
        <v>0 / 10</v>
      </c>
      <c r="J52" s="206" t="str">
        <f>META!F263</f>
        <v>10 / 10</v>
      </c>
      <c r="K52" s="242">
        <f>META!G263</f>
        <v>1</v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>0 / 10</v>
      </c>
      <c r="O52" s="206" t="str">
        <f>IF(META!D176&lt;&gt;0,META!D134&amp;" / "&amp;META!D176,"")</f>
        <v/>
      </c>
      <c r="P52" s="207">
        <f>IF(META!C176&lt;&gt;0,META!C134/META!C176,"")</f>
        <v>0</v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>
        <f t="shared" si="2"/>
        <v>1</v>
      </c>
      <c r="F53" s="280" t="s">
        <v>599</v>
      </c>
      <c r="G53" s="149">
        <f>IF(META!E264&lt;&gt;0,META!E264,"")</f>
        <v>20</v>
      </c>
      <c r="H53" s="150" t="str">
        <f>IF(SUM(META!C$213:Y$213)&lt;&gt;0,G53/SUM(META!C$213:Y$213),"")</f>
        <v/>
      </c>
      <c r="I53" s="151" t="str">
        <f>IF(G53&lt;&gt;"",META!C264&amp;" / "&amp;G53,"")</f>
        <v>0 / 20</v>
      </c>
      <c r="J53" s="149" t="str">
        <f>META!F264</f>
        <v>20 / 20</v>
      </c>
      <c r="K53" s="243">
        <f>META!G264</f>
        <v>1</v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>0 / 10</v>
      </c>
      <c r="O53" s="149" t="str">
        <f>IF(META!D177&lt;&gt;0,META!D135&amp;" / "&amp;META!D177,"")</f>
        <v/>
      </c>
      <c r="P53" s="150">
        <f>IF(META!C177&lt;&gt;0,META!C135/META!C177,"")</f>
        <v>0</v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>
        <f t="shared" si="2"/>
        <v>1</v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>10 / 10</v>
      </c>
      <c r="K54" s="242">
        <f>META!G262</f>
        <v>1</v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>0 / 20</v>
      </c>
      <c r="O54" s="206" t="str">
        <f>IF(META!D178&lt;&gt;0,META!D136&amp;" / "&amp;META!D178,"")</f>
        <v/>
      </c>
      <c r="P54" s="207">
        <f>IF(META!C178&lt;&gt;0,META!C136/META!C178,"")</f>
        <v>0</v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6" t="str">
        <f>META!FA48</f>
        <v/>
      </c>
      <c r="W57" s="477">
        <f>META!FB48</f>
        <v>0</v>
      </c>
      <c r="X57" s="477">
        <f>META!FC48</f>
        <v>0</v>
      </c>
      <c r="Y57" s="477">
        <f>META!FD48</f>
        <v>0</v>
      </c>
      <c r="Z57" s="477">
        <f>META!FE48</f>
        <v>0</v>
      </c>
      <c r="AA57" s="477">
        <f>META!FF48</f>
        <v>0</v>
      </c>
      <c r="AB57" s="478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89" t="str">
        <f>META!FB49</f>
        <v>Raw Performance</v>
      </c>
      <c r="X58" s="490">
        <f>META!FC49</f>
        <v>0</v>
      </c>
      <c r="Y58" s="491">
        <f>META!FD49</f>
        <v>0</v>
      </c>
      <c r="Z58" s="492" t="str">
        <f>META!FE49</f>
        <v>Score</v>
      </c>
      <c r="AA58" s="493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6" t="str">
        <f>META!FA57</f>
        <v/>
      </c>
      <c r="W66" s="477">
        <f>META!FB57</f>
        <v>0</v>
      </c>
      <c r="X66" s="477">
        <f>META!FC57</f>
        <v>0</v>
      </c>
      <c r="Y66" s="477">
        <f>META!FD57</f>
        <v>0</v>
      </c>
      <c r="Z66" s="477">
        <f>META!FE57</f>
        <v>0</v>
      </c>
      <c r="AA66" s="477">
        <f>META!FF57</f>
        <v>0</v>
      </c>
      <c r="AB66" s="478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89" t="str">
        <f>META!FB58</f>
        <v>Raw Performance</v>
      </c>
      <c r="X67" s="490">
        <f>META!FC58</f>
        <v>0</v>
      </c>
      <c r="Y67" s="491">
        <f>META!FD58</f>
        <v>0</v>
      </c>
      <c r="Z67" s="492" t="str">
        <f>META!FE58</f>
        <v>Score</v>
      </c>
      <c r="AA67" s="493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6" t="str">
        <f>META!FA66</f>
        <v/>
      </c>
      <c r="W75" s="487">
        <f>META!FB66</f>
        <v>0</v>
      </c>
      <c r="X75" s="487">
        <f>META!FC66</f>
        <v>0</v>
      </c>
      <c r="Y75" s="487">
        <f>META!FD66</f>
        <v>0</v>
      </c>
      <c r="Z75" s="487">
        <f>META!FE66</f>
        <v>0</v>
      </c>
      <c r="AA75" s="487">
        <f>META!FF66</f>
        <v>0</v>
      </c>
      <c r="AB75" s="488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7" t="str">
        <f>META!FB67</f>
        <v>Raw Performance</v>
      </c>
      <c r="X76" s="458">
        <f>META!FC67</f>
        <v>0</v>
      </c>
      <c r="Y76" s="459">
        <f>META!FD67</f>
        <v>0</v>
      </c>
      <c r="Z76" s="481" t="str">
        <f>META!FE67</f>
        <v>Score</v>
      </c>
      <c r="AA76" s="482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6" t="str">
        <f>META!FA75</f>
        <v/>
      </c>
      <c r="W84" s="477">
        <f>META!FB75</f>
        <v>0</v>
      </c>
      <c r="X84" s="477">
        <f>META!FC75</f>
        <v>0</v>
      </c>
      <c r="Y84" s="477">
        <f>META!FD75</f>
        <v>0</v>
      </c>
      <c r="Z84" s="477">
        <f>META!FE75</f>
        <v>0</v>
      </c>
      <c r="AA84" s="477">
        <f>META!FF75</f>
        <v>0</v>
      </c>
      <c r="AB84" s="478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89" t="str">
        <f>META!FB76</f>
        <v>Raw Performance</v>
      </c>
      <c r="X85" s="490">
        <f>META!FC76</f>
        <v>0</v>
      </c>
      <c r="Y85" s="491">
        <f>META!FD76</f>
        <v>0</v>
      </c>
      <c r="Z85" s="492" t="str">
        <f>META!FE76</f>
        <v>Score</v>
      </c>
      <c r="AA85" s="493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6" t="str">
        <f>META!FA84</f>
        <v/>
      </c>
      <c r="W93" s="487">
        <f>META!FB84</f>
        <v>0</v>
      </c>
      <c r="X93" s="487">
        <f>META!FC84</f>
        <v>0</v>
      </c>
      <c r="Y93" s="487">
        <f>META!FD84</f>
        <v>0</v>
      </c>
      <c r="Z93" s="487">
        <f>META!FE84</f>
        <v>0</v>
      </c>
      <c r="AA93" s="487">
        <f>META!FF84</f>
        <v>0</v>
      </c>
      <c r="AB93" s="488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7" t="str">
        <f>META!FB85</f>
        <v>Raw Performance</v>
      </c>
      <c r="X94" s="458">
        <f>META!FC85</f>
        <v>0</v>
      </c>
      <c r="Y94" s="459">
        <f>META!FD85</f>
        <v>0</v>
      </c>
      <c r="Z94" s="481" t="str">
        <f>META!FE85</f>
        <v>Score</v>
      </c>
      <c r="AA94" s="482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>
        <f>IF(META!DZ190&lt;&gt;0,META!DZ190,"")</f>
        <v>10</v>
      </c>
      <c r="H98" s="155" t="str">
        <f>IF(SUM(META!DX$149:ET$149)&lt;&gt;0,G98/SUM(META!DX$149:ET$149),"")</f>
        <v/>
      </c>
      <c r="I98" s="151" t="str">
        <f>IF(G98&lt;&gt;"",META!DX190&amp;" / "&amp;G98,"")</f>
        <v>0 / 10</v>
      </c>
      <c r="J98" s="154" t="str">
        <f>META!EA190</f>
        <v>10 / 10</v>
      </c>
      <c r="K98" s="155">
        <f>META!EB190</f>
        <v>1</v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>0 / 10</v>
      </c>
      <c r="O98" s="312" t="str">
        <f>IF(META!DY120&lt;&gt;0,META!DY92&amp;" / "&amp;META!DY120,"")</f>
        <v/>
      </c>
      <c r="P98" s="312">
        <f>IF(META!DX120&lt;&gt;0,META!DX92/META!DX120,"")</f>
        <v>0</v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>
        <f>IF(META!DZ191&lt;&gt;0,META!DZ191,"")</f>
        <v>20</v>
      </c>
      <c r="H99" s="253" t="str">
        <f>IF(SUM(META!DX$149:ET$149)&lt;&gt;0,G99/SUM(META!DX$149:ET$149),"")</f>
        <v/>
      </c>
      <c r="I99" s="208" t="str">
        <f>IF(G99&lt;&gt;"",META!DX191&amp;" / "&amp;G99,"")</f>
        <v>0 / 20</v>
      </c>
      <c r="J99" s="252" t="str">
        <f>META!EA191</f>
        <v>20 / 20</v>
      </c>
      <c r="K99" s="253">
        <f>META!EB191</f>
        <v>1</v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>0 / 10</v>
      </c>
      <c r="O99" s="277" t="str">
        <f>IF(META!DY121&lt;&gt;0,META!DY93&amp;" / "&amp;META!DY121,"")</f>
        <v/>
      </c>
      <c r="P99" s="277">
        <f>IF(META!DX121&lt;&gt;0,META!DX93/META!DX121,"")</f>
        <v>0</v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>10 / 10</v>
      </c>
      <c r="K100" s="155">
        <f>META!EB189</f>
        <v>1</v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>0 / 20</v>
      </c>
      <c r="O100" s="312" t="str">
        <f>IF(META!DY122&lt;&gt;0,META!DY94&amp;" / "&amp;META!DY122,"")</f>
        <v/>
      </c>
      <c r="P100" s="312">
        <f>IF(META!DX122&lt;&gt;0,META!DX94/META!DX122,"")</f>
        <v>0</v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6" t="str">
        <f>META!FA93</f>
        <v/>
      </c>
      <c r="W102" s="477">
        <f>META!FB93</f>
        <v>0</v>
      </c>
      <c r="X102" s="477">
        <f>META!FC93</f>
        <v>0</v>
      </c>
      <c r="Y102" s="477">
        <f>META!FD93</f>
        <v>0</v>
      </c>
      <c r="Z102" s="477">
        <f>META!FE93</f>
        <v>0</v>
      </c>
      <c r="AA102" s="477">
        <f>META!FF93</f>
        <v>0</v>
      </c>
      <c r="AB102" s="478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7" t="str">
        <f>META!FB94</f>
        <v>Raw Performance</v>
      </c>
      <c r="X103" s="458">
        <f>META!FC94</f>
        <v>0</v>
      </c>
      <c r="Y103" s="459">
        <f>META!FD94</f>
        <v>0</v>
      </c>
      <c r="Z103" s="481" t="str">
        <f>META!FE94</f>
        <v>Score</v>
      </c>
      <c r="AA103" s="482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6" t="str">
        <f>META!FA102</f>
        <v/>
      </c>
      <c r="W111" s="487">
        <f>META!FB102</f>
        <v>0</v>
      </c>
      <c r="X111" s="487">
        <f>META!FC102</f>
        <v>0</v>
      </c>
      <c r="Y111" s="487">
        <f>META!FD102</f>
        <v>0</v>
      </c>
      <c r="Z111" s="487">
        <f>META!FE102</f>
        <v>0</v>
      </c>
      <c r="AA111" s="487">
        <f>META!FF102</f>
        <v>0</v>
      </c>
      <c r="AB111" s="488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7" t="str">
        <f>META!FB103</f>
        <v>Raw Performance</v>
      </c>
      <c r="X112" s="458">
        <f>META!FC103</f>
        <v>0</v>
      </c>
      <c r="Y112" s="459">
        <f>META!FD103</f>
        <v>0</v>
      </c>
      <c r="Z112" s="481" t="str">
        <f>META!FE103</f>
        <v>Score</v>
      </c>
      <c r="AA112" s="482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6" t="str">
        <f>META!FA111</f>
        <v/>
      </c>
      <c r="W120" s="477">
        <f>META!FB111</f>
        <v>0</v>
      </c>
      <c r="X120" s="477">
        <f>META!FC111</f>
        <v>0</v>
      </c>
      <c r="Y120" s="477">
        <f>META!FD111</f>
        <v>0</v>
      </c>
      <c r="Z120" s="477">
        <f>META!FE111</f>
        <v>0</v>
      </c>
      <c r="AA120" s="477">
        <f>META!FF111</f>
        <v>0</v>
      </c>
      <c r="AB120" s="478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89" t="str">
        <f>META!FB112</f>
        <v>Raw Performance</v>
      </c>
      <c r="X121" s="490">
        <f>META!FC112</f>
        <v>0</v>
      </c>
      <c r="Y121" s="491">
        <f>META!FD112</f>
        <v>0</v>
      </c>
      <c r="Z121" s="492" t="str">
        <f>META!FE112</f>
        <v>Score</v>
      </c>
      <c r="AA121" s="493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6" t="str">
        <f>META!FA120</f>
        <v/>
      </c>
      <c r="W129" s="487">
        <f>META!FB120</f>
        <v>0</v>
      </c>
      <c r="X129" s="487">
        <f>META!FC120</f>
        <v>0</v>
      </c>
      <c r="Y129" s="487">
        <f>META!FD120</f>
        <v>0</v>
      </c>
      <c r="Z129" s="487">
        <f>META!FE120</f>
        <v>0</v>
      </c>
      <c r="AA129" s="487">
        <f>META!FF120</f>
        <v>0</v>
      </c>
      <c r="AB129" s="488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7" t="str">
        <f>META!FB121</f>
        <v>Raw Performance</v>
      </c>
      <c r="X130" s="458">
        <f>META!FC121</f>
        <v>0</v>
      </c>
      <c r="Y130" s="459">
        <f>META!FD121</f>
        <v>0</v>
      </c>
      <c r="Z130" s="481" t="str">
        <f>META!FE121</f>
        <v>Score</v>
      </c>
      <c r="AA130" s="482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6" t="str">
        <f>META!FA129</f>
        <v/>
      </c>
      <c r="W138" s="477">
        <f>META!FB129</f>
        <v>0</v>
      </c>
      <c r="X138" s="477">
        <f>META!FC129</f>
        <v>0</v>
      </c>
      <c r="Y138" s="477">
        <f>META!FD129</f>
        <v>0</v>
      </c>
      <c r="Z138" s="477">
        <f>META!FE129</f>
        <v>0</v>
      </c>
      <c r="AA138" s="477">
        <f>META!FF129</f>
        <v>0</v>
      </c>
      <c r="AB138" s="478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>
        <f t="shared" si="10"/>
        <v>1</v>
      </c>
      <c r="F139" s="205" t="s">
        <v>395</v>
      </c>
      <c r="G139" s="267">
        <f>IF(META!AD252&lt;&gt;0,META!AD252,"")</f>
        <v>10</v>
      </c>
      <c r="H139" s="253" t="str">
        <f>IF(SUM(META!AB$208:AX$208)&lt;&gt;0,G139/SUM(META!AB$208:AX$208),"")</f>
        <v/>
      </c>
      <c r="I139" s="208" t="str">
        <f>IF(G139&lt;&gt;"",META!AB252&amp;" / "&amp;G139,"")</f>
        <v>0 / 10</v>
      </c>
      <c r="J139" s="267" t="str">
        <f>META!AE252</f>
        <v>10 / 10</v>
      </c>
      <c r="K139" s="268">
        <f>META!AF252</f>
        <v>1</v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89" t="str">
        <f>META!FB130</f>
        <v>Raw Performance</v>
      </c>
      <c r="X139" s="490">
        <f>META!FC130</f>
        <v>0</v>
      </c>
      <c r="Y139" s="491">
        <f>META!FD130</f>
        <v>0</v>
      </c>
      <c r="Z139" s="492" t="str">
        <f>META!FE130</f>
        <v>Score</v>
      </c>
      <c r="AA139" s="493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>
        <f t="shared" si="10"/>
        <v>1</v>
      </c>
      <c r="F140" s="280" t="s">
        <v>599</v>
      </c>
      <c r="G140" s="158">
        <f>IF(META!AD253&lt;&gt;0,META!AD253,"")</f>
        <v>55</v>
      </c>
      <c r="H140" s="155" t="str">
        <f>IF(SUM(META!AB$208:AX$208)&lt;&gt;0,G140/SUM(META!AB$208:AX$208),"")</f>
        <v/>
      </c>
      <c r="I140" s="151" t="str">
        <f>IF(G140&lt;&gt;"",META!AB253&amp;" / "&amp;G140,"")</f>
        <v>0 / 55</v>
      </c>
      <c r="J140" s="158" t="str">
        <f>META!AE253</f>
        <v>55 / 55</v>
      </c>
      <c r="K140" s="159">
        <f>META!AF253</f>
        <v>1</v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>
        <f t="shared" si="10"/>
        <v>1</v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>10 / 10</v>
      </c>
      <c r="K141" s="268">
        <f>META!AF251</f>
        <v>1</v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>0 / 10</v>
      </c>
      <c r="O147" s="259" t="str">
        <f>IF(META!AC172&lt;&gt;0,META!AC131&amp;" / "&amp;META!AC172,"")</f>
        <v/>
      </c>
      <c r="P147" s="277">
        <f>IF(META!AB172&lt;&gt;0,META!AB131/META!AB172,"")</f>
        <v>0</v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6" t="str">
        <f>META!FA138</f>
        <v/>
      </c>
      <c r="W147" s="487">
        <f>META!FB138</f>
        <v>0</v>
      </c>
      <c r="X147" s="487">
        <f>META!FC138</f>
        <v>0</v>
      </c>
      <c r="Y147" s="487">
        <f>META!FD138</f>
        <v>0</v>
      </c>
      <c r="Z147" s="487">
        <f>META!FE138</f>
        <v>0</v>
      </c>
      <c r="AA147" s="487">
        <f>META!FF138</f>
        <v>0</v>
      </c>
      <c r="AB147" s="488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>0 / 10</v>
      </c>
      <c r="O148" s="24" t="str">
        <f>IF(META!AC173&lt;&gt;0,META!AC132&amp;" / "&amp;META!AC173,"")</f>
        <v/>
      </c>
      <c r="P148" s="310">
        <f>IF(META!AB173&lt;&gt;0,META!AB132/META!AB173,"")</f>
        <v>0</v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7" t="str">
        <f>META!FB139</f>
        <v>Raw Performance</v>
      </c>
      <c r="X148" s="458">
        <f>META!FC139</f>
        <v>0</v>
      </c>
      <c r="Y148" s="459">
        <f>META!FD139</f>
        <v>0</v>
      </c>
      <c r="Z148" s="481" t="str">
        <f>META!FE139</f>
        <v>Score</v>
      </c>
      <c r="AA148" s="482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>0 / 55</v>
      </c>
      <c r="O149" s="259" t="str">
        <f>IF(META!AC174&lt;&gt;0,META!AC133&amp;" / "&amp;META!AC174,"")</f>
        <v/>
      </c>
      <c r="P149" s="277">
        <f>IF(META!AB174&lt;&gt;0,META!AB133/META!AB174,"")</f>
        <v>0</v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6" t="str">
        <f>META!FA147</f>
        <v/>
      </c>
      <c r="W156" s="487">
        <f>META!FB147</f>
        <v>0</v>
      </c>
      <c r="X156" s="487">
        <f>META!FC147</f>
        <v>0</v>
      </c>
      <c r="Y156" s="487">
        <f>META!FD147</f>
        <v>0</v>
      </c>
      <c r="Z156" s="487">
        <f>META!FE147</f>
        <v>0</v>
      </c>
      <c r="AA156" s="487">
        <f>META!FF147</f>
        <v>0</v>
      </c>
      <c r="AB156" s="488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7" t="str">
        <f>META!FB148</f>
        <v>Raw Performance</v>
      </c>
      <c r="X157" s="458">
        <f>META!FC148</f>
        <v>0</v>
      </c>
      <c r="Y157" s="459">
        <f>META!FD148</f>
        <v>0</v>
      </c>
      <c r="Z157" s="481" t="str">
        <f>META!FE148</f>
        <v>Score</v>
      </c>
      <c r="AA157" s="482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6" t="str">
        <f>META!FA156</f>
        <v/>
      </c>
      <c r="W165" s="477">
        <f>META!FB156</f>
        <v>0</v>
      </c>
      <c r="X165" s="477">
        <f>META!FC156</f>
        <v>0</v>
      </c>
      <c r="Y165" s="477">
        <f>META!FD156</f>
        <v>0</v>
      </c>
      <c r="Z165" s="477">
        <f>META!FE156</f>
        <v>0</v>
      </c>
      <c r="AA165" s="477">
        <f>META!FF156</f>
        <v>0</v>
      </c>
      <c r="AB165" s="478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89" t="str">
        <f>META!FB157</f>
        <v>Raw Performance</v>
      </c>
      <c r="X166" s="490">
        <f>META!FC157</f>
        <v>0</v>
      </c>
      <c r="Y166" s="491">
        <f>META!FD157</f>
        <v>0</v>
      </c>
      <c r="Z166" s="492" t="str">
        <f>META!FE157</f>
        <v>Score</v>
      </c>
      <c r="AA166" s="493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6" t="str">
        <f>META!FA165</f>
        <v/>
      </c>
      <c r="W174" s="487">
        <f>META!FB165</f>
        <v>0</v>
      </c>
      <c r="X174" s="487">
        <f>META!FC165</f>
        <v>0</v>
      </c>
      <c r="Y174" s="487">
        <f>META!FD165</f>
        <v>0</v>
      </c>
      <c r="Z174" s="487">
        <f>META!FE165</f>
        <v>0</v>
      </c>
      <c r="AA174" s="487">
        <f>META!FF165</f>
        <v>0</v>
      </c>
      <c r="AB174" s="488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7" t="str">
        <f>META!FB166</f>
        <v>Raw Performance</v>
      </c>
      <c r="X175" s="458">
        <f>META!FC166</f>
        <v>0</v>
      </c>
      <c r="Y175" s="459">
        <f>META!FD166</f>
        <v>0</v>
      </c>
      <c r="Z175" s="481" t="str">
        <f>META!FE166</f>
        <v>Score</v>
      </c>
      <c r="AA175" s="482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6" t="str">
        <f>META!FA174</f>
        <v/>
      </c>
      <c r="W183" s="477">
        <f>META!FB174</f>
        <v>0</v>
      </c>
      <c r="X183" s="477">
        <f>META!FC174</f>
        <v>0</v>
      </c>
      <c r="Y183" s="477">
        <f>META!FD174</f>
        <v>0</v>
      </c>
      <c r="Z183" s="477">
        <f>META!FE174</f>
        <v>0</v>
      </c>
      <c r="AA183" s="477">
        <f>META!FF174</f>
        <v>0</v>
      </c>
      <c r="AB183" s="478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89" t="str">
        <f>META!FB175</f>
        <v>Raw Performance</v>
      </c>
      <c r="X184" s="490">
        <f>META!FC175</f>
        <v>0</v>
      </c>
      <c r="Y184" s="491">
        <f>META!FD175</f>
        <v>0</v>
      </c>
      <c r="Z184" s="492" t="str">
        <f>META!FE175</f>
        <v>Score</v>
      </c>
      <c r="AA184" s="493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6" t="str">
        <f>META!FA183</f>
        <v/>
      </c>
      <c r="W192" s="487">
        <f>META!FB183</f>
        <v>0</v>
      </c>
      <c r="X192" s="487">
        <f>META!FC183</f>
        <v>0</v>
      </c>
      <c r="Y192" s="487">
        <f>META!FD183</f>
        <v>0</v>
      </c>
      <c r="Z192" s="487">
        <f>META!FE183</f>
        <v>0</v>
      </c>
      <c r="AA192" s="487">
        <f>META!FF183</f>
        <v>0</v>
      </c>
      <c r="AB192" s="488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7" t="str">
        <f>META!FB184</f>
        <v>Raw Performance</v>
      </c>
      <c r="X193" s="458">
        <f>META!FC184</f>
        <v>0</v>
      </c>
      <c r="Y193" s="459">
        <f>META!FD184</f>
        <v>0</v>
      </c>
      <c r="Z193" s="481" t="str">
        <f>META!FE184</f>
        <v>Score</v>
      </c>
      <c r="AA193" s="482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6" t="str">
        <f>META!FA192</f>
        <v/>
      </c>
      <c r="W201" s="477">
        <f>META!FB192</f>
        <v>0</v>
      </c>
      <c r="X201" s="477">
        <f>META!FC192</f>
        <v>0</v>
      </c>
      <c r="Y201" s="477">
        <f>META!FD192</f>
        <v>0</v>
      </c>
      <c r="Z201" s="477">
        <f>META!FE192</f>
        <v>0</v>
      </c>
      <c r="AA201" s="477">
        <f>META!FF192</f>
        <v>0</v>
      </c>
      <c r="AB201" s="478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89" t="str">
        <f>META!FB193</f>
        <v>Raw Performance</v>
      </c>
      <c r="X202" s="490">
        <f>META!FC193</f>
        <v>0</v>
      </c>
      <c r="Y202" s="491">
        <f>META!FD193</f>
        <v>0</v>
      </c>
      <c r="Z202" s="492" t="str">
        <f>META!FE193</f>
        <v>Score</v>
      </c>
      <c r="AA202" s="493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6" t="str">
        <f>META!FA201</f>
        <v/>
      </c>
      <c r="W210" s="487">
        <f>META!FB201</f>
        <v>0</v>
      </c>
      <c r="X210" s="487">
        <f>META!FC201</f>
        <v>0</v>
      </c>
      <c r="Y210" s="487">
        <f>META!FD201</f>
        <v>0</v>
      </c>
      <c r="Z210" s="487">
        <f>META!FE201</f>
        <v>0</v>
      </c>
      <c r="AA210" s="487">
        <f>META!FF201</f>
        <v>0</v>
      </c>
      <c r="AB210" s="488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7" t="str">
        <f>META!FB202</f>
        <v>Raw Performance</v>
      </c>
      <c r="X211" s="458">
        <f>META!FC202</f>
        <v>0</v>
      </c>
      <c r="Y211" s="459">
        <f>META!FD202</f>
        <v>0</v>
      </c>
      <c r="Z211" s="481" t="str">
        <f>META!FE202</f>
        <v>Score</v>
      </c>
      <c r="AA211" s="482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>
        <f t="shared" si="17"/>
        <v>1</v>
      </c>
      <c r="F224" s="266" t="s">
        <v>447</v>
      </c>
      <c r="G224" s="206">
        <f>IF(META!DA453&lt;&gt;0,META!DA453,"")</f>
        <v>20</v>
      </c>
      <c r="H224" s="253" t="str">
        <f>IF(SUM(META!CY$374:DU$374)&lt;&gt;0,G224/SUM(META!CY$374:DU$374),"")</f>
        <v/>
      </c>
      <c r="I224" s="208" t="str">
        <f>IF(G224&lt;&gt;"",META!CY453&amp;" / "&amp;G224,"")</f>
        <v>0 / 20</v>
      </c>
      <c r="J224" s="206" t="str">
        <f>META!DB453</f>
        <v>20 / 20</v>
      </c>
      <c r="K224" s="207">
        <f>META!DC453</f>
        <v>1</v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>
        <f t="shared" si="17"/>
        <v>1</v>
      </c>
      <c r="F225" s="289" t="s">
        <v>448</v>
      </c>
      <c r="G225" s="149">
        <f>IF(META!DA454&lt;&gt;0,META!DA454,"")</f>
        <v>20</v>
      </c>
      <c r="H225" s="155" t="str">
        <f>IF(SUM(META!CY$374:DU$374)&lt;&gt;0,G225/SUM(META!CY$374:DU$374),"")</f>
        <v/>
      </c>
      <c r="I225" s="151" t="str">
        <f>IF(G225&lt;&gt;"",META!CY454&amp;" / "&amp;G225,"")</f>
        <v>0 / 20</v>
      </c>
      <c r="J225" s="149" t="str">
        <f>META!DB454</f>
        <v>20 / 20</v>
      </c>
      <c r="K225" s="150">
        <f>META!DC454</f>
        <v>1</v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>
        <f t="shared" si="17"/>
        <v>1</v>
      </c>
      <c r="F226" s="266" t="s">
        <v>449</v>
      </c>
      <c r="G226" s="206">
        <f>IF(META!DA455&lt;&gt;0,META!DA455,"")</f>
        <v>20</v>
      </c>
      <c r="H226" s="253" t="str">
        <f>IF(SUM(META!CY$374:DU$374)&lt;&gt;0,G226/SUM(META!CY$374:DU$374),"")</f>
        <v/>
      </c>
      <c r="I226" s="208" t="str">
        <f>IF(G226&lt;&gt;"",META!CY455&amp;" / "&amp;G226,"")</f>
        <v>0 / 20</v>
      </c>
      <c r="J226" s="206" t="str">
        <f>META!DB455</f>
        <v>20 / 20</v>
      </c>
      <c r="K226" s="207">
        <f>META!DC455</f>
        <v>1</v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>0 / 20</v>
      </c>
      <c r="O228" s="259" t="str">
        <f>IF(META!CZ312&lt;&gt;0,META!CZ236&amp;" / "&amp;META!CZ312,"")</f>
        <v/>
      </c>
      <c r="P228" s="277">
        <f>IF(META!CY312&lt;&gt;0,META!CY236/META!CY312,"")</f>
        <v>0</v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>0 / 20</v>
      </c>
      <c r="O229" s="24" t="str">
        <f>IF(META!CZ313&lt;&gt;0,META!CZ237&amp;" / "&amp;META!CZ313,"")</f>
        <v/>
      </c>
      <c r="P229" s="310">
        <f>IF(META!CY313&lt;&gt;0,META!CY237/META!CY313,"")</f>
        <v>0</v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>0 / 20</v>
      </c>
      <c r="O230" s="259" t="str">
        <f>IF(META!CZ314&lt;&gt;0,META!CZ238&amp;" / "&amp;META!CZ314,"")</f>
        <v/>
      </c>
      <c r="P230" s="277">
        <f>IF(META!CY314&lt;&gt;0,META!CY238/META!CY314,"")</f>
        <v>0</v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>
        <f t="shared" si="17"/>
        <v>1</v>
      </c>
      <c r="F238" s="205" t="s">
        <v>395</v>
      </c>
      <c r="G238" s="206">
        <f>IF(META!DA468&lt;&gt;0,META!DA468,"")</f>
        <v>10</v>
      </c>
      <c r="H238" s="253" t="str">
        <f>IF(SUM(META!CY$374:DU$374)&lt;&gt;0,G238/SUM(META!CY$374:DU$374),"")</f>
        <v/>
      </c>
      <c r="I238" s="208" t="str">
        <f>IF(G238&lt;&gt;"",META!CY468&amp;" / "&amp;G238,"")</f>
        <v>0 / 10</v>
      </c>
      <c r="J238" s="206" t="str">
        <f>META!DB468</f>
        <v>10 / 10</v>
      </c>
      <c r="K238" s="207">
        <f>META!DC468</f>
        <v>1</v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>0 / 10</v>
      </c>
      <c r="O238" s="259" t="str">
        <f>IF(META!CZ309&lt;&gt;0,META!CZ233&amp;" / "&amp;META!CZ309,"")</f>
        <v/>
      </c>
      <c r="P238" s="277">
        <f>IF(META!CY309&lt;&gt;0,META!CY233/META!CY309,"")</f>
        <v>0</v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>
        <f t="shared" si="17"/>
        <v>1</v>
      </c>
      <c r="F239" s="148" t="s">
        <v>599</v>
      </c>
      <c r="G239" s="149">
        <f>IF(META!DA469&lt;&gt;0,META!DA469,"")</f>
        <v>40</v>
      </c>
      <c r="H239" s="155" t="str">
        <f>IF(SUM(META!CY$374:DU$374)&lt;&gt;0,G239/SUM(META!CY$374:DU$374),"")</f>
        <v/>
      </c>
      <c r="I239" s="151" t="str">
        <f>IF(G239&lt;&gt;"",META!CY469&amp;" / "&amp;G239,"")</f>
        <v>0 / 40</v>
      </c>
      <c r="J239" s="149" t="str">
        <f>META!DB469</f>
        <v>40 / 40</v>
      </c>
      <c r="K239" s="150">
        <f>META!DC469</f>
        <v>1</v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>0 / 40</v>
      </c>
      <c r="O239" s="24" t="str">
        <f>IF(META!CZ311&lt;&gt;0,META!CZ235&amp;" / "&amp;META!CZ311,"")</f>
        <v/>
      </c>
      <c r="P239" s="310">
        <f>IF(META!CY311&lt;&gt;0,META!CY235/META!CY311,"")</f>
        <v>0</v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>
        <f t="shared" si="17"/>
        <v>1</v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>10 / 10</v>
      </c>
      <c r="K240" s="207">
        <f>META!DC467</f>
        <v>1</v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>0 / 10</v>
      </c>
      <c r="O240" s="259" t="str">
        <f>IF(META!CZ310&lt;&gt;0,META!CZ234&amp;" / "&amp;META!CZ310,"")</f>
        <v/>
      </c>
      <c r="P240" s="277">
        <f>IF(META!CY310&lt;&gt;0,META!CY234/META!CY310,"")</f>
        <v>0</v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30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125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2019-09-02T21:36:28Z</dcterms:modified>
</cp:coreProperties>
</file>