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06182019\"/>
    </mc:Choice>
  </mc:AlternateContent>
  <xr:revisionPtr revIDLastSave="32" documentId="13_ncr:1_{9D5A219D-124D-4F78-8A79-04B51111A376}" xr6:coauthVersionLast="43" xr6:coauthVersionMax="43" xr10:uidLastSave="{DB2CCD6A-6283-4D58-A68D-9058CAFA645C}"/>
  <bookViews>
    <workbookView xWindow="0" yWindow="5310" windowWidth="11985" windowHeight="6150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CZ368" i="8" s="1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DN366" i="8" s="1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DR362" i="8" s="1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CZ339" i="8" s="1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DS336" i="8" s="1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DE370" i="8" s="1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DJ369" i="8" s="1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DF357" i="8" s="1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DJ331" i="8" s="1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DJ327" i="8" s="1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DJ319" i="8" s="1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DE65" i="8" s="1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DH64" i="8" s="1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DE40" i="8" s="1"/>
  <c r="CE40" i="8"/>
  <c r="CD40" i="8"/>
  <c r="CC40" i="8"/>
  <c r="CB40" i="8"/>
  <c r="CA40" i="8"/>
  <c r="BZ40" i="8"/>
  <c r="BY40" i="8"/>
  <c r="BW40" i="8"/>
  <c r="BV40" i="8"/>
  <c r="BU40" i="8"/>
  <c r="BT40" i="8"/>
  <c r="DR40" i="8" s="1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DM15" i="8" s="1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CZ353" i="8"/>
  <c r="DU354" i="8"/>
  <c r="DR335" i="8"/>
  <c r="DQ330" i="8"/>
  <c r="DQ341" i="8"/>
  <c r="DP361" i="8"/>
  <c r="DL357" i="8"/>
  <c r="DE361" i="8"/>
  <c r="DD361" i="8"/>
  <c r="DU325" i="8"/>
  <c r="DU349" i="8"/>
  <c r="DU351" i="8"/>
  <c r="DT340" i="8"/>
  <c r="DQ354" i="8"/>
  <c r="DQ358" i="8"/>
  <c r="DP316" i="8"/>
  <c r="DJ346" i="8"/>
  <c r="DI329" i="8"/>
  <c r="DI370" i="8"/>
  <c r="DE326" i="8"/>
  <c r="DC352" i="8"/>
  <c r="DB34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41" i="8"/>
  <c r="DP369" i="8"/>
  <c r="DO356" i="8"/>
  <c r="DO360" i="8"/>
  <c r="DN343" i="8"/>
  <c r="DN354" i="8"/>
  <c r="DN364" i="8"/>
  <c r="DM343" i="8"/>
  <c r="DM354" i="8"/>
  <c r="DM326" i="8"/>
  <c r="DL349" i="8"/>
  <c r="DL332" i="8"/>
  <c r="DJ360" i="8"/>
  <c r="DJ355" i="8"/>
  <c r="DI343" i="8"/>
  <c r="DG364" i="8"/>
  <c r="DF354" i="8"/>
  <c r="DF356" i="8"/>
  <c r="DF371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AN451" i="16"/>
  <c r="AO451" i="16" s="1"/>
  <c r="EJ514" i="16"/>
  <c r="EK514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EJ278" i="16"/>
  <c r="EK278" i="16" s="1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AN6" i="10"/>
  <c r="AO6" i="10" s="1"/>
  <c r="BZ6" i="10"/>
  <c r="BY196" i="15"/>
  <c r="BZ196" i="15" s="1"/>
  <c r="EJ371" i="15"/>
  <c r="EK371" i="15" s="1"/>
  <c r="FN600" i="16"/>
  <c r="FO600" i="16" s="1"/>
  <c r="BZ12" i="10"/>
  <c r="BY467" i="16"/>
  <c r="BZ467" i="16" s="1"/>
  <c r="BY427" i="16"/>
  <c r="BZ427" i="16" s="1"/>
  <c r="AN383" i="15"/>
  <c r="AO383" i="15" s="1"/>
  <c r="BZ39" i="10"/>
  <c r="BZ27" i="10"/>
  <c r="BZ18" i="10"/>
  <c r="BZ3" i="10"/>
  <c r="EJ548" i="10"/>
  <c r="EK548" i="10" s="1"/>
  <c r="FN338" i="16"/>
  <c r="FO338" i="16" s="1"/>
  <c r="AN443" i="16"/>
  <c r="AO443" i="16" s="1"/>
  <c r="EJ591" i="16"/>
  <c r="EK591" i="16" s="1"/>
  <c r="EJ357" i="16"/>
  <c r="EK357" i="16" s="1"/>
  <c r="AN607" i="16"/>
  <c r="AO607" i="16" s="1"/>
  <c r="BZ42" i="10"/>
  <c r="BZ36" i="10"/>
  <c r="BZ30" i="10"/>
  <c r="AN524" i="10"/>
  <c r="AO524" i="10" s="1"/>
  <c r="AN613" i="16"/>
  <c r="AO613" i="16" s="1"/>
  <c r="FN265" i="16"/>
  <c r="FO265" i="16" s="1"/>
  <c r="AN192" i="15"/>
  <c r="AO192" i="15" s="1"/>
  <c r="EJ180" i="15"/>
  <c r="EK180" i="15" s="1"/>
  <c r="BY640" i="16"/>
  <c r="BZ640" i="16" s="1"/>
  <c r="AN616" i="16"/>
  <c r="AO616" i="16" s="1"/>
  <c r="BY604" i="16"/>
  <c r="BZ604" i="16" s="1"/>
  <c r="EJ604" i="16"/>
  <c r="EK604" i="16" s="1"/>
  <c r="EJ176" i="16"/>
  <c r="EK176" i="16" s="1"/>
  <c r="EJ187" i="15"/>
  <c r="EK187" i="15" s="1"/>
  <c r="AN510" i="16"/>
  <c r="AO510" i="16" s="1"/>
  <c r="FN599" i="16"/>
  <c r="FO599" i="16" s="1"/>
  <c r="AN599" i="16"/>
  <c r="AO599" i="16" s="1"/>
  <c r="EJ611" i="16"/>
  <c r="EK611" i="16" s="1"/>
  <c r="BY347" i="15"/>
  <c r="BZ347" i="15" s="1"/>
  <c r="FN419" i="16"/>
  <c r="FO419" i="16" s="1"/>
  <c r="FN505" i="16"/>
  <c r="FO505" i="16" s="1"/>
  <c r="EJ550" i="16"/>
  <c r="EK550" i="16" s="1"/>
  <c r="BY513" i="16"/>
  <c r="BZ513" i="16" s="1"/>
  <c r="BY376" i="15"/>
  <c r="BZ376" i="15" s="1"/>
  <c r="AO367" i="15"/>
  <c r="BZ44" i="10"/>
  <c r="BZ38" i="10"/>
  <c r="BZ32" i="10"/>
  <c r="BZ26" i="10"/>
  <c r="BZ20" i="10"/>
  <c r="BZ14" i="10"/>
  <c r="BZ8" i="10"/>
  <c r="AN175" i="16"/>
  <c r="AO175" i="16" s="1"/>
  <c r="EJ523" i="10"/>
  <c r="EK523" i="10" s="1"/>
  <c r="EJ505" i="10"/>
  <c r="EK505" i="10" s="1"/>
  <c r="FN290" i="16"/>
  <c r="FO290" i="16" s="1"/>
  <c r="FN266" i="16"/>
  <c r="FO266" i="16" s="1"/>
  <c r="EJ188" i="15"/>
  <c r="EK188" i="15" s="1"/>
  <c r="BY191" i="15"/>
  <c r="BZ191" i="15" s="1"/>
  <c r="AN191" i="15"/>
  <c r="AO191" i="15" s="1"/>
  <c r="EJ280" i="15"/>
  <c r="EK280" i="15" s="1"/>
  <c r="BY283" i="15"/>
  <c r="BZ283" i="15" s="1"/>
  <c r="BY386" i="16"/>
  <c r="BZ386" i="16" s="1"/>
  <c r="AN432" i="16"/>
  <c r="AO432" i="16" s="1"/>
  <c r="EJ444" i="16"/>
  <c r="EK444" i="16" s="1"/>
  <c r="BY428" i="16"/>
  <c r="BZ428" i="16" s="1"/>
  <c r="FN501" i="16"/>
  <c r="FO501" i="16" s="1"/>
  <c r="EJ533" i="16"/>
  <c r="EK533" i="16" s="1"/>
  <c r="BY559" i="16"/>
  <c r="BZ559" i="16" s="1"/>
  <c r="BY505" i="16"/>
  <c r="BZ505" i="16" s="1"/>
  <c r="FN616" i="16"/>
  <c r="FO616" i="16" s="1"/>
  <c r="FN592" i="16"/>
  <c r="FO592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AN544" i="10"/>
  <c r="AO544" i="10" s="1"/>
  <c r="AN532" i="10"/>
  <c r="AO532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EJ295" i="15"/>
  <c r="EK295" i="15" s="1"/>
  <c r="AN374" i="16"/>
  <c r="AO374" i="16" s="1"/>
  <c r="AN350" i="16"/>
  <c r="AO350" i="16" s="1"/>
  <c r="EJ423" i="16"/>
  <c r="EK423" i="16" s="1"/>
  <c r="AN518" i="16"/>
  <c r="AO518" i="16" s="1"/>
  <c r="EJ542" i="16"/>
  <c r="EK542" i="16" s="1"/>
  <c r="EJ506" i="16"/>
  <c r="EK506" i="16" s="1"/>
  <c r="AO501" i="16"/>
  <c r="AN282" i="16"/>
  <c r="AO282" i="16" s="1"/>
  <c r="AN258" i="16"/>
  <c r="AO258" i="16" s="1"/>
  <c r="FN444" i="16"/>
  <c r="FO444" i="16" s="1"/>
  <c r="FN432" i="16"/>
  <c r="FO432" i="16" s="1"/>
  <c r="AN452" i="16"/>
  <c r="AO452" i="16" s="1"/>
  <c r="AN428" i="16"/>
  <c r="AO428" i="16" s="1"/>
  <c r="AN505" i="16"/>
  <c r="AO505" i="16" s="1"/>
  <c r="AN608" i="16"/>
  <c r="AO608" i="16" s="1"/>
  <c r="EJ608" i="16"/>
  <c r="EK608" i="16" s="1"/>
  <c r="EJ584" i="16"/>
  <c r="EK584" i="16" s="1"/>
  <c r="BY584" i="16"/>
  <c r="BZ584" i="16" s="1"/>
  <c r="M104" i="22"/>
  <c r="C8" i="8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DB318" i="8"/>
  <c r="EJ345" i="16"/>
  <c r="EK345" i="16" s="1"/>
  <c r="AN436" i="16"/>
  <c r="AO436" i="16" s="1"/>
  <c r="FN436" i="16"/>
  <c r="FO436" i="16" s="1"/>
  <c r="AN502" i="16"/>
  <c r="AO502" i="16" s="1"/>
  <c r="EJ21" i="10"/>
  <c r="EK21" i="10" s="1"/>
  <c r="BZ21" i="10"/>
  <c r="AN172" i="15"/>
  <c r="AO172" i="15" s="1"/>
  <c r="BY172" i="15"/>
  <c r="BZ172" i="15" s="1"/>
  <c r="BY290" i="16"/>
  <c r="BZ290" i="16" s="1"/>
  <c r="BY207" i="15"/>
  <c r="BZ207" i="15" s="1"/>
  <c r="BU14" i="5"/>
  <c r="BZ80" i="8" s="1"/>
  <c r="AF210" i="8"/>
  <c r="AR210" i="8"/>
  <c r="AX212" i="8"/>
  <c r="CJ165" i="8"/>
  <c r="DR8" i="8"/>
  <c r="I118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I352" i="8"/>
  <c r="DN353" i="8"/>
  <c r="DD355" i="8"/>
  <c r="DP359" i="8"/>
  <c r="S118" i="8"/>
  <c r="DN9" i="8"/>
  <c r="M180" i="8"/>
  <c r="DH342" i="8"/>
  <c r="DH354" i="8"/>
  <c r="DH366" i="8"/>
  <c r="V118" i="8"/>
  <c r="DK9" i="8"/>
  <c r="DN321" i="8"/>
  <c r="DC330" i="8"/>
  <c r="DG6" i="8"/>
  <c r="EJ283" i="15"/>
  <c r="EK283" i="15" s="1"/>
  <c r="BY97" i="15"/>
  <c r="BZ97" i="15" s="1"/>
  <c r="BY442" i="10"/>
  <c r="BZ442" i="10" s="1"/>
  <c r="EJ438" i="10"/>
  <c r="EK438" i="10" s="1"/>
  <c r="BY438" i="10"/>
  <c r="BZ438" i="10" s="1"/>
  <c r="EJ504" i="10"/>
  <c r="EK504" i="10" s="1"/>
  <c r="BY504" i="10"/>
  <c r="BZ504" i="10" s="1"/>
  <c r="BY261" i="16"/>
  <c r="BZ261" i="16" s="1"/>
  <c r="EJ300" i="15"/>
  <c r="EK300" i="15" s="1"/>
  <c r="AN300" i="15"/>
  <c r="AO300" i="15" s="1"/>
  <c r="BY293" i="15"/>
  <c r="BZ293" i="15" s="1"/>
  <c r="BY252" i="15"/>
  <c r="BZ252" i="15" s="1"/>
  <c r="EJ252" i="15"/>
  <c r="EK252" i="15" s="1"/>
  <c r="EJ525" i="16"/>
  <c r="EK525" i="16" s="1"/>
  <c r="FN521" i="16"/>
  <c r="FO521" i="16" s="1"/>
  <c r="FN518" i="16"/>
  <c r="FO518" i="16" s="1"/>
  <c r="EJ518" i="16"/>
  <c r="EK518" i="16" s="1"/>
  <c r="AN368" i="15"/>
  <c r="AO368" i="15" s="1"/>
  <c r="EJ339" i="15"/>
  <c r="EK339" i="15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EJ379" i="10"/>
  <c r="EK379" i="10" s="1"/>
  <c r="BY279" i="15"/>
  <c r="BZ279" i="15" s="1"/>
  <c r="EJ448" i="16"/>
  <c r="EK448" i="16" s="1"/>
  <c r="BY518" i="16"/>
  <c r="BZ518" i="16" s="1"/>
  <c r="BY599" i="10"/>
  <c r="BZ599" i="10" s="1"/>
  <c r="BY358" i="10"/>
  <c r="BZ358" i="10" s="1"/>
  <c r="FN291" i="16"/>
  <c r="FO291" i="16" s="1"/>
  <c r="AN184" i="15"/>
  <c r="AO184" i="15" s="1"/>
  <c r="AN597" i="10"/>
  <c r="AO597" i="10" s="1"/>
  <c r="EJ454" i="10"/>
  <c r="EK454" i="10" s="1"/>
  <c r="AN454" i="10"/>
  <c r="AO454" i="10" s="1"/>
  <c r="EJ220" i="15"/>
  <c r="EK220" i="15" s="1"/>
  <c r="AN220" i="15"/>
  <c r="AO220" i="15" s="1"/>
  <c r="BY514" i="16"/>
  <c r="BZ514" i="16" s="1"/>
  <c r="AN514" i="16"/>
  <c r="AO51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EJ371" i="10"/>
  <c r="EK371" i="10" s="1"/>
  <c r="BY371" i="10"/>
  <c r="BZ371" i="10" s="1"/>
  <c r="BY150" i="16"/>
  <c r="BZ150" i="16" s="1"/>
  <c r="EJ16" i="10"/>
  <c r="EK16" i="10" s="1"/>
  <c r="BY434" i="10"/>
  <c r="BZ434" i="10" s="1"/>
  <c r="AN272" i="15"/>
  <c r="AO272" i="15" s="1"/>
  <c r="BY272" i="15"/>
  <c r="BZ272" i="15" s="1"/>
  <c r="FN440" i="16"/>
  <c r="FO440" i="16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CZ326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EJ605" i="16"/>
  <c r="EK605" i="16" s="1"/>
  <c r="AN366" i="16"/>
  <c r="AO366" i="16" s="1"/>
  <c r="BY526" i="16"/>
  <c r="BZ526" i="16" s="1"/>
  <c r="FN526" i="16"/>
  <c r="FO526" i="16" s="1"/>
  <c r="AN584" i="16"/>
  <c r="AO584" i="16" s="1"/>
  <c r="FN584" i="16"/>
  <c r="FO584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T501" i="5"/>
  <c r="CF79" i="8" s="1"/>
  <c r="AN36" i="10"/>
  <c r="AO36" i="10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J326" i="8"/>
  <c r="DS342" i="8"/>
  <c r="DG334" i="8"/>
  <c r="DR317" i="8"/>
  <c r="CZ334" i="8"/>
  <c r="DB349" i="8"/>
  <c r="BI258" i="8"/>
  <c r="BI245" i="8"/>
  <c r="BI255" i="8"/>
  <c r="AH211" i="8"/>
  <c r="BI237" i="8"/>
  <c r="BI235" i="8"/>
  <c r="BI219" i="8"/>
  <c r="BI198" i="8"/>
  <c r="BI290" i="8"/>
  <c r="BI218" i="8"/>
  <c r="BI175" i="8"/>
  <c r="BI189" i="8"/>
  <c r="BI278" i="8"/>
  <c r="BI283" i="8"/>
  <c r="BI236" i="8"/>
  <c r="BI238" i="8"/>
  <c r="BI291" i="8"/>
  <c r="BI250" i="8"/>
  <c r="BI240" i="8"/>
  <c r="BI256" i="8"/>
  <c r="CH375" i="8"/>
  <c r="BI180" i="8"/>
  <c r="BI313" i="8"/>
  <c r="BI282" i="8"/>
  <c r="BI246" i="8"/>
  <c r="BI244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CZ40" i="8"/>
  <c r="AQ922" i="3"/>
  <c r="AQ846" i="3"/>
  <c r="AX209" i="8"/>
  <c r="GE46" i="8"/>
  <c r="GE39" i="8"/>
  <c r="GE21" i="8"/>
  <c r="GE48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07" i="8"/>
  <c r="CT18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87" i="8"/>
  <c r="CT194" i="8"/>
  <c r="CT211" i="8"/>
  <c r="CT200" i="8"/>
  <c r="CT167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195" i="8"/>
  <c r="CT16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20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68" i="8"/>
  <c r="CT170" i="8"/>
  <c r="CT242" i="8"/>
  <c r="CT288" i="8"/>
  <c r="EB75" i="8"/>
  <c r="EB74" i="8"/>
  <c r="ET151" i="8"/>
  <c r="D66" i="22"/>
  <c r="D78" i="22"/>
  <c r="D83" i="22"/>
  <c r="D87" i="22"/>
  <c r="EJ362" i="15" l="1"/>
  <c r="EK362" i="15" s="1"/>
  <c r="BY512" i="16"/>
  <c r="BZ512" i="16" s="1"/>
  <c r="EJ544" i="16"/>
  <c r="EK544" i="16" s="1"/>
  <c r="EJ512" i="16"/>
  <c r="EK512" i="16" s="1"/>
  <c r="BY212" i="16"/>
  <c r="BZ212" i="16" s="1"/>
  <c r="BY343" i="10"/>
  <c r="BZ343" i="10" s="1"/>
  <c r="AN15" i="15"/>
  <c r="AO15" i="15" s="1"/>
  <c r="AN343" i="10"/>
  <c r="AO343" i="10" s="1"/>
  <c r="EJ7" i="15"/>
  <c r="EK7" i="15" s="1"/>
  <c r="EJ17" i="10"/>
  <c r="EK17" i="10" s="1"/>
  <c r="BY23" i="15"/>
  <c r="BZ23" i="15" s="1"/>
  <c r="EJ383" i="10"/>
  <c r="EK383" i="10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P10" i="22" s="1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CY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N14" i="22" s="1"/>
  <c r="C151" i="8"/>
  <c r="P17" i="22" s="1"/>
  <c r="C154" i="8"/>
  <c r="C157" i="8"/>
  <c r="P24" i="22" s="1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P6" i="22" s="1"/>
  <c r="C144" i="8"/>
  <c r="C107" i="8"/>
  <c r="C109" i="8"/>
  <c r="C111" i="8"/>
  <c r="C153" i="8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1" i="8"/>
  <c r="DA210" i="8"/>
  <c r="DA180" i="8"/>
  <c r="DA182" i="8"/>
  <c r="DA209" i="8"/>
  <c r="DA206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83" i="8"/>
  <c r="C218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8" i="8"/>
  <c r="CY80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N127" i="22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0" i="22"/>
  <c r="P20" i="22"/>
  <c r="N29" i="22"/>
  <c r="P7" i="22"/>
  <c r="P8" i="22"/>
  <c r="N8" i="22"/>
  <c r="P12" i="22"/>
  <c r="N12" i="22"/>
  <c r="N264" i="22" s="1"/>
  <c r="N23" i="22"/>
  <c r="N5" i="22"/>
  <c r="N254" i="22" s="1"/>
  <c r="P5" i="22"/>
  <c r="N9" i="22"/>
  <c r="P21" i="22"/>
  <c r="N21" i="22"/>
  <c r="P28" i="22"/>
  <c r="P14" i="22"/>
  <c r="N18" i="22"/>
  <c r="P18" i="22"/>
  <c r="N10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BZ150" i="8" l="1"/>
  <c r="BZ302" i="8" s="1"/>
  <c r="P26" i="22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AB92" i="8"/>
  <c r="AB174" i="8" s="1"/>
  <c r="CA150" i="8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D233" i="8" s="1"/>
  <c r="G233" i="8" s="1"/>
  <c r="K27" i="22" s="1"/>
  <c r="E27" i="22" s="1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CY374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D228" i="8" s="1"/>
  <c r="F228" i="8" s="1"/>
  <c r="J22" i="22" s="1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CZ146" i="8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CO31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C419" i="16"/>
  <c r="E419" i="16" s="1"/>
  <c r="DR159" i="8"/>
  <c r="DU161" i="8"/>
  <c r="DU313" i="8" s="1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B229" i="8" s="1"/>
  <c r="AD101" i="8"/>
  <c r="AB223" i="8" s="1"/>
  <c r="DN70" i="8"/>
  <c r="BP222" i="8"/>
  <c r="CC376" i="8"/>
  <c r="DB7" i="8"/>
  <c r="DB376" i="8" s="1"/>
  <c r="AD115" i="8"/>
  <c r="AB238" i="8" s="1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AB221" i="8" s="1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AB218" i="8" s="1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R106" i="22" s="1"/>
  <c r="S106" i="22" s="1"/>
  <c r="Q125" i="22"/>
  <c r="Q256" i="22" s="1"/>
  <c r="O129" i="22"/>
  <c r="Q112" i="22"/>
  <c r="R112" i="22" s="1"/>
  <c r="S112" i="22" s="1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DA151" i="8"/>
  <c r="DA303" i="8" s="1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R127" i="22"/>
  <c r="S127" i="22" s="1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7" i="22"/>
  <c r="S27" i="22" s="1"/>
  <c r="R23" i="22"/>
  <c r="S23" i="22" s="1"/>
  <c r="R18" i="22"/>
  <c r="S18" i="22" s="1"/>
  <c r="R13" i="22"/>
  <c r="S13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Q52" i="22"/>
  <c r="O52" i="22"/>
  <c r="Q54" i="22"/>
  <c r="O54" i="22"/>
  <c r="C753" i="16"/>
  <c r="E753" i="16" s="1"/>
  <c r="C90" i="16"/>
  <c r="FB26" i="8" s="1"/>
  <c r="W29" i="22" s="1"/>
  <c r="F90" i="16"/>
  <c r="FE8" i="8" s="1"/>
  <c r="Z11" i="22" s="1"/>
  <c r="FV4" i="8"/>
  <c r="C90" i="10"/>
  <c r="E90" i="10" s="1"/>
  <c r="F90" i="10"/>
  <c r="E262" i="8"/>
  <c r="P62" i="22"/>
  <c r="N62" i="22"/>
  <c r="E254" i="8"/>
  <c r="N54" i="22"/>
  <c r="P54" i="22"/>
  <c r="F253" i="10"/>
  <c r="N145" i="22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CY161" i="8"/>
  <c r="BZ313" i="8"/>
  <c r="P149" i="22"/>
  <c r="N149" i="22"/>
  <c r="CZ161" i="8"/>
  <c r="CZ313" i="8" s="1"/>
  <c r="CA313" i="8"/>
  <c r="CA302" i="8"/>
  <c r="C88" i="16"/>
  <c r="FB24" i="8" s="1"/>
  <c r="W27" i="22" s="1"/>
  <c r="CZ159" i="8"/>
  <c r="CZ311" i="8" s="1"/>
  <c r="CA311" i="8"/>
  <c r="O141" i="22"/>
  <c r="Q56" i="22"/>
  <c r="O56" i="22"/>
  <c r="BZ314" i="8"/>
  <c r="F88" i="10"/>
  <c r="FZ4" i="8" s="1"/>
  <c r="C88" i="10"/>
  <c r="E88" i="10" s="1"/>
  <c r="FU3" i="8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CZ154" i="8"/>
  <c r="CZ306" i="8" s="1"/>
  <c r="F87" i="10"/>
  <c r="C87" i="10"/>
  <c r="FX3" i="8"/>
  <c r="F338" i="15"/>
  <c r="H338" i="15" s="1"/>
  <c r="FX12" i="8" s="1"/>
  <c r="F89" i="16"/>
  <c r="CY177" i="8" l="1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P213" i="22" s="1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I128" i="22" s="1"/>
  <c r="R113" i="22"/>
  <c r="S113" i="22" s="1"/>
  <c r="DH151" i="8"/>
  <c r="DD151" i="8"/>
  <c r="AD241" i="8"/>
  <c r="G129" i="22" s="1"/>
  <c r="I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I124" i="22" s="1"/>
  <c r="AD232" i="8"/>
  <c r="G120" i="22" s="1"/>
  <c r="I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H303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GA53" i="8"/>
  <c r="GA68" i="8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N213" i="22"/>
  <c r="CY376" i="8"/>
  <c r="CY312" i="8"/>
  <c r="P228" i="22" s="1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CY229" i="8"/>
  <c r="CY191" i="8"/>
  <c r="CY207" i="8"/>
  <c r="CY179" i="8"/>
  <c r="CY266" i="8"/>
  <c r="CY296" i="8"/>
  <c r="CY213" i="8"/>
  <c r="N212" i="22" s="1"/>
  <c r="CY286" i="8"/>
  <c r="CY182" i="8"/>
  <c r="CY243" i="8"/>
  <c r="N161" i="22" s="1"/>
  <c r="CY228" i="8"/>
  <c r="CY314" i="8"/>
  <c r="CY302" i="8"/>
  <c r="P226" i="22" s="1"/>
  <c r="CY313" i="8"/>
  <c r="N205" i="22"/>
  <c r="R115" i="22"/>
  <c r="S115" i="22" s="1"/>
  <c r="CY299" i="8"/>
  <c r="N243" i="22" s="1"/>
  <c r="CY311" i="8"/>
  <c r="CY216" i="8"/>
  <c r="CY234" i="8"/>
  <c r="P240" i="22" s="1"/>
  <c r="CY174" i="8"/>
  <c r="N170" i="22" s="1"/>
  <c r="CY262" i="8"/>
  <c r="CY198" i="8"/>
  <c r="CY242" i="8"/>
  <c r="CY278" i="8"/>
  <c r="CY197" i="8"/>
  <c r="P195" i="22" s="1"/>
  <c r="CY280" i="8"/>
  <c r="CY184" i="8"/>
  <c r="P181" i="22" s="1"/>
  <c r="CY210" i="8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P192" i="22" s="1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P170" i="22"/>
  <c r="N214" i="22"/>
  <c r="N173" i="22"/>
  <c r="P187" i="22"/>
  <c r="N209" i="22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P173" i="22"/>
  <c r="N187" i="22"/>
  <c r="FE6" i="8"/>
  <c r="Z9" i="22" s="1"/>
  <c r="CY149" i="8"/>
  <c r="CY301" i="8" s="1"/>
  <c r="FJ11" i="8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P182" i="22" s="1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N240" i="22"/>
  <c r="F589" i="16"/>
  <c r="R104" i="22"/>
  <c r="S104" i="22" s="1"/>
  <c r="AD225" i="8"/>
  <c r="G113" i="22" s="1"/>
  <c r="I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97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L301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AC222" i="8"/>
  <c r="AE222" i="8" s="1"/>
  <c r="J110" i="22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E6" i="15"/>
  <c r="FD79" i="8" s="1"/>
  <c r="Y88" i="22" s="1"/>
  <c r="FB25" i="8"/>
  <c r="W28" i="22" s="1"/>
  <c r="H6" i="15"/>
  <c r="FJ36" i="8"/>
  <c r="FJ35" i="8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F221" i="8"/>
  <c r="J15" i="22" s="1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FZ68" i="8"/>
  <c r="G260" i="22"/>
  <c r="I17" i="22"/>
  <c r="I260" i="22" s="1"/>
  <c r="L29" i="22"/>
  <c r="L16" i="22"/>
  <c r="D16" i="22" s="1"/>
  <c r="L9" i="22"/>
  <c r="FB18" i="8"/>
  <c r="W21" i="22" s="1"/>
  <c r="O228" i="22"/>
  <c r="Q228" i="22"/>
  <c r="FQ7" i="8"/>
  <c r="H589" i="16"/>
  <c r="FQ14" i="8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H506" i="10"/>
  <c r="GE14" i="8" s="1"/>
  <c r="L34" i="22"/>
  <c r="I34" i="22"/>
  <c r="E751" i="16"/>
  <c r="C755" i="16"/>
  <c r="E755" i="16" s="1"/>
  <c r="Q238" i="22"/>
  <c r="O238" i="22"/>
  <c r="O232" i="22"/>
  <c r="Q232" i="22"/>
  <c r="H340" i="15"/>
  <c r="FX14" i="8" s="1"/>
  <c r="FX7" i="8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N229" i="22"/>
  <c r="P229" i="22"/>
  <c r="O100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 s="1"/>
  <c r="AB11" i="22" s="1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H340" i="16"/>
  <c r="FN14" i="8" s="1"/>
  <c r="FD6" i="8" l="1"/>
  <c r="Y9" i="22" s="1"/>
  <c r="FJ20" i="8"/>
  <c r="FJ44" i="8" s="1"/>
  <c r="FJ23" i="8"/>
  <c r="FJ47" i="8" s="1"/>
  <c r="FD8" i="8"/>
  <c r="Y11" i="22" s="1"/>
  <c r="FJ22" i="8"/>
  <c r="FJ46" i="8" s="1"/>
  <c r="FJ21" i="8"/>
  <c r="FJ45" i="8" s="1"/>
  <c r="N226" i="22"/>
  <c r="FJ27" i="8"/>
  <c r="P230" i="22"/>
  <c r="N238" i="22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F223" i="8"/>
  <c r="K111" i="22" s="1"/>
  <c r="E111" i="22" s="1"/>
  <c r="AE234" i="8"/>
  <c r="J122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GB54" i="8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AF239" i="8"/>
  <c r="K127" i="22" s="1"/>
  <c r="E127" i="22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41" i="8"/>
  <c r="J129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R243" i="22" s="1"/>
  <c r="S243" i="22" s="1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AE238" i="8"/>
  <c r="J126" i="22" s="1"/>
  <c r="J266" i="22" s="1"/>
  <c r="K266" i="22"/>
  <c r="E266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20" i="8"/>
  <c r="J108" i="22" s="1"/>
  <c r="AF227" i="8"/>
  <c r="K115" i="22" s="1"/>
  <c r="E115" i="22" s="1"/>
  <c r="AE230" i="8"/>
  <c r="J118" i="22" s="1"/>
  <c r="AF236" i="8"/>
  <c r="K124" i="22" s="1"/>
  <c r="E124" i="22" s="1"/>
  <c r="I109" i="22"/>
  <c r="AE245" i="8"/>
  <c r="J133" i="22" s="1"/>
  <c r="AE247" i="8"/>
  <c r="J135" i="22" s="1"/>
  <c r="AF232" i="8"/>
  <c r="K120" i="22" s="1"/>
  <c r="E120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R215" i="22" s="1"/>
  <c r="S215" i="22" s="1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R244" i="22" s="1"/>
  <c r="S244" i="22" s="1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R185" i="22" s="1"/>
  <c r="S185" i="22" s="1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R167" i="22" s="1"/>
  <c r="S167" i="22" s="1"/>
  <c r="O167" i="22"/>
  <c r="DA396" i="8"/>
  <c r="DA412" i="8"/>
  <c r="O183" i="22"/>
  <c r="Q183" i="22"/>
  <c r="R183" i="22" s="1"/>
  <c r="S183" i="22" s="1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R201" i="22" s="1"/>
  <c r="S201" i="22" s="1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R199" i="22" s="1"/>
  <c r="S199" i="22" s="1"/>
  <c r="Q158" i="22"/>
  <c r="R158" i="22" s="1"/>
  <c r="S158" i="22" s="1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R197" i="22" s="1"/>
  <c r="S197" i="22" s="1"/>
  <c r="DA426" i="8"/>
  <c r="R228" i="22"/>
  <c r="S228" i="22" s="1"/>
  <c r="AE216" i="8"/>
  <c r="J104" i="22" s="1"/>
  <c r="BE383" i="8"/>
  <c r="CY401" i="8"/>
  <c r="DA448" i="8"/>
  <c r="Q219" i="22"/>
  <c r="R219" i="22" s="1"/>
  <c r="S219" i="22" s="1"/>
  <c r="O219" i="22"/>
  <c r="Q184" i="22"/>
  <c r="R184" i="22" s="1"/>
  <c r="S184" i="22" s="1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R198" i="22" s="1"/>
  <c r="S198" i="22" s="1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R190" i="22" s="1"/>
  <c r="S190" i="22" s="1"/>
  <c r="CY403" i="8"/>
  <c r="DA409" i="8"/>
  <c r="Q180" i="22"/>
  <c r="O180" i="22"/>
  <c r="DA417" i="8"/>
  <c r="O188" i="22"/>
  <c r="Q188" i="22"/>
  <c r="R188" i="22" s="1"/>
  <c r="S188" i="22" s="1"/>
  <c r="CY446" i="8"/>
  <c r="CY428" i="8"/>
  <c r="O233" i="22"/>
  <c r="Q233" i="22"/>
  <c r="R233" i="22" s="1"/>
  <c r="S233" i="22" s="1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AF240" i="8"/>
  <c r="K128" i="22" s="1"/>
  <c r="E128" i="22" s="1"/>
  <c r="F262" i="8"/>
  <c r="J61" i="22" s="1"/>
  <c r="F261" i="8"/>
  <c r="J60" i="22" s="1"/>
  <c r="G254" i="8"/>
  <c r="K53" i="22" s="1"/>
  <c r="E53" i="22" s="1"/>
  <c r="AE261" i="8"/>
  <c r="J148" i="22" s="1"/>
  <c r="AE231" i="8"/>
  <c r="J119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AE243" i="8"/>
  <c r="J131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GB53" i="8" l="1"/>
  <c r="GB55" i="8" s="1"/>
  <c r="GB70" i="8" s="1"/>
  <c r="GD54" i="8"/>
  <c r="FD9" i="8"/>
  <c r="Y12" i="22" s="1"/>
  <c r="FM26" i="8"/>
  <c r="FJ26" i="8"/>
  <c r="FJ29" i="8"/>
  <c r="GD56" i="8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FJ55" i="8"/>
  <c r="FK55" i="8" s="1"/>
  <c r="FM55" i="8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DB457" i="8"/>
  <c r="J228" i="22" s="1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GD53" i="8" l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56" i="8" l="1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<sst xmlns="http://schemas.openxmlformats.org/spreadsheetml/2006/main" count="25365" uniqueCount="677">
  <si>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</si>
  <si>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</si>
  <si>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</si>
  <si>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</si>
  <si>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</si>
  <si>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</si>
  <si>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</si>
  <si>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</si>
  <si>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</si>
  <si>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</si>
  <si>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</si>
  <si>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</si>
  <si>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</si>
  <si>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</si>
  <si>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</si>
  <si>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</si>
  <si>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</si>
  <si>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</si>
  <si>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</si>
  <si>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</si>
  <si>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</si>
  <si>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</si>
  <si>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</si>
  <si>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</si>
  <si>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</si>
  <si>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</si>
  <si>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</si>
  <si>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</si>
  <si>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</si>
  <si>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</si>
  <si>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</si>
  <si>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</si>
  <si>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</si>
  <si>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</si>
  <si>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</si>
  <si>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</si>
  <si>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</si>
  <si>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</si>
  <si>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</si>
  <si>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</si>
  <si>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</si>
  <si>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</si>
  <si>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</si>
  <si>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</si>
  <si>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</si>
  <si>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</si>
  <si>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</si>
  <si>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</si>
  <si>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</si>
  <si>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</si>
  <si>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</si>
  <si>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</si>
  <si>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</si>
  <si>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</si>
  <si>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</si>
  <si>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</si>
  <si>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</si>
  <si>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</si>
  <si>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</si>
  <si>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</si>
  <si>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</si>
  <si>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</si>
  <si>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</si>
  <si>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</si>
  <si>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</si>
  <si>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</si>
  <si>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</si>
  <si>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</si>
  <si>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</si>
  <si>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</si>
  <si>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</si>
  <si>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</si>
  <si>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</si>
  <si>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</si>
  <si>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</si>
  <si>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</si>
  <si>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</si>
  <si>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</si>
  <si>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</si>
  <si>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</si>
  <si>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</si>
  <si>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</si>
  <si>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</si>
  <si>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</si>
  <si>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</si>
  <si>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</si>
  <si>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</si>
  <si>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</si>
  <si>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</si>
  <si>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</si>
  <si>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</si>
  <si>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</si>
  <si>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</si>
  <si>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</si>
  <si>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</si>
  <si>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</si>
  <si>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</si>
  <si>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</si>
  <si>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</si>
  <si>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</si>
  <si>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</si>
  <si>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</si>
  <si>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</si>
  <si>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</si>
  <si>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</si>
  <si>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</si>
  <si>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</si>
  <si>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</si>
  <si>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</si>
  <si>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</si>
  <si>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</si>
  <si>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</si>
  <si>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</si>
  <si>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</si>
  <si>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</si>
  <si>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</si>
  <si>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</si>
  <si>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</si>
  <si>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</si>
  <si>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</si>
  <si>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</si>
  <si>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</si>
  <si>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</si>
  <si>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</si>
  <si>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</si>
  <si>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</si>
  <si>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</si>
  <si>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</si>
  <si>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</si>
  <si>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</si>
  <si>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</si>
  <si>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</si>
  <si>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</si>
  <si>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</si>
  <si>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</si>
  <si>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</si>
  <si>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</si>
  <si>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</si>
  <si>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</si>
  <si>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</si>
  <si>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</si>
  <si>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</si>
  <si>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</si>
  <si>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</si>
  <si>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</si>
  <si>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</si>
  <si>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</si>
  <si>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</si>
  <si>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</si>
  <si>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</si>
  <si>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</si>
  <si>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</si>
  <si>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</si>
  <si>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</si>
  <si>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</si>
  <si>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</si>
  <si>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</si>
  <si>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</si>
  <si>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</si>
  <si>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</si>
  <si>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</si>
  <si>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</si>
  <si>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</si>
  <si>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</si>
  <si>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</si>
  <si>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</si>
  <si>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</si>
  <si>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</si>
  <si>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</si>
  <si>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</si>
  <si>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</si>
  <si>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</si>
  <si>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</si>
  <si>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</si>
  <si>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</si>
  <si>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</si>
  <si>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</si>
  <si>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</si>
  <si>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</si>
  <si>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</si>
  <si>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</si>
  <si>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</si>
  <si>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</si>
  <si>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</si>
  <si>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</si>
  <si>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</si>
  <si>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</si>
  <si>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</si>
  <si>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</si>
  <si>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</si>
  <si>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</si>
  <si>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</si>
  <si>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</si>
  <si>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</si>
  <si>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</si>
  <si>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</si>
  <si>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</si>
  <si>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</si>
  <si>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</si>
  <si>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</si>
  <si>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</si>
  <si>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</si>
  <si>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</si>
  <si>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</si>
  <si>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</si>
  <si>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</si>
  <si>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</si>
  <si>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</si>
  <si>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</si>
  <si>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</si>
  <si>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</si>
  <si>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</si>
  <si>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</si>
  <si>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</si>
  <si>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</si>
  <si>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</si>
  <si>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</si>
  <si>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</si>
  <si>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</si>
  <si>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</si>
  <si>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</si>
  <si>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</si>
  <si>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</si>
  <si>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</si>
  <si>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</si>
  <si>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</si>
  <si>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</si>
  <si>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</si>
  <si>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</si>
  <si>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</si>
  <si>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</si>
  <si>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</si>
  <si>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</si>
  <si>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</si>
  <si>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</si>
  <si>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</si>
  <si>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</si>
  <si>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</si>
  <si>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</si>
  <si>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</si>
  <si>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</si>
  <si>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</si>
  <si>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</si>
  <si>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</si>
  <si>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</si>
  <si>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</si>
  <si>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</si>
  <si>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</si>
  <si>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</si>
  <si>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</si>
  <si>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</si>
  <si>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</si>
  <si>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</si>
  <si>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</si>
  <si>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</si>
  <si>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</si>
  <si>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</si>
  <si>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</si>
  <si>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</si>
  <si>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</si>
  <si>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</si>
  <si>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</si>
  <si>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</si>
  <si>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</si>
  <si>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</si>
  <si>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</si>
  <si>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</si>
  <si>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</si>
  <si>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</si>
  <si>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</si>
  <si>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</si>
  <si>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</si>
  <si>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</si>
  <si>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</si>
  <si>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</si>
  <si>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</si>
  <si>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</si>
  <si>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</si>
  <si>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</si>
  <si>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</si>
  <si>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</si>
  <si>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</si>
  <si>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</si>
  <si>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</si>
  <si>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</si>
  <si>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</si>
  <si>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</si>
  <si>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</si>
  <si>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</si>
  <si>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</si>
  <si>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</si>
  <si>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</si>
  <si>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</si>
  <si>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</si>
  <si>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</si>
  <si>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</si>
  <si>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</si>
  <si>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</si>
  <si>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</si>
  <si>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</si>
  <si>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</si>
  <si>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</si>
  <si>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</si>
  <si>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</si>
  <si>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</si>
  <si>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</si>
  <si>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</si>
  <si>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</si>
  <si>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</si>
  <si>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</si>
  <si>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</si>
  <si>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</si>
  <si>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</si>
  <si>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</si>
  <si>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</si>
  <si>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</si>
  <si>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</si>
  <si>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</si>
  <si>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</si>
  <si>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</si>
  <si>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</si>
  <si>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</si>
  <si>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</si>
  <si>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</si>
  <si>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</si>
  <si>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</si>
  <si>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</si>
  <si>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</si>
  <si>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</si>
  <si>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</si>
  <si>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</si>
  <si>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</si>
  <si>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</si>
  <si>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</si>
  <si>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</si>
  <si>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</si>
  <si>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</si>
  <si>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</si>
  <si>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</si>
  <si>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</si>
  <si>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</si>
  <si>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</si>
  <si>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</si>
  <si>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</si>
  <si>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</si>
  <si>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</si>
  <si>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</si>
  <si>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</si>
  <si>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</si>
  <si>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</si>
  <si>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</si>
  <si>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</si>
  <si>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</si>
  <si>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</si>
  <si>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</si>
  <si>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</si>
  <si>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</si>
  <si>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</si>
  <si>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</si>
  <si>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</si>
  <si>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</si>
  <si>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</si>
  <si>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</si>
  <si>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</si>
  <si>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</si>
  <si>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</si>
  <si>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</si>
  <si>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</si>
  <si>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</si>
  <si>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</si>
  <si>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</si>
  <si>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</si>
  <si>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</si>
  <si>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</si>
  <si>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</si>
  <si>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</si>
  <si>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</si>
  <si>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</si>
  <si>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</si>
  <si>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</si>
  <si>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</si>
  <si>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</si>
  <si>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</si>
  <si>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</si>
  <si>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</si>
  <si>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</si>
  <si>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</si>
  <si>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</si>
  <si>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</si>
  <si>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</si>
  <si>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</si>
  <si>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</si>
  <si>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</si>
  <si>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</si>
  <si>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</si>
  <si>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</si>
  <si>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</si>
  <si>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</si>
  <si>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</si>
  <si>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</si>
  <si>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</si>
  <si>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</si>
  <si>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</si>
  <si>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</si>
  <si>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</si>
  <si>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</si>
  <si>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</si>
  <si>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</si>
  <si>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</si>
  <si>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</si>
  <si>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</si>
  <si>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</si>
  <si>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</si>
  <si>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</si>
  <si>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</si>
  <si>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</si>
  <si>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</si>
  <si>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</si>
  <si>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</si>
  <si>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</si>
  <si>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</si>
  <si>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</si>
  <si>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</si>
  <si>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</si>
  <si>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</si>
  <si>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</si>
  <si>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</si>
  <si>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</si>
  <si>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</si>
  <si>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</si>
  <si>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</si>
  <si>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</si>
  <si>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</si>
  <si>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</si>
  <si>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</si>
  <si>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</si>
  <si>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</si>
  <si>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</si>
  <si>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</si>
  <si>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</si>
  <si>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</si>
  <si>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</si>
  <si>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</si>
  <si>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</si>
  <si>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</si>
  <si>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</si>
  <si>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</si>
  <si>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</si>
  <si>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</si>
  <si>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</si>
  <si>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</si>
  <si>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</si>
  <si>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</si>
  <si>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</si>
  <si>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</si>
  <si>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</si>
  <si>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</si>
  <si>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</si>
  <si>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</si>
  <si>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</si>
  <si>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</si>
  <si>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</si>
  <si>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</si>
  <si>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</si>
  <si>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</si>
  <si>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</si>
  <si>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</si>
  <si>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</si>
  <si>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</si>
  <si>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</si>
  <si>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</si>
  <si>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</si>
  <si>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</si>
  <si>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</si>
  <si>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</si>
  <si>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</si>
  <si>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</si>
  <si>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</si>
  <si>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</si>
  <si>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</si>
  <si>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</si>
  <si>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</si>
  <si>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</si>
  <si>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</si>
  <si>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</si>
  <si>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</si>
  <si>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</si>
  <si>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</si>
  <si>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</si>
  <si>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</si>
  <si>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</si>
  <si>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</si>
  <si>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</si>
  <si>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</si>
  <si>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</si>
  <si>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</si>
  <si>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</si>
  <si>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</si>
  <si>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</si>
  <si>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</si>
  <si>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</si>
  <si>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</si>
  <si>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</si>
  <si>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</si>
  <si>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</si>
  <si>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</si>
  <si>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</si>
  <si>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</si>
  <si>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</si>
  <si>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</si>
  <si>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</si>
  <si>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</si>
  <si>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</si>
  <si>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</si>
  <si>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</si>
  <si>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</si>
  <si>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</si>
  <si>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</si>
  <si>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</si>
  <si>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</si>
  <si>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</si>
  <si>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</si>
  <si>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</si>
  <si>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</si>
  <si>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</si>
  <si>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</si>
  <si>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</si>
  <si>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</si>
  <si>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</si>
  <si>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</si>
  <si>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</si>
  <si>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</si>
  <si>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</si>
  <si>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</si>
  <si>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</si>
  <si>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</si>
  <si>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</si>
  <si>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</si>
  <si>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</si>
  <si>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</si>
  <si>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</si>
  <si>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</si>
  <si>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</si>
  <si>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</si>
  <si>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</si>
  <si>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</si>
  <si>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</si>
  <si>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</si>
  <si>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</si>
  <si>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</si>
  <si>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</si>
  <si>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</si>
  <si>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</si>
  <si>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</si>
  <si>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</si>
  <si>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</si>
  <si>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</si>
  <si>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</si>
  <si>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</si>
  <si>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</si>
  <si>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</si>
  <si>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</si>
  <si>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</si>
  <si>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</si>
  <si>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</si>
  <si>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</si>
  <si>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</si>
  <si>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</si>
  <si>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</si>
  <si>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</si>
  <si>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</si>
  <si>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</si>
  <si>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</si>
  <si>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</si>
  <si>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</si>
  <si>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</si>
  <si>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</si>
  <si>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</si>
  <si>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</si>
  <si>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</si>
  <si>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</si>
  <si>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</si>
  <si>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</si>
  <si>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</si>
  <si>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</si>
  <si>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</si>
  <si>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</si>
  <si>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</si>
  <si>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</si>
  <si>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</si>
  <si>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</si>
  <si>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</si>
  <si>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</si>
  <si>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</si>
  <si>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</si>
  <si>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</si>
  <si>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</si>
  <si>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</si>
  <si>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</si>
  <si>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</si>
  <si>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</si>
  <si>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</si>
  <si>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</si>
  <si>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</si>
  <si>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</si>
  <si>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</si>
  <si>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</si>
  <si>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</si>
  <si>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</si>
  <si>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</si>
  <si>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</si>
  <si>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</si>
  <si>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</si>
  <si>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</si>
  <si>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</si>
  <si>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</si>
  <si>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</si>
  <si>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</si>
  <si>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</si>
  <si>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</si>
  <si>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</si>
  <si>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</si>
  <si>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</si>
  <si>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</si>
  <si>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</si>
  <si>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</si>
  <si>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</si>
  <si>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</si>
  <si>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</si>
  <si>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</si>
  <si>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</si>
  <si>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</si>
  <si>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</si>
  <si>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</si>
  <si>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</si>
  <si>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</si>
  <si>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</si>
  <si>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</si>
  <si>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</si>
  <si>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</si>
  <si>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</si>
  <si>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</si>
  <si>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</si>
  <si>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</si>
  <si>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</si>
  <si>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</si>
  <si>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</si>
  <si>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</si>
  <si>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</si>
  <si>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</si>
  <si>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</si>
  <si>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</si>
  <si>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</si>
  <si>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</si>
  <si>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</si>
  <si>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</si>
  <si>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</si>
  <si>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</si>
  <si>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</si>
  <si>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</si>
  <si>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</si>
  <si>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</si>
  <si>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</si>
  <si>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</si>
  <si>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</si>
  <si>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</si>
  <si>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</si>
  <si>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</si>
  <si>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</si>
  <si>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</si>
  <si>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</si>
  <si>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</si>
  <si>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</si>
  <si>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</si>
  <si>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</si>
  <si>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</si>
  <si>
    <t>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</si>
</sst>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1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40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219" zoomScale="55" zoomScaleNormal="55" workbookViewId="0">
      <selection activeCell="D7" sqref="D7:E283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205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43634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2" t="s">
        <v>603</v>
      </c>
      <c r="AC6" s="362"/>
      <c r="AE6" s="351" t="s">
        <v>673</v>
      </c>
    </row>
    <row r="7" spans="1:36" x14ac:dyDescent="0.45">
      <c r="A7" s="355" t="s">
        <v>158</v>
      </c>
      <c r="B7" s="19">
        <v>1</v>
      </c>
      <c r="C7" s="172" t="s">
        <v>160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1</v>
      </c>
      <c r="AI7" t="b">
        <v>0</v>
      </c>
      <c r="AJ7" s="8" t="s">
        <v>674</v>
      </c>
    </row>
    <row r="8" spans="1:36" x14ac:dyDescent="0.45">
      <c r="A8" s="355"/>
      <c r="B8" s="19">
        <v>2</v>
      </c>
      <c r="C8" s="172" t="s">
        <v>164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5"/>
      <c r="B9" s="19">
        <v>3</v>
      </c>
      <c r="C9" s="172" t="s">
        <v>160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5"/>
      <c r="B10" s="19">
        <v>4</v>
      </c>
      <c r="C10" s="172" t="s">
        <v>165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5"/>
      <c r="B11" s="19">
        <v>5</v>
      </c>
      <c r="C11" s="172" t="s">
        <v>162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5"/>
      <c r="B12" s="19">
        <v>6</v>
      </c>
      <c r="C12" s="172" t="s">
        <v>165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5"/>
      <c r="B13" s="19">
        <v>7</v>
      </c>
      <c r="C13" s="172" t="s">
        <v>159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5"/>
      <c r="B14" s="19">
        <v>8</v>
      </c>
      <c r="C14" s="172" t="s">
        <v>165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5"/>
      <c r="B15" s="19">
        <v>9</v>
      </c>
      <c r="C15" s="172" t="s">
        <v>159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5"/>
      <c r="B16" s="19">
        <v>10</v>
      </c>
      <c r="C16" s="172" t="s">
        <v>163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5"/>
      <c r="B17" s="19">
        <v>11</v>
      </c>
      <c r="C17" s="172" t="s">
        <v>159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5"/>
      <c r="B18" s="19">
        <v>12</v>
      </c>
      <c r="C18" s="172" t="s">
        <v>165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5"/>
      <c r="B19" s="19">
        <v>13</v>
      </c>
      <c r="C19" s="172" t="s">
        <v>160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5"/>
      <c r="B20" s="19">
        <v>14</v>
      </c>
      <c r="C20" s="172" t="s">
        <v>164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5"/>
      <c r="B21" s="19">
        <v>15</v>
      </c>
      <c r="C21" s="172" t="s">
        <v>160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5"/>
      <c r="B22" s="19">
        <v>16</v>
      </c>
      <c r="C22" s="172" t="s">
        <v>165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5"/>
      <c r="B23" s="19">
        <v>17</v>
      </c>
      <c r="C23" s="172" t="s">
        <v>159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5"/>
      <c r="B24" s="19">
        <v>18</v>
      </c>
      <c r="C24" s="172" t="s">
        <v>164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5"/>
      <c r="B25" s="19">
        <v>19</v>
      </c>
      <c r="C25" s="172" t="s">
        <v>159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5"/>
      <c r="B26" s="19">
        <v>20</v>
      </c>
      <c r="C26" s="172" t="s">
        <v>163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5"/>
      <c r="B27" s="19">
        <v>21</v>
      </c>
      <c r="C27" s="172" t="s">
        <v>160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5"/>
      <c r="B28" s="19">
        <v>22</v>
      </c>
      <c r="C28" s="172" t="s">
        <v>165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5"/>
      <c r="B29" s="19">
        <v>23</v>
      </c>
      <c r="C29" s="172" t="s">
        <v>159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5"/>
      <c r="B30" s="19">
        <v>24</v>
      </c>
      <c r="C30" s="172" t="s">
        <v>163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5"/>
      <c r="B31" s="19">
        <v>25</v>
      </c>
      <c r="C31" s="172" t="s">
        <v>162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5"/>
      <c r="B32" s="19">
        <v>26</v>
      </c>
      <c r="C32" s="172" t="s">
        <v>163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5"/>
      <c r="B33" s="19">
        <v>27</v>
      </c>
      <c r="C33" s="172" t="s">
        <v>162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5"/>
      <c r="B34" s="19">
        <v>28</v>
      </c>
      <c r="C34" s="172" t="s">
        <v>163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5"/>
      <c r="B35" s="19">
        <v>29</v>
      </c>
      <c r="C35" s="172" t="s">
        <v>159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5"/>
      <c r="B36" s="19">
        <v>30</v>
      </c>
      <c r="C36" s="172" t="s">
        <v>164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5"/>
      <c r="B37" s="19">
        <v>31</v>
      </c>
      <c r="C37" s="172" t="s">
        <v>162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5"/>
      <c r="B38" s="19">
        <v>32</v>
      </c>
      <c r="C38" s="172" t="s">
        <v>164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5"/>
      <c r="B39" s="19">
        <v>33</v>
      </c>
      <c r="C39" s="172" t="s">
        <v>162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5"/>
      <c r="B40" s="19">
        <v>34</v>
      </c>
      <c r="C40" s="172" t="s">
        <v>165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5"/>
      <c r="B41" s="19">
        <v>35</v>
      </c>
      <c r="C41" s="172" t="s">
        <v>159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5"/>
      <c r="B42" s="19">
        <v>36</v>
      </c>
      <c r="C42" s="172" t="s">
        <v>164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5"/>
      <c r="B43" s="19">
        <v>37</v>
      </c>
      <c r="C43" s="172" t="s">
        <v>161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5"/>
      <c r="B44" s="19">
        <v>38</v>
      </c>
      <c r="C44" s="172" t="s">
        <v>164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5"/>
      <c r="B45" s="19">
        <v>39</v>
      </c>
      <c r="C45" s="172" t="s">
        <v>161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5"/>
      <c r="B46" s="19">
        <v>40</v>
      </c>
      <c r="C46" s="172" t="s">
        <v>166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5"/>
      <c r="B47" s="19">
        <v>41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5"/>
      <c r="B48" s="19">
        <v>42</v>
      </c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5"/>
      <c r="B49" s="19">
        <v>43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5"/>
      <c r="B50" s="19">
        <v>44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5"/>
      <c r="B51" s="19">
        <v>45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5"/>
      <c r="B52" s="19">
        <v>46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5"/>
      <c r="B53" s="19">
        <v>47</v>
      </c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5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5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5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5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5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6" t="s">
        <v>601</v>
      </c>
      <c r="B59" s="20">
        <v>1</v>
      </c>
      <c r="C59" s="173" t="s">
        <v>160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7"/>
      <c r="B60" s="20">
        <v>2</v>
      </c>
      <c r="C60" s="173" t="s">
        <v>166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7"/>
      <c r="B61" s="20">
        <v>3</v>
      </c>
      <c r="C61" s="173" t="s">
        <v>159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7"/>
      <c r="B62" s="20">
        <v>4</v>
      </c>
      <c r="C62" s="173" t="s">
        <v>163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7"/>
      <c r="B63" s="20">
        <v>5</v>
      </c>
      <c r="C63" s="173" t="s">
        <v>161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7"/>
      <c r="B64" s="20">
        <v>6</v>
      </c>
      <c r="C64" s="173" t="s">
        <v>163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7"/>
      <c r="B65" s="20">
        <v>7</v>
      </c>
      <c r="C65" s="173" t="s">
        <v>160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7"/>
      <c r="B66" s="20">
        <v>8</v>
      </c>
      <c r="C66" s="173" t="s">
        <v>166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7"/>
      <c r="B67" s="20">
        <v>9</v>
      </c>
      <c r="C67" s="173" t="s">
        <v>159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7"/>
      <c r="B68" s="20">
        <v>10</v>
      </c>
      <c r="C68" s="173" t="s">
        <v>164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7"/>
      <c r="B69" s="20">
        <v>11</v>
      </c>
      <c r="C69" s="173" t="s">
        <v>159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7"/>
      <c r="B70" s="20">
        <v>12</v>
      </c>
      <c r="C70" s="173" t="s">
        <v>163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7"/>
      <c r="B71" s="20">
        <v>13</v>
      </c>
      <c r="C71" s="173" t="s">
        <v>162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7"/>
      <c r="B72" s="20">
        <v>14</v>
      </c>
      <c r="C72" s="173" t="s">
        <v>163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7"/>
      <c r="B73" s="20">
        <v>15</v>
      </c>
      <c r="C73" s="173" t="s">
        <v>160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7"/>
      <c r="B74" s="20">
        <v>16</v>
      </c>
      <c r="C74" s="173" t="s">
        <v>165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7"/>
      <c r="B75" s="20">
        <v>17</v>
      </c>
      <c r="C75" s="173" t="s">
        <v>162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7"/>
      <c r="B76" s="20">
        <v>18</v>
      </c>
      <c r="C76" s="173" t="s">
        <v>163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7"/>
      <c r="B77" s="20">
        <v>19</v>
      </c>
      <c r="C77" s="173" t="s">
        <v>161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7"/>
      <c r="B78" s="20">
        <v>20</v>
      </c>
      <c r="C78" s="173" t="s">
        <v>166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7"/>
      <c r="B79" s="20">
        <v>21</v>
      </c>
      <c r="C79" s="173" t="s">
        <v>160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7"/>
      <c r="B80" s="20">
        <v>22</v>
      </c>
      <c r="C80" s="173" t="s">
        <v>166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7"/>
      <c r="B81" s="20">
        <v>23</v>
      </c>
      <c r="C81" s="173" t="s">
        <v>161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7"/>
      <c r="B82" s="20">
        <v>24</v>
      </c>
      <c r="C82" s="173" t="s">
        <v>163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7"/>
      <c r="B83" s="20">
        <v>25</v>
      </c>
      <c r="C83" s="173" t="s">
        <v>160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7"/>
      <c r="B84" s="20">
        <v>26</v>
      </c>
      <c r="C84" s="173" t="s">
        <v>166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7"/>
      <c r="B85" s="20">
        <v>27</v>
      </c>
      <c r="C85" s="173" t="s">
        <v>162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7"/>
      <c r="B86" s="20">
        <v>28</v>
      </c>
      <c r="C86" s="173" t="s">
        <v>164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7"/>
      <c r="B87" s="20">
        <v>29</v>
      </c>
      <c r="C87" s="173" t="s">
        <v>159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7"/>
      <c r="B88" s="20">
        <v>30</v>
      </c>
      <c r="C88" s="173" t="s">
        <v>165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7"/>
      <c r="B89" s="20">
        <v>31</v>
      </c>
      <c r="C89" s="173" t="s">
        <v>161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7"/>
      <c r="B90" s="20">
        <v>32</v>
      </c>
      <c r="C90" s="173" t="s">
        <v>163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7"/>
      <c r="B91" s="20">
        <v>33</v>
      </c>
      <c r="C91" s="173" t="s">
        <v>160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7"/>
      <c r="B92" s="20">
        <v>34</v>
      </c>
      <c r="C92" s="173" t="s">
        <v>165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7"/>
      <c r="B93" s="20">
        <v>35</v>
      </c>
      <c r="C93" s="173" t="s">
        <v>162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7"/>
      <c r="B94" s="20">
        <v>36</v>
      </c>
      <c r="C94" s="173" t="s">
        <v>164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7"/>
      <c r="B95" s="20">
        <v>37</v>
      </c>
      <c r="C95" s="173" t="s">
        <v>161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7"/>
      <c r="B96" s="20">
        <v>38</v>
      </c>
      <c r="C96" s="173" t="s">
        <v>163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7"/>
      <c r="B97" s="20">
        <v>39</v>
      </c>
      <c r="C97" s="173" t="s">
        <v>162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7"/>
      <c r="B98" s="20">
        <v>40</v>
      </c>
      <c r="C98" s="173" t="s">
        <v>166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7"/>
      <c r="B99" s="20">
        <v>41</v>
      </c>
      <c r="C99" s="173" t="s">
        <v>162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7"/>
      <c r="B100" s="20">
        <v>42</v>
      </c>
      <c r="C100" s="173" t="s">
        <v>163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7"/>
      <c r="B101" s="20">
        <v>43</v>
      </c>
      <c r="C101" s="173" t="s">
        <v>160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7"/>
      <c r="B102" s="20">
        <v>44</v>
      </c>
      <c r="C102" s="173" t="s">
        <v>166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7"/>
      <c r="B103" s="20">
        <v>45</v>
      </c>
      <c r="C103" s="173" t="s">
        <v>160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7"/>
      <c r="B104" s="20">
        <v>46</v>
      </c>
      <c r="C104" s="173" t="s">
        <v>163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7"/>
      <c r="B105" s="20">
        <v>47</v>
      </c>
      <c r="C105" s="173" t="s">
        <v>161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7"/>
      <c r="B106" s="20">
        <v>48</v>
      </c>
      <c r="C106" s="173" t="s">
        <v>164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7"/>
      <c r="B107" s="20">
        <v>49</v>
      </c>
      <c r="C107" s="173" t="s">
        <v>159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7"/>
      <c r="B108" s="20">
        <v>50</v>
      </c>
      <c r="C108" s="173" t="s">
        <v>165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7"/>
      <c r="B109" s="20">
        <v>51</v>
      </c>
      <c r="C109" s="173" t="s">
        <v>159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7"/>
      <c r="B110" s="20">
        <v>52</v>
      </c>
      <c r="C110" s="173" t="s">
        <v>164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7"/>
      <c r="B111" s="20">
        <v>53</v>
      </c>
      <c r="C111" s="173" t="s">
        <v>159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7"/>
      <c r="B112" s="20">
        <v>54</v>
      </c>
      <c r="C112" s="173" t="s">
        <v>165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7"/>
      <c r="B113" s="20">
        <v>55</v>
      </c>
      <c r="C113" s="173" t="s">
        <v>159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7"/>
      <c r="B114" s="20">
        <v>56</v>
      </c>
      <c r="C114" s="173" t="s">
        <v>166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7"/>
      <c r="B115" s="20">
        <v>57</v>
      </c>
      <c r="C115" s="173" t="s">
        <v>162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7"/>
      <c r="B116" s="20">
        <v>58</v>
      </c>
      <c r="C116" s="173" t="s">
        <v>166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7"/>
      <c r="B117" s="20">
        <v>59</v>
      </c>
      <c r="C117" s="173" t="s">
        <v>159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7"/>
      <c r="B118" s="20">
        <v>60</v>
      </c>
      <c r="C118" s="173" t="s">
        <v>166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7"/>
      <c r="B119" s="20">
        <v>61</v>
      </c>
      <c r="C119" s="173" t="s">
        <v>161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7"/>
      <c r="B120" s="20">
        <v>62</v>
      </c>
      <c r="C120" s="173" t="s">
        <v>165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7"/>
      <c r="B121" s="20">
        <v>63</v>
      </c>
      <c r="C121" s="173" t="s">
        <v>159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7"/>
      <c r="B122" s="20">
        <v>64</v>
      </c>
      <c r="C122" s="173" t="s">
        <v>166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7"/>
      <c r="B123" s="20">
        <v>65</v>
      </c>
      <c r="C123" s="173" t="s">
        <v>160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7"/>
      <c r="B124" s="20">
        <v>66</v>
      </c>
      <c r="C124" s="173" t="s">
        <v>163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7"/>
      <c r="B125" s="20">
        <v>67</v>
      </c>
      <c r="C125" s="173" t="s">
        <v>159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7"/>
      <c r="B126" s="20">
        <v>68</v>
      </c>
      <c r="C126" s="173" t="s">
        <v>164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7"/>
      <c r="B127" s="20">
        <v>69</v>
      </c>
      <c r="C127" s="173" t="s">
        <v>159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7"/>
      <c r="B128" s="20">
        <v>70</v>
      </c>
      <c r="C128" s="173" t="s">
        <v>165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7"/>
      <c r="B129" s="20">
        <v>71</v>
      </c>
      <c r="C129" s="173" t="s">
        <v>161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7"/>
      <c r="B130" s="20">
        <v>72</v>
      </c>
      <c r="C130" s="173" t="s">
        <v>166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7"/>
      <c r="B131" s="20">
        <v>73</v>
      </c>
      <c r="C131" s="173" t="s">
        <v>162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7"/>
      <c r="B132" s="20">
        <v>74</v>
      </c>
      <c r="C132" s="173" t="s">
        <v>164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8"/>
      <c r="B133" s="20">
        <v>75</v>
      </c>
      <c r="C133" s="173" t="s">
        <v>161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59" t="s">
        <v>168</v>
      </c>
      <c r="B134" s="21">
        <v>1</v>
      </c>
      <c r="C134" s="187" t="s">
        <v>161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0"/>
      <c r="B135" s="21">
        <v>2</v>
      </c>
      <c r="C135" s="187" t="s">
        <v>170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0"/>
      <c r="B136" s="21">
        <v>3</v>
      </c>
      <c r="C136" s="187" t="s">
        <v>161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0"/>
      <c r="B137" s="21">
        <v>4</v>
      </c>
      <c r="C137" s="187" t="s">
        <v>164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0"/>
      <c r="B138" s="21">
        <v>5</v>
      </c>
      <c r="C138" s="187" t="s">
        <v>169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0"/>
      <c r="B139" s="21">
        <v>6</v>
      </c>
      <c r="C139" s="187" t="s">
        <v>166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0"/>
      <c r="B140" s="21">
        <v>7</v>
      </c>
      <c r="C140" s="187" t="s">
        <v>169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0"/>
      <c r="B141" s="21">
        <v>8</v>
      </c>
      <c r="C141" s="187" t="s">
        <v>165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0"/>
      <c r="B142" s="21">
        <v>9</v>
      </c>
      <c r="C142" s="187" t="s">
        <v>161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0"/>
      <c r="B143" s="21">
        <v>10</v>
      </c>
      <c r="C143" s="187" t="s">
        <v>170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0"/>
      <c r="B144" s="21">
        <v>11</v>
      </c>
      <c r="C144" s="187" t="s">
        <v>161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0"/>
      <c r="B145" s="21">
        <v>12</v>
      </c>
      <c r="C145" s="187" t="s">
        <v>163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0"/>
      <c r="B146" s="21">
        <v>13</v>
      </c>
      <c r="C146" s="187" t="s">
        <v>160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0"/>
      <c r="B147" s="21">
        <v>14</v>
      </c>
      <c r="C147" s="187" t="s">
        <v>165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0"/>
      <c r="B148" s="21">
        <v>15</v>
      </c>
      <c r="C148" s="187" t="s">
        <v>169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0"/>
      <c r="B149" s="21">
        <v>16</v>
      </c>
      <c r="C149" s="187" t="s">
        <v>164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0"/>
      <c r="B150" s="21">
        <v>17</v>
      </c>
      <c r="C150" s="187" t="s">
        <v>160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0"/>
      <c r="B151" s="21">
        <v>18</v>
      </c>
      <c r="C151" s="187" t="s">
        <v>166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0"/>
      <c r="B152" s="21">
        <v>19</v>
      </c>
      <c r="C152" s="187" t="s">
        <v>162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0"/>
      <c r="B153" s="21">
        <v>20</v>
      </c>
      <c r="C153" s="187" t="s">
        <v>163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0"/>
      <c r="B154" s="21">
        <v>21</v>
      </c>
      <c r="C154" s="187" t="s">
        <v>160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0"/>
      <c r="B155" s="21">
        <v>22</v>
      </c>
      <c r="C155" s="187" t="s">
        <v>166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0"/>
      <c r="B156" s="21">
        <v>23</v>
      </c>
      <c r="C156" s="187" t="s">
        <v>162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0"/>
      <c r="B157" s="21">
        <v>24</v>
      </c>
      <c r="C157" s="187" t="s">
        <v>163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0"/>
      <c r="B158" s="21">
        <v>25</v>
      </c>
      <c r="C158" s="187" t="s">
        <v>160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0"/>
      <c r="B159" s="21">
        <v>26</v>
      </c>
      <c r="C159" s="187" t="s">
        <v>164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0"/>
      <c r="B160" s="21">
        <v>27</v>
      </c>
      <c r="C160" s="187" t="s">
        <v>159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0"/>
      <c r="B161" s="21">
        <v>28</v>
      </c>
      <c r="C161" s="187" t="s">
        <v>165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0"/>
      <c r="B162" s="21">
        <v>29</v>
      </c>
      <c r="C162" s="187" t="s">
        <v>162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0"/>
      <c r="B163" s="21">
        <v>30</v>
      </c>
      <c r="C163" s="187" t="s">
        <v>166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0"/>
      <c r="B164" s="21">
        <v>31</v>
      </c>
      <c r="C164" s="187" t="s">
        <v>676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0"/>
      <c r="B165" s="21">
        <v>32</v>
      </c>
      <c r="C165" s="187" t="s">
        <v>163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0"/>
      <c r="B166" s="21">
        <v>33</v>
      </c>
      <c r="C166" s="187" t="s">
        <v>162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0"/>
      <c r="B167" s="21">
        <v>34</v>
      </c>
      <c r="C167" s="187" t="s">
        <v>170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0"/>
      <c r="B168" s="21">
        <v>35</v>
      </c>
      <c r="C168" s="187" t="s">
        <v>160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0"/>
      <c r="B169" s="21">
        <v>36</v>
      </c>
      <c r="C169" s="187" t="s">
        <v>163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0"/>
      <c r="B170" s="21">
        <v>37</v>
      </c>
      <c r="C170" s="187" t="s">
        <v>169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0"/>
      <c r="B171" s="21">
        <v>38</v>
      </c>
      <c r="C171" s="187" t="s">
        <v>164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0"/>
      <c r="B172" s="21">
        <v>39</v>
      </c>
      <c r="C172" s="187" t="s">
        <v>169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0"/>
      <c r="B173" s="21">
        <v>40</v>
      </c>
      <c r="C173" s="187" t="s">
        <v>166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0"/>
      <c r="B174" s="21">
        <v>41</v>
      </c>
      <c r="C174" s="187" t="s">
        <v>160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0"/>
      <c r="B175" s="21">
        <v>42</v>
      </c>
      <c r="C175" s="187" t="s">
        <v>164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0"/>
      <c r="B176" s="21">
        <v>43</v>
      </c>
      <c r="C176" s="187" t="s">
        <v>160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0"/>
      <c r="B177" s="21">
        <v>44</v>
      </c>
      <c r="C177" s="187" t="s">
        <v>164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0"/>
      <c r="B178" s="21">
        <v>45</v>
      </c>
      <c r="C178" s="187" t="s">
        <v>162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0"/>
      <c r="B179" s="21">
        <v>46</v>
      </c>
      <c r="C179" s="187" t="s">
        <v>163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0"/>
      <c r="B180" s="21">
        <v>47</v>
      </c>
      <c r="C180" s="187" t="s">
        <v>676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0"/>
      <c r="B181" s="21">
        <v>48</v>
      </c>
      <c r="C181" s="187" t="s">
        <v>163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0"/>
      <c r="B182" s="21">
        <v>49</v>
      </c>
      <c r="C182" s="187" t="s">
        <v>162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0"/>
      <c r="B183" s="21">
        <v>50</v>
      </c>
      <c r="C183" s="187" t="s">
        <v>165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0"/>
      <c r="B184" s="21">
        <v>51</v>
      </c>
      <c r="C184" s="187" t="s">
        <v>169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0"/>
      <c r="B185" s="21">
        <v>52</v>
      </c>
      <c r="C185" s="187" t="s">
        <v>164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0"/>
      <c r="B186" s="21">
        <v>53</v>
      </c>
      <c r="C186" s="187" t="s">
        <v>161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0"/>
      <c r="B187" s="21">
        <v>54</v>
      </c>
      <c r="C187" s="187" t="s">
        <v>170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0"/>
      <c r="B188" s="21">
        <v>55</v>
      </c>
      <c r="C188" s="187" t="s">
        <v>161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0"/>
      <c r="B189" s="21">
        <v>56</v>
      </c>
      <c r="C189" s="187" t="s">
        <v>165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0"/>
      <c r="B190" s="21">
        <v>57</v>
      </c>
      <c r="C190" s="187" t="s">
        <v>162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0"/>
      <c r="B191" s="21">
        <v>58</v>
      </c>
      <c r="C191" s="187" t="s">
        <v>166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0"/>
      <c r="B192" s="21">
        <v>59</v>
      </c>
      <c r="C192" s="187" t="s">
        <v>162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0"/>
      <c r="B193" s="341">
        <v>60</v>
      </c>
      <c r="C193" s="342" t="s">
        <v>164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0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0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0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0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0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0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0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0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0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0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0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0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0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0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0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0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0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0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0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1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4" t="s">
        <v>659</v>
      </c>
      <c r="B214" s="22">
        <v>1</v>
      </c>
      <c r="C214" s="188" t="s">
        <v>160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4"/>
      <c r="B215" s="22">
        <v>2</v>
      </c>
      <c r="C215" s="188" t="s">
        <v>165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4"/>
      <c r="B216" s="22">
        <v>3</v>
      </c>
      <c r="C216" s="188" t="s">
        <v>162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4"/>
      <c r="B217" s="22">
        <v>4</v>
      </c>
      <c r="C217" s="188" t="s">
        <v>166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4"/>
      <c r="B218" s="22">
        <v>5</v>
      </c>
      <c r="C218" s="188" t="s">
        <v>161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4"/>
      <c r="B219" s="22">
        <v>6</v>
      </c>
      <c r="C219" s="188" t="s">
        <v>163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4"/>
      <c r="B220" s="22">
        <v>7</v>
      </c>
      <c r="C220" s="188" t="s">
        <v>161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4"/>
      <c r="B221" s="22">
        <v>8</v>
      </c>
      <c r="C221" s="188" t="s">
        <v>166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4"/>
      <c r="B222" s="22">
        <v>9</v>
      </c>
      <c r="C222" s="188" t="s">
        <v>162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4"/>
      <c r="B223" s="22">
        <v>10</v>
      </c>
      <c r="C223" s="188" t="s">
        <v>165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4"/>
      <c r="B224" s="22">
        <v>11</v>
      </c>
      <c r="C224" s="188" t="s">
        <v>159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4"/>
      <c r="B225" s="22">
        <v>12</v>
      </c>
      <c r="C225" s="188" t="s">
        <v>166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4"/>
      <c r="B226" s="22">
        <v>13</v>
      </c>
      <c r="C226" s="188" t="s">
        <v>160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4"/>
      <c r="B227" s="22">
        <v>14</v>
      </c>
      <c r="C227" s="188" t="s">
        <v>165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4"/>
      <c r="B228" s="22">
        <v>15</v>
      </c>
      <c r="C228" s="188" t="s">
        <v>160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4"/>
      <c r="B229" s="22">
        <v>16</v>
      </c>
      <c r="C229" s="188" t="s">
        <v>164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4"/>
      <c r="B230" s="22">
        <v>17</v>
      </c>
      <c r="C230" s="188" t="s">
        <v>162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4"/>
      <c r="B231" s="22">
        <v>18</v>
      </c>
      <c r="C231" s="188" t="s">
        <v>164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4"/>
      <c r="B232" s="22">
        <v>19</v>
      </c>
      <c r="C232" s="188" t="s">
        <v>162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4"/>
      <c r="B233" s="22">
        <v>20</v>
      </c>
      <c r="C233" s="188" t="s">
        <v>166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4"/>
      <c r="B234" s="22">
        <v>21</v>
      </c>
      <c r="C234" s="188" t="s">
        <v>161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4"/>
      <c r="B235" s="22">
        <v>22</v>
      </c>
      <c r="C235" s="188" t="s">
        <v>165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4"/>
      <c r="B236" s="22">
        <v>23</v>
      </c>
      <c r="C236" s="188" t="s">
        <v>162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4"/>
      <c r="B237" s="22">
        <v>24</v>
      </c>
      <c r="C237" s="188" t="s">
        <v>163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4"/>
      <c r="B238" s="22">
        <v>25</v>
      </c>
      <c r="C238" s="188" t="s">
        <v>161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4"/>
      <c r="B239" s="22">
        <v>26</v>
      </c>
      <c r="C239" s="188" t="s">
        <v>164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4"/>
      <c r="B240" s="22">
        <v>27</v>
      </c>
      <c r="C240" s="188" t="s">
        <v>160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4"/>
      <c r="B241" s="22">
        <v>28</v>
      </c>
      <c r="C241" s="188" t="s">
        <v>166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4"/>
      <c r="B242" s="22">
        <v>29</v>
      </c>
      <c r="C242" s="188" t="s">
        <v>161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4"/>
      <c r="B243" s="22">
        <v>30</v>
      </c>
      <c r="C243" s="188" t="s">
        <v>164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4"/>
      <c r="B244" s="22">
        <v>31</v>
      </c>
      <c r="C244" s="188" t="s">
        <v>159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4"/>
      <c r="B245" s="22">
        <v>32</v>
      </c>
      <c r="C245" s="188" t="s">
        <v>164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4"/>
      <c r="B246" s="22">
        <v>33</v>
      </c>
      <c r="C246" s="188" t="s">
        <v>160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4"/>
      <c r="B247" s="22">
        <v>34</v>
      </c>
      <c r="C247" s="188" t="s">
        <v>164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4"/>
      <c r="B248" s="22">
        <v>35</v>
      </c>
      <c r="C248" s="188" t="s">
        <v>161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4"/>
      <c r="B249" s="22">
        <v>36</v>
      </c>
      <c r="C249" s="188" t="s">
        <v>166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4"/>
      <c r="B250" s="22">
        <v>37</v>
      </c>
      <c r="C250" s="188" t="s">
        <v>161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4"/>
      <c r="B251" s="22">
        <v>38</v>
      </c>
      <c r="C251" s="188" t="s">
        <v>164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4"/>
      <c r="B252" s="22">
        <v>39</v>
      </c>
      <c r="C252" s="188" t="s">
        <v>162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4"/>
      <c r="B253" s="22">
        <v>40</v>
      </c>
      <c r="C253" s="188" t="s">
        <v>166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 t="b">
        <v>0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A02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 t="b">
        <v>0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 t="b">
        <v>0</v>
      </c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 t="b">
        <v>1</v>
      </c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 t="b">
        <v>0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 t="b">
        <v>0</v>
      </c>
      <c r="AI10" s="9"/>
      <c r="AK10" s="27">
        <f>ROWS(AD5:AD56)-COUNTBLANK(B5:B56)</f>
        <v>0</v>
      </c>
      <c r="AL10" s="27">
        <f>COUNTIF(AG5:AG56,"FALSE")</f>
        <v>6</v>
      </c>
      <c r="AM10" s="27">
        <f>AK10-AL10</f>
        <v>-6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 t="b">
        <v>0</v>
      </c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 t="s">
        <v>639</v>
      </c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 t="s">
        <v>639</v>
      </c>
      <c r="AI14" s="9"/>
      <c r="AK14" s="26" t="s">
        <v>358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 t="s">
        <v>639</v>
      </c>
      <c r="AI15" s="9"/>
      <c r="AK15" s="26" t="s">
        <v>359</v>
      </c>
      <c r="AL15" s="29">
        <f>IF(ISNUMBER(SEARCH("A",A6)),COUNTIF(AG5:AG14,"False"),0)</f>
        <v>6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 t="s">
        <v>639</v>
      </c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 t="s">
        <v>639</v>
      </c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 t="s">
        <v>639</v>
      </c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 t="s">
        <v>639</v>
      </c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 t="s">
        <v>639</v>
      </c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 t="s">
        <v>639</v>
      </c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 t="s">
        <v>639</v>
      </c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 t="s">
        <v>639</v>
      </c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 t="s">
        <v>639</v>
      </c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 t="s">
        <v>639</v>
      </c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 t="s">
        <v>639</v>
      </c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 t="s">
        <v>639</v>
      </c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 t="s">
        <v>639</v>
      </c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 t="s">
        <v>639</v>
      </c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 t="s">
        <v>639</v>
      </c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 t="s">
        <v>639</v>
      </c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 t="s">
        <v>639</v>
      </c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 t="s">
        <v>639</v>
      </c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 t="s">
        <v>639</v>
      </c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 t="s">
        <v>639</v>
      </c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 t="s">
        <v>639</v>
      </c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 t="s">
        <v>639</v>
      </c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 t="s">
        <v>639</v>
      </c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 t="s">
        <v>639</v>
      </c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 t="s">
        <v>639</v>
      </c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 t="s">
        <v>639</v>
      </c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 t="s">
        <v>639</v>
      </c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 t="s">
        <v>639</v>
      </c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 t="s">
        <v>639</v>
      </c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 t="s">
        <v>639</v>
      </c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 t="s">
        <v>639</v>
      </c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 t="s">
        <v>639</v>
      </c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 t="s">
        <v>639</v>
      </c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 t="s">
        <v>639</v>
      </c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 t="s">
        <v>639</v>
      </c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 t="s">
        <v>639</v>
      </c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 t="s">
        <v>639</v>
      </c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 t="s">
        <v>639</v>
      </c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 t="s">
        <v>639</v>
      </c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A02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A02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3" t="s">
        <v>296</v>
      </c>
      <c r="C2" s="363"/>
      <c r="D2" s="363"/>
      <c r="E2" s="363"/>
      <c r="F2" s="363"/>
      <c r="G2" s="363"/>
      <c r="H2" s="363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4" t="s">
        <v>210</v>
      </c>
      <c r="EN2" s="374"/>
      <c r="EO2" s="374"/>
      <c r="EP2" s="374"/>
      <c r="EQ2" s="24"/>
      <c r="ES2" s="367" t="s">
        <v>270</v>
      </c>
      <c r="ET2" s="368"/>
      <c r="EU2" s="369"/>
      <c r="EW2" s="367" t="s">
        <v>271</v>
      </c>
      <c r="EX2" s="368"/>
      <c r="EY2" s="368"/>
      <c r="EZ2" s="368"/>
      <c r="FA2" s="369"/>
    </row>
    <row r="3" spans="2:157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3"/>
      <c r="EN84" s="373"/>
      <c r="EO84" s="373"/>
      <c r="EP84" s="373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3" t="s">
        <v>297</v>
      </c>
      <c r="C85" s="363"/>
      <c r="D85" s="363"/>
      <c r="E85" s="363"/>
      <c r="F85" s="363"/>
      <c r="G85" s="363"/>
      <c r="H85" s="363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70" t="s">
        <v>202</v>
      </c>
      <c r="EN85" s="371"/>
      <c r="EO85" s="371"/>
      <c r="EP85" s="372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3"/>
      <c r="EN167" s="373"/>
      <c r="EO167" s="373"/>
      <c r="EP167" s="373"/>
    </row>
    <row r="168" spans="2:147" ht="21" customHeight="1" x14ac:dyDescent="0.45">
      <c r="B168" s="363" t="s">
        <v>298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70" t="s">
        <v>203</v>
      </c>
      <c r="EN168" s="371"/>
      <c r="EO168" s="371"/>
      <c r="EP168" s="372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3"/>
      <c r="EN250" s="373"/>
      <c r="EO250" s="373"/>
      <c r="EP250" s="373"/>
    </row>
    <row r="251" spans="2:147" ht="21" customHeight="1" x14ac:dyDescent="0.45">
      <c r="B251" s="363" t="s">
        <v>299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70" t="s">
        <v>204</v>
      </c>
      <c r="EN251" s="371"/>
      <c r="EO251" s="371"/>
      <c r="EP251" s="372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3"/>
      <c r="EN333" s="373"/>
      <c r="EO333" s="373"/>
      <c r="EP333" s="373"/>
    </row>
    <row r="334" spans="2:147" ht="21" customHeight="1" x14ac:dyDescent="0.45">
      <c r="B334" s="363" t="s">
        <v>300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70" t="s">
        <v>211</v>
      </c>
      <c r="EN334" s="371"/>
      <c r="EO334" s="371"/>
      <c r="EP334" s="372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73"/>
      <c r="EN416" s="373"/>
      <c r="EO416" s="373"/>
      <c r="EP416" s="373"/>
    </row>
    <row r="417" spans="2:147" ht="21" customHeight="1" x14ac:dyDescent="0.45">
      <c r="B417" s="363" t="s">
        <v>301</v>
      </c>
      <c r="C417" s="363"/>
      <c r="D417" s="363"/>
      <c r="E417" s="363"/>
      <c r="F417" s="363"/>
      <c r="G417" s="363"/>
      <c r="H417" s="363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70" t="s">
        <v>212</v>
      </c>
      <c r="EN417" s="371"/>
      <c r="EO417" s="371"/>
      <c r="EP417" s="372"/>
      <c r="EQ417" s="24"/>
    </row>
    <row r="418" spans="2:147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73"/>
      <c r="EN499" s="373"/>
      <c r="EO499" s="373"/>
      <c r="EP499" s="373"/>
    </row>
    <row r="500" spans="2:147" ht="21" customHeight="1" x14ac:dyDescent="0.45">
      <c r="B500" s="363" t="s">
        <v>302</v>
      </c>
      <c r="C500" s="363"/>
      <c r="D500" s="363"/>
      <c r="E500" s="363"/>
      <c r="F500" s="363"/>
      <c r="G500" s="363"/>
      <c r="H500" s="363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70" t="s">
        <v>214</v>
      </c>
      <c r="EN500" s="371"/>
      <c r="EO500" s="371"/>
      <c r="EP500" s="372"/>
      <c r="EQ500" s="24"/>
    </row>
    <row r="501" spans="2:147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73"/>
      <c r="EN582" s="373"/>
      <c r="EO582" s="373"/>
      <c r="EP582" s="373"/>
    </row>
    <row r="583" spans="2:147" ht="21" customHeight="1" x14ac:dyDescent="0.45">
      <c r="B583" s="363" t="s">
        <v>303</v>
      </c>
      <c r="C583" s="363"/>
      <c r="D583" s="363"/>
      <c r="E583" s="363"/>
      <c r="F583" s="363"/>
      <c r="G583" s="363"/>
      <c r="H583" s="363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70" t="s">
        <v>207</v>
      </c>
      <c r="EN583" s="371"/>
      <c r="EO583" s="371"/>
      <c r="EP583" s="372"/>
      <c r="EQ583" s="24"/>
    </row>
    <row r="584" spans="2:147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3" t="s">
        <v>309</v>
      </c>
      <c r="C2" s="363"/>
      <c r="D2" s="363"/>
      <c r="E2" s="363"/>
      <c r="F2" s="363"/>
      <c r="G2" s="363"/>
      <c r="H2" s="363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4" t="s">
        <v>209</v>
      </c>
      <c r="EN2" s="374"/>
      <c r="EO2" s="374"/>
      <c r="EP2" s="374"/>
      <c r="EQ2" s="24"/>
      <c r="ES2" s="378" t="s">
        <v>268</v>
      </c>
      <c r="ET2" s="378"/>
      <c r="EU2" s="49"/>
      <c r="EV2" s="363" t="s">
        <v>269</v>
      </c>
      <c r="EW2" s="363"/>
      <c r="EX2" s="363"/>
    </row>
    <row r="3" spans="2:154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3"/>
      <c r="EN84" s="373"/>
      <c r="EO84" s="373"/>
      <c r="EP84" s="373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3" t="s">
        <v>310</v>
      </c>
      <c r="C85" s="363"/>
      <c r="D85" s="363"/>
      <c r="E85" s="363"/>
      <c r="F85" s="363"/>
      <c r="G85" s="363"/>
      <c r="H85" s="363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5" t="s">
        <v>208</v>
      </c>
      <c r="EN85" s="376"/>
      <c r="EO85" s="376"/>
      <c r="EP85" s="377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IF(EJ113&lt;&gt;"",IF(
  VALUE(SUBSTITUTE(EJ113,CHAR(63),""))=65,TRUE,FALSE),"")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IF(EJ114&lt;&gt;"",IF(
  OR(VALUE(SUBSTITUTE(EJ114,CHAR(63),""))=0,VALUE(SUBSTITUTE(EJ114,CHAR(63),""))=12),TRUE,FALSE),"")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IF(EJ115&lt;&gt;"",IF(
  VALUE(SUBSTITUTE(EJ115,CHAR(63),""))=1368,TRUE,FALSE),"")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IF(EJ116&lt;&gt;"",IF(
  VALUE(SUBSTITUTE(EJ116,CHAR(63),""))=85,TRUE,FALSE),"")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IF(EJ159&lt;&gt;"",IF(
  VALUE(SUBSTITUTE(EJ159,CHAR(63),""))=2,TRUE,FALSE),"")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IF(EJ160&lt;&gt;"",IF(
  VALUE(SUBSTITUTE(EJ160,CHAR(63),""))=90,TRUE,FALSE),"")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IF(EJ161&lt;&gt;"",IF(
  VALUE(SUBSTITUTE(EJ161,CHAR(63),""))=1,TRUE,FALSE),"")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IF(EJ162&lt;&gt;"",IF(
  VALUE(SUBSTITUTE(EJ162,CHAR(63),""))=0,TRUE,FALSE),"")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3"/>
      <c r="EN167" s="373"/>
      <c r="EO167" s="373"/>
      <c r="EP167" s="373"/>
    </row>
    <row r="168" spans="2:147" ht="21" customHeight="1" x14ac:dyDescent="0.45">
      <c r="B168" s="363" t="s">
        <v>311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5" t="s">
        <v>216</v>
      </c>
      <c r="EN168" s="376"/>
      <c r="EO168" s="376"/>
      <c r="EP168" s="377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3"/>
      <c r="EN250" s="373"/>
      <c r="EO250" s="373"/>
      <c r="EP250" s="373"/>
    </row>
    <row r="251" spans="2:147" ht="21" customHeight="1" x14ac:dyDescent="0.45">
      <c r="B251" s="363" t="s">
        <v>313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5" t="s">
        <v>217</v>
      </c>
      <c r="EN251" s="376"/>
      <c r="EO251" s="376"/>
      <c r="EP251" s="377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3"/>
      <c r="EN333" s="373"/>
      <c r="EO333" s="373"/>
      <c r="EP333" s="373"/>
    </row>
    <row r="334" spans="2:147" ht="21" customHeight="1" x14ac:dyDescent="0.45">
      <c r="B334" s="363" t="s">
        <v>312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5" t="s">
        <v>223</v>
      </c>
      <c r="EN334" s="376"/>
      <c r="EO334" s="376"/>
      <c r="EP334" s="377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2" t="s">
        <v>633</v>
      </c>
      <c r="C2" s="383"/>
      <c r="D2" s="383"/>
      <c r="E2" s="383"/>
      <c r="F2" s="383"/>
      <c r="G2" s="383"/>
      <c r="H2" s="38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5" t="s">
        <v>206</v>
      </c>
      <c r="FR2" s="376"/>
      <c r="FS2" s="376"/>
      <c r="FT2" s="376"/>
      <c r="FU2" s="377"/>
      <c r="FV2" s="24"/>
      <c r="FX2" s="379" t="s">
        <v>271</v>
      </c>
      <c r="FY2" s="380"/>
      <c r="FZ2" s="380"/>
      <c r="GA2" s="380"/>
      <c r="GB2" s="380"/>
      <c r="GC2" s="381"/>
    </row>
    <row r="3" spans="2:185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73"/>
      <c r="FS84" s="373"/>
      <c r="FT84" s="373"/>
      <c r="FU84" s="373"/>
    </row>
    <row r="85" spans="2:178" ht="21" customHeight="1" x14ac:dyDescent="0.45">
      <c r="B85" s="363" t="s">
        <v>306</v>
      </c>
      <c r="C85" s="363"/>
      <c r="D85" s="363"/>
      <c r="E85" s="363"/>
      <c r="F85" s="363"/>
      <c r="G85" s="363"/>
      <c r="H85" s="363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5" t="s">
        <v>205</v>
      </c>
      <c r="FR85" s="376"/>
      <c r="FS85" s="376"/>
      <c r="FT85" s="376"/>
      <c r="FU85" s="377"/>
      <c r="FV85" s="24"/>
    </row>
    <row r="86" spans="2:178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>B</v>
      </c>
      <c r="AO86" s="8" t="b">
        <f>IF(AN86&lt;&gt;"",IF(ISNUMBER(SEARCH(AM86,AN86)),TRUE,FALSE),"")</f>
        <v>0</v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>B</v>
      </c>
      <c r="BZ86" s="8" t="b">
        <f>IF(BY86&lt;&gt;"",IF(ISNUMBER(SEARCH(BX86,BY86)),TRUE,FALSE),"")</f>
        <v>0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>C</v>
      </c>
      <c r="EK86" s="8" t="b">
        <f>IF(EJ86&lt;&gt;"",IF(ISNUMBER(SEARCH(EI86,EJ86)),TRUE,FALSE),"")</f>
        <v>0</v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>B</v>
      </c>
      <c r="FO86" s="8" t="b">
        <f>IF(FN86&lt;&gt;"",IF(ISNUMBER(SEARCH(FM86,FN86)),TRUE,FALSE),"")</f>
        <v>0</v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>
        <f>IF(ISERROR(MATCH(FQ$85,INPUT!C$4:Y$4,0))&lt;&gt;TRUE,MATCH(FQ$85,INPUT!C$4:Y$4,0),"")</f>
        <v>1</v>
      </c>
    </row>
    <row r="87" spans="2:178" x14ac:dyDescent="0.45">
      <c r="B87" s="35" t="s">
        <v>260</v>
      </c>
      <c r="C87" s="59">
        <f>COUNTIF(BZ86:BZ160,"=TRUE")</f>
        <v>14</v>
      </c>
      <c r="D87" s="59">
        <v>75</v>
      </c>
      <c r="E87" s="45" t="str">
        <f>ROUND(C87/D87*100,0)&amp;"%"</f>
        <v>19%</v>
      </c>
      <c r="F87" s="27">
        <f>LOOKUP(COUNTIF(BZ86:BZ160,TRUE),FQ87:FQ162,FR87:FR162)</f>
        <v>7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>J</v>
      </c>
      <c r="AO87" s="8" t="b">
        <f t="shared" ref="AO87:AO125" si="5">IF(AN87&lt;&gt;"",IF(ISNUMBER(SEARCH(AM87,AN87)),TRUE,FALSE),"")</f>
        <v>1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>G</v>
      </c>
      <c r="BZ87" s="8" t="b">
        <f t="shared" ref="BZ87:BZ150" si="6">IF(BY87&lt;&gt;"",IF(ISNUMBER(SEARCH(BX87,BY87)),TRUE,FALSE),"")</f>
        <v>0</v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>K</v>
      </c>
      <c r="EK87" s="8" t="b">
        <f t="shared" ref="EK87:EK150" si="7">IF(EJ87&lt;&gt;"",IF(ISNUMBER(SEARCH(EI87,EJ87)),TRUE,FALSE),"")</f>
        <v>0</v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>H</v>
      </c>
      <c r="FO87" s="8" t="b">
        <f t="shared" ref="FO87:FO125" si="8">IF(FN87&lt;&gt;"",IF(ISNUMBER(SEARCH(FM87,FN87)),TRUE,FALSE),"")</f>
        <v>0</v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>
        <f>IF(ISERROR(MATCH(FQ$85,INPUT!C$4:Y$4,0))&lt;&gt;TRUE,MATCH(FQ$85,INPUT!C$4:Y$4,0),"")</f>
        <v>1</v>
      </c>
    </row>
    <row r="88" spans="2:178" x14ac:dyDescent="0.45">
      <c r="B88" s="36" t="s">
        <v>181</v>
      </c>
      <c r="C88" s="59">
        <f>COUNTIF(EK86:EK145,"=TRUE")</f>
        <v>17</v>
      </c>
      <c r="D88" s="59">
        <v>60</v>
      </c>
      <c r="E88" s="45" t="str">
        <f>ROUND(C88/D88*100,0)&amp;"%"</f>
        <v>28%</v>
      </c>
      <c r="F88" s="27">
        <f>LOOKUP(COUNTIF(EK86:EK145,TRUE),FQ87:FQ147,FS87:FS147)</f>
        <v>16</v>
      </c>
      <c r="G88" s="27">
        <v>36</v>
      </c>
      <c r="H88" s="29" t="str">
        <f>LOOKUP(F88,FX$4:FX$39,FZ$4:FZ$39) &amp; "%"</f>
        <v>24%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>B</v>
      </c>
      <c r="AO88" s="8" t="b">
        <f t="shared" si="5"/>
        <v>0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>A</v>
      </c>
      <c r="BZ88" s="8" t="b">
        <f t="shared" si="6"/>
        <v>0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>C</v>
      </c>
      <c r="EK88" s="8" t="b">
        <f t="shared" si="7"/>
        <v>0</v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>D</v>
      </c>
      <c r="FO88" s="8" t="b">
        <f t="shared" si="8"/>
        <v>1</v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>
        <f>IF(ISERROR(MATCH(FQ$85,INPUT!C$4:Y$4,0))&lt;&gt;TRUE,MATCH(FQ$85,INPUT!C$4:Y$4,0),"")</f>
        <v>1</v>
      </c>
    </row>
    <row r="89" spans="2:178" x14ac:dyDescent="0.45">
      <c r="B89" s="36" t="s">
        <v>182</v>
      </c>
      <c r="C89" s="59">
        <f>COUNTIF(AO86:AO125,"=TRUE")</f>
        <v>10</v>
      </c>
      <c r="D89" s="59">
        <v>40</v>
      </c>
      <c r="E89" s="45" t="str">
        <f>ROUND(C89/D89*100,0)&amp;"%"</f>
        <v>25%</v>
      </c>
      <c r="F89" s="27">
        <f>LOOKUP(COUNTIF(AO86:AO125,TRUE),FQ87:FQ127,FT87:FT127)</f>
        <v>12</v>
      </c>
      <c r="G89" s="27">
        <v>36</v>
      </c>
      <c r="H89" s="29" t="str">
        <f>LOOKUP(F89,FX$4:FX$39,GA$4:GA$39) &amp; "%"</f>
        <v>6%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>H</v>
      </c>
      <c r="AO89" s="8" t="b">
        <f t="shared" si="5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>F</v>
      </c>
      <c r="BZ89" s="8" t="b">
        <f t="shared" si="6"/>
        <v>0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>J</v>
      </c>
      <c r="EK89" s="8" t="b">
        <f t="shared" si="7"/>
        <v>0</v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>G</v>
      </c>
      <c r="FO89" s="8" t="b">
        <f t="shared" si="8"/>
        <v>1</v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>
        <f>IF(ISERROR(MATCH(FQ$85,INPUT!C$4:Y$4,0))&lt;&gt;TRUE,MATCH(FQ$85,INPUT!C$4:Y$4,0),"")</f>
        <v>1</v>
      </c>
    </row>
    <row r="90" spans="2:178" ht="14.65" thickBot="1" x14ac:dyDescent="0.5">
      <c r="B90" s="37" t="s">
        <v>261</v>
      </c>
      <c r="C90" s="60">
        <f>COUNTIF(FO86:FO125,"=TRUE")</f>
        <v>9</v>
      </c>
      <c r="D90" s="60">
        <v>40</v>
      </c>
      <c r="E90" s="45" t="str">
        <f>ROUND(C90/D90*100,0)&amp;"%"</f>
        <v>23%</v>
      </c>
      <c r="F90" s="61">
        <f>LOOKUP(COUNTIF(FO86:FO125,TRUE),FQ87:FQ127,FU87:FU127)</f>
        <v>12</v>
      </c>
      <c r="G90" s="61">
        <v>36</v>
      </c>
      <c r="H90" s="29" t="str">
        <f>LOOKUP(F90,FX$4:FX$39,GB$4:GB$39) &amp; "%"</f>
        <v>4%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>D</v>
      </c>
      <c r="AO90" s="8" t="b">
        <f t="shared" si="5"/>
        <v>0</v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>C</v>
      </c>
      <c r="BZ90" s="8" t="b">
        <f t="shared" si="6"/>
        <v>0</v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>E</v>
      </c>
      <c r="EK90" s="8" t="b">
        <f t="shared" si="7"/>
        <v>1</v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>C</v>
      </c>
      <c r="FO90" s="8" t="b">
        <f t="shared" si="8"/>
        <v>1</v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>
        <f>IF(ISERROR(MATCH(FQ$85,INPUT!C$4:Y$4,0))&lt;&gt;TRUE,MATCH(FQ$85,INPUT!C$4:Y$4,0),"")</f>
        <v>1</v>
      </c>
    </row>
    <row r="91" spans="2:178" ht="15" thickTop="1" thickBot="1" x14ac:dyDescent="0.5">
      <c r="B91" s="39" t="s">
        <v>262</v>
      </c>
      <c r="C91" s="40">
        <f>SUM(C87:C90)</f>
        <v>50</v>
      </c>
      <c r="D91" s="40">
        <f>SUM(D87:D90)</f>
        <v>215</v>
      </c>
      <c r="E91" s="45" t="str">
        <f>ROUND(C91/D91*100,0)&amp;"%"</f>
        <v>23%</v>
      </c>
      <c r="F91" s="41">
        <f>ROUND(AVERAGE(F87:F90),0)</f>
        <v>12</v>
      </c>
      <c r="G91" s="58">
        <v>36</v>
      </c>
      <c r="H91" s="42" t="str">
        <f>LOOKUP(F91,FX$4:FX$39,GC$4:GC$39) &amp; "%"</f>
        <v>2%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>H</v>
      </c>
      <c r="AO91" s="8" t="b">
        <f t="shared" si="5"/>
        <v>0</v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>F</v>
      </c>
      <c r="BZ91" s="8" t="b">
        <f t="shared" si="6"/>
        <v>0</v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>G</v>
      </c>
      <c r="EK91" s="8" t="b">
        <f t="shared" si="7"/>
        <v>0</v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>F</v>
      </c>
      <c r="FO91" s="8" t="b">
        <f t="shared" si="8"/>
        <v>1</v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>
        <f>IF(ISERROR(MATCH(FQ$85,INPUT!C$4:Y$4,0))&lt;&gt;TRUE,MATCH(FQ$85,INPUT!C$4:Y$4,0),"")</f>
        <v>1</v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>A</v>
      </c>
      <c r="AO92" s="8" t="b">
        <f t="shared" si="5"/>
        <v>1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>B</v>
      </c>
      <c r="BZ92" s="8" t="b">
        <f t="shared" si="6"/>
        <v>1</v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>E</v>
      </c>
      <c r="EK92" s="8" t="b">
        <f t="shared" si="7"/>
        <v>1</v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>C</v>
      </c>
      <c r="FO92" s="8" t="b">
        <f t="shared" si="8"/>
        <v>0</v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>
        <f>IF(ISERROR(MATCH(FQ$85,INPUT!C$4:Y$4,0))&lt;&gt;TRUE,MATCH(FQ$85,INPUT!C$4:Y$4,0),"")</f>
        <v>1</v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>H</v>
      </c>
      <c r="AO93" s="8" t="b">
        <f t="shared" si="5"/>
        <v>1</v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>G</v>
      </c>
      <c r="BZ93" s="8" t="b">
        <f t="shared" si="6"/>
        <v>0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>H</v>
      </c>
      <c r="EK93" s="8" t="b">
        <f t="shared" si="7"/>
        <v>1</v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>G</v>
      </c>
      <c r="FO93" s="8" t="b">
        <f t="shared" si="8"/>
        <v>0</v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>
        <f>IF(ISERROR(MATCH(FQ$85,INPUT!C$4:Y$4,0))&lt;&gt;TRUE,MATCH(FQ$85,INPUT!C$4:Y$4,0),"")</f>
        <v>1</v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>A</v>
      </c>
      <c r="AO94" s="8" t="b">
        <f t="shared" si="5"/>
        <v>0</v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>A</v>
      </c>
      <c r="BZ94" s="8" t="b">
        <f t="shared" si="6"/>
        <v>0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>C</v>
      </c>
      <c r="EK94" s="8" t="b">
        <f t="shared" si="7"/>
        <v>0</v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>D</v>
      </c>
      <c r="FO94" s="8" t="b">
        <f t="shared" si="8"/>
        <v>1</v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>
        <f>IF(ISERROR(MATCH(FQ$85,INPUT!C$4:Y$4,0))&lt;&gt;TRUE,MATCH(FQ$85,INPUT!C$4:Y$4,0),"")</f>
        <v>1</v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>F</v>
      </c>
      <c r="AO95" s="8" t="b">
        <f t="shared" si="5"/>
        <v>0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>J</v>
      </c>
      <c r="BZ95" s="8" t="b">
        <f t="shared" si="6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>K</v>
      </c>
      <c r="EK95" s="8" t="b">
        <f t="shared" si="7"/>
        <v>1</v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>H</v>
      </c>
      <c r="FO95" s="8" t="b">
        <f t="shared" si="8"/>
        <v>0</v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>
        <f>IF(ISERROR(MATCH(FQ$85,INPUT!C$4:Y$4,0))&lt;&gt;TRUE,MATCH(FQ$85,INPUT!C$4:Y$4,0),"")</f>
        <v>1</v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>A</v>
      </c>
      <c r="AO96" s="8" t="b">
        <f t="shared" si="5"/>
        <v>1</v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>A</v>
      </c>
      <c r="BZ96" s="8" t="b">
        <f t="shared" si="6"/>
        <v>0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>C</v>
      </c>
      <c r="EK96" s="8" t="b">
        <f t="shared" si="7"/>
        <v>1</v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>A</v>
      </c>
      <c r="FO96" s="8" t="b">
        <f t="shared" si="8"/>
        <v>0</v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>
        <f>IF(ISERROR(MATCH(FQ$85,INPUT!C$4:Y$4,0))&lt;&gt;TRUE,MATCH(FQ$85,INPUT!C$4:Y$4,0),"")</f>
        <v>1</v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>H</v>
      </c>
      <c r="AO97" s="8" t="b">
        <f t="shared" si="5"/>
        <v>0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>F</v>
      </c>
      <c r="BZ97" s="8" t="b">
        <f t="shared" si="6"/>
        <v>0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>F</v>
      </c>
      <c r="EK97" s="8" t="b">
        <f t="shared" si="7"/>
        <v>0</v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>G</v>
      </c>
      <c r="FO97" s="8" t="b">
        <f t="shared" si="8"/>
        <v>0</v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>
        <f>IF(ISERROR(MATCH(FQ$85,INPUT!C$4:Y$4,0))&lt;&gt;TRUE,MATCH(FQ$85,INPUT!C$4:Y$4,0),"")</f>
        <v>1</v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>B</v>
      </c>
      <c r="AO98" s="8" t="b">
        <f t="shared" si="5"/>
        <v>0</v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>D</v>
      </c>
      <c r="BZ98" s="8" t="b">
        <f t="shared" si="6"/>
        <v>0</v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>B</v>
      </c>
      <c r="EK98" s="8" t="b">
        <f t="shared" si="7"/>
        <v>1</v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>B</v>
      </c>
      <c r="FO98" s="8" t="b">
        <f t="shared" si="8"/>
        <v>1</v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>
        <f>IF(ISERROR(MATCH(FQ$85,INPUT!C$4:Y$4,0))&lt;&gt;TRUE,MATCH(FQ$85,INPUT!C$4:Y$4,0),"")</f>
        <v>1</v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>J</v>
      </c>
      <c r="AO99" s="8" t="b">
        <f t="shared" si="5"/>
        <v>1</v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>F</v>
      </c>
      <c r="BZ99" s="8" t="b">
        <f t="shared" si="6"/>
        <v>0</v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>H</v>
      </c>
      <c r="EK99" s="8" t="b">
        <f t="shared" si="7"/>
        <v>1</v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>H</v>
      </c>
      <c r="FO99" s="8" t="b">
        <f t="shared" si="8"/>
        <v>0</v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>
        <f>IF(ISERROR(MATCH(FQ$85,INPUT!C$4:Y$4,0))&lt;&gt;TRUE,MATCH(FQ$85,INPUT!C$4:Y$4,0),"")</f>
        <v>1</v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>B</v>
      </c>
      <c r="AO100" s="8" t="b">
        <f t="shared" si="5"/>
        <v>1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>B</v>
      </c>
      <c r="BZ100" s="8" t="b">
        <f t="shared" si="6"/>
        <v>0</v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>E</v>
      </c>
      <c r="EK100" s="8" t="b">
        <f t="shared" si="7"/>
        <v>0</v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>B</v>
      </c>
      <c r="FO100" s="8" t="b">
        <f t="shared" si="8"/>
        <v>0</v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>
        <f>IF(ISERROR(MATCH(FQ$85,INPUT!C$4:Y$4,0))&lt;&gt;TRUE,MATCH(FQ$85,INPUT!C$4:Y$4,0),"")</f>
        <v>1</v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>H</v>
      </c>
      <c r="AO101" s="8" t="b">
        <f t="shared" si="5"/>
        <v>1</v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>H</v>
      </c>
      <c r="BZ101" s="8" t="b">
        <f t="shared" si="6"/>
        <v>1</v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>J</v>
      </c>
      <c r="EK101" s="8" t="b">
        <f t="shared" si="7"/>
        <v>0</v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>J</v>
      </c>
      <c r="FO101" s="8" t="b">
        <f t="shared" si="8"/>
        <v>0</v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>
        <f>IF(ISERROR(MATCH(FQ$85,INPUT!C$4:Y$4,0))&lt;&gt;TRUE,MATCH(FQ$85,INPUT!C$4:Y$4,0),"")</f>
        <v>1</v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>A</v>
      </c>
      <c r="AO102" s="8" t="b">
        <f t="shared" si="5"/>
        <v>0</v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>D</v>
      </c>
      <c r="BZ102" s="8" t="b">
        <f t="shared" si="6"/>
        <v>0</v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>B</v>
      </c>
      <c r="EK102" s="8" t="b">
        <f t="shared" si="7"/>
        <v>0</v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>D</v>
      </c>
      <c r="FO102" s="8" t="b">
        <f t="shared" si="8"/>
        <v>0</v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>
        <f>IF(ISERROR(MATCH(FQ$85,INPUT!C$4:Y$4,0))&lt;&gt;TRUE,MATCH(FQ$85,INPUT!C$4:Y$4,0),"")</f>
        <v>1</v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>J</v>
      </c>
      <c r="AO103" s="8" t="b">
        <f t="shared" si="5"/>
        <v>0</v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>F</v>
      </c>
      <c r="BZ103" s="8" t="b">
        <f t="shared" si="6"/>
        <v>0</v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>G</v>
      </c>
      <c r="EK103" s="8" t="b">
        <f t="shared" si="7"/>
        <v>0</v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>J</v>
      </c>
      <c r="FO103" s="8" t="b">
        <f t="shared" si="8"/>
        <v>0</v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>
        <f>IF(ISERROR(MATCH(FQ$85,INPUT!C$4:Y$4,0))&lt;&gt;TRUE,MATCH(FQ$85,INPUT!C$4:Y$4,0),"")</f>
        <v>1</v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>A</v>
      </c>
      <c r="AO104" s="8" t="b">
        <f t="shared" si="5"/>
        <v>0</v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>C</v>
      </c>
      <c r="BZ104" s="8" t="b">
        <f t="shared" si="6"/>
        <v>1</v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>D</v>
      </c>
      <c r="EK104" s="8" t="b">
        <f t="shared" si="7"/>
        <v>1</v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>D</v>
      </c>
      <c r="FO104" s="8" t="b">
        <f t="shared" si="8"/>
        <v>0</v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>
        <f>IF(ISERROR(MATCH(FQ$85,INPUT!C$4:Y$4,0))&lt;&gt;TRUE,MATCH(FQ$85,INPUT!C$4:Y$4,0),"")</f>
        <v>1</v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>F</v>
      </c>
      <c r="AO105" s="8" t="b">
        <f t="shared" si="5"/>
        <v>1</v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>G</v>
      </c>
      <c r="BZ105" s="8" t="b">
        <f t="shared" si="6"/>
        <v>0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>F</v>
      </c>
      <c r="EK105" s="8" t="b">
        <f t="shared" si="7"/>
        <v>1</v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>G</v>
      </c>
      <c r="FO105" s="8" t="b">
        <f t="shared" si="8"/>
        <v>0</v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>
        <f>IF(ISERROR(MATCH(FQ$85,INPUT!C$4:Y$4,0))&lt;&gt;TRUE,MATCH(FQ$85,INPUT!C$4:Y$4,0),"")</f>
        <v>1</v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>B</v>
      </c>
      <c r="AO106" s="8" t="b">
        <f t="shared" si="5"/>
        <v>0</v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>B</v>
      </c>
      <c r="BZ106" s="8" t="b">
        <f t="shared" si="6"/>
        <v>0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>B</v>
      </c>
      <c r="EK106" s="8" t="b">
        <f t="shared" si="7"/>
        <v>1</v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>C</v>
      </c>
      <c r="FO106" s="8" t="b">
        <f t="shared" si="8"/>
        <v>0</v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>
        <f>IF(ISERROR(MATCH(FQ$85,INPUT!C$4:Y$4,0))&lt;&gt;TRUE,MATCH(FQ$85,INPUT!C$4:Y$4,0),"")</f>
        <v>1</v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>H</v>
      </c>
      <c r="AO107" s="8" t="b">
        <f t="shared" si="5"/>
        <v>0</v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>G</v>
      </c>
      <c r="BZ107" s="8" t="b">
        <f t="shared" si="6"/>
        <v>0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>G</v>
      </c>
      <c r="EK107" s="8" t="b">
        <f t="shared" si="7"/>
        <v>0</v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>H</v>
      </c>
      <c r="FO107" s="8" t="b">
        <f t="shared" si="8"/>
        <v>0</v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>
        <f>IF(ISERROR(MATCH(FQ$85,INPUT!C$4:Y$4,0))&lt;&gt;TRUE,MATCH(FQ$85,INPUT!C$4:Y$4,0),"")</f>
        <v>1</v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>A</v>
      </c>
      <c r="AO108" s="8" t="b">
        <f t="shared" si="5"/>
        <v>0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>C</v>
      </c>
      <c r="BZ108" s="8" t="b">
        <f t="shared" si="6"/>
        <v>0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>D</v>
      </c>
      <c r="EK108" s="8" t="b">
        <f t="shared" si="7"/>
        <v>0</v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>D</v>
      </c>
      <c r="FO108" s="8" t="b">
        <f t="shared" si="8"/>
        <v>0</v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>
        <f>IF(ISERROR(MATCH(FQ$85,INPUT!C$4:Y$4,0))&lt;&gt;TRUE,MATCH(FQ$85,INPUT!C$4:Y$4,0),"")</f>
        <v>1</v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>F</v>
      </c>
      <c r="AO109" s="8" t="b">
        <f t="shared" si="5"/>
        <v>0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>F</v>
      </c>
      <c r="BZ109" s="8" t="b">
        <f t="shared" si="6"/>
        <v>0</v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>F</v>
      </c>
      <c r="EK109" s="8" t="b">
        <f t="shared" si="7"/>
        <v>0</v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>F</v>
      </c>
      <c r="FO109" s="8" t="b">
        <f t="shared" si="8"/>
        <v>0</v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>
        <f>IF(ISERROR(MATCH(FQ$85,INPUT!C$4:Y$4,0))&lt;&gt;TRUE,MATCH(FQ$85,INPUT!C$4:Y$4,0),"")</f>
        <v>1</v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>D</v>
      </c>
      <c r="AO110" s="8" t="b">
        <f t="shared" si="5"/>
        <v>0</v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>B</v>
      </c>
      <c r="BZ110" s="8" t="b">
        <f t="shared" si="6"/>
        <v>0</v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>B</v>
      </c>
      <c r="EK110" s="8" t="b">
        <f t="shared" si="7"/>
        <v>1</v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>C</v>
      </c>
      <c r="FO110" s="8" t="b">
        <f t="shared" si="8"/>
        <v>0</v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>
        <f>IF(ISERROR(MATCH(FQ$85,INPUT!C$4:Y$4,0))&lt;&gt;TRUE,MATCH(FQ$85,INPUT!C$4:Y$4,0),"")</f>
        <v>1</v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>F</v>
      </c>
      <c r="AO111" s="8" t="b">
        <f t="shared" si="5"/>
        <v>0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>G</v>
      </c>
      <c r="BZ111" s="8" t="b">
        <f t="shared" si="6"/>
        <v>0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>J</v>
      </c>
      <c r="EK111" s="8" t="b">
        <f t="shared" si="7"/>
        <v>0</v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>J</v>
      </c>
      <c r="FO111" s="8" t="b">
        <f t="shared" si="8"/>
        <v>0</v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>
        <f>IF(ISERROR(MATCH(FQ$85,INPUT!C$4:Y$4,0))&lt;&gt;TRUE,MATCH(FQ$85,INPUT!C$4:Y$4,0),"")</f>
        <v>1</v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>D</v>
      </c>
      <c r="AO112" s="8" t="b">
        <f t="shared" si="5"/>
        <v>0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>D</v>
      </c>
      <c r="BZ112" s="8" t="b">
        <f t="shared" si="6"/>
        <v>1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>A</v>
      </c>
      <c r="EK112" s="8" t="b">
        <f t="shared" si="7"/>
        <v>0</v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>B</v>
      </c>
      <c r="FO112" s="8" t="b">
        <f t="shared" si="8"/>
        <v>0</v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>
        <f>IF(ISERROR(MATCH(FQ$85,INPUT!C$4:Y$4,0))&lt;&gt;TRUE,MATCH(FQ$85,INPUT!C$4:Y$4,0),"")</f>
        <v>1</v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>F</v>
      </c>
      <c r="AO113" s="8" t="b">
        <f t="shared" si="5"/>
        <v>0</v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>J</v>
      </c>
      <c r="BZ113" s="8" t="b">
        <f t="shared" si="6"/>
        <v>0</v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>H</v>
      </c>
      <c r="EK113" s="8" t="b">
        <f t="shared" si="7"/>
        <v>1</v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>G</v>
      </c>
      <c r="FO113" s="8" t="b">
        <f t="shared" si="8"/>
        <v>0</v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>
        <f>IF(ISERROR(MATCH(FQ$85,INPUT!C$4:Y$4,0))&lt;&gt;TRUE,MATCH(FQ$85,INPUT!C$4:Y$4,0),"")</f>
        <v>1</v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>A</v>
      </c>
      <c r="AO114" s="8" t="b">
        <f t="shared" si="5"/>
        <v>0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>A</v>
      </c>
      <c r="BZ114" s="8" t="b">
        <f t="shared" si="6"/>
        <v>1</v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>D</v>
      </c>
      <c r="EK114" s="8" t="b">
        <f t="shared" si="7"/>
        <v>0</v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>C</v>
      </c>
      <c r="FO114" s="8" t="b">
        <f t="shared" si="8"/>
        <v>1</v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>
        <f>IF(ISERROR(MATCH(FQ$85,INPUT!C$4:Y$4,0))&lt;&gt;TRUE,MATCH(FQ$85,INPUT!C$4:Y$4,0),"")</f>
        <v>1</v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>J</v>
      </c>
      <c r="AO115" s="8" t="b">
        <f t="shared" si="5"/>
        <v>0</v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>H</v>
      </c>
      <c r="BZ115" s="8" t="b">
        <f t="shared" si="6"/>
        <v>0</v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>G</v>
      </c>
      <c r="EK115" s="8" t="b">
        <f t="shared" si="7"/>
        <v>1</v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>J</v>
      </c>
      <c r="FO115" s="8" t="b">
        <f t="shared" si="8"/>
        <v>0</v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>
        <f>IF(ISERROR(MATCH(FQ$85,INPUT!C$4:Y$4,0))&lt;&gt;TRUE,MATCH(FQ$85,INPUT!C$4:Y$4,0),"")</f>
        <v>1</v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>D</v>
      </c>
      <c r="AO116" s="8" t="b">
        <f t="shared" si="5"/>
        <v>0</v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>C</v>
      </c>
      <c r="BZ116" s="8" t="b">
        <f t="shared" si="6"/>
        <v>0</v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>O?</v>
      </c>
      <c r="EK116" s="8" t="b">
        <f t="shared" si="7"/>
        <v>0</v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>A</v>
      </c>
      <c r="FO116" s="8" t="b">
        <f t="shared" si="8"/>
        <v>0</v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>
        <f>IF(ISERROR(MATCH(FQ$85,INPUT!C$4:Y$4,0))&lt;&gt;TRUE,MATCH(FQ$85,INPUT!C$4:Y$4,0),"")</f>
        <v>1</v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>J</v>
      </c>
      <c r="AO117" s="8" t="b">
        <f t="shared" si="5"/>
        <v>0</v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>F</v>
      </c>
      <c r="BZ117" s="8" t="b">
        <f t="shared" si="6"/>
        <v>0</v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>F</v>
      </c>
      <c r="EK117" s="8" t="b">
        <f t="shared" si="7"/>
        <v>0</v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>J</v>
      </c>
      <c r="FO117" s="8" t="b">
        <f t="shared" si="8"/>
        <v>0</v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>
        <f>IF(ISERROR(MATCH(FQ$85,INPUT!C$4:Y$4,0))&lt;&gt;TRUE,MATCH(FQ$85,INPUT!C$4:Y$4,0),"")</f>
        <v>1</v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>D</v>
      </c>
      <c r="AO118" s="8" t="b">
        <f t="shared" si="5"/>
        <v>0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>B</v>
      </c>
      <c r="BZ118" s="8" t="b">
        <f t="shared" si="6"/>
        <v>1</v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>D</v>
      </c>
      <c r="EK118" s="8" t="b">
        <f t="shared" si="7"/>
        <v>0</v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>B</v>
      </c>
      <c r="FO118" s="8" t="b">
        <f t="shared" si="8"/>
        <v>0</v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>
        <f>IF(ISERROR(MATCH(FQ$85,INPUT!C$4:Y$4,0))&lt;&gt;TRUE,MATCH(FQ$85,INPUT!C$4:Y$4,0),"")</f>
        <v>1</v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>H</v>
      </c>
      <c r="AO119" s="8" t="b">
        <f t="shared" si="5"/>
        <v>0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>H</v>
      </c>
      <c r="BZ119" s="8" t="b">
        <f t="shared" si="6"/>
        <v>1</v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>K</v>
      </c>
      <c r="EK119" s="8" t="b">
        <f t="shared" si="7"/>
        <v>0</v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>J</v>
      </c>
      <c r="FO119" s="8" t="b">
        <f t="shared" si="8"/>
        <v>1</v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>
        <f>IF(ISERROR(MATCH(FQ$85,INPUT!C$4:Y$4,0))&lt;&gt;TRUE,MATCH(FQ$85,INPUT!C$4:Y$4,0),"")</f>
        <v>1</v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>A</v>
      </c>
      <c r="AO120" s="8" t="b">
        <f t="shared" si="5"/>
        <v>0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>D</v>
      </c>
      <c r="BZ120" s="8" t="b">
        <f t="shared" si="6"/>
        <v>0</v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>B</v>
      </c>
      <c r="EK120" s="8" t="b">
        <f t="shared" si="7"/>
        <v>0</v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>C</v>
      </c>
      <c r="FO120" s="8" t="b">
        <f t="shared" si="8"/>
        <v>0</v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>
        <f>IF(ISERROR(MATCH(FQ$85,INPUT!C$4:Y$4,0))&lt;&gt;TRUE,MATCH(FQ$85,INPUT!C$4:Y$4,0),"")</f>
        <v>1</v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>J</v>
      </c>
      <c r="AO121" s="8" t="b">
        <f t="shared" si="5"/>
        <v>0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>J</v>
      </c>
      <c r="BZ121" s="8" t="b">
        <f t="shared" si="6"/>
        <v>0</v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>F</v>
      </c>
      <c r="EK121" s="8" t="b">
        <f t="shared" si="7"/>
        <v>0</v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>G</v>
      </c>
      <c r="FO121" s="8" t="b">
        <f t="shared" si="8"/>
        <v>0</v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>
        <f>IF(ISERROR(MATCH(FQ$85,INPUT!C$4:Y$4,0))&lt;&gt;TRUE,MATCH(FQ$85,INPUT!C$4:Y$4,0),"")</f>
        <v>1</v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>C</v>
      </c>
      <c r="AO122" s="8" t="b">
        <f t="shared" si="5"/>
        <v>0</v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>C</v>
      </c>
      <c r="BZ122" s="8" t="b">
        <f t="shared" si="6"/>
        <v>0</v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>E</v>
      </c>
      <c r="EK122" s="8" t="b">
        <f t="shared" si="7"/>
        <v>0</v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>C</v>
      </c>
      <c r="FO122" s="8" t="b">
        <f t="shared" si="8"/>
        <v>0</v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>
        <f>IF(ISERROR(MATCH(FQ$85,INPUT!C$4:Y$4,0))&lt;&gt;TRUE,MATCH(FQ$85,INPUT!C$4:Y$4,0),"")</f>
        <v>1</v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>J</v>
      </c>
      <c r="AO123" s="8" t="b">
        <f t="shared" si="5"/>
        <v>1</v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>F</v>
      </c>
      <c r="BZ123" s="8" t="b">
        <f t="shared" si="6"/>
        <v>1</v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>J</v>
      </c>
      <c r="EK123" s="8" t="b">
        <f t="shared" si="7"/>
        <v>0</v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>J</v>
      </c>
      <c r="FO123" s="8" t="b">
        <f t="shared" si="8"/>
        <v>0</v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>
        <f>IF(ISERROR(MATCH(FQ$85,INPUT!C$4:Y$4,0))&lt;&gt;TRUE,MATCH(FQ$85,INPUT!C$4:Y$4,0),"")</f>
        <v>1</v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>C</v>
      </c>
      <c r="AO124" s="8" t="b">
        <f t="shared" si="5"/>
        <v>0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>D</v>
      </c>
      <c r="BZ124" s="8" t="b">
        <f t="shared" si="6"/>
        <v>0</v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>E</v>
      </c>
      <c r="EK124" s="8" t="b">
        <f t="shared" si="7"/>
        <v>0</v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>D</v>
      </c>
      <c r="FO124" s="8" t="b">
        <f t="shared" si="8"/>
        <v>1</v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>
        <f>IF(ISERROR(MATCH(FQ$85,INPUT!C$4:Y$4,0))&lt;&gt;TRUE,MATCH(FQ$85,INPUT!C$4:Y$4,0),"")</f>
        <v>1</v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>G</v>
      </c>
      <c r="AO125" s="8" t="b">
        <f t="shared" si="5"/>
        <v>0</v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>G</v>
      </c>
      <c r="BZ125" s="8" t="b">
        <f t="shared" si="6"/>
        <v>0</v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>G</v>
      </c>
      <c r="EK125" s="8" t="b">
        <f t="shared" si="7"/>
        <v>0</v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>G</v>
      </c>
      <c r="FO125" s="8" t="b">
        <f t="shared" si="8"/>
        <v>0</v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>
        <f>IF(ISERROR(MATCH(FQ$85,INPUT!C$4:Y$4,0))&lt;&gt;TRUE,MATCH(FQ$85,INPUT!C$4:Y$4,0),"")</f>
        <v>1</v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>D</v>
      </c>
      <c r="BZ126" s="8" t="b">
        <f t="shared" si="6"/>
        <v>0</v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>B</v>
      </c>
      <c r="EK126" s="8" t="b">
        <f t="shared" si="7"/>
        <v>0</v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>
        <f>IF(ISERROR(MATCH(FQ$85,INPUT!C$4:Y$4,0))&lt;&gt;TRUE,MATCH(FQ$85,INPUT!C$4:Y$4,0),"")</f>
        <v>1</v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>F</v>
      </c>
      <c r="BZ127" s="8" t="b">
        <f t="shared" si="6"/>
        <v>0</v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>J</v>
      </c>
      <c r="EK127" s="8" t="b">
        <f t="shared" si="7"/>
        <v>0</v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>
        <f>IF(ISERROR(MATCH(FQ$85,INPUT!C$4:Y$4,0))&lt;&gt;TRUE,MATCH(FQ$85,INPUT!C$4:Y$4,0),"")</f>
        <v>1</v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>B</v>
      </c>
      <c r="BZ128" s="8" t="b">
        <f t="shared" si="6"/>
        <v>0</v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>B</v>
      </c>
      <c r="EK128" s="8" t="b">
        <f t="shared" si="7"/>
        <v>0</v>
      </c>
      <c r="FQ128" s="26">
        <v>41</v>
      </c>
      <c r="FR128" s="27">
        <v>18</v>
      </c>
      <c r="FS128" s="27">
        <v>26</v>
      </c>
      <c r="FT128" s="27"/>
      <c r="FU128" s="27"/>
      <c r="FV128" s="8">
        <f>IF(ISERROR(MATCH(FQ$85,INPUT!C$4:Y$4,0))&lt;&gt;TRUE,MATCH(FQ$85,INPUT!C$4:Y$4,0),"")</f>
        <v>1</v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>G</v>
      </c>
      <c r="BZ129" s="8" t="b">
        <f t="shared" si="6"/>
        <v>0</v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>J</v>
      </c>
      <c r="EK129" s="8" t="b">
        <f t="shared" si="7"/>
        <v>0</v>
      </c>
      <c r="FQ129" s="26">
        <v>42</v>
      </c>
      <c r="FR129" s="27">
        <v>18</v>
      </c>
      <c r="FS129" s="27">
        <v>26</v>
      </c>
      <c r="FT129" s="27"/>
      <c r="FU129" s="27"/>
      <c r="FV129" s="8">
        <f>IF(ISERROR(MATCH(FQ$85,INPUT!C$4:Y$4,0))&lt;&gt;TRUE,MATCH(FQ$85,INPUT!C$4:Y$4,0),"")</f>
        <v>1</v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>B</v>
      </c>
      <c r="BZ130" s="8" t="b">
        <f t="shared" si="6"/>
        <v>0</v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>D</v>
      </c>
      <c r="EK130" s="8" t="b">
        <f t="shared" si="7"/>
        <v>1</v>
      </c>
      <c r="FQ130" s="26">
        <v>43</v>
      </c>
      <c r="FR130" s="27">
        <v>19</v>
      </c>
      <c r="FS130" s="27">
        <v>27</v>
      </c>
      <c r="FT130" s="27"/>
      <c r="FU130" s="27"/>
      <c r="FV130" s="8">
        <f>IF(ISERROR(MATCH(FQ$85,INPUT!C$4:Y$4,0))&lt;&gt;TRUE,MATCH(FQ$85,INPUT!C$4:Y$4,0),"")</f>
        <v>1</v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>F</v>
      </c>
      <c r="BZ131" s="8" t="b">
        <f t="shared" si="6"/>
        <v>0</v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>F</v>
      </c>
      <c r="EK131" s="8" t="b">
        <f t="shared" si="7"/>
        <v>0</v>
      </c>
      <c r="FQ131" s="26">
        <v>44</v>
      </c>
      <c r="FR131" s="27">
        <v>19</v>
      </c>
      <c r="FS131" s="27">
        <v>27</v>
      </c>
      <c r="FT131" s="27"/>
      <c r="FU131" s="27"/>
      <c r="FV131" s="8">
        <f>IF(ISERROR(MATCH(FQ$85,INPUT!C$4:Y$4,0))&lt;&gt;TRUE,MATCH(FQ$85,INPUT!C$4:Y$4,0),"")</f>
        <v>1</v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>C</v>
      </c>
      <c r="BZ132" s="8" t="b">
        <f t="shared" si="6"/>
        <v>0</v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>O?</v>
      </c>
      <c r="EK132" s="8" t="b">
        <f t="shared" si="7"/>
        <v>0</v>
      </c>
      <c r="FQ132" s="26">
        <v>45</v>
      </c>
      <c r="FR132" s="27">
        <v>20</v>
      </c>
      <c r="FS132" s="27">
        <v>28</v>
      </c>
      <c r="FT132" s="27"/>
      <c r="FU132" s="27"/>
      <c r="FV132" s="8">
        <f>IF(ISERROR(MATCH(FQ$85,INPUT!C$4:Y$4,0))&lt;&gt;TRUE,MATCH(FQ$85,INPUT!C$4:Y$4,0),"")</f>
        <v>1</v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>J</v>
      </c>
      <c r="BZ133" s="8" t="b">
        <f t="shared" si="6"/>
        <v>0</v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>F</v>
      </c>
      <c r="EK133" s="8" t="b">
        <f t="shared" si="7"/>
        <v>0</v>
      </c>
      <c r="FQ133" s="26">
        <v>46</v>
      </c>
      <c r="FR133" s="27">
        <v>20</v>
      </c>
      <c r="FS133" s="27">
        <v>28</v>
      </c>
      <c r="FT133" s="27"/>
      <c r="FU133" s="27"/>
      <c r="FV133" s="8">
        <f>IF(ISERROR(MATCH(FQ$85,INPUT!C$4:Y$4,0))&lt;&gt;TRUE,MATCH(FQ$85,INPUT!C$4:Y$4,0),"")</f>
        <v>1</v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>A</v>
      </c>
      <c r="BZ134" s="8" t="b">
        <f t="shared" si="6"/>
        <v>0</v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>D</v>
      </c>
      <c r="EK134" s="8" t="b">
        <f t="shared" si="7"/>
        <v>0</v>
      </c>
      <c r="FQ134" s="26">
        <v>47</v>
      </c>
      <c r="FR134" s="27">
        <v>20</v>
      </c>
      <c r="FS134" s="27">
        <v>28</v>
      </c>
      <c r="FT134" s="27"/>
      <c r="FU134" s="27"/>
      <c r="FV134" s="8">
        <f>IF(ISERROR(MATCH(FQ$85,INPUT!C$4:Y$4,0))&lt;&gt;TRUE,MATCH(FQ$85,INPUT!C$4:Y$4,0),"")</f>
        <v>1</v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>H</v>
      </c>
      <c r="BZ135" s="8" t="b">
        <f t="shared" si="6"/>
        <v>0</v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>H</v>
      </c>
      <c r="EK135" s="8" t="b">
        <f t="shared" si="7"/>
        <v>0</v>
      </c>
      <c r="FQ135" s="26">
        <v>48</v>
      </c>
      <c r="FR135" s="27">
        <v>21</v>
      </c>
      <c r="FS135" s="27">
        <v>29</v>
      </c>
      <c r="FT135" s="27"/>
      <c r="FU135" s="27"/>
      <c r="FV135" s="8">
        <f>IF(ISERROR(MATCH(FQ$85,INPUT!C$4:Y$4,0))&lt;&gt;TRUE,MATCH(FQ$85,INPUT!C$4:Y$4,0),"")</f>
        <v>1</v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>A</v>
      </c>
      <c r="BZ136" s="8" t="b">
        <f t="shared" si="6"/>
        <v>0</v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>E</v>
      </c>
      <c r="EK136" s="8" t="b">
        <f t="shared" si="7"/>
        <v>1</v>
      </c>
      <c r="FQ136" s="26">
        <v>49</v>
      </c>
      <c r="FR136" s="27">
        <v>21</v>
      </c>
      <c r="FS136" s="28">
        <v>29</v>
      </c>
      <c r="FT136" s="27"/>
      <c r="FU136" s="27"/>
      <c r="FV136" s="8">
        <f>IF(ISERROR(MATCH(FQ$85,INPUT!C$4:Y$4,0))&lt;&gt;TRUE,MATCH(FQ$85,INPUT!C$4:Y$4,0),"")</f>
        <v>1</v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>J</v>
      </c>
      <c r="BZ137" s="8" t="b">
        <f t="shared" si="6"/>
        <v>1</v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>J</v>
      </c>
      <c r="EK137" s="8" t="b">
        <f t="shared" si="7"/>
        <v>0</v>
      </c>
      <c r="FQ137" s="26">
        <v>50</v>
      </c>
      <c r="FR137" s="27">
        <v>21</v>
      </c>
      <c r="FS137" s="27">
        <v>30</v>
      </c>
      <c r="FT137" s="27"/>
      <c r="FU137" s="27"/>
      <c r="FV137" s="8">
        <f>IF(ISERROR(MATCH(FQ$85,INPUT!C$4:Y$4,0))&lt;&gt;TRUE,MATCH(FQ$85,INPUT!C$4:Y$4,0),"")</f>
        <v>1</v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>A</v>
      </c>
      <c r="BZ138" s="8" t="b">
        <f t="shared" si="6"/>
        <v>1</v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>C</v>
      </c>
      <c r="EK138" s="8" t="b">
        <f t="shared" si="7"/>
        <v>0</v>
      </c>
      <c r="FQ138" s="26">
        <v>51</v>
      </c>
      <c r="FR138" s="27">
        <v>22</v>
      </c>
      <c r="FS138" s="27">
        <v>30</v>
      </c>
      <c r="FT138" s="27"/>
      <c r="FU138" s="27"/>
      <c r="FV138" s="8">
        <f>IF(ISERROR(MATCH(FQ$85,INPUT!C$4:Y$4,0))&lt;&gt;TRUE,MATCH(FQ$85,INPUT!C$4:Y$4,0),"")</f>
        <v>1</v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>H</v>
      </c>
      <c r="BZ139" s="8" t="b">
        <f t="shared" si="6"/>
        <v>0</v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>K</v>
      </c>
      <c r="EK139" s="8" t="b">
        <f t="shared" si="7"/>
        <v>1</v>
      </c>
      <c r="FQ139" s="26">
        <v>52</v>
      </c>
      <c r="FR139" s="27">
        <v>22</v>
      </c>
      <c r="FS139" s="27">
        <v>31</v>
      </c>
      <c r="FT139" s="27"/>
      <c r="FU139" s="27"/>
      <c r="FV139" s="8">
        <f>IF(ISERROR(MATCH(FQ$85,INPUT!C$4:Y$4,0))&lt;&gt;TRUE,MATCH(FQ$85,INPUT!C$4:Y$4,0),"")</f>
        <v>1</v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>A</v>
      </c>
      <c r="BZ140" s="8" t="b">
        <f t="shared" si="6"/>
        <v>0</v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>C</v>
      </c>
      <c r="EK140" s="8" t="b">
        <f t="shared" si="7"/>
        <v>0</v>
      </c>
      <c r="FQ140" s="26">
        <v>53</v>
      </c>
      <c r="FR140" s="27">
        <v>23</v>
      </c>
      <c r="FS140" s="27">
        <v>31</v>
      </c>
      <c r="FT140" s="27"/>
      <c r="FU140" s="27"/>
      <c r="FV140" s="8">
        <f>IF(ISERROR(MATCH(FQ$85,INPUT!C$4:Y$4,0))&lt;&gt;TRUE,MATCH(FQ$85,INPUT!C$4:Y$4,0),"")</f>
        <v>1</v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>G</v>
      </c>
      <c r="BZ141" s="8" t="b">
        <f t="shared" si="6"/>
        <v>1</v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>H</v>
      </c>
      <c r="EK141" s="8" t="b">
        <f t="shared" si="7"/>
        <v>0</v>
      </c>
      <c r="FQ141" s="26">
        <v>54</v>
      </c>
      <c r="FR141" s="27">
        <v>23</v>
      </c>
      <c r="FS141" s="28">
        <v>32</v>
      </c>
      <c r="FT141" s="27"/>
      <c r="FU141" s="27"/>
      <c r="FV141" s="8">
        <f>IF(ISERROR(MATCH(FQ$85,INPUT!C$4:Y$4,0))&lt;&gt;TRUE,MATCH(FQ$85,INPUT!C$4:Y$4,0),"")</f>
        <v>1</v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>D</v>
      </c>
      <c r="BZ142" s="8" t="b">
        <f t="shared" si="6"/>
        <v>0</v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>D</v>
      </c>
      <c r="EK142" s="8" t="b">
        <f t="shared" si="7"/>
        <v>0</v>
      </c>
      <c r="FQ142" s="26">
        <v>55</v>
      </c>
      <c r="FR142" s="27">
        <v>23</v>
      </c>
      <c r="FS142" s="27">
        <v>33</v>
      </c>
      <c r="FT142" s="27"/>
      <c r="FU142" s="27"/>
      <c r="FV142" s="8">
        <f>IF(ISERROR(MATCH(FQ$85,INPUT!C$4:Y$4,0))&lt;&gt;TRUE,MATCH(FQ$85,INPUT!C$4:Y$4,0),"")</f>
        <v>1</v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>G</v>
      </c>
      <c r="BZ143" s="8" t="b">
        <f t="shared" si="6"/>
        <v>0</v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>G</v>
      </c>
      <c r="EK143" s="8" t="b">
        <f t="shared" si="7"/>
        <v>0</v>
      </c>
      <c r="FQ143" s="26">
        <v>56</v>
      </c>
      <c r="FR143" s="27">
        <v>24</v>
      </c>
      <c r="FS143" s="27">
        <v>33</v>
      </c>
      <c r="FT143" s="27"/>
      <c r="FU143" s="27"/>
      <c r="FV143" s="8">
        <f>IF(ISERROR(MATCH(FQ$85,INPUT!C$4:Y$4,0))&lt;&gt;TRUE,MATCH(FQ$85,INPUT!C$4:Y$4,0),"")</f>
        <v>1</v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>A</v>
      </c>
      <c r="BZ144" s="8" t="b">
        <f t="shared" si="6"/>
        <v>0</v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>D</v>
      </c>
      <c r="EK144" s="8" t="b">
        <f t="shared" si="7"/>
        <v>0</v>
      </c>
      <c r="FQ144" s="26">
        <v>57</v>
      </c>
      <c r="FR144" s="27">
        <v>24</v>
      </c>
      <c r="FS144" s="27">
        <v>34</v>
      </c>
      <c r="FT144" s="27"/>
      <c r="FU144" s="27"/>
      <c r="FV144" s="8">
        <f>IF(ISERROR(MATCH(FQ$85,INPUT!C$4:Y$4,0))&lt;&gt;TRUE,MATCH(FQ$85,INPUT!C$4:Y$4,0),"")</f>
        <v>1</v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>G</v>
      </c>
      <c r="BZ145" s="8" t="b">
        <f t="shared" si="6"/>
        <v>1</v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>J</v>
      </c>
      <c r="EK145" s="8" t="b">
        <f t="shared" si="7"/>
        <v>1</v>
      </c>
      <c r="FQ145" s="26">
        <v>58</v>
      </c>
      <c r="FR145" s="27">
        <v>25</v>
      </c>
      <c r="FS145" s="27">
        <v>35</v>
      </c>
      <c r="FT145" s="27"/>
      <c r="FU145" s="27"/>
      <c r="FV145" s="8">
        <f>IF(ISERROR(MATCH(FQ$85,INPUT!C$4:Y$4,0))&lt;&gt;TRUE,MATCH(FQ$85,INPUT!C$4:Y$4,0),"")</f>
        <v>1</v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>C</v>
      </c>
      <c r="BZ146" s="8" t="b">
        <f t="shared" si="6"/>
        <v>1</v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>
        <f>IF(ISERROR(MATCH(FQ$85,INPUT!C$4:Y$4,0))&lt;&gt;TRUE,MATCH(FQ$85,INPUT!C$4:Y$4,0),"")</f>
        <v>1</v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>H</v>
      </c>
      <c r="BZ147" s="8" t="b">
        <f t="shared" si="6"/>
        <v>0</v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>
        <f>IF(ISERROR(MATCH(FQ$85,INPUT!C$4:Y$4,0))&lt;&gt;TRUE,MATCH(FQ$85,INPUT!C$4:Y$4,0),"")</f>
        <v>1</v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>A</v>
      </c>
      <c r="BZ148" s="8" t="b">
        <f t="shared" si="6"/>
        <v>0</v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>
        <f>IF(ISERROR(MATCH(FQ$85,INPUT!C$4:Y$4,0))&lt;&gt;TRUE,MATCH(FQ$85,INPUT!C$4:Y$4,0),"")</f>
        <v>1</v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>G</v>
      </c>
      <c r="BZ149" s="8" t="b">
        <f t="shared" si="6"/>
        <v>0</v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>
        <f>IF(ISERROR(MATCH(FQ$85,INPUT!C$4:Y$4,0))&lt;&gt;TRUE,MATCH(FQ$85,INPUT!C$4:Y$4,0),"")</f>
        <v>1</v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>B</v>
      </c>
      <c r="BZ150" s="8" t="b">
        <f t="shared" si="6"/>
        <v>0</v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>
        <f>IF(ISERROR(MATCH(FQ$85,INPUT!C$4:Y$4,0))&lt;&gt;TRUE,MATCH(FQ$85,INPUT!C$4:Y$4,0),"")</f>
        <v>1</v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>F</v>
      </c>
      <c r="BZ151" s="8" t="b">
        <f t="shared" ref="BZ151:BZ160" si="9">IF(BY151&lt;&gt;"",IF(ISNUMBER(SEARCH(BX151,BY151)),TRUE,FALSE),"")</f>
        <v>0</v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>
        <f>IF(ISERROR(MATCH(FQ$85,INPUT!C$4:Y$4,0))&lt;&gt;TRUE,MATCH(FQ$85,INPUT!C$4:Y$4,0),"")</f>
        <v>1</v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>A</v>
      </c>
      <c r="BZ152" s="8" t="b">
        <f t="shared" si="9"/>
        <v>0</v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>
        <f>IF(ISERROR(MATCH(FQ$85,INPUT!C$4:Y$4,0))&lt;&gt;TRUE,MATCH(FQ$85,INPUT!C$4:Y$4,0),"")</f>
        <v>1</v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>J</v>
      </c>
      <c r="BZ153" s="8" t="b">
        <f t="shared" si="9"/>
        <v>0</v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>
        <f>IF(ISERROR(MATCH(FQ$85,INPUT!C$4:Y$4,0))&lt;&gt;TRUE,MATCH(FQ$85,INPUT!C$4:Y$4,0),"")</f>
        <v>1</v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>A</v>
      </c>
      <c r="BZ154" s="8" t="b">
        <f t="shared" si="9"/>
        <v>0</v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>
        <f>IF(ISERROR(MATCH(FQ$85,INPUT!C$4:Y$4,0))&lt;&gt;TRUE,MATCH(FQ$85,INPUT!C$4:Y$4,0),"")</f>
        <v>1</v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>H</v>
      </c>
      <c r="BZ155" s="8" t="b">
        <f t="shared" si="9"/>
        <v>0</v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>
        <f>IF(ISERROR(MATCH(FQ$85,INPUT!C$4:Y$4,0))&lt;&gt;TRUE,MATCH(FQ$85,INPUT!C$4:Y$4,0),"")</f>
        <v>1</v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>C</v>
      </c>
      <c r="BZ156" s="8" t="b">
        <f t="shared" si="9"/>
        <v>0</v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>
        <f>IF(ISERROR(MATCH(FQ$85,INPUT!C$4:Y$4,0))&lt;&gt;TRUE,MATCH(FQ$85,INPUT!C$4:Y$4,0),"")</f>
        <v>1</v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>G</v>
      </c>
      <c r="BZ157" s="8" t="b">
        <f t="shared" si="9"/>
        <v>0</v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>
        <f>IF(ISERROR(MATCH(FQ$85,INPUT!C$4:Y$4,0))&lt;&gt;TRUE,MATCH(FQ$85,INPUT!C$4:Y$4,0),"")</f>
        <v>1</v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>D</v>
      </c>
      <c r="BZ158" s="8" t="b">
        <f t="shared" si="9"/>
        <v>0</v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>
        <f>IF(ISERROR(MATCH(FQ$85,INPUT!C$4:Y$4,0))&lt;&gt;TRUE,MATCH(FQ$85,INPUT!C$4:Y$4,0),"")</f>
        <v>1</v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>J</v>
      </c>
      <c r="BZ159" s="8" t="b">
        <f t="shared" si="9"/>
        <v>0</v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>
        <f>IF(ISERROR(MATCH(FQ$85,INPUT!C$4:Y$4,0))&lt;&gt;TRUE,MATCH(FQ$85,INPUT!C$4:Y$4,0),"")</f>
        <v>1</v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>C</v>
      </c>
      <c r="BZ160" s="8" t="b">
        <f t="shared" si="9"/>
        <v>0</v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>
        <f>IF(ISERROR(MATCH(FQ$85,INPUT!C$4:Y$4,0))&lt;&gt;TRUE,MATCH(FQ$85,INPUT!C$4:Y$4,0),"")</f>
        <v>1</v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>
        <f>IF(ISERROR(MATCH(FQ$85,INPUT!C$4:Y$4,0))&lt;&gt;TRUE,MATCH(FQ$85,INPUT!C$4:Y$4,0),"")</f>
        <v>1</v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>
        <f>IF(ISERROR(MATCH(FQ$85,INPUT!C$4:Y$4,0))&lt;&gt;TRUE,MATCH(FQ$85,INPUT!C$4:Y$4,0),"")</f>
        <v>1</v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>
        <f>IF(ISERROR(MATCH(FQ$85,INPUT!C$4:Y$4,0))&lt;&gt;TRUE,MATCH(FQ$85,INPUT!C$4:Y$4,0),"")</f>
        <v>1</v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>
        <f>IF(ISERROR(MATCH(FQ$85,INPUT!C$4:Y$4,0))&lt;&gt;TRUE,MATCH(FQ$85,INPUT!C$4:Y$4,0),"")</f>
        <v>1</v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>
        <f>IF(ISERROR(MATCH(FQ$85,INPUT!C$4:Y$4,0))&lt;&gt;TRUE,MATCH(FQ$85,INPUT!C$4:Y$4,0),"")</f>
        <v>1</v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73"/>
      <c r="FS167" s="373"/>
      <c r="FT167" s="373"/>
      <c r="FU167" s="373"/>
    </row>
    <row r="168" spans="2:178" ht="21" customHeight="1" x14ac:dyDescent="0.45">
      <c r="B168" s="363" t="s">
        <v>641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5" t="s">
        <v>213</v>
      </c>
      <c r="FR168" s="376"/>
      <c r="FS168" s="376"/>
      <c r="FT168" s="376"/>
      <c r="FU168" s="377"/>
      <c r="FV168" s="24"/>
    </row>
    <row r="169" spans="2:178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73"/>
      <c r="FS250" s="373"/>
      <c r="FT250" s="373"/>
      <c r="FU250" s="373"/>
    </row>
    <row r="251" spans="2:178" ht="21" customHeight="1" x14ac:dyDescent="0.45">
      <c r="B251" s="363" t="s">
        <v>314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5" t="s">
        <v>215</v>
      </c>
      <c r="FR251" s="376"/>
      <c r="FS251" s="376"/>
      <c r="FT251" s="376"/>
      <c r="FU251" s="377"/>
      <c r="FV251" s="24"/>
    </row>
    <row r="252" spans="2:178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73"/>
      <c r="FS333" s="373"/>
      <c r="FT333" s="373"/>
      <c r="FU333" s="373"/>
    </row>
    <row r="334" spans="2:178" ht="21" customHeight="1" x14ac:dyDescent="0.45">
      <c r="B334" s="363" t="s">
        <v>315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5" t="s">
        <v>218</v>
      </c>
      <c r="FR334" s="376"/>
      <c r="FS334" s="376"/>
      <c r="FT334" s="376"/>
      <c r="FU334" s="377"/>
      <c r="FV334" s="24"/>
    </row>
    <row r="335" spans="2:178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73"/>
      <c r="FS416" s="373"/>
      <c r="FT416" s="373"/>
      <c r="FU416" s="373"/>
    </row>
    <row r="417" spans="2:178" ht="21" customHeight="1" x14ac:dyDescent="0.45">
      <c r="B417" s="363" t="s">
        <v>316</v>
      </c>
      <c r="C417" s="363"/>
      <c r="D417" s="363"/>
      <c r="E417" s="363"/>
      <c r="F417" s="363"/>
      <c r="G417" s="363"/>
      <c r="H417" s="363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5" t="s">
        <v>219</v>
      </c>
      <c r="FR417" s="376"/>
      <c r="FS417" s="376"/>
      <c r="FT417" s="376"/>
      <c r="FU417" s="377"/>
      <c r="FV417" s="24"/>
    </row>
    <row r="418" spans="2:178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73"/>
      <c r="FS499" s="373"/>
      <c r="FT499" s="373"/>
      <c r="FU499" s="373"/>
    </row>
    <row r="500" spans="2:178" ht="21" customHeight="1" x14ac:dyDescent="0.45">
      <c r="B500" s="363" t="s">
        <v>317</v>
      </c>
      <c r="C500" s="363"/>
      <c r="D500" s="363"/>
      <c r="E500" s="363"/>
      <c r="F500" s="363"/>
      <c r="G500" s="363"/>
      <c r="H500" s="363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5" t="s">
        <v>220</v>
      </c>
      <c r="FR500" s="376"/>
      <c r="FS500" s="376"/>
      <c r="FT500" s="376"/>
      <c r="FU500" s="377"/>
      <c r="FV500" s="24"/>
    </row>
    <row r="501" spans="2:178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73"/>
      <c r="FS582" s="373"/>
      <c r="FT582" s="373"/>
      <c r="FU582" s="373"/>
    </row>
    <row r="583" spans="2:178" ht="21" customHeight="1" x14ac:dyDescent="0.45">
      <c r="B583" s="363" t="s">
        <v>318</v>
      </c>
      <c r="C583" s="363"/>
      <c r="D583" s="363"/>
      <c r="E583" s="363"/>
      <c r="F583" s="363"/>
      <c r="G583" s="363"/>
      <c r="H583" s="363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5" t="s">
        <v>221</v>
      </c>
      <c r="FR583" s="376"/>
      <c r="FS583" s="376"/>
      <c r="FT583" s="376"/>
      <c r="FU583" s="377"/>
      <c r="FV583" s="24"/>
    </row>
    <row r="584" spans="2:178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73"/>
      <c r="FS665" s="373"/>
      <c r="FT665" s="373"/>
      <c r="FU665" s="373"/>
    </row>
    <row r="666" spans="2:178" ht="21" customHeight="1" x14ac:dyDescent="0.45">
      <c r="B666" s="363" t="s">
        <v>319</v>
      </c>
      <c r="C666" s="363"/>
      <c r="D666" s="363"/>
      <c r="E666" s="363"/>
      <c r="F666" s="363"/>
      <c r="G666" s="363"/>
      <c r="H666" s="363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5" t="s">
        <v>222</v>
      </c>
      <c r="FR666" s="376"/>
      <c r="FS666" s="376"/>
      <c r="FT666" s="376"/>
      <c r="FU666" s="377"/>
      <c r="FV666" s="24"/>
    </row>
    <row r="667" spans="2:178" ht="15" customHeight="1" x14ac:dyDescent="0.45">
      <c r="B667" s="34"/>
      <c r="C667" s="364" t="s">
        <v>245</v>
      </c>
      <c r="D667" s="365"/>
      <c r="E667" s="366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73"/>
      <c r="FS748" s="373"/>
      <c r="FT748" s="373"/>
      <c r="FU748" s="373"/>
    </row>
    <row r="749" spans="2:178" ht="21" customHeight="1" x14ac:dyDescent="0.45">
      <c r="B749" s="363" t="s">
        <v>320</v>
      </c>
      <c r="C749" s="363"/>
      <c r="D749" s="363"/>
      <c r="E749" s="363"/>
      <c r="F749" s="363"/>
      <c r="G749" s="363"/>
      <c r="H749" s="363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5" t="s">
        <v>201</v>
      </c>
      <c r="FR749" s="376"/>
      <c r="FS749" s="376"/>
      <c r="FT749" s="376"/>
      <c r="FU749" s="377"/>
      <c r="FV749" s="24"/>
    </row>
    <row r="750" spans="2:178" ht="15" customHeight="1" x14ac:dyDescent="0.45">
      <c r="B750" s="34"/>
      <c r="C750" s="364" t="s">
        <v>245</v>
      </c>
      <c r="D750" s="365"/>
      <c r="E750" s="366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0" t="s">
        <v>155</v>
      </c>
      <c r="D1" s="390"/>
      <c r="E1" s="390"/>
      <c r="F1" s="390"/>
      <c r="G1" s="390"/>
      <c r="H1" s="390"/>
      <c r="I1" s="390"/>
      <c r="J1" s="390"/>
      <c r="K1" s="390"/>
      <c r="L1" s="390"/>
      <c r="M1" s="390"/>
      <c r="N1" s="390"/>
      <c r="O1" s="390"/>
      <c r="P1" s="390"/>
      <c r="Q1" s="390"/>
      <c r="R1" s="390"/>
      <c r="S1" s="390"/>
      <c r="T1" s="390"/>
      <c r="U1" s="390"/>
      <c r="V1" s="390"/>
      <c r="W1" s="390"/>
      <c r="X1" s="390"/>
      <c r="Y1" s="390"/>
      <c r="AB1" s="390" t="s">
        <v>599</v>
      </c>
      <c r="AC1" s="390"/>
      <c r="AD1" s="390"/>
      <c r="AE1" s="390"/>
      <c r="AF1" s="390"/>
      <c r="AG1" s="390"/>
      <c r="AH1" s="390"/>
      <c r="AI1" s="390"/>
      <c r="AJ1" s="390"/>
      <c r="AK1" s="390"/>
      <c r="AL1" s="390"/>
      <c r="AM1" s="390"/>
      <c r="AN1" s="390"/>
      <c r="AO1" s="390"/>
      <c r="AP1" s="390"/>
      <c r="AQ1" s="390"/>
      <c r="AR1" s="390"/>
      <c r="AS1" s="390"/>
      <c r="AT1" s="390"/>
      <c r="AU1" s="390"/>
      <c r="AV1" s="390"/>
      <c r="AW1" s="390"/>
      <c r="AX1" s="390"/>
      <c r="BA1" s="391" t="s">
        <v>293</v>
      </c>
      <c r="BB1" s="391"/>
      <c r="BC1" s="391"/>
      <c r="BD1" s="391"/>
      <c r="BE1" s="391"/>
      <c r="BF1" s="391"/>
      <c r="BG1" s="391"/>
      <c r="BH1" s="391"/>
      <c r="BI1" s="391"/>
      <c r="BJ1" s="391"/>
      <c r="BK1" s="391"/>
      <c r="BL1" s="391"/>
      <c r="BM1" s="391"/>
      <c r="BN1" s="391"/>
      <c r="BO1" s="391"/>
      <c r="BP1" s="391"/>
      <c r="BQ1" s="391"/>
      <c r="BR1" s="391"/>
      <c r="BS1" s="391"/>
      <c r="BT1" s="391"/>
      <c r="BU1" s="391"/>
      <c r="BV1" s="391"/>
      <c r="BW1" s="391"/>
      <c r="BZ1" s="391" t="s">
        <v>294</v>
      </c>
      <c r="CA1" s="391"/>
      <c r="CB1" s="391"/>
      <c r="CC1" s="391"/>
      <c r="CD1" s="391"/>
      <c r="CE1" s="391"/>
      <c r="CF1" s="391"/>
      <c r="CG1" s="391"/>
      <c r="CH1" s="391"/>
      <c r="CI1" s="391"/>
      <c r="CJ1" s="391"/>
      <c r="CK1" s="391"/>
      <c r="CL1" s="391"/>
      <c r="CM1" s="391"/>
      <c r="CN1" s="391"/>
      <c r="CO1" s="391"/>
      <c r="CP1" s="391"/>
      <c r="CQ1" s="391"/>
      <c r="CR1" s="391"/>
      <c r="CS1" s="391"/>
      <c r="CT1" s="391"/>
      <c r="CU1" s="391"/>
      <c r="CV1" s="391"/>
      <c r="CY1" s="390" t="s">
        <v>244</v>
      </c>
      <c r="CZ1" s="390"/>
      <c r="DA1" s="390"/>
      <c r="DB1" s="390"/>
      <c r="DC1" s="390"/>
      <c r="DD1" s="390"/>
      <c r="DE1" s="390"/>
      <c r="DF1" s="390"/>
      <c r="DG1" s="390"/>
      <c r="DH1" s="390"/>
      <c r="DI1" s="390"/>
      <c r="DJ1" s="390"/>
      <c r="DK1" s="390"/>
      <c r="DL1" s="390"/>
      <c r="DM1" s="390"/>
      <c r="DN1" s="390"/>
      <c r="DO1" s="390"/>
      <c r="DP1" s="390"/>
      <c r="DQ1" s="390"/>
      <c r="DR1" s="390"/>
      <c r="DS1" s="390"/>
      <c r="DT1" s="390"/>
      <c r="DU1" s="390"/>
      <c r="DX1" s="390" t="s">
        <v>191</v>
      </c>
      <c r="DY1" s="390"/>
      <c r="DZ1" s="390"/>
      <c r="EA1" s="390"/>
      <c r="EB1" s="390"/>
      <c r="EC1" s="390"/>
      <c r="ED1" s="390"/>
      <c r="EE1" s="390"/>
      <c r="EF1" s="390"/>
      <c r="EG1" s="390"/>
      <c r="EH1" s="390"/>
      <c r="EI1" s="390"/>
      <c r="EJ1" s="390"/>
      <c r="EK1" s="390"/>
      <c r="EL1" s="390"/>
      <c r="EM1" s="390"/>
      <c r="EN1" s="390"/>
      <c r="EO1" s="390"/>
      <c r="EP1" s="390"/>
      <c r="EQ1" s="390"/>
      <c r="ER1" s="390"/>
      <c r="ES1" s="390"/>
      <c r="ET1" s="390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2" t="str">
        <f>IF(INPUT!C4&lt;&gt;"",INDEX(EY3:EY25,MATCH(INPUT!C4,EX3:EX25,),0),"")</f>
        <v>ACT P16</v>
      </c>
      <c r="FB3" s="383"/>
      <c r="FC3" s="383"/>
      <c r="FD3" s="383"/>
      <c r="FE3" s="383"/>
      <c r="FF3" s="383"/>
      <c r="FG3" s="384"/>
      <c r="FI3" s="91" t="s">
        <v>350</v>
      </c>
      <c r="FJ3" s="29">
        <f>ACT!F6</f>
        <v>1</v>
      </c>
      <c r="FK3" s="29">
        <f>ACT!F89</f>
        <v>12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A02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7" t="s">
        <v>284</v>
      </c>
      <c r="AA4" s="46" t="str">
        <f t="shared" ref="AA4:AX4" si="5">B4</f>
        <v>Type</v>
      </c>
      <c r="AB4" s="27" t="str">
        <f>C4</f>
        <v>A02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7" t="s">
        <v>284</v>
      </c>
      <c r="AZ4" s="46" t="str">
        <f t="shared" ref="AZ4:AZ9" si="6">AA4</f>
        <v>Type</v>
      </c>
      <c r="BA4" s="27" t="str">
        <f>C4</f>
        <v>A02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7" t="s">
        <v>284</v>
      </c>
      <c r="BY4" s="46" t="str">
        <f t="shared" ref="BY4:BY9" si="8">AZ4</f>
        <v>Type</v>
      </c>
      <c r="BZ4" s="27" t="str">
        <f>C4</f>
        <v>A02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7" t="s">
        <v>284</v>
      </c>
      <c r="CX4" s="46" t="str">
        <f t="shared" ref="CX4:CX9" si="10">BY4</f>
        <v>Type</v>
      </c>
      <c r="CY4" s="27" t="str">
        <f>C4</f>
        <v>A02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7" t="s">
        <v>284</v>
      </c>
      <c r="DW4" s="46" t="str">
        <f t="shared" ref="DW4:DW9" si="12">CX4</f>
        <v>Type</v>
      </c>
      <c r="DX4" s="27" t="str">
        <f t="shared" ref="DX4:ET4" si="13">C4</f>
        <v>A02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7" t="s">
        <v>284</v>
      </c>
      <c r="EX4" s="16" t="s">
        <v>202</v>
      </c>
      <c r="EY4" t="s">
        <v>297</v>
      </c>
      <c r="FA4" s="34"/>
      <c r="FB4" s="364" t="s">
        <v>245</v>
      </c>
      <c r="FC4" s="365"/>
      <c r="FD4" s="366"/>
      <c r="FE4" s="385" t="s">
        <v>247</v>
      </c>
      <c r="FF4" s="386"/>
      <c r="FG4" s="34" t="s">
        <v>259</v>
      </c>
      <c r="FI4" s="91" t="s">
        <v>351</v>
      </c>
      <c r="FJ4" s="29">
        <f>ACT!F4</f>
        <v>1</v>
      </c>
      <c r="FK4" s="29">
        <f>ACT!F87</f>
        <v>7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7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7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7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7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7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7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14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19%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7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1%</v>
      </c>
      <c r="FI5" s="91" t="s">
        <v>352</v>
      </c>
      <c r="FJ5" s="29">
        <f>ACT!F7</f>
        <v>1</v>
      </c>
      <c r="FK5" s="29">
        <f>ACT!F90</f>
        <v>12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6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7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7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7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7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7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7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17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28%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16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24%</v>
      </c>
      <c r="FI6" s="91" t="s">
        <v>244</v>
      </c>
      <c r="FJ6" s="29">
        <f>ACT!F5</f>
        <v>1</v>
      </c>
      <c r="FK6" s="29">
        <f>ACT!F88</f>
        <v>16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-6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7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7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7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7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7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7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10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25%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12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6%</v>
      </c>
      <c r="FI7" s="76" t="s">
        <v>360</v>
      </c>
      <c r="FJ7" s="92">
        <f>ACT!F8</f>
        <v>1</v>
      </c>
      <c r="FK7" s="92">
        <f>ACT!F91</f>
        <v>12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7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7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7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7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7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88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9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23%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12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4%</v>
      </c>
    </row>
    <row r="9" spans="2:189" ht="15" thickTop="1" thickBot="1" x14ac:dyDescent="0.5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7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50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23%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12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2%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1%</v>
      </c>
      <c r="FK10" s="27" t="str">
        <f>ACT!H89</f>
        <v>6%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7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7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7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7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7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1%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7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7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7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7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7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7"/>
      <c r="EX12" s="16" t="s">
        <v>208</v>
      </c>
      <c r="EY12" t="s">
        <v>305</v>
      </c>
      <c r="FA12" s="382" t="str">
        <f>IF(INPUT!D4&lt;&gt;"",INDEX(EY3:EY25,MATCH(INPUT!D4,EX3:EX25,),0),"")</f>
        <v/>
      </c>
      <c r="FB12" s="383"/>
      <c r="FC12" s="383"/>
      <c r="FD12" s="383"/>
      <c r="FE12" s="383"/>
      <c r="FF12" s="383"/>
      <c r="FG12" s="384"/>
      <c r="FI12" s="91" t="s">
        <v>366</v>
      </c>
      <c r="FJ12" s="27" t="str">
        <f>ACT!H7</f>
        <v>1%</v>
      </c>
      <c r="FK12" s="27" t="str">
        <f>ACT!H90</f>
        <v>4%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7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7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7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7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7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7"/>
      <c r="EX13" s="16" t="s">
        <v>216</v>
      </c>
      <c r="EY13" t="s">
        <v>264</v>
      </c>
      <c r="FA13" s="34"/>
      <c r="FB13" s="364" t="s">
        <v>245</v>
      </c>
      <c r="FC13" s="365"/>
      <c r="FD13" s="366"/>
      <c r="FE13" s="385" t="s">
        <v>247</v>
      </c>
      <c r="FF13" s="386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24%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7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7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7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7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7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7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1%</v>
      </c>
      <c r="FK14" s="27" t="str">
        <f>ACT!H91</f>
        <v>2%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7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7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7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7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7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7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7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7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7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7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7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7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7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7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7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7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7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7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A02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7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7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7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7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7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7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ACT P16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7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7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7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7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7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7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7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7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7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7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7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7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12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7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7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7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7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7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7"/>
      <c r="EX21" s="16" t="s">
        <v>219</v>
      </c>
      <c r="EY21" t="s">
        <v>264</v>
      </c>
      <c r="FA21" s="382" t="str">
        <f>IF(INPUT!E4&lt;&gt;"",INDEX(EY3:EY25,MATCH(INPUT!E4,EX3:EX25,),0),"")</f>
        <v/>
      </c>
      <c r="FB21" s="383"/>
      <c r="FC21" s="383"/>
      <c r="FD21" s="383"/>
      <c r="FE21" s="383"/>
      <c r="FF21" s="383"/>
      <c r="FG21" s="384"/>
      <c r="FJ21" s="27">
        <f>IF(FJ$17&lt;&gt;0,LOOKUP(FJ$17,$FJ$2:$GF$2,$FJ4:$GF4),0)*FJ$19</f>
        <v>7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7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7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7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7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7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7"/>
      <c r="EX22" s="16" t="s">
        <v>220</v>
      </c>
      <c r="EY22" t="s">
        <v>264</v>
      </c>
      <c r="FA22" s="34"/>
      <c r="FB22" s="364" t="s">
        <v>245</v>
      </c>
      <c r="FC22" s="365"/>
      <c r="FD22" s="366"/>
      <c r="FE22" s="385" t="s">
        <v>247</v>
      </c>
      <c r="FF22" s="386"/>
      <c r="FG22" s="34" t="s">
        <v>259</v>
      </c>
      <c r="FJ22" s="27">
        <f>IF(FJ$17&lt;&gt;0,LOOKUP(FJ$17,$FJ$2:$GF$2,$FJ5:$GF5),0)*FJ$19</f>
        <v>12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7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7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7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7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7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7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16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7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7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7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7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7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7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12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7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7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7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7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7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7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7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7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7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7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7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7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6%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7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7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7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7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7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1%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7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7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7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7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7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7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4%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7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7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7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7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7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7"/>
      <c r="FA29" s="16" t="s">
        <v>323</v>
      </c>
      <c r="FJ29" s="45" t="str">
        <f>IF(FJ$17&lt;&gt;0,LOOKUP(FJ$17,$FJ$9:$GF$9,$FJ13:$GF13),0)</f>
        <v>24%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7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7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7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7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7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7"/>
      <c r="FA30" s="382" t="str">
        <f>IF(INPUT!F4&lt;&gt;"",INDEX(EY3:EY25,MATCH(INPUT!F4,EX3:EX25,),0),"")</f>
        <v/>
      </c>
      <c r="FB30" s="383"/>
      <c r="FC30" s="383"/>
      <c r="FD30" s="383"/>
      <c r="FE30" s="383"/>
      <c r="FF30" s="383"/>
      <c r="FG30" s="384"/>
      <c r="FJ30" s="45" t="str">
        <f>IF(FJ$17&lt;&gt;0,LOOKUP(FJ$17,$FJ$9:$GF$9,$FJ14:$GF14),0)</f>
        <v>2%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7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7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7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7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7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7"/>
      <c r="FA31" s="34"/>
      <c r="FB31" s="364" t="s">
        <v>245</v>
      </c>
      <c r="FC31" s="365"/>
      <c r="FD31" s="366"/>
      <c r="FE31" s="385" t="s">
        <v>247</v>
      </c>
      <c r="FF31" s="386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7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7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7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7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7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7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7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7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7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7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7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7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7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7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7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7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7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7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7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7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7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7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7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7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7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7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7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7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7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7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7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7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7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7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7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7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7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7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7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7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7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7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7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7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7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7"/>
      <c r="FA39" s="382" t="str">
        <f>IF(INPUT!G4&lt;&gt;"",INDEX(EY3:EY25,MATCH(INPUT!G4,EX3:EX25,),0),"")</f>
        <v/>
      </c>
      <c r="FB39" s="383"/>
      <c r="FC39" s="383"/>
      <c r="FD39" s="383"/>
      <c r="FE39" s="383"/>
      <c r="FF39" s="383"/>
      <c r="FG39" s="384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7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7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7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7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7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7"/>
      <c r="FA40" s="34"/>
      <c r="FB40" s="364" t="s">
        <v>245</v>
      </c>
      <c r="FC40" s="365"/>
      <c r="FD40" s="366"/>
      <c r="FE40" s="385" t="s">
        <v>247</v>
      </c>
      <c r="FF40" s="386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7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7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7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7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7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7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7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7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7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7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7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7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7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7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7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7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7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7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7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7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7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7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7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12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7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7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7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7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7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7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7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7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7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7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7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7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7"/>
      <c r="FB46" s="70"/>
      <c r="FC46" s="70"/>
      <c r="FD46" s="70"/>
      <c r="FE46" s="72"/>
      <c r="FF46" s="73"/>
      <c r="FG46" s="18"/>
      <c r="FJ46" s="27">
        <f>IF(ISNUMBER(SEARCH("A*",FJ$17)),FJ22,"")</f>
        <v>12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7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7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7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7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7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7"/>
      <c r="FA47" s="16" t="s">
        <v>325</v>
      </c>
      <c r="FJ47" s="27">
        <f>IF(ISNUMBER(SEARCH("A*",FJ$17)),FJ23,"")</f>
        <v>16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6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7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7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7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7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7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7"/>
      <c r="FA48" s="382" t="str">
        <f>IF(INPUT!H4&lt;&gt;"",INDEX(EY3:EY25,MATCH(INPUT!H4,EX3:EX25,),0),"")</f>
        <v/>
      </c>
      <c r="FB48" s="383"/>
      <c r="FC48" s="383"/>
      <c r="FD48" s="383"/>
      <c r="FE48" s="383"/>
      <c r="FF48" s="383"/>
      <c r="FG48" s="384"/>
      <c r="FJ48" s="27">
        <f>IF(ISNUMBER(SEARCH("A*",FJ$17)),FJ24,"")</f>
        <v>12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7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7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7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7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7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7"/>
      <c r="FA49" s="34"/>
      <c r="FB49" s="364" t="s">
        <v>245</v>
      </c>
      <c r="FC49" s="365"/>
      <c r="FD49" s="366"/>
      <c r="FE49" s="385" t="s">
        <v>247</v>
      </c>
      <c r="FF49" s="386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7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7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7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7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7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7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7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7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7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7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7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 t="e">
        <f>ROUND(AVERAGE(FM52,FR52)*100,0)</f>
        <v>#DIV/0!</v>
      </c>
      <c r="FU52" s="103" t="e">
        <f>IF(FV52&lt;&gt;"",FT52,"")</f>
        <v>#DIV/0!</v>
      </c>
      <c r="FV52" s="27" t="e">
        <f>IF(FT52&gt;FT59,"SAT","")&amp;IF(FT52=FM59,"EQUAL","")</f>
        <v>#DIV/0!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7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7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7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7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 t="e">
        <f>ROUND(AVERAGE(FM53,FR53)*100,0)</f>
        <v>#DIV/0!</v>
      </c>
      <c r="FU53" s="103" t="e">
        <f>IF(FV53&lt;&gt;"",FT53,"")</f>
        <v>#DIV/0!</v>
      </c>
      <c r="FV53" s="27" t="e">
        <f>IF(FT53&gt;FT60,"SAT","")&amp;IF(FT53=FM60,"EQUAL","")</f>
        <v>#DIV/0!</v>
      </c>
      <c r="FX53" s="94" t="s">
        <v>350</v>
      </c>
      <c r="FY53" s="95">
        <f>META!J212</f>
        <v>-6</v>
      </c>
      <c r="FZ53" s="96">
        <f>META!L212</f>
        <v>0</v>
      </c>
      <c r="GA53" s="97" t="e">
        <f>FY53/FZ53</f>
        <v>#DIV/0!</v>
      </c>
      <c r="GB53" s="98">
        <f>INDEX(FJ20:GF20,,MATCH(1,FJ$19:GF$19,0))</f>
        <v>12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7" t="str">
        <f>INDEX(FJ26:GF26,,MATCH(1,FJ$19:GF$19,0))</f>
        <v>6%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7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7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7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7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7</v>
      </c>
      <c r="GC54" s="98">
        <f>IF(ISNUMBER(SEARCH("S*",_xlfn.CONCAT(FJ17:GF17))),400,0)+
  IF(ISNUMBER(SEARCH("P*",_xlfn.CONCAT(FJ17:GF17))),380,0)+
  IF(ISNUMBER(SEARCH("A*",_xlfn.CONCAT(FJ17:GF17))),36,0)</f>
        <v>36</v>
      </c>
      <c r="GD54" s="107" t="str">
        <f>INDEX(FJ27:GF27,,MATCH(1,FJ$19:GF$19,0))</f>
        <v>1%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7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7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7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7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7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7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 t="e">
        <f>ROUND(AVERAGE(FM55,FR55)*100,0)</f>
        <v>#DIV/0!</v>
      </c>
      <c r="FU55" s="103" t="e">
        <f>IF(FV55&lt;&gt;"",FT55,"")</f>
        <v>#DIV/0!</v>
      </c>
      <c r="FV55" s="27" t="e">
        <f>IF(FT55&gt;FT61,"SAT","")&amp;IF(FT55=FM61,"EQUAL","")</f>
        <v>#DIV/0!</v>
      </c>
      <c r="FX55" s="81" t="s">
        <v>276</v>
      </c>
      <c r="FY55" s="27">
        <f>SUM(FY53:FY54)</f>
        <v>-6</v>
      </c>
      <c r="FZ55" s="106">
        <f>SUM(FZ53:FZ54)</f>
        <v>0</v>
      </c>
      <c r="GA55" s="97" t="e">
        <f>FY55/FZ55</f>
        <v>#DIV/0!</v>
      </c>
      <c r="GB55" s="98">
        <f>SUM(GB53:GB54)</f>
        <v>19</v>
      </c>
      <c r="GC55" s="98">
        <f>IF(ISNUMBER(SEARCH("S*",_xlfn.CONCAT(FJ17:GF17))),800,0)+
  IF(ISNUMBER(SEARCH("P*",_xlfn.CONCAT(FJ17:GF17))),760,0)+
  IF(ISNUMBER(SEARCH("A*",_xlfn.CONCAT(FJ17:GF17))),36,0)</f>
        <v>36</v>
      </c>
      <c r="GD55" s="107" t="str">
        <f>INDEX(FJ28:GF28,,MATCH(1,FJ$19:GF$19,0))</f>
        <v>4%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7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7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7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7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7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7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 t="e">
        <f>ROUND(AVERAGE(FM56,FR56)*100,0)</f>
        <v>#DIV/0!</v>
      </c>
      <c r="FU56" s="103" t="e">
        <f>IF(FV56&lt;&gt;"",FT56,"")</f>
        <v>#DIV/0!</v>
      </c>
      <c r="FV56" s="27" t="e">
        <f>IF(FT56&gt;FT62,"SAT","")&amp;IF(FT56=FM62,"EQUAL","")</f>
        <v>#DIV/0!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16</v>
      </c>
      <c r="GC56" s="98">
        <f>IF(ISNUMBER(SEARCH("S*",_xlfn.CONCAT(FJ17:GF17))),800,0)+
  IF(ISNUMBER(SEARCH("P*",_xlfn.CONCAT(FJ17:GF17))),760,0)+
  IF(ISNUMBER(SEARCH("A*",_xlfn.CONCAT(FJ17:GF17))),36,0)</f>
        <v>36</v>
      </c>
      <c r="GD56" s="107" t="str">
        <f>INDEX(FJ29:GF29,,MATCH(1,FJ$19:GF$19,0))</f>
        <v>24%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7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7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7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7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7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7"/>
      <c r="FA57" s="382" t="str">
        <f>IF(INPUT!I4&lt;&gt;"",INDEX(EY3:EY25,MATCH(INPUT!I4,EX3:EX25,),0),"")</f>
        <v/>
      </c>
      <c r="FB57" s="383"/>
      <c r="FC57" s="383"/>
      <c r="FD57" s="383"/>
      <c r="FE57" s="383"/>
      <c r="FF57" s="383"/>
      <c r="FG57" s="384"/>
      <c r="FV57" s="8"/>
      <c r="FX57" s="100" t="s">
        <v>262</v>
      </c>
      <c r="FY57" s="25">
        <f>SUM(META!J212,META!AI217,META!DF383,META!EE158)</f>
        <v>-6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12</v>
      </c>
      <c r="GC57" s="98">
        <f>IF(ISNUMBER(SEARCH("S*",_xlfn.CONCAT(FJ17:GF17))),1600,0)+
  IF(ISNUMBER(SEARCH("P*",_xlfn.CONCAT(FJ17:GF17))),1520,0)+
  IF(ISNUMBER(SEARCH("A*",_xlfn.CONCAT(FJ17:GF17))),36,0)</f>
        <v>36</v>
      </c>
      <c r="GD57" s="107" t="str">
        <f>INDEX(FJ30:GF30,,MATCH(1,FJ$19:GF$19,0))</f>
        <v>2%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7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7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7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7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7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7"/>
      <c r="FA58" s="34"/>
      <c r="FB58" s="364" t="s">
        <v>245</v>
      </c>
      <c r="FC58" s="365"/>
      <c r="FD58" s="366"/>
      <c r="FE58" s="385" t="s">
        <v>247</v>
      </c>
      <c r="FF58" s="386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7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7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7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7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7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7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12</v>
      </c>
      <c r="FL59" s="27">
        <v>36</v>
      </c>
      <c r="FM59" s="102">
        <f>IF(FJ59&lt;&gt;0,FJ59*FK59/FL59,"")</f>
        <v>0.33333333333333331</v>
      </c>
      <c r="FT59" s="29">
        <f>ROUND(FM59*100,0)</f>
        <v>33</v>
      </c>
      <c r="FU59" s="103" t="e">
        <f>IF(FV59&lt;&gt;"",FT59,"")</f>
        <v>#DIV/0!</v>
      </c>
      <c r="FV59" s="27" t="e">
        <f>IF(FT59&gt;FT52,"ACT","")</f>
        <v>#DIV/0!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7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7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7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7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7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7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7</v>
      </c>
      <c r="FL60" s="27">
        <v>36</v>
      </c>
      <c r="FM60" s="102">
        <f>IF(FJ60&lt;&gt;0,FJ60*FK60/FL60,"")</f>
        <v>0.19444444444444445</v>
      </c>
      <c r="FT60" s="29">
        <f>ROUND(FM60*100,0)</f>
        <v>19</v>
      </c>
      <c r="FU60" s="103" t="e">
        <f>IF(FV60&lt;&gt;"",FT60,"")</f>
        <v>#DIV/0!</v>
      </c>
      <c r="FV60" s="27" t="e">
        <f>IF(FT60&gt;FT53,"ACT","")</f>
        <v>#DIV/0!</v>
      </c>
      <c r="GB60" s="103" t="e">
        <f>FT52</f>
        <v>#DIV/0!</v>
      </c>
      <c r="GC60" s="27">
        <f>FT59</f>
        <v>33</v>
      </c>
      <c r="GD60" s="27" t="e">
        <f>_xlfn.CONCAT(FV52,FV59)</f>
        <v>#DIV/0!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7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7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7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7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7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12</v>
      </c>
      <c r="FL61" s="27">
        <v>36</v>
      </c>
      <c r="FM61" s="102">
        <f>IF(FJ61&lt;&gt;0,FJ61*FK61/FL61,"")</f>
        <v>0.33333333333333331</v>
      </c>
      <c r="FT61" s="29">
        <f>ROUND(FM61*100,0)</f>
        <v>33</v>
      </c>
      <c r="FU61" s="103" t="e">
        <f>IF(FV61&lt;&gt;"",FT61,"")</f>
        <v>#DIV/0!</v>
      </c>
      <c r="FV61" s="27" t="e">
        <f>IF(FT61&gt;FT55,"ACT","")</f>
        <v>#DIV/0!</v>
      </c>
      <c r="GB61" s="103" t="e">
        <f>FT53</f>
        <v>#DIV/0!</v>
      </c>
      <c r="GC61" s="27">
        <f>FT60</f>
        <v>19</v>
      </c>
      <c r="GD61" s="27" t="e">
        <f>_xlfn.CONCAT(FV53,FV60)</f>
        <v>#DIV/0!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7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7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7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7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7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7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16</v>
      </c>
      <c r="FL62" s="27">
        <v>36</v>
      </c>
      <c r="FM62" s="102">
        <f>IF(FJ62&lt;&gt;0,FJ62*FK62/FL62,"")</f>
        <v>0.44444444444444442</v>
      </c>
      <c r="FT62" s="29">
        <f>ROUND(FM62*100,0)</f>
        <v>44</v>
      </c>
      <c r="FU62" s="103" t="e">
        <f>IF(FV62&lt;&gt;"",FT62,"")</f>
        <v>#DIV/0!</v>
      </c>
      <c r="FV62" s="27" t="e">
        <f>IF(FT62&gt;FT56,"ACT","")</f>
        <v>#DIV/0!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>
        <f>FT62</f>
        <v>44</v>
      </c>
      <c r="GD62" s="27" t="e">
        <f>_xlfn.CONCAT(FV56,FV62)</f>
        <v>#DIV/0!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7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7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7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7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7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7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12</v>
      </c>
      <c r="FL63" s="27">
        <v>36</v>
      </c>
      <c r="FM63" s="102">
        <f>IF(FJ63&lt;&gt;0,FJ63*FK63/FL63,"")</f>
        <v>0.33333333333333331</v>
      </c>
      <c r="FT63" s="29">
        <f>ROUND(FM63*100,0)</f>
        <v>33</v>
      </c>
      <c r="FU63" s="103">
        <f>IF(FV63&lt;&gt;"",FT63,"")</f>
        <v>33</v>
      </c>
      <c r="FV63" s="27" t="str">
        <f>IF(FT63&gt;FT57,"ACT","")</f>
        <v>ACT</v>
      </c>
      <c r="GB63" s="103" t="e">
        <f>FT55</f>
        <v>#DIV/0!</v>
      </c>
      <c r="GC63" s="27">
        <f>FT61</f>
        <v>33</v>
      </c>
      <c r="GD63" s="27" t="e">
        <f>_xlfn.CONCAT(FV55,FV61)</f>
        <v>#DIV/0!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7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7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7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7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7"/>
      <c r="FB64" s="70"/>
      <c r="FC64" s="70"/>
      <c r="FD64" s="70"/>
      <c r="FE64" s="72"/>
      <c r="FF64" s="73"/>
      <c r="FG64" s="18"/>
      <c r="GB64" s="103" t="e">
        <f>FT56</f>
        <v>#DIV/0!</v>
      </c>
      <c r="GC64" s="27">
        <f>FT63</f>
        <v>33</v>
      </c>
      <c r="GD64" s="27" t="str">
        <f>_xlfn.CONCAT(FV57,FV63)</f>
        <v>ACT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7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7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7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7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7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7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7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7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7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7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7"/>
      <c r="FA66" s="382" t="str">
        <f>IF(INPUT!J4&lt;&gt;"",INDEX(EY3:EY25,MATCH(INPUT!J4,EX3:EX25,),0),"")</f>
        <v/>
      </c>
      <c r="FB66" s="383"/>
      <c r="FC66" s="383"/>
      <c r="FD66" s="383"/>
      <c r="FE66" s="383"/>
      <c r="FF66" s="383"/>
      <c r="FG66" s="384"/>
      <c r="FX66" s="363" t="str">
        <f>IF(SUM(FJ19:GF19)=1,_xlfn.CONCAT(FJ18:GF18),"TEST COMPARISON")</f>
        <v>ACT P16</v>
      </c>
      <c r="FY66" s="363"/>
      <c r="FZ66" s="363"/>
      <c r="GA66" s="363"/>
      <c r="GB66" s="363"/>
      <c r="GC66" s="363"/>
      <c r="GD66" s="363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7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7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7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7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7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7"/>
      <c r="FA67" s="34"/>
      <c r="FB67" s="364" t="s">
        <v>245</v>
      </c>
      <c r="FC67" s="365"/>
      <c r="FD67" s="366"/>
      <c r="FE67" s="385" t="s">
        <v>247</v>
      </c>
      <c r="FF67" s="386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7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7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7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7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7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7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-6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12</v>
      </c>
      <c r="GC68" s="8" t="str">
        <f>IF(SUM($FJ$19:$GF$19)=1,"/"&amp;GC53,GC60)</f>
        <v>/36</v>
      </c>
      <c r="GD68" s="80" t="str">
        <f>IF(SUM($FJ$19:$GF$19)=1,GD53,GD60)</f>
        <v>6%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7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7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7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7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7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7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7</v>
      </c>
      <c r="GC69" s="98" t="str">
        <f>IF(SUM($FJ$19:$GF$19)=1,"/"&amp;GC54,GC61)</f>
        <v>/36</v>
      </c>
      <c r="GD69" s="80" t="str">
        <f>IF(SUM($FJ$19:$GF$19)=1,GD54,GD61)</f>
        <v>1%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7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7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7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7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7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7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19</v>
      </c>
      <c r="GC70" s="98" t="str">
        <f>IF(SUM($FJ$19:$GF$19)=1,"/"&amp;GC55,GC62)</f>
        <v>/36</v>
      </c>
      <c r="GD70" s="80" t="str">
        <f>IF(SUM($FJ$19:$GF$19)=1,GD55,GD62)</f>
        <v>4%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7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7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7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7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7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7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16</v>
      </c>
      <c r="GC71" s="98" t="str">
        <f>IF(SUM($FJ$19:$GF$19)=1,"/"&amp;GC56,GC63)</f>
        <v>/36</v>
      </c>
      <c r="GD71" s="80" t="str">
        <f>IF(SUM($FJ$19:$GF$19)=1,GD56,GD63)</f>
        <v>24%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7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7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7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7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7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7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-6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12</v>
      </c>
      <c r="GC72" s="98" t="str">
        <f>IF(SUM($FJ$19:$GF$19)=1,"/"&amp;GC57,GC64)</f>
        <v>/36</v>
      </c>
      <c r="GD72" s="80" t="str">
        <f>IF(SUM($FJ$19:$GF$19)=1,GD57,GD64)</f>
        <v>2%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7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7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7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7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7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7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7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7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7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7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7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7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7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7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7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7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7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7"/>
      <c r="FA75" s="382" t="str">
        <f>IF(INPUT!K4&lt;&gt;"",INDEX(EY3:EY25,MATCH(INPUT!K4,EX3:EX25,),0),"")</f>
        <v/>
      </c>
      <c r="FB75" s="383"/>
      <c r="FC75" s="383"/>
      <c r="FD75" s="383"/>
      <c r="FE75" s="383"/>
      <c r="FF75" s="383"/>
      <c r="FG75" s="384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7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7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7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7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7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7"/>
      <c r="FA76" s="34"/>
      <c r="FB76" s="364" t="s">
        <v>245</v>
      </c>
      <c r="FC76" s="365"/>
      <c r="FD76" s="366"/>
      <c r="FE76" s="385" t="s">
        <v>247</v>
      </c>
      <c r="FF76" s="386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7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7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7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7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7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7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7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7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7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7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7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7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7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7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7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7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7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7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7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7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7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7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7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7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7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7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7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7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7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7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7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7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7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7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7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7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7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7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7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7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7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7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7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7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7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7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7"/>
      <c r="FA84" s="382" t="str">
        <f>IF(INPUT!L4&lt;&gt;"",INDEX(EY3:EY25,MATCH(INPUT!L4,EX3:EX25,),0),"")</f>
        <v/>
      </c>
      <c r="FB84" s="383"/>
      <c r="FC84" s="383"/>
      <c r="FD84" s="383"/>
      <c r="FE84" s="383"/>
      <c r="FF84" s="383"/>
      <c r="FG84" s="384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7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7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7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7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7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7"/>
      <c r="FA85" s="34"/>
      <c r="FB85" s="364" t="s">
        <v>245</v>
      </c>
      <c r="FC85" s="365"/>
      <c r="FD85" s="366"/>
      <c r="FE85" s="385" t="s">
        <v>247</v>
      </c>
      <c r="FF85" s="386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7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7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7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7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7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7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7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7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7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7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7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7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7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7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7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7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7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7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7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7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7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7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7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7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7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7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7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7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7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7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7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7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7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7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7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7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7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7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7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7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7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7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7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7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7"/>
      <c r="FA93" s="382" t="str">
        <f>IF(INPUT!M4&lt;&gt;"",INDEX(EY3:EY25,MATCH(INPUT!M4,EX3:EX25,),0),"")</f>
        <v/>
      </c>
      <c r="FB93" s="383"/>
      <c r="FC93" s="383"/>
      <c r="FD93" s="383"/>
      <c r="FE93" s="383"/>
      <c r="FF93" s="383"/>
      <c r="FG93" s="384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7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7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7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7"/>
      <c r="FA94" s="34"/>
      <c r="FB94" s="364" t="s">
        <v>245</v>
      </c>
      <c r="FC94" s="365"/>
      <c r="FD94" s="366"/>
      <c r="FE94" s="385" t="s">
        <v>247</v>
      </c>
      <c r="FF94" s="386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7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7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7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7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7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7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7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7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7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7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7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7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7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7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7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7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7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7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7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7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7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7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7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7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7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7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7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7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7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7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7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7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7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7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7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7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7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7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7"/>
      <c r="FA102" s="382" t="str">
        <f>IF(INPUT!N4&lt;&gt;"",INDEX(EY3:EY25,MATCH(INPUT!N4,EX3:EX25,),0),"")</f>
        <v/>
      </c>
      <c r="FB102" s="383"/>
      <c r="FC102" s="383"/>
      <c r="FD102" s="383"/>
      <c r="FE102" s="383"/>
      <c r="FF102" s="383"/>
      <c r="FG102" s="384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7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7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7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7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7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7"/>
      <c r="FA103" s="34"/>
      <c r="FB103" s="364" t="s">
        <v>245</v>
      </c>
      <c r="FC103" s="365"/>
      <c r="FD103" s="366"/>
      <c r="FE103" s="385" t="s">
        <v>247</v>
      </c>
      <c r="FF103" s="386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7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7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7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7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7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7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7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7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7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7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7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7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7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7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7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7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7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7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7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7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7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7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7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7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7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7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7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7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7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7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7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7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7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7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7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7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7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7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7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7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7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7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7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7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7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7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7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7"/>
      <c r="FA111" s="382" t="str">
        <f>IF(INPUT!O4&lt;&gt;"",INDEX(EY3:EY25,MATCH(INPUT!O4,EX3:EX25,),0),"")</f>
        <v/>
      </c>
      <c r="FB111" s="383"/>
      <c r="FC111" s="383"/>
      <c r="FD111" s="383"/>
      <c r="FE111" s="383"/>
      <c r="FF111" s="383"/>
      <c r="FG111" s="384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7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7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7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7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7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4" t="s">
        <v>245</v>
      </c>
      <c r="FC112" s="365"/>
      <c r="FD112" s="366"/>
      <c r="FE112" s="385" t="s">
        <v>247</v>
      </c>
      <c r="FF112" s="386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7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7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7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7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7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7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7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7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7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7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7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7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7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7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7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7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7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7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7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7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7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7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7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7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7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7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7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7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7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7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7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7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7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7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7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7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7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7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7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7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7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7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2" t="str">
        <f>IF(INPUT!P4&lt;&gt;"",INDEX(EY3:EY25,MATCH(INPUT!P4,EX3:EX25,),0),"")</f>
        <v/>
      </c>
      <c r="FB120" s="383"/>
      <c r="FC120" s="383"/>
      <c r="FD120" s="383"/>
      <c r="FE120" s="383"/>
      <c r="FF120" s="383"/>
      <c r="FG120" s="384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7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7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7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7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7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4" t="s">
        <v>245</v>
      </c>
      <c r="FC121" s="365"/>
      <c r="FD121" s="366"/>
      <c r="FE121" s="385" t="s">
        <v>247</v>
      </c>
      <c r="FF121" s="386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7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7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7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7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7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7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7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7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7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7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7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7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7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7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7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7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7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7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7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7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88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7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7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7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7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88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7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7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7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7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6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88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7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7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7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7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88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7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7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7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7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2" t="str">
        <f>IF(INPUT!Q4&lt;&gt;"",INDEX(EY3:EY25,MATCH(INPUT!Q4,EX3:EX25,),0),"")</f>
        <v/>
      </c>
      <c r="FB129" s="383"/>
      <c r="FC129" s="383"/>
      <c r="FD129" s="383"/>
      <c r="FE129" s="383"/>
      <c r="FF129" s="383"/>
      <c r="FG129" s="384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88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7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7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7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4" t="s">
        <v>245</v>
      </c>
      <c r="FC130" s="365"/>
      <c r="FD130" s="366"/>
      <c r="FE130" s="385" t="s">
        <v>247</v>
      </c>
      <c r="FF130" s="386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88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7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7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7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7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88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7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7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7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7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88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7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7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7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7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88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7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7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7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7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88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7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7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7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7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88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7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7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7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7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7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7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7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7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7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7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7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2" t="str">
        <f>IF(INPUT!R4&lt;&gt;"",INDEX(EY3:EY25,MATCH(INPUT!R4,EX3:EX25,),0),"")</f>
        <v/>
      </c>
      <c r="FB138" s="383"/>
      <c r="FC138" s="383"/>
      <c r="FD138" s="383"/>
      <c r="FE138" s="383"/>
      <c r="FF138" s="383"/>
      <c r="FG138" s="384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7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7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7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4" t="s">
        <v>245</v>
      </c>
      <c r="FC139" s="365"/>
      <c r="FD139" s="366"/>
      <c r="FE139" s="385" t="s">
        <v>247</v>
      </c>
      <c r="FF139" s="386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7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7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7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7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7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7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7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7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7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7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7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7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7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7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7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7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7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7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7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7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7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7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7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7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7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7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7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7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2" t="str">
        <f>IF(INPUT!S4&lt;&gt;"",INDEX(EY3:EY25,MATCH(INPUT!S4,EX3:EX25,),0),"")</f>
        <v/>
      </c>
      <c r="FB147" s="383"/>
      <c r="FC147" s="383"/>
      <c r="FD147" s="383"/>
      <c r="FE147" s="383"/>
      <c r="FF147" s="383"/>
      <c r="FG147" s="384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7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7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7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7"/>
      <c r="FA148" s="34"/>
      <c r="FB148" s="364" t="s">
        <v>245</v>
      </c>
      <c r="FC148" s="365"/>
      <c r="FD148" s="366"/>
      <c r="FE148" s="385" t="s">
        <v>247</v>
      </c>
      <c r="FF148" s="386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7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7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7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7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7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7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7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7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7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7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7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7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7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7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7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7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7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7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7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7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7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7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7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7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7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7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7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7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7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7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7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7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89" t="s">
        <v>267</v>
      </c>
      <c r="EF156" s="389"/>
      <c r="EG156" s="389"/>
      <c r="FA156" s="382" t="str">
        <f>IF(INPUT!T4&lt;&gt;"",INDEX(EY3:EY25,MATCH(INPUT!T4,EX3:EX25,),0),"")</f>
        <v/>
      </c>
      <c r="FB156" s="383"/>
      <c r="FC156" s="383"/>
      <c r="FD156" s="383"/>
      <c r="FE156" s="383"/>
      <c r="FF156" s="383"/>
      <c r="FG156" s="384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7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7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7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7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4" t="s">
        <v>245</v>
      </c>
      <c r="FC157" s="365"/>
      <c r="FD157" s="366"/>
      <c r="FE157" s="385" t="s">
        <v>247</v>
      </c>
      <c r="FF157" s="386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7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7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7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7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7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7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7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7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7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7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7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7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7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7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7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7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7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7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7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7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7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7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7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7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7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7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7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7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7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7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7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7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2" t="str">
        <f>IF(INPUT!U4&lt;&gt;"",INDEX(EY3:EY25,MATCH(INPUT!U4,EX3:EX25,),0),"")</f>
        <v/>
      </c>
      <c r="FB165" s="383"/>
      <c r="FC165" s="383"/>
      <c r="FD165" s="383"/>
      <c r="FE165" s="383"/>
      <c r="FF165" s="383"/>
      <c r="FG165" s="384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7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7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7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7"/>
      <c r="DW166" s="115"/>
      <c r="DX166" s="29"/>
      <c r="DY166" s="29"/>
      <c r="DZ166" s="29"/>
      <c r="EA166" s="29"/>
      <c r="EB166" s="112"/>
      <c r="EC166" s="119"/>
      <c r="FA166" s="34"/>
      <c r="FB166" s="364" t="s">
        <v>245</v>
      </c>
      <c r="FC166" s="365"/>
      <c r="FD166" s="366"/>
      <c r="FE166" s="385" t="s">
        <v>247</v>
      </c>
      <c r="FF166" s="386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7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7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7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7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7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7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7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7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7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7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7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7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7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7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7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7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7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7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7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7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7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7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7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7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7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7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7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7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7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7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2" t="str">
        <f>IF(INPUT!V4&lt;&gt;"",INDEX(EY3:EY25,MATCH(INPUT!V4,EX3:EX25,),0),"")</f>
        <v/>
      </c>
      <c r="FB174" s="383"/>
      <c r="FC174" s="383"/>
      <c r="FD174" s="383"/>
      <c r="FE174" s="383"/>
      <c r="FF174" s="383"/>
      <c r="FG174" s="384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7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7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7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7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4" t="s">
        <v>245</v>
      </c>
      <c r="FC175" s="365"/>
      <c r="FD175" s="366"/>
      <c r="FE175" s="385" t="s">
        <v>247</v>
      </c>
      <c r="FF175" s="386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7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7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7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7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7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7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7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7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7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7"/>
      <c r="DW178" s="364" t="s">
        <v>389</v>
      </c>
      <c r="DX178" s="365"/>
      <c r="DY178" s="365"/>
      <c r="DZ178" s="365"/>
      <c r="EA178" s="365"/>
      <c r="EB178" s="365"/>
      <c r="EC178" s="366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7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7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7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7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7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7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7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7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7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7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7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2" t="str">
        <f>IF(INPUT!W4&lt;&gt;"",INDEX(EY3:EY25,MATCH(INPUT!W4,EX3:EX25,),0),"")</f>
        <v/>
      </c>
      <c r="FB183" s="383"/>
      <c r="FC183" s="383"/>
      <c r="FD183" s="383"/>
      <c r="FE183" s="383"/>
      <c r="FF183" s="383"/>
      <c r="FG183" s="384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7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4" t="s">
        <v>245</v>
      </c>
      <c r="FC184" s="365"/>
      <c r="FD184" s="366"/>
      <c r="FE184" s="385" t="s">
        <v>247</v>
      </c>
      <c r="FF184" s="386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7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7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7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7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7"/>
      <c r="DW187" s="364" t="s">
        <v>400</v>
      </c>
      <c r="DX187" s="365"/>
      <c r="DY187" s="365"/>
      <c r="DZ187" s="365"/>
      <c r="EA187" s="365"/>
      <c r="EB187" s="365"/>
      <c r="EC187" s="366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7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7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7"/>
      <c r="DW188" s="364" t="s">
        <v>359</v>
      </c>
      <c r="DX188" s="365"/>
      <c r="DY188" s="365"/>
      <c r="DZ188" s="365"/>
      <c r="EA188" s="365"/>
      <c r="EB188" s="365"/>
      <c r="EC188" s="366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7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7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7"/>
      <c r="DW189" s="115" t="s">
        <v>348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7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7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7"/>
      <c r="DW190" s="115" t="s">
        <v>401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7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7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7"/>
      <c r="DW191" s="115" t="s">
        <v>402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7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7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7"/>
      <c r="FA192" s="382" t="str">
        <f>IF(INPUT!X4&lt;&gt;"",INDEX(EY3:EY25,MATCH(INPUT!X4,EX3:EX25,),0),"")</f>
        <v/>
      </c>
      <c r="FB192" s="383"/>
      <c r="FC192" s="383"/>
      <c r="FD192" s="383"/>
      <c r="FE192" s="383"/>
      <c r="FF192" s="383"/>
      <c r="FG192" s="384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7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7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7"/>
      <c r="FA193" s="34"/>
      <c r="FB193" s="364" t="s">
        <v>245</v>
      </c>
      <c r="FC193" s="365"/>
      <c r="FD193" s="366"/>
      <c r="FE193" s="385" t="s">
        <v>247</v>
      </c>
      <c r="FF193" s="386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7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7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7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7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7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7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7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7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7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7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7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7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7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7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7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7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7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7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7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7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7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7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7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7"/>
      <c r="FA201" s="382" t="str">
        <f>IF(INPUT!Y4&lt;&gt;"",INDEX(EY3:EY25,MATCH(INPUT!Y4,EX3:EX25,),0),"")</f>
        <v/>
      </c>
      <c r="FB201" s="383"/>
      <c r="FC201" s="383"/>
      <c r="FD201" s="383"/>
      <c r="FE201" s="383"/>
      <c r="FF201" s="383"/>
      <c r="FG201" s="384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7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7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7"/>
      <c r="FA202" s="34"/>
      <c r="FB202" s="364" t="s">
        <v>245</v>
      </c>
      <c r="FC202" s="365"/>
      <c r="FD202" s="366"/>
      <c r="FE202" s="385" t="s">
        <v>247</v>
      </c>
      <c r="FF202" s="386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7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7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7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6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7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7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7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-6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7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7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7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7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7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7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7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7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7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7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7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7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7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7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7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89" t="s">
        <v>267</v>
      </c>
      <c r="K210" s="389"/>
      <c r="L210" s="389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7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7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7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7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7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-6</v>
      </c>
      <c r="K212" s="27">
        <f>L212-J212</f>
        <v>6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7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7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7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7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7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7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7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7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7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89" t="s">
        <v>267</v>
      </c>
      <c r="AJ215" s="389"/>
      <c r="AK215" s="389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7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7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7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7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7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7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7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7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7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7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7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7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7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7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7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7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7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7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7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7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7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7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7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7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7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7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7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7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7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7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7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7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7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7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7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7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7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7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7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7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7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7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7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7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7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7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7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7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7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7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7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7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7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7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7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7"/>
    </row>
    <row r="237" spans="2:126" x14ac:dyDescent="0.45">
      <c r="B237" s="364" t="s">
        <v>389</v>
      </c>
      <c r="C237" s="365"/>
      <c r="D237" s="365"/>
      <c r="E237" s="365"/>
      <c r="F237" s="365"/>
      <c r="G237" s="365"/>
      <c r="H237" s="366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7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7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7"/>
    </row>
    <row r="238" spans="2:126" x14ac:dyDescent="0.45">
      <c r="B238" s="364" t="s">
        <v>359</v>
      </c>
      <c r="C238" s="365"/>
      <c r="D238" s="365"/>
      <c r="E238" s="365"/>
      <c r="F238" s="365"/>
      <c r="G238" s="365"/>
      <c r="H238" s="366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7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7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7"/>
    </row>
    <row r="239" spans="2:126" x14ac:dyDescent="0.4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7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7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7"/>
    </row>
    <row r="240" spans="2:126" x14ac:dyDescent="0.4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7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7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7"/>
    </row>
    <row r="241" spans="2:126" x14ac:dyDescent="0.4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7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7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7"/>
    </row>
    <row r="242" spans="2:126" x14ac:dyDescent="0.4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7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7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7"/>
    </row>
    <row r="243" spans="2:126" x14ac:dyDescent="0.45">
      <c r="B243" s="364" t="s">
        <v>394</v>
      </c>
      <c r="C243" s="365"/>
      <c r="D243" s="365"/>
      <c r="E243" s="365"/>
      <c r="F243" s="365"/>
      <c r="G243" s="365"/>
      <c r="H243" s="366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7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7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7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7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7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7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7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7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7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7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7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7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7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7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7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7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7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7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4" t="s">
        <v>400</v>
      </c>
      <c r="AB249" s="365"/>
      <c r="AC249" s="365"/>
      <c r="AD249" s="365"/>
      <c r="AE249" s="365"/>
      <c r="AF249" s="365"/>
      <c r="AG249" s="366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7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7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7"/>
    </row>
    <row r="250" spans="2:126" x14ac:dyDescent="0.45">
      <c r="B250" s="364" t="s">
        <v>400</v>
      </c>
      <c r="C250" s="365"/>
      <c r="D250" s="365"/>
      <c r="E250" s="365"/>
      <c r="F250" s="365"/>
      <c r="G250" s="365"/>
      <c r="H250" s="366"/>
      <c r="AA250" s="364" t="s">
        <v>359</v>
      </c>
      <c r="AB250" s="365"/>
      <c r="AC250" s="365"/>
      <c r="AD250" s="365"/>
      <c r="AE250" s="365"/>
      <c r="AF250" s="365"/>
      <c r="AG250" s="366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7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7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4" t="s">
        <v>359</v>
      </c>
      <c r="C251" s="365"/>
      <c r="D251" s="365"/>
      <c r="E251" s="365"/>
      <c r="F251" s="365"/>
      <c r="G251" s="365"/>
      <c r="H251" s="366"/>
      <c r="AA251" s="115" t="s">
        <v>348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7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7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7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7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6</v>
      </c>
      <c r="D253" s="29">
        <f>E253-C253</f>
        <v>4</v>
      </c>
      <c r="E253" s="29">
        <f>SUM(C168:Y168)</f>
        <v>10</v>
      </c>
      <c r="F253" s="29" t="str">
        <f t="shared" si="673"/>
        <v>4 / 10</v>
      </c>
      <c r="G253" s="112">
        <f t="shared" si="674"/>
        <v>0.4</v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7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7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4" t="s">
        <v>265</v>
      </c>
      <c r="AB254" s="365"/>
      <c r="AC254" s="365"/>
      <c r="AD254" s="365"/>
      <c r="AE254" s="365"/>
      <c r="AF254" s="365"/>
      <c r="AG254" s="366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7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7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4" t="s">
        <v>265</v>
      </c>
      <c r="C255" s="365"/>
      <c r="D255" s="365"/>
      <c r="E255" s="365"/>
      <c r="F255" s="365"/>
      <c r="G255" s="365"/>
      <c r="H255" s="366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7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7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7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7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7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7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4" t="s">
        <v>358</v>
      </c>
      <c r="AB258" s="365"/>
      <c r="AC258" s="365"/>
      <c r="AD258" s="365"/>
      <c r="AE258" s="365"/>
      <c r="AF258" s="365"/>
      <c r="AG258" s="366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7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7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4" t="s">
        <v>358</v>
      </c>
      <c r="C259" s="365"/>
      <c r="D259" s="365"/>
      <c r="E259" s="365"/>
      <c r="F259" s="365"/>
      <c r="G259" s="365"/>
      <c r="H259" s="366"/>
      <c r="AA259" s="115" t="s">
        <v>348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7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7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7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7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7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7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7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7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7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7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7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7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7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7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7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7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7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7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7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7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7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7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89" t="s">
        <v>267</v>
      </c>
      <c r="BF381" s="389"/>
      <c r="BG381" s="389"/>
      <c r="CD381" s="389" t="s">
        <v>267</v>
      </c>
      <c r="CE381" s="389"/>
      <c r="CF381" s="389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89" t="s">
        <v>267</v>
      </c>
      <c r="DG381" s="389"/>
      <c r="DH381" s="389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4" t="s">
        <v>403</v>
      </c>
      <c r="CY382" s="365"/>
      <c r="CZ382" s="365"/>
      <c r="DA382" s="365"/>
      <c r="DB382" s="365"/>
      <c r="DC382" s="365"/>
      <c r="DD382" s="366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4" t="s">
        <v>452</v>
      </c>
      <c r="CY451" s="365"/>
      <c r="CZ451" s="365"/>
      <c r="DA451" s="365"/>
      <c r="DB451" s="365"/>
      <c r="DC451" s="365"/>
      <c r="DD451" s="366"/>
    </row>
    <row r="452" spans="102:108" x14ac:dyDescent="0.45">
      <c r="CX452" s="364" t="s">
        <v>359</v>
      </c>
      <c r="CY452" s="365"/>
      <c r="CZ452" s="365"/>
      <c r="DA452" s="365"/>
      <c r="DB452" s="365"/>
      <c r="DC452" s="365"/>
      <c r="DD452" s="366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4" t="s">
        <v>265</v>
      </c>
      <c r="CY456" s="365"/>
      <c r="CZ456" s="365"/>
      <c r="DA456" s="365"/>
      <c r="DB456" s="365"/>
      <c r="DC456" s="365"/>
      <c r="DD456" s="366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4" t="s">
        <v>358</v>
      </c>
      <c r="CY460" s="365"/>
      <c r="CZ460" s="365"/>
      <c r="DA460" s="365"/>
      <c r="DB460" s="365"/>
      <c r="DC460" s="365"/>
      <c r="DD460" s="366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4" t="s">
        <v>400</v>
      </c>
      <c r="CY465" s="365"/>
      <c r="CZ465" s="365"/>
      <c r="DA465" s="365"/>
      <c r="DB465" s="365"/>
      <c r="DC465" s="365"/>
      <c r="DD465" s="366"/>
    </row>
    <row r="466" spans="102:108" x14ac:dyDescent="0.45">
      <c r="CX466" s="364" t="s">
        <v>359</v>
      </c>
      <c r="CY466" s="365"/>
      <c r="CZ466" s="365"/>
      <c r="DA466" s="365"/>
      <c r="DB466" s="365"/>
      <c r="DC466" s="365"/>
      <c r="DD466" s="366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4" t="s">
        <v>265</v>
      </c>
      <c r="CY470" s="365"/>
      <c r="CZ470" s="365"/>
      <c r="DA470" s="365"/>
      <c r="DB470" s="365"/>
      <c r="DC470" s="365"/>
      <c r="DD470" s="366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4" t="s">
        <v>358</v>
      </c>
      <c r="CY474" s="365"/>
      <c r="CZ474" s="365"/>
      <c r="DA474" s="365"/>
      <c r="DB474" s="365"/>
      <c r="DC474" s="365"/>
      <c r="DD474" s="366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MG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45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ACT P16</v>
      </c>
      <c r="O1" s="166" t="str">
        <f>IF(V15&lt;&gt;"",V15,"Test 2")</f>
        <v>Test 2</v>
      </c>
      <c r="P1" s="166" t="str">
        <f>N1</f>
        <v>ACT P16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</row>
    <row r="2" spans="1:345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</row>
    <row r="3" spans="1:345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</row>
    <row r="4" spans="1:345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395" t="s">
        <v>675</v>
      </c>
      <c r="AE4" s="395"/>
      <c r="AF4" s="395"/>
      <c r="AG4" s="395"/>
      <c r="AH4" s="395"/>
      <c r="AI4" s="395"/>
      <c r="AJ4" s="395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</row>
    <row r="5" spans="1:345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45" s="215" customFormat="1" thickBot="1" x14ac:dyDescent="0.5">
      <c r="A6" s="208"/>
      <c r="B6" s="209"/>
      <c r="C6" s="210">
        <v>1</v>
      </c>
      <c r="D6" s="210">
        <f t="shared" ref="D6:D48" si="0">IF(L6="","",_xlfn.RANK.AVG(L6,$L$5:$L$49))</f>
        <v>13</v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>
        <f>IF(AND(META!K$212&lt;&gt;0,G6&gt;0),META!C212/META!K$212,"")</f>
        <v>0</v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2" t="str">
        <f>META!FA3</f>
        <v>ACT P16</v>
      </c>
      <c r="W6" s="393">
        <f>META!FB3</f>
        <v>0</v>
      </c>
      <c r="X6" s="393">
        <f>META!FC3</f>
        <v>0</v>
      </c>
      <c r="Y6" s="393">
        <f>META!FD3</f>
        <v>0</v>
      </c>
      <c r="Z6" s="393">
        <f>META!FE3</f>
        <v>0</v>
      </c>
      <c r="AA6" s="393">
        <f>META!FF3</f>
        <v>0</v>
      </c>
      <c r="AB6" s="394">
        <f>META!FG3</f>
        <v>0</v>
      </c>
      <c r="AD6" s="392" t="s">
        <v>639</v>
      </c>
      <c r="AE6" s="393">
        <v>0</v>
      </c>
      <c r="AF6" s="393">
        <v>0</v>
      </c>
      <c r="AG6" s="393">
        <v>0</v>
      </c>
      <c r="AH6" s="393">
        <v>0</v>
      </c>
      <c r="AI6" s="393">
        <v>0</v>
      </c>
      <c r="AJ6" s="394">
        <v>0</v>
      </c>
    </row>
    <row r="7" spans="1:345" ht="28.9" thickBot="1" x14ac:dyDescent="0.5">
      <c r="A7" s="200"/>
      <c r="B7" s="151"/>
      <c r="C7" s="170">
        <v>1</v>
      </c>
      <c r="D7" s="170">
        <f t="shared" si="0"/>
        <v>13</v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>
        <f>IF(AND(META!K$212&lt;&gt;0,G7&gt;0),META!C213/META!K$212,"")</f>
        <v>0</v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4" t="str">
        <f>META!FB4</f>
        <v>Raw Performance</v>
      </c>
      <c r="X7" s="365">
        <f>META!FC4</f>
        <v>0</v>
      </c>
      <c r="Y7" s="366">
        <f>META!FD4</f>
        <v>0</v>
      </c>
      <c r="Z7" s="385" t="str">
        <f>META!FE4</f>
        <v>Score</v>
      </c>
      <c r="AA7" s="386">
        <f>META!FF4</f>
        <v>0</v>
      </c>
      <c r="AB7" s="34" t="str">
        <f>META!FG4</f>
        <v>Perc.</v>
      </c>
      <c r="AD7" s="34">
        <v>0</v>
      </c>
      <c r="AE7" s="364" t="s">
        <v>245</v>
      </c>
      <c r="AF7" s="365">
        <v>0</v>
      </c>
      <c r="AG7" s="366">
        <v>0</v>
      </c>
      <c r="AH7" s="385" t="s">
        <v>247</v>
      </c>
      <c r="AI7" s="386">
        <v>0</v>
      </c>
      <c r="AJ7" s="34" t="s">
        <v>259</v>
      </c>
    </row>
    <row r="8" spans="1:345" s="215" customFormat="1" thickBot="1" x14ac:dyDescent="0.5">
      <c r="A8" s="208"/>
      <c r="B8" s="209"/>
      <c r="C8" s="210">
        <v>2</v>
      </c>
      <c r="D8" s="210">
        <f t="shared" si="0"/>
        <v>13</v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>
        <f>IF(AND(META!K$212&lt;&gt;0,G8&gt;0),META!C214/META!K$212,"")</f>
        <v>0</v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English</v>
      </c>
      <c r="W8" s="218" t="str">
        <f>META!FB5</f>
        <v>14</v>
      </c>
      <c r="X8" s="218" t="str">
        <f>META!FC5</f>
        <v>75</v>
      </c>
      <c r="Y8" s="219" t="str">
        <f>META!FD5</f>
        <v>19%</v>
      </c>
      <c r="Z8" s="220" t="str">
        <f>META!FE5</f>
        <v>7</v>
      </c>
      <c r="AA8" s="221" t="str">
        <f>META!FF5</f>
        <v>36</v>
      </c>
      <c r="AB8" s="222" t="str">
        <f>META!FG5</f>
        <v>1%</v>
      </c>
      <c r="AD8" s="217" t="s">
        <v>639</v>
      </c>
      <c r="AE8" s="218" t="s">
        <v>639</v>
      </c>
      <c r="AF8" s="218" t="s">
        <v>639</v>
      </c>
      <c r="AG8" s="219" t="s">
        <v>639</v>
      </c>
      <c r="AH8" s="220" t="s">
        <v>639</v>
      </c>
      <c r="AI8" s="221" t="s">
        <v>639</v>
      </c>
      <c r="AJ8" s="222" t="s">
        <v>639</v>
      </c>
    </row>
    <row r="9" spans="1:345" thickBot="1" x14ac:dyDescent="0.5">
      <c r="A9" s="200"/>
      <c r="B9" s="151"/>
      <c r="C9" s="170">
        <v>2</v>
      </c>
      <c r="D9" s="170">
        <f t="shared" si="0"/>
        <v>13</v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>
        <f>IF(AND(META!K$212&lt;&gt;0,G9&gt;0),META!C215/META!K$212,"")</f>
        <v>0</v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Math</v>
      </c>
      <c r="W9" s="129" t="str">
        <f>META!FB6</f>
        <v>17</v>
      </c>
      <c r="X9" s="129" t="str">
        <f>META!FC6</f>
        <v>60</v>
      </c>
      <c r="Y9" s="131" t="str">
        <f>META!FD6</f>
        <v>28%</v>
      </c>
      <c r="Z9" s="105" t="str">
        <f>META!FE6</f>
        <v>16</v>
      </c>
      <c r="AA9" s="98" t="str">
        <f>META!FF6</f>
        <v>36</v>
      </c>
      <c r="AB9" s="80" t="str">
        <f>META!FG6</f>
        <v>24%</v>
      </c>
      <c r="AD9" s="81" t="s">
        <v>639</v>
      </c>
      <c r="AE9" s="129" t="s">
        <v>639</v>
      </c>
      <c r="AF9" s="129" t="s">
        <v>639</v>
      </c>
      <c r="AG9" s="131" t="s">
        <v>639</v>
      </c>
      <c r="AH9" s="105" t="s">
        <v>639</v>
      </c>
      <c r="AI9" s="98" t="s">
        <v>639</v>
      </c>
      <c r="AJ9" s="80" t="s">
        <v>639</v>
      </c>
    </row>
    <row r="10" spans="1:345" s="215" customFormat="1" thickBot="1" x14ac:dyDescent="0.5">
      <c r="A10" s="208"/>
      <c r="B10" s="209"/>
      <c r="C10" s="210">
        <v>1</v>
      </c>
      <c r="D10" s="210">
        <f t="shared" si="0"/>
        <v>13</v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>
        <f>IF(AND(META!K$212&lt;&gt;0,G10&gt;0),META!C216/META!K$212,"")</f>
        <v>0</v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Reading</v>
      </c>
      <c r="W10" s="218" t="str">
        <f>META!FB7</f>
        <v>10</v>
      </c>
      <c r="X10" s="218" t="str">
        <f>META!FC7</f>
        <v>40</v>
      </c>
      <c r="Y10" s="224" t="str">
        <f>META!FD7</f>
        <v>25%</v>
      </c>
      <c r="Z10" s="220" t="str">
        <f>META!FE7</f>
        <v>12</v>
      </c>
      <c r="AA10" s="221" t="str">
        <f>META!FF7</f>
        <v>36</v>
      </c>
      <c r="AB10" s="222" t="str">
        <f>META!FG7</f>
        <v>6%</v>
      </c>
      <c r="AD10" s="221" t="s">
        <v>639</v>
      </c>
      <c r="AE10" s="218" t="s">
        <v>639</v>
      </c>
      <c r="AF10" s="218" t="s">
        <v>639</v>
      </c>
      <c r="AG10" s="224" t="s">
        <v>639</v>
      </c>
      <c r="AH10" s="220" t="s">
        <v>639</v>
      </c>
      <c r="AI10" s="221" t="s">
        <v>639</v>
      </c>
      <c r="AJ10" s="222" t="s">
        <v>639</v>
      </c>
    </row>
    <row r="11" spans="1:345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Science</v>
      </c>
      <c r="W11" s="132" t="str">
        <f>META!FB8</f>
        <v>9</v>
      </c>
      <c r="X11" s="132" t="str">
        <f>META!FC8</f>
        <v>40</v>
      </c>
      <c r="Y11" s="133" t="str">
        <f>META!FD8</f>
        <v>23%</v>
      </c>
      <c r="Z11" s="134" t="str">
        <f>META!FE8</f>
        <v>12</v>
      </c>
      <c r="AA11" s="135" t="str">
        <f>META!FF8</f>
        <v>36</v>
      </c>
      <c r="AB11" s="83" t="str">
        <f>META!FG8</f>
        <v>4%</v>
      </c>
      <c r="AD11" s="82" t="s">
        <v>639</v>
      </c>
      <c r="AE11" s="132" t="s">
        <v>639</v>
      </c>
      <c r="AF11" s="132" t="s">
        <v>639</v>
      </c>
      <c r="AG11" s="133" t="s">
        <v>639</v>
      </c>
      <c r="AH11" s="134" t="s">
        <v>639</v>
      </c>
      <c r="AI11" s="135" t="s">
        <v>639</v>
      </c>
      <c r="AJ11" s="83" t="s">
        <v>639</v>
      </c>
    </row>
    <row r="12" spans="1:345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50</v>
      </c>
      <c r="X12" s="227" t="str">
        <f>META!FC9</f>
        <v>215</v>
      </c>
      <c r="Y12" s="228" t="str">
        <f>META!FD9</f>
        <v>23%</v>
      </c>
      <c r="Z12" s="229" t="str">
        <f>META!FE9</f>
        <v>12</v>
      </c>
      <c r="AA12" s="230" t="str">
        <f>META!FF9</f>
        <v>36</v>
      </c>
      <c r="AB12" s="231" t="str">
        <f>META!FG9</f>
        <v>2%</v>
      </c>
      <c r="AD12" s="226" t="s">
        <v>639</v>
      </c>
      <c r="AE12" s="227" t="s">
        <v>639</v>
      </c>
      <c r="AF12" s="227" t="s">
        <v>639</v>
      </c>
      <c r="AG12" s="228" t="s">
        <v>639</v>
      </c>
      <c r="AH12" s="229" t="s">
        <v>639</v>
      </c>
      <c r="AI12" s="230" t="s">
        <v>639</v>
      </c>
      <c r="AJ12" s="231" t="s">
        <v>639</v>
      </c>
    </row>
    <row r="13" spans="1:345" thickBot="1" x14ac:dyDescent="0.5">
      <c r="A13" s="200"/>
      <c r="B13" s="151"/>
      <c r="C13" s="170">
        <v>3</v>
      </c>
      <c r="D13" s="170">
        <f t="shared" si="0"/>
        <v>13</v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>
        <f>IF(AND(META!K$212&lt;&gt;0,G13&gt;0),META!C219/META!K$212,"")</f>
        <v>0</v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45" s="215" customFormat="1" thickBot="1" x14ac:dyDescent="0.5">
      <c r="A14" s="208"/>
      <c r="B14" s="209"/>
      <c r="C14" s="210">
        <v>3</v>
      </c>
      <c r="D14" s="210">
        <f t="shared" si="0"/>
        <v>13</v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>
        <f>IF(AND(META!K$212&lt;&gt;0,G14&gt;0),META!C220/META!K$212,"")</f>
        <v>0</v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45" thickBot="1" x14ac:dyDescent="0.5">
      <c r="A15" s="200"/>
      <c r="B15" s="151"/>
      <c r="C15" s="170">
        <v>2</v>
      </c>
      <c r="D15" s="170">
        <f t="shared" si="0"/>
        <v>13</v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>
        <f>IF(AND(META!K$212&lt;&gt;0,G15&gt;0),META!C221/META!K$212,"")</f>
        <v>0</v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2" t="str">
        <f>META!FA12</f>
        <v/>
      </c>
      <c r="W15" s="383">
        <f>META!FB12</f>
        <v>0</v>
      </c>
      <c r="X15" s="383">
        <f>META!FC12</f>
        <v>0</v>
      </c>
      <c r="Y15" s="383">
        <f>META!FD12</f>
        <v>0</v>
      </c>
      <c r="Z15" s="383">
        <f>META!FE12</f>
        <v>0</v>
      </c>
      <c r="AA15" s="383">
        <f>META!FF12</f>
        <v>0</v>
      </c>
      <c r="AB15" s="384">
        <f>META!FG12</f>
        <v>0</v>
      </c>
      <c r="AD15" s="382" t="s">
        <v>639</v>
      </c>
      <c r="AE15" s="383">
        <v>0</v>
      </c>
      <c r="AF15" s="383">
        <v>0</v>
      </c>
      <c r="AG15" s="383">
        <v>0</v>
      </c>
      <c r="AH15" s="383">
        <v>0</v>
      </c>
      <c r="AI15" s="383">
        <v>0</v>
      </c>
      <c r="AJ15" s="384">
        <v>0</v>
      </c>
    </row>
    <row r="16" spans="1:345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  <c r="AD16" s="234">
        <v>0</v>
      </c>
      <c r="AE16" s="396" t="s">
        <v>245</v>
      </c>
      <c r="AF16" s="397">
        <v>0</v>
      </c>
      <c r="AG16" s="398">
        <v>0</v>
      </c>
      <c r="AH16" s="399" t="s">
        <v>247</v>
      </c>
      <c r="AI16" s="400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>
        <f t="shared" si="0"/>
        <v>13</v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>
        <f>IF(AND(META!K$212&lt;&gt;0,G18&gt;0),META!C224/META!K$212,"")</f>
        <v>0</v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>
        <f t="shared" si="0"/>
        <v>13</v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>
        <f>IF(AND(META!K$212&lt;&gt;0,G21&gt;0),META!C227/META!K$212,"")</f>
        <v>0</v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>
        <f t="shared" si="0"/>
        <v>13</v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>
        <f>IF(AND(META!K$212&lt;&gt;0,G22&gt;0),META!C228/META!K$212,"")</f>
        <v>0</v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>
        <f t="shared" si="0"/>
        <v>13</v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>
        <f>IF(AND(META!K$212&lt;&gt;0,G23&gt;0),META!C229/META!K$212,"")</f>
        <v>0</v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>
        <f t="shared" si="0"/>
        <v>13</v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>
        <f>IF(AND(META!K$212&lt;&gt;0,G24&gt;0),META!C230/META!K$212,"")</f>
        <v>0</v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2" t="str">
        <f>META!FA21</f>
        <v/>
      </c>
      <c r="W24" s="393">
        <f>META!FB21</f>
        <v>0</v>
      </c>
      <c r="X24" s="393">
        <f>META!FC21</f>
        <v>0</v>
      </c>
      <c r="Y24" s="393">
        <f>META!FD21</f>
        <v>0</v>
      </c>
      <c r="Z24" s="393">
        <f>META!FE21</f>
        <v>0</v>
      </c>
      <c r="AA24" s="393">
        <f>META!FF21</f>
        <v>0</v>
      </c>
      <c r="AB24" s="394">
        <f>META!FG21</f>
        <v>0</v>
      </c>
      <c r="AD24" s="392" t="s">
        <v>639</v>
      </c>
      <c r="AE24" s="393">
        <v>0</v>
      </c>
      <c r="AF24" s="393">
        <v>0</v>
      </c>
      <c r="AG24" s="393">
        <v>0</v>
      </c>
      <c r="AH24" s="393">
        <v>0</v>
      </c>
      <c r="AI24" s="393">
        <v>0</v>
      </c>
      <c r="AJ24" s="394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4" t="str">
        <f>META!FB22</f>
        <v>Raw Performance</v>
      </c>
      <c r="X25" s="365">
        <f>META!FC22</f>
        <v>0</v>
      </c>
      <c r="Y25" s="366">
        <f>META!FD22</f>
        <v>0</v>
      </c>
      <c r="Z25" s="385" t="str">
        <f>META!FE22</f>
        <v>Score</v>
      </c>
      <c r="AA25" s="386">
        <f>META!FF22</f>
        <v>0</v>
      </c>
      <c r="AB25" s="34" t="str">
        <f>META!FG22</f>
        <v>Perc.</v>
      </c>
      <c r="AD25" s="34">
        <v>0</v>
      </c>
      <c r="AE25" s="364" t="s">
        <v>245</v>
      </c>
      <c r="AF25" s="365">
        <v>0</v>
      </c>
      <c r="AG25" s="366">
        <v>0</v>
      </c>
      <c r="AH25" s="385" t="s">
        <v>247</v>
      </c>
      <c r="AI25" s="386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>
        <f t="shared" si="0"/>
        <v>13</v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>
        <f>IF(AND(META!K$212&lt;&gt;0,G27&gt;0),META!C233/META!K$212,"")</f>
        <v>0</v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>
        <f t="shared" si="0"/>
        <v>13</v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>
        <f>IF(AND(META!K$212&lt;&gt;0,G28&gt;0),META!C234/META!K$212,"")</f>
        <v>0</v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>
        <f t="shared" si="0"/>
        <v>13</v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>
        <f>IF(AND(META!K$212&lt;&gt;0,G29&gt;0),META!C235/META!K$212,"")</f>
        <v>0</v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>
        <f t="shared" si="0"/>
        <v>13</v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>
        <f>IF(AND(META!K$212&lt;&gt;0,G33&gt;0),META!C239/META!K$212,"")</f>
        <v>0</v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2" t="str">
        <f>META!FA30</f>
        <v/>
      </c>
      <c r="W33" s="383">
        <f>META!FB30</f>
        <v>0</v>
      </c>
      <c r="X33" s="383">
        <f>META!FC30</f>
        <v>0</v>
      </c>
      <c r="Y33" s="383">
        <f>META!FD30</f>
        <v>0</v>
      </c>
      <c r="Z33" s="383">
        <f>META!FE30</f>
        <v>0</v>
      </c>
      <c r="AA33" s="383">
        <f>META!FF30</f>
        <v>0</v>
      </c>
      <c r="AB33" s="384">
        <f>META!FG30</f>
        <v>0</v>
      </c>
      <c r="AD33" s="382" t="s">
        <v>639</v>
      </c>
      <c r="AE33" s="383">
        <v>0</v>
      </c>
      <c r="AF33" s="383">
        <v>0</v>
      </c>
      <c r="AG33" s="383">
        <v>0</v>
      </c>
      <c r="AH33" s="383">
        <v>0</v>
      </c>
      <c r="AI33" s="383">
        <v>0</v>
      </c>
      <c r="AJ33" s="384">
        <v>0</v>
      </c>
    </row>
    <row r="34" spans="1:36" s="215" customFormat="1" thickBot="1" x14ac:dyDescent="0.5">
      <c r="A34" s="208"/>
      <c r="B34" s="209"/>
      <c r="C34" s="210"/>
      <c r="D34" s="210">
        <f t="shared" si="0"/>
        <v>13</v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>
        <f>IF(AND(META!K$212&lt;&gt;0,G34&gt;0),META!C240/META!K$212,"")</f>
        <v>0</v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  <c r="AD34" s="234">
        <v>0</v>
      </c>
      <c r="AE34" s="396" t="s">
        <v>245</v>
      </c>
      <c r="AF34" s="397">
        <v>0</v>
      </c>
      <c r="AG34" s="398">
        <v>0</v>
      </c>
      <c r="AH34" s="399" t="s">
        <v>247</v>
      </c>
      <c r="AI34" s="400">
        <v>0</v>
      </c>
      <c r="AJ34" s="234" t="s">
        <v>259</v>
      </c>
    </row>
    <row r="35" spans="1:36" thickBot="1" x14ac:dyDescent="0.5">
      <c r="A35" s="200"/>
      <c r="B35" s="151"/>
      <c r="C35" s="170"/>
      <c r="D35" s="170">
        <f t="shared" si="0"/>
        <v>13</v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>
        <f>IF(AND(META!K$212&lt;&gt;0,G35&gt;0),META!C241/META!K$212,"")</f>
        <v>0</v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>
        <f t="shared" si="0"/>
        <v>13</v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>
        <f>IF(AND(META!K$212&lt;&gt;0,G36&gt;0),META!C242/META!K$212,"")</f>
        <v>0</v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>
        <f t="shared" si="0"/>
        <v>13</v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>
        <f>IF(AND(META!K$212&lt;&gt;0,G38&gt;0),META!C244/META!K$212,"")</f>
        <v>0</v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>
        <f t="shared" si="0"/>
        <v>13</v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>
        <f>IF(AND(META!K$212&lt;&gt;0,G39&gt;0),META!C245/META!K$212,"")</f>
        <v>0</v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>
        <f t="shared" si="0"/>
        <v>13</v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>
        <f>IF(AND(META!K$212&lt;&gt;0,G40&gt;0),META!C246/META!K$212,"")</f>
        <v>0</v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>
        <f t="shared" si="0"/>
        <v>13</v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>
        <f>IF(AND(META!K$212&lt;&gt;0,G41&gt;0),META!C247/META!K$212,"")</f>
        <v>0</v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>
        <f t="shared" si="0"/>
        <v>13</v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>
        <f>IF(AND(META!K$212&lt;&gt;0,G42&gt;0),META!C248/META!K$212,"")</f>
        <v>0</v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2" t="str">
        <f>META!FA39</f>
        <v/>
      </c>
      <c r="W42" s="393">
        <f>META!FB39</f>
        <v>0</v>
      </c>
      <c r="X42" s="393">
        <f>META!FC39</f>
        <v>0</v>
      </c>
      <c r="Y42" s="393">
        <f>META!FD39</f>
        <v>0</v>
      </c>
      <c r="Z42" s="393">
        <f>META!FE39</f>
        <v>0</v>
      </c>
      <c r="AA42" s="393">
        <f>META!FF39</f>
        <v>0</v>
      </c>
      <c r="AB42" s="394">
        <f>META!FG39</f>
        <v>0</v>
      </c>
      <c r="AD42" s="392" t="s">
        <v>639</v>
      </c>
      <c r="AE42" s="393">
        <v>0</v>
      </c>
      <c r="AF42" s="393">
        <v>0</v>
      </c>
      <c r="AG42" s="393">
        <v>0</v>
      </c>
      <c r="AH42" s="393">
        <v>0</v>
      </c>
      <c r="AI42" s="393">
        <v>0</v>
      </c>
      <c r="AJ42" s="394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  <c r="AD48" s="234">
        <v>0</v>
      </c>
      <c r="AE48" s="396" t="s">
        <v>245</v>
      </c>
      <c r="AF48" s="397">
        <v>0</v>
      </c>
      <c r="AG48" s="398">
        <v>0</v>
      </c>
      <c r="AH48" s="399" t="s">
        <v>247</v>
      </c>
      <c r="AI48" s="400">
        <v>0</v>
      </c>
      <c r="AJ48" s="234" t="s">
        <v>259</v>
      </c>
    </row>
    <row r="49" spans="1:345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45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45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45" s="215" customFormat="1" thickBot="1" x14ac:dyDescent="0.5">
      <c r="A52" s="208"/>
      <c r="B52" s="209"/>
      <c r="C52" s="210"/>
      <c r="D52" s="210"/>
      <c r="E52" s="285">
        <f t="shared" si="2"/>
        <v>0.4</v>
      </c>
      <c r="F52" s="211" t="s">
        <v>401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6 / 10</v>
      </c>
      <c r="J52" s="212" t="str">
        <f>META!F253</f>
        <v>4 / 10</v>
      </c>
      <c r="K52" s="248">
        <f>META!G253</f>
        <v>0.4</v>
      </c>
      <c r="L52" s="213">
        <f>IF(META!K$212&lt;&gt;0,META!C253/META!K$212,"")</f>
        <v>1</v>
      </c>
      <c r="M52" s="322" t="str">
        <f>META!H253</f>
        <v>-</v>
      </c>
      <c r="N52" s="212" t="str">
        <f>IF(META!C168&lt;&gt;0,META!C128&amp;" / "&amp;META!C168,"")</f>
        <v>6 / 10</v>
      </c>
      <c r="O52" s="212" t="str">
        <f>IF(META!D168&lt;&gt;0,META!D128&amp;" / "&amp;META!D168,"")</f>
        <v/>
      </c>
      <c r="P52" s="213">
        <f>IF(META!C168&lt;&gt;0,META!C128/META!C168,"")</f>
        <v>0.6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45" thickBot="1" x14ac:dyDescent="0.5">
      <c r="A53" s="200"/>
      <c r="B53" s="151"/>
      <c r="C53" s="170"/>
      <c r="D53" s="170"/>
      <c r="E53" s="314">
        <f t="shared" si="2"/>
        <v>1</v>
      </c>
      <c r="F53" s="286" t="s">
        <v>607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>
        <f>IF(META!K$212&lt;&gt;0,META!C254/META!K$212,"")</f>
        <v>0</v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45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>
        <f>IF(META!K$212&lt;&gt;0,META!C252/META!K$212,"")</f>
        <v>0</v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45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45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>
        <f>IF(META!K$212&lt;&gt;0,META!C257/META!K$212,"")</f>
        <v>0</v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45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>
        <f>IF(META!K$212&lt;&gt;0,META!C258/META!K$212,"")</f>
        <v>0</v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2" t="str">
        <f>META!FA48</f>
        <v/>
      </c>
      <c r="W57" s="383">
        <f>META!FB48</f>
        <v>0</v>
      </c>
      <c r="X57" s="383">
        <f>META!FC48</f>
        <v>0</v>
      </c>
      <c r="Y57" s="383">
        <f>META!FD48</f>
        <v>0</v>
      </c>
      <c r="Z57" s="383">
        <f>META!FE48</f>
        <v>0</v>
      </c>
      <c r="AA57" s="383">
        <f>META!FF48</f>
        <v>0</v>
      </c>
      <c r="AB57" s="384">
        <f>META!FG48</f>
        <v>0</v>
      </c>
      <c r="AD57" s="382" t="s">
        <v>639</v>
      </c>
      <c r="AE57" s="383">
        <v>0</v>
      </c>
      <c r="AF57" s="383">
        <v>0</v>
      </c>
      <c r="AG57" s="383">
        <v>0</v>
      </c>
      <c r="AH57" s="383">
        <v>0</v>
      </c>
      <c r="AI57" s="383">
        <v>0</v>
      </c>
      <c r="AJ57" s="384">
        <v>0</v>
      </c>
    </row>
    <row r="58" spans="1:345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>
        <f>IF(META!K$212&lt;&gt;0,META!C256/META!K$212,"")</f>
        <v>0</v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  <c r="AD58" s="234">
        <v>0</v>
      </c>
      <c r="AE58" s="396" t="s">
        <v>245</v>
      </c>
      <c r="AF58" s="397">
        <v>0</v>
      </c>
      <c r="AG58" s="398">
        <v>0</v>
      </c>
      <c r="AH58" s="399" t="s">
        <v>247</v>
      </c>
      <c r="AI58" s="400">
        <v>0</v>
      </c>
      <c r="AJ58" s="234" t="s">
        <v>259</v>
      </c>
    </row>
    <row r="59" spans="1:345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45" s="215" customFormat="1" thickBot="1" x14ac:dyDescent="0.5">
      <c r="A60" s="208"/>
      <c r="B60" s="209"/>
      <c r="C60" s="210"/>
      <c r="D60" s="210"/>
      <c r="E60" s="285" t="str">
        <f t="shared" si="2"/>
        <v/>
      </c>
      <c r="F60" s="211" t="s">
        <v>401</v>
      </c>
      <c r="G60" s="212" t="str">
        <f>IF(META!E261&lt;&gt;0,META!E261,"")</f>
        <v/>
      </c>
      <c r="H60" s="213" t="str">
        <f>IF(SUM(META!C$203:Y$203)&lt;&gt;0,G60/SUM(META!C$203:Y$203),"")</f>
        <v/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>
        <f>IF(META!K$212&lt;&gt;0,META!C261/META!K$212,"")</f>
        <v>0</v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45" thickBot="1" x14ac:dyDescent="0.5">
      <c r="A61" s="200"/>
      <c r="B61" s="151"/>
      <c r="C61" s="170"/>
      <c r="D61" s="170"/>
      <c r="E61" s="314" t="str">
        <f t="shared" si="2"/>
        <v/>
      </c>
      <c r="F61" s="286" t="s">
        <v>607</v>
      </c>
      <c r="G61" s="153" t="str">
        <f>IF(META!E262&lt;&gt;0,META!E262,"")</f>
        <v/>
      </c>
      <c r="H61" s="154" t="str">
        <f>IF(SUM(META!C$203:Y$203)&lt;&gt;0,G61/SUM(META!C$203:Y$203),"")</f>
        <v/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>
        <f>IF(META!K$212&lt;&gt;0,META!C262/META!K$212,"")</f>
        <v>0</v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45" s="215" customFormat="1" thickBot="1" x14ac:dyDescent="0.5">
      <c r="A62" s="208"/>
      <c r="B62" s="209"/>
      <c r="C62" s="210"/>
      <c r="D62" s="210"/>
      <c r="E62" s="285" t="str">
        <f t="shared" si="2"/>
        <v/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>
        <f>IF(META!K$212&lt;&gt;0,META!C260/META!K$212,"")</f>
        <v>0</v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45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45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</row>
    <row r="65" spans="1:345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</row>
    <row r="66" spans="1:345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2" t="str">
        <f>META!FA57</f>
        <v/>
      </c>
      <c r="W66" s="383">
        <f>META!FB57</f>
        <v>0</v>
      </c>
      <c r="X66" s="383">
        <f>META!FC57</f>
        <v>0</v>
      </c>
      <c r="Y66" s="383">
        <f>META!FD57</f>
        <v>0</v>
      </c>
      <c r="Z66" s="383">
        <f>META!FE57</f>
        <v>0</v>
      </c>
      <c r="AA66" s="383">
        <f>META!FF57</f>
        <v>0</v>
      </c>
      <c r="AB66" s="384">
        <f>META!FG57</f>
        <v>0</v>
      </c>
      <c r="AD66" s="382" t="s">
        <v>639</v>
      </c>
      <c r="AE66" s="383">
        <v>0</v>
      </c>
      <c r="AF66" s="383">
        <v>0</v>
      </c>
      <c r="AG66" s="383">
        <v>0</v>
      </c>
      <c r="AH66" s="383">
        <v>0</v>
      </c>
      <c r="AI66" s="383">
        <v>0</v>
      </c>
      <c r="AJ66" s="384">
        <v>0</v>
      </c>
    </row>
    <row r="67" spans="1:345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  <c r="AD67" s="234">
        <v>0</v>
      </c>
      <c r="AE67" s="396" t="s">
        <v>245</v>
      </c>
      <c r="AF67" s="397">
        <v>0</v>
      </c>
      <c r="AG67" s="398">
        <v>0</v>
      </c>
      <c r="AH67" s="399" t="s">
        <v>247</v>
      </c>
      <c r="AI67" s="400">
        <v>0</v>
      </c>
      <c r="AJ67" s="234" t="s">
        <v>259</v>
      </c>
    </row>
    <row r="68" spans="1:345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45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45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45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45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45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45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45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2" t="str">
        <f>META!FA66</f>
        <v/>
      </c>
      <c r="W75" s="393">
        <f>META!FB66</f>
        <v>0</v>
      </c>
      <c r="X75" s="393">
        <f>META!FC66</f>
        <v>0</v>
      </c>
      <c r="Y75" s="393">
        <f>META!FD66</f>
        <v>0</v>
      </c>
      <c r="Z75" s="393">
        <f>META!FE66</f>
        <v>0</v>
      </c>
      <c r="AA75" s="393">
        <f>META!FF66</f>
        <v>0</v>
      </c>
      <c r="AB75" s="394">
        <f>META!FG66</f>
        <v>0</v>
      </c>
      <c r="AD75" s="392" t="s">
        <v>639</v>
      </c>
      <c r="AE75" s="393">
        <v>0</v>
      </c>
      <c r="AF75" s="393">
        <v>0</v>
      </c>
      <c r="AG75" s="393">
        <v>0</v>
      </c>
      <c r="AH75" s="393">
        <v>0</v>
      </c>
      <c r="AI75" s="393">
        <v>0</v>
      </c>
      <c r="AJ75" s="394">
        <v>0</v>
      </c>
    </row>
    <row r="76" spans="1:345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4" t="str">
        <f>META!FB67</f>
        <v>Raw Performance</v>
      </c>
      <c r="X76" s="365">
        <f>META!FC67</f>
        <v>0</v>
      </c>
      <c r="Y76" s="366">
        <f>META!FD67</f>
        <v>0</v>
      </c>
      <c r="Z76" s="385" t="str">
        <f>META!FE67</f>
        <v>Score</v>
      </c>
      <c r="AA76" s="386">
        <f>META!FF67</f>
        <v>0</v>
      </c>
      <c r="AB76" s="34" t="str">
        <f>META!FG67</f>
        <v>Perc.</v>
      </c>
      <c r="AD76" s="34">
        <v>0</v>
      </c>
      <c r="AE76" s="364" t="s">
        <v>245</v>
      </c>
      <c r="AF76" s="365">
        <v>0</v>
      </c>
      <c r="AG76" s="366">
        <v>0</v>
      </c>
      <c r="AH76" s="385" t="s">
        <v>247</v>
      </c>
      <c r="AI76" s="386">
        <v>0</v>
      </c>
      <c r="AJ76" s="34" t="s">
        <v>259</v>
      </c>
    </row>
    <row r="77" spans="1:345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45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45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45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2" t="str">
        <f>META!FA75</f>
        <v/>
      </c>
      <c r="W84" s="383">
        <f>META!FB75</f>
        <v>0</v>
      </c>
      <c r="X84" s="383">
        <f>META!FC75</f>
        <v>0</v>
      </c>
      <c r="Y84" s="383">
        <f>META!FD75</f>
        <v>0</v>
      </c>
      <c r="Z84" s="383">
        <f>META!FE75</f>
        <v>0</v>
      </c>
      <c r="AA84" s="383">
        <f>META!FF75</f>
        <v>0</v>
      </c>
      <c r="AB84" s="384">
        <f>META!FG75</f>
        <v>0</v>
      </c>
      <c r="AD84" s="382" t="s">
        <v>639</v>
      </c>
      <c r="AE84" s="383">
        <v>0</v>
      </c>
      <c r="AF84" s="383">
        <v>0</v>
      </c>
      <c r="AG84" s="383">
        <v>0</v>
      </c>
      <c r="AH84" s="383">
        <v>0</v>
      </c>
      <c r="AI84" s="383">
        <v>0</v>
      </c>
      <c r="AJ84" s="384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  <c r="AD85" s="234">
        <v>0</v>
      </c>
      <c r="AE85" s="396" t="s">
        <v>245</v>
      </c>
      <c r="AF85" s="397">
        <v>0</v>
      </c>
      <c r="AG85" s="398">
        <v>0</v>
      </c>
      <c r="AH85" s="399" t="s">
        <v>247</v>
      </c>
      <c r="AI85" s="400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2" t="str">
        <f>META!FA84</f>
        <v/>
      </c>
      <c r="W93" s="393">
        <f>META!FB84</f>
        <v>0</v>
      </c>
      <c r="X93" s="393">
        <f>META!FC84</f>
        <v>0</v>
      </c>
      <c r="Y93" s="393">
        <f>META!FD84</f>
        <v>0</v>
      </c>
      <c r="Z93" s="393">
        <f>META!FE84</f>
        <v>0</v>
      </c>
      <c r="AA93" s="393">
        <f>META!FF84</f>
        <v>0</v>
      </c>
      <c r="AB93" s="394">
        <f>META!FG84</f>
        <v>0</v>
      </c>
      <c r="AD93" s="392" t="s">
        <v>639</v>
      </c>
      <c r="AE93" s="393">
        <v>0</v>
      </c>
      <c r="AF93" s="393">
        <v>0</v>
      </c>
      <c r="AG93" s="393">
        <v>0</v>
      </c>
      <c r="AH93" s="393">
        <v>0</v>
      </c>
      <c r="AI93" s="393">
        <v>0</v>
      </c>
      <c r="AJ93" s="394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4" t="str">
        <f>META!FB85</f>
        <v>Raw Performance</v>
      </c>
      <c r="X94" s="365">
        <f>META!FC85</f>
        <v>0</v>
      </c>
      <c r="Y94" s="366">
        <f>META!FD85</f>
        <v>0</v>
      </c>
      <c r="Z94" s="385" t="str">
        <f>META!FE85</f>
        <v>Score</v>
      </c>
      <c r="AA94" s="386">
        <f>META!FF85</f>
        <v>0</v>
      </c>
      <c r="AB94" s="34" t="str">
        <f>META!FG85</f>
        <v>Perc.</v>
      </c>
      <c r="AD94" s="34">
        <v>0</v>
      </c>
      <c r="AE94" s="364" t="s">
        <v>245</v>
      </c>
      <c r="AF94" s="365">
        <v>0</v>
      </c>
      <c r="AG94" s="366">
        <v>0</v>
      </c>
      <c r="AH94" s="385" t="s">
        <v>247</v>
      </c>
      <c r="AI94" s="386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45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45" thickBot="1" x14ac:dyDescent="0.5">
      <c r="A98" s="200"/>
      <c r="B98" s="151"/>
      <c r="C98" s="170"/>
      <c r="D98" s="165"/>
      <c r="E98" s="316"/>
      <c r="F98" s="286" t="s">
        <v>401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45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45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45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45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2" t="str">
        <f>META!FA93</f>
        <v/>
      </c>
      <c r="W102" s="383">
        <f>META!FB93</f>
        <v>0</v>
      </c>
      <c r="X102" s="383">
        <f>META!FC93</f>
        <v>0</v>
      </c>
      <c r="Y102" s="383">
        <f>META!FD93</f>
        <v>0</v>
      </c>
      <c r="Z102" s="383">
        <f>META!FE93</f>
        <v>0</v>
      </c>
      <c r="AA102" s="383">
        <f>META!FF93</f>
        <v>0</v>
      </c>
      <c r="AB102" s="384">
        <f>META!FG93</f>
        <v>0</v>
      </c>
      <c r="AC102"/>
      <c r="AD102" s="382" t="s">
        <v>639</v>
      </c>
      <c r="AE102" s="383">
        <v>0</v>
      </c>
      <c r="AF102" s="383">
        <v>0</v>
      </c>
      <c r="AG102" s="383">
        <v>0</v>
      </c>
      <c r="AH102" s="383">
        <v>0</v>
      </c>
      <c r="AI102" s="383">
        <v>0</v>
      </c>
      <c r="AJ102" s="384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</row>
    <row r="103" spans="1:345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4" t="str">
        <f>META!FB94</f>
        <v>Raw Performance</v>
      </c>
      <c r="X103" s="365">
        <f>META!FC94</f>
        <v>0</v>
      </c>
      <c r="Y103" s="366">
        <f>META!FD94</f>
        <v>0</v>
      </c>
      <c r="Z103" s="385" t="str">
        <f>META!FE94</f>
        <v>Score</v>
      </c>
      <c r="AA103" s="386">
        <f>META!FF94</f>
        <v>0</v>
      </c>
      <c r="AB103" s="34" t="str">
        <f>META!FG94</f>
        <v>Perc.</v>
      </c>
      <c r="AC103"/>
      <c r="AD103" s="34">
        <v>0</v>
      </c>
      <c r="AE103" s="364" t="s">
        <v>245</v>
      </c>
      <c r="AF103" s="365">
        <v>0</v>
      </c>
      <c r="AG103" s="366">
        <v>0</v>
      </c>
      <c r="AH103" s="385" t="s">
        <v>247</v>
      </c>
      <c r="AI103" s="386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</row>
    <row r="104" spans="1:345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45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45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45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45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45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45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45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2" t="str">
        <f>META!FA102</f>
        <v/>
      </c>
      <c r="W111" s="393">
        <f>META!FB102</f>
        <v>0</v>
      </c>
      <c r="X111" s="393">
        <f>META!FC102</f>
        <v>0</v>
      </c>
      <c r="Y111" s="393">
        <f>META!FD102</f>
        <v>0</v>
      </c>
      <c r="Z111" s="393">
        <f>META!FE102</f>
        <v>0</v>
      </c>
      <c r="AA111" s="393">
        <f>META!FF102</f>
        <v>0</v>
      </c>
      <c r="AB111" s="394">
        <f>META!FG102</f>
        <v>0</v>
      </c>
      <c r="AD111" s="392" t="s">
        <v>639</v>
      </c>
      <c r="AE111" s="393">
        <v>0</v>
      </c>
      <c r="AF111" s="393">
        <v>0</v>
      </c>
      <c r="AG111" s="393">
        <v>0</v>
      </c>
      <c r="AH111" s="393">
        <v>0</v>
      </c>
      <c r="AI111" s="393">
        <v>0</v>
      </c>
      <c r="AJ111" s="394">
        <v>0</v>
      </c>
    </row>
    <row r="112" spans="1:345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4" t="str">
        <f>META!FB103</f>
        <v>Raw Performance</v>
      </c>
      <c r="X112" s="365">
        <f>META!FC103</f>
        <v>0</v>
      </c>
      <c r="Y112" s="366">
        <f>META!FD103</f>
        <v>0</v>
      </c>
      <c r="Z112" s="385" t="str">
        <f>META!FE103</f>
        <v>Score</v>
      </c>
      <c r="AA112" s="386">
        <f>META!FF103</f>
        <v>0</v>
      </c>
      <c r="AB112" s="34" t="str">
        <f>META!FG103</f>
        <v>Perc.</v>
      </c>
      <c r="AD112" s="34">
        <v>0</v>
      </c>
      <c r="AE112" s="364" t="s">
        <v>245</v>
      </c>
      <c r="AF112" s="365">
        <v>0</v>
      </c>
      <c r="AG112" s="366">
        <v>0</v>
      </c>
      <c r="AH112" s="385" t="s">
        <v>247</v>
      </c>
      <c r="AI112" s="386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2" t="str">
        <f>META!FA111</f>
        <v/>
      </c>
      <c r="W120" s="383">
        <f>META!FB111</f>
        <v>0</v>
      </c>
      <c r="X120" s="383">
        <f>META!FC111</f>
        <v>0</v>
      </c>
      <c r="Y120" s="383">
        <f>META!FD111</f>
        <v>0</v>
      </c>
      <c r="Z120" s="383">
        <f>META!FE111</f>
        <v>0</v>
      </c>
      <c r="AA120" s="383">
        <f>META!FF111</f>
        <v>0</v>
      </c>
      <c r="AB120" s="384">
        <f>META!FG111</f>
        <v>0</v>
      </c>
      <c r="AD120" s="382" t="s">
        <v>639</v>
      </c>
      <c r="AE120" s="383">
        <v>0</v>
      </c>
      <c r="AF120" s="383">
        <v>0</v>
      </c>
      <c r="AG120" s="383">
        <v>0</v>
      </c>
      <c r="AH120" s="383">
        <v>0</v>
      </c>
      <c r="AI120" s="383">
        <v>0</v>
      </c>
      <c r="AJ120" s="384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  <c r="AD121" s="234">
        <v>0</v>
      </c>
      <c r="AE121" s="396" t="s">
        <v>245</v>
      </c>
      <c r="AF121" s="397">
        <v>0</v>
      </c>
      <c r="AG121" s="398">
        <v>0</v>
      </c>
      <c r="AH121" s="399" t="s">
        <v>247</v>
      </c>
      <c r="AI121" s="400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2" t="str">
        <f>META!FA120</f>
        <v/>
      </c>
      <c r="W129" s="393">
        <f>META!FB120</f>
        <v>0</v>
      </c>
      <c r="X129" s="393">
        <f>META!FC120</f>
        <v>0</v>
      </c>
      <c r="Y129" s="393">
        <f>META!FD120</f>
        <v>0</v>
      </c>
      <c r="Z129" s="393">
        <f>META!FE120</f>
        <v>0</v>
      </c>
      <c r="AA129" s="393">
        <f>META!FF120</f>
        <v>0</v>
      </c>
      <c r="AB129" s="394">
        <f>META!FG120</f>
        <v>0</v>
      </c>
      <c r="AD129" s="392" t="s">
        <v>639</v>
      </c>
      <c r="AE129" s="393">
        <v>0</v>
      </c>
      <c r="AF129" s="393">
        <v>0</v>
      </c>
      <c r="AG129" s="393">
        <v>0</v>
      </c>
      <c r="AH129" s="393">
        <v>0</v>
      </c>
      <c r="AI129" s="393">
        <v>0</v>
      </c>
      <c r="AJ129" s="394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4" t="str">
        <f>META!FB121</f>
        <v>Raw Performance</v>
      </c>
      <c r="X130" s="365">
        <f>META!FC121</f>
        <v>0</v>
      </c>
      <c r="Y130" s="366">
        <f>META!FD121</f>
        <v>0</v>
      </c>
      <c r="Z130" s="385" t="str">
        <f>META!FE121</f>
        <v>Score</v>
      </c>
      <c r="AA130" s="386">
        <f>META!FF121</f>
        <v>0</v>
      </c>
      <c r="AB130" s="34" t="str">
        <f>META!FG121</f>
        <v>Perc.</v>
      </c>
      <c r="AD130" s="34">
        <v>0</v>
      </c>
      <c r="AE130" s="364" t="s">
        <v>245</v>
      </c>
      <c r="AF130" s="365">
        <v>0</v>
      </c>
      <c r="AG130" s="366">
        <v>0</v>
      </c>
      <c r="AH130" s="385" t="s">
        <v>247</v>
      </c>
      <c r="AI130" s="386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2" t="str">
        <f>META!FA129</f>
        <v/>
      </c>
      <c r="W138" s="383">
        <f>META!FB129</f>
        <v>0</v>
      </c>
      <c r="X138" s="383">
        <f>META!FC129</f>
        <v>0</v>
      </c>
      <c r="Y138" s="383">
        <f>META!FD129</f>
        <v>0</v>
      </c>
      <c r="Z138" s="383">
        <f>META!FE129</f>
        <v>0</v>
      </c>
      <c r="AA138" s="383">
        <f>META!FF129</f>
        <v>0</v>
      </c>
      <c r="AB138" s="384">
        <f>META!FG129</f>
        <v>0</v>
      </c>
      <c r="AD138" s="382" t="s">
        <v>639</v>
      </c>
      <c r="AE138" s="383">
        <v>0</v>
      </c>
      <c r="AF138" s="383">
        <v>0</v>
      </c>
      <c r="AG138" s="383">
        <v>0</v>
      </c>
      <c r="AH138" s="383">
        <v>0</v>
      </c>
      <c r="AI138" s="383">
        <v>0</v>
      </c>
      <c r="AJ138" s="384">
        <v>0</v>
      </c>
    </row>
    <row r="139" spans="1:36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401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  <c r="AD139" s="234">
        <v>0</v>
      </c>
      <c r="AE139" s="396" t="s">
        <v>245</v>
      </c>
      <c r="AF139" s="397">
        <v>0</v>
      </c>
      <c r="AG139" s="398">
        <v>0</v>
      </c>
      <c r="AH139" s="399" t="s">
        <v>247</v>
      </c>
      <c r="AI139" s="400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607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639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45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639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45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45" s="215" customFormat="1" thickBot="1" x14ac:dyDescent="0.5">
      <c r="A147" s="208"/>
      <c r="B147" s="209"/>
      <c r="C147" s="210"/>
      <c r="D147" s="265"/>
      <c r="E147" s="285" t="str">
        <f t="shared" si="10"/>
        <v/>
      </c>
      <c r="F147" s="211" t="s">
        <v>401</v>
      </c>
      <c r="G147" s="273" t="str">
        <f>IF(META!AD260&lt;&gt;0,META!AD260,"")</f>
        <v/>
      </c>
      <c r="H147" s="259" t="str">
        <f>IF(SUM(META!AB$208:AX$208)&lt;&gt;0,G147/SUM(META!AB$208:AX$208),"")</f>
        <v/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2" t="str">
        <f>META!FA138</f>
        <v/>
      </c>
      <c r="W147" s="393">
        <f>META!FB138</f>
        <v>0</v>
      </c>
      <c r="X147" s="393">
        <f>META!FC138</f>
        <v>0</v>
      </c>
      <c r="Y147" s="393">
        <f>META!FD138</f>
        <v>0</v>
      </c>
      <c r="Z147" s="393">
        <f>META!FE138</f>
        <v>0</v>
      </c>
      <c r="AA147" s="393">
        <f>META!FF138</f>
        <v>0</v>
      </c>
      <c r="AB147" s="394">
        <f>META!FG138</f>
        <v>0</v>
      </c>
      <c r="AD147" s="392" t="s">
        <v>639</v>
      </c>
      <c r="AE147" s="393">
        <v>0</v>
      </c>
      <c r="AF147" s="393">
        <v>0</v>
      </c>
      <c r="AG147" s="393">
        <v>0</v>
      </c>
      <c r="AH147" s="393">
        <v>0</v>
      </c>
      <c r="AI147" s="393">
        <v>0</v>
      </c>
      <c r="AJ147" s="394">
        <v>0</v>
      </c>
    </row>
    <row r="148" spans="1:345" thickBot="1" x14ac:dyDescent="0.5">
      <c r="A148" s="200"/>
      <c r="B148" s="151"/>
      <c r="C148" s="170"/>
      <c r="D148" s="165"/>
      <c r="E148" s="314" t="str">
        <f t="shared" si="10"/>
        <v/>
      </c>
      <c r="F148" s="286" t="s">
        <v>607</v>
      </c>
      <c r="G148" s="162" t="str">
        <f>IF(META!AD261&lt;&gt;0,META!AD261,"")</f>
        <v/>
      </c>
      <c r="H148" s="159" t="str">
        <f>IF(SUM(META!AB$208:AX$208)&lt;&gt;0,G148/SUM(META!AB$208:AX$208),"")</f>
        <v/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4" t="str">
        <f>META!FB139</f>
        <v>Raw Performance</v>
      </c>
      <c r="X148" s="365">
        <f>META!FC139</f>
        <v>0</v>
      </c>
      <c r="Y148" s="366">
        <f>META!FD139</f>
        <v>0</v>
      </c>
      <c r="Z148" s="385" t="str">
        <f>META!FE139</f>
        <v>Score</v>
      </c>
      <c r="AA148" s="386">
        <f>META!FF139</f>
        <v>0</v>
      </c>
      <c r="AB148" s="34" t="str">
        <f>META!FG139</f>
        <v>Perc.</v>
      </c>
      <c r="AD148" s="34">
        <v>0</v>
      </c>
      <c r="AE148" s="364" t="s">
        <v>245</v>
      </c>
      <c r="AF148" s="365">
        <v>0</v>
      </c>
      <c r="AG148" s="366">
        <v>0</v>
      </c>
      <c r="AH148" s="385" t="s">
        <v>247</v>
      </c>
      <c r="AI148" s="386">
        <v>0</v>
      </c>
      <c r="AJ148" s="34" t="s">
        <v>259</v>
      </c>
    </row>
    <row r="149" spans="1:345" s="215" customFormat="1" thickBot="1" x14ac:dyDescent="0.5">
      <c r="A149" s="208"/>
      <c r="B149" s="209"/>
      <c r="C149" s="210"/>
      <c r="D149" s="265"/>
      <c r="E149" s="285" t="str">
        <f t="shared" si="10"/>
        <v/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45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45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</row>
    <row r="152" spans="1:345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</row>
    <row r="153" spans="1:345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45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45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45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2" t="str">
        <f>META!FA147</f>
        <v/>
      </c>
      <c r="W156" s="393">
        <f>META!FB147</f>
        <v>0</v>
      </c>
      <c r="X156" s="393">
        <f>META!FC147</f>
        <v>0</v>
      </c>
      <c r="Y156" s="393">
        <f>META!FD147</f>
        <v>0</v>
      </c>
      <c r="Z156" s="393">
        <f>META!FE147</f>
        <v>0</v>
      </c>
      <c r="AA156" s="393">
        <f>META!FF147</f>
        <v>0</v>
      </c>
      <c r="AB156" s="394">
        <f>META!FG147</f>
        <v>0</v>
      </c>
      <c r="AD156" s="392" t="s">
        <v>639</v>
      </c>
      <c r="AE156" s="393">
        <v>0</v>
      </c>
      <c r="AF156" s="393">
        <v>0</v>
      </c>
      <c r="AG156" s="393">
        <v>0</v>
      </c>
      <c r="AH156" s="393">
        <v>0</v>
      </c>
      <c r="AI156" s="393">
        <v>0</v>
      </c>
      <c r="AJ156" s="394">
        <v>0</v>
      </c>
    </row>
    <row r="157" spans="1:345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4" t="str">
        <f>META!FB148</f>
        <v>Raw Performance</v>
      </c>
      <c r="X157" s="365">
        <f>META!FC148</f>
        <v>0</v>
      </c>
      <c r="Y157" s="366">
        <f>META!FD148</f>
        <v>0</v>
      </c>
      <c r="Z157" s="385" t="str">
        <f>META!FE148</f>
        <v>Score</v>
      </c>
      <c r="AA157" s="386">
        <f>META!FF148</f>
        <v>0</v>
      </c>
      <c r="AB157" s="34" t="str">
        <f>META!FG148</f>
        <v>Perc.</v>
      </c>
      <c r="AD157" s="34">
        <v>0</v>
      </c>
      <c r="AE157" s="364" t="s">
        <v>245</v>
      </c>
      <c r="AF157" s="365">
        <v>0</v>
      </c>
      <c r="AG157" s="366">
        <v>0</v>
      </c>
      <c r="AH157" s="385" t="s">
        <v>247</v>
      </c>
      <c r="AI157" s="386">
        <v>0</v>
      </c>
      <c r="AJ157" s="34" t="s">
        <v>259</v>
      </c>
    </row>
    <row r="158" spans="1:345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45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45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2" t="str">
        <f>META!FA156</f>
        <v/>
      </c>
      <c r="W165" s="383">
        <f>META!FB156</f>
        <v>0</v>
      </c>
      <c r="X165" s="383">
        <f>META!FC156</f>
        <v>0</v>
      </c>
      <c r="Y165" s="383">
        <f>META!FD156</f>
        <v>0</v>
      </c>
      <c r="Z165" s="383">
        <f>META!FE156</f>
        <v>0</v>
      </c>
      <c r="AA165" s="383">
        <f>META!FF156</f>
        <v>0</v>
      </c>
      <c r="AB165" s="384">
        <f>META!FG156</f>
        <v>0</v>
      </c>
      <c r="AD165" s="382" t="s">
        <v>639</v>
      </c>
      <c r="AE165" s="383">
        <v>0</v>
      </c>
      <c r="AF165" s="383">
        <v>0</v>
      </c>
      <c r="AG165" s="383">
        <v>0</v>
      </c>
      <c r="AH165" s="383">
        <v>0</v>
      </c>
      <c r="AI165" s="383">
        <v>0</v>
      </c>
      <c r="AJ165" s="384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  <c r="AD166" s="234">
        <v>0</v>
      </c>
      <c r="AE166" s="396" t="s">
        <v>245</v>
      </c>
      <c r="AF166" s="397">
        <v>0</v>
      </c>
      <c r="AG166" s="398">
        <v>0</v>
      </c>
      <c r="AH166" s="399" t="s">
        <v>247</v>
      </c>
      <c r="AI166" s="400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2" t="str">
        <f>META!FA165</f>
        <v/>
      </c>
      <c r="W174" s="393">
        <f>META!FB165</f>
        <v>0</v>
      </c>
      <c r="X174" s="393">
        <f>META!FC165</f>
        <v>0</v>
      </c>
      <c r="Y174" s="393">
        <f>META!FD165</f>
        <v>0</v>
      </c>
      <c r="Z174" s="393">
        <f>META!FE165</f>
        <v>0</v>
      </c>
      <c r="AA174" s="393">
        <f>META!FF165</f>
        <v>0</v>
      </c>
      <c r="AB174" s="394">
        <f>META!FG165</f>
        <v>0</v>
      </c>
      <c r="AD174" s="392" t="s">
        <v>639</v>
      </c>
      <c r="AE174" s="393">
        <v>0</v>
      </c>
      <c r="AF174" s="393">
        <v>0</v>
      </c>
      <c r="AG174" s="393">
        <v>0</v>
      </c>
      <c r="AH174" s="393">
        <v>0</v>
      </c>
      <c r="AI174" s="393">
        <v>0</v>
      </c>
      <c r="AJ174" s="394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4" t="str">
        <f>META!FB166</f>
        <v>Raw Performance</v>
      </c>
      <c r="X175" s="365">
        <f>META!FC166</f>
        <v>0</v>
      </c>
      <c r="Y175" s="366">
        <f>META!FD166</f>
        <v>0</v>
      </c>
      <c r="Z175" s="385" t="str">
        <f>META!FE166</f>
        <v>Score</v>
      </c>
      <c r="AA175" s="386">
        <f>META!FF166</f>
        <v>0</v>
      </c>
      <c r="AB175" s="34" t="str">
        <f>META!FG166</f>
        <v>Perc.</v>
      </c>
      <c r="AD175" s="34">
        <v>0</v>
      </c>
      <c r="AE175" s="364" t="s">
        <v>245</v>
      </c>
      <c r="AF175" s="365">
        <v>0</v>
      </c>
      <c r="AG175" s="366">
        <v>0</v>
      </c>
      <c r="AH175" s="385" t="s">
        <v>247</v>
      </c>
      <c r="AI175" s="386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2" t="str">
        <f>META!FA174</f>
        <v/>
      </c>
      <c r="W183" s="383">
        <f>META!FB174</f>
        <v>0</v>
      </c>
      <c r="X183" s="383">
        <f>META!FC174</f>
        <v>0</v>
      </c>
      <c r="Y183" s="383">
        <f>META!FD174</f>
        <v>0</v>
      </c>
      <c r="Z183" s="383">
        <f>META!FE174</f>
        <v>0</v>
      </c>
      <c r="AA183" s="383">
        <f>META!FF174</f>
        <v>0</v>
      </c>
      <c r="AB183" s="384">
        <f>META!FG174</f>
        <v>0</v>
      </c>
      <c r="AD183" s="382" t="s">
        <v>639</v>
      </c>
      <c r="AE183" s="383">
        <v>0</v>
      </c>
      <c r="AF183" s="383">
        <v>0</v>
      </c>
      <c r="AG183" s="383">
        <v>0</v>
      </c>
      <c r="AH183" s="383">
        <v>0</v>
      </c>
      <c r="AI183" s="383">
        <v>0</v>
      </c>
      <c r="AJ183" s="384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  <c r="AD184" s="234">
        <v>0</v>
      </c>
      <c r="AE184" s="396" t="s">
        <v>245</v>
      </c>
      <c r="AF184" s="397">
        <v>0</v>
      </c>
      <c r="AG184" s="398">
        <v>0</v>
      </c>
      <c r="AH184" s="399" t="s">
        <v>247</v>
      </c>
      <c r="AI184" s="400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2" t="str">
        <f>META!FA183</f>
        <v/>
      </c>
      <c r="W192" s="393">
        <f>META!FB183</f>
        <v>0</v>
      </c>
      <c r="X192" s="393">
        <f>META!FC183</f>
        <v>0</v>
      </c>
      <c r="Y192" s="393">
        <f>META!FD183</f>
        <v>0</v>
      </c>
      <c r="Z192" s="393">
        <f>META!FE183</f>
        <v>0</v>
      </c>
      <c r="AA192" s="393">
        <f>META!FF183</f>
        <v>0</v>
      </c>
      <c r="AB192" s="394">
        <f>META!FG183</f>
        <v>0</v>
      </c>
      <c r="AD192" s="392" t="s">
        <v>639</v>
      </c>
      <c r="AE192" s="393">
        <v>0</v>
      </c>
      <c r="AF192" s="393">
        <v>0</v>
      </c>
      <c r="AG192" s="393">
        <v>0</v>
      </c>
      <c r="AH192" s="393">
        <v>0</v>
      </c>
      <c r="AI192" s="393">
        <v>0</v>
      </c>
      <c r="AJ192" s="394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4" t="str">
        <f>META!FB184</f>
        <v>Raw Performance</v>
      </c>
      <c r="X193" s="365">
        <f>META!FC184</f>
        <v>0</v>
      </c>
      <c r="Y193" s="366">
        <f>META!FD184</f>
        <v>0</v>
      </c>
      <c r="Z193" s="385" t="str">
        <f>META!FE184</f>
        <v>Score</v>
      </c>
      <c r="AA193" s="386">
        <f>META!FF184</f>
        <v>0</v>
      </c>
      <c r="AB193" s="34" t="str">
        <f>META!FG184</f>
        <v>Perc.</v>
      </c>
      <c r="AD193" s="34">
        <v>0</v>
      </c>
      <c r="AE193" s="364" t="s">
        <v>245</v>
      </c>
      <c r="AF193" s="365">
        <v>0</v>
      </c>
      <c r="AG193" s="366">
        <v>0</v>
      </c>
      <c r="AH193" s="385" t="s">
        <v>247</v>
      </c>
      <c r="AI193" s="386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2" t="str">
        <f>META!FA192</f>
        <v/>
      </c>
      <c r="W201" s="383">
        <f>META!FB192</f>
        <v>0</v>
      </c>
      <c r="X201" s="383">
        <f>META!FC192</f>
        <v>0</v>
      </c>
      <c r="Y201" s="383">
        <f>META!FD192</f>
        <v>0</v>
      </c>
      <c r="Z201" s="383">
        <f>META!FE192</f>
        <v>0</v>
      </c>
      <c r="AA201" s="383">
        <f>META!FF192</f>
        <v>0</v>
      </c>
      <c r="AB201" s="384">
        <f>META!FG192</f>
        <v>0</v>
      </c>
      <c r="AD201" s="382" t="s">
        <v>639</v>
      </c>
      <c r="AE201" s="383">
        <v>0</v>
      </c>
      <c r="AF201" s="383">
        <v>0</v>
      </c>
      <c r="AG201" s="383">
        <v>0</v>
      </c>
      <c r="AH201" s="383">
        <v>0</v>
      </c>
      <c r="AI201" s="383">
        <v>0</v>
      </c>
      <c r="AJ201" s="384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  <c r="AD202" s="234">
        <v>0</v>
      </c>
      <c r="AE202" s="396" t="s">
        <v>245</v>
      </c>
      <c r="AF202" s="397">
        <v>0</v>
      </c>
      <c r="AG202" s="398">
        <v>0</v>
      </c>
      <c r="AH202" s="399" t="s">
        <v>247</v>
      </c>
      <c r="AI202" s="400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2" t="str">
        <f>META!FA201</f>
        <v/>
      </c>
      <c r="W210" s="393">
        <f>META!FB201</f>
        <v>0</v>
      </c>
      <c r="X210" s="393">
        <f>META!FC201</f>
        <v>0</v>
      </c>
      <c r="Y210" s="393">
        <f>META!FD201</f>
        <v>0</v>
      </c>
      <c r="Z210" s="393">
        <f>META!FE201</f>
        <v>0</v>
      </c>
      <c r="AA210" s="393">
        <f>META!FF201</f>
        <v>0</v>
      </c>
      <c r="AB210" s="394">
        <f>META!FG201</f>
        <v>0</v>
      </c>
      <c r="AD210" s="392" t="s">
        <v>639</v>
      </c>
      <c r="AE210" s="393">
        <v>0</v>
      </c>
      <c r="AF210" s="393">
        <v>0</v>
      </c>
      <c r="AG210" s="393">
        <v>0</v>
      </c>
      <c r="AH210" s="393">
        <v>0</v>
      </c>
      <c r="AI210" s="393">
        <v>0</v>
      </c>
      <c r="AJ210" s="394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4" t="str">
        <f>META!FB202</f>
        <v>Raw Performance</v>
      </c>
      <c r="X211" s="365">
        <f>META!FC202</f>
        <v>0</v>
      </c>
      <c r="Y211" s="366">
        <f>META!FD202</f>
        <v>0</v>
      </c>
      <c r="Z211" s="385" t="str">
        <f>META!FE202</f>
        <v>Score</v>
      </c>
      <c r="AA211" s="386">
        <f>META!FF202</f>
        <v>0</v>
      </c>
      <c r="AB211" s="34" t="str">
        <f>META!FG202</f>
        <v>Perc.</v>
      </c>
      <c r="AD211" s="34">
        <v>0</v>
      </c>
      <c r="AE211" s="364" t="s">
        <v>245</v>
      </c>
      <c r="AF211" s="365">
        <v>0</v>
      </c>
      <c r="AG211" s="366">
        <v>0</v>
      </c>
      <c r="AH211" s="385" t="s">
        <v>247</v>
      </c>
      <c r="AI211" s="386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453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454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455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 t="str">
        <f t="shared" si="17"/>
        <v/>
      </c>
      <c r="F232" s="272" t="s">
        <v>459</v>
      </c>
      <c r="G232" s="212" t="str">
        <f>IF(META!DA461&lt;&gt;0,META!DA461,"")</f>
        <v/>
      </c>
      <c r="H232" s="259" t="str">
        <f>IF(SUM(META!CY$374:DU$374)&lt;&gt;0,G232/SUM(META!CY$374:DU$374),"")</f>
        <v/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 t="str">
        <f t="shared" si="17"/>
        <v/>
      </c>
      <c r="F233" s="295" t="s">
        <v>457</v>
      </c>
      <c r="G233" s="153" t="str">
        <f>IF(META!DA462&lt;&gt;0,META!DA462,"")</f>
        <v/>
      </c>
      <c r="H233" s="159" t="str">
        <f>IF(SUM(META!CY$374:DU$374)&lt;&gt;0,G233/SUM(META!CY$374:DU$374),"")</f>
        <v/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 t="str">
        <f t="shared" si="17"/>
        <v/>
      </c>
      <c r="F234" s="272" t="s">
        <v>460</v>
      </c>
      <c r="G234" s="212" t="str">
        <f>IF(META!DA463&lt;&gt;0,META!DA463,"")</f>
        <v/>
      </c>
      <c r="H234" s="259" t="str">
        <f>IF(SUM(META!CY$374:DU$374)&lt;&gt;0,G234/SUM(META!CY$374:DU$374),"")</f>
        <v/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401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607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45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45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45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45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45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45" s="215" customFormat="1" thickBot="1" x14ac:dyDescent="0.5">
      <c r="A246" s="208"/>
      <c r="B246" s="209"/>
      <c r="C246" s="210"/>
      <c r="D246" s="265"/>
      <c r="E246" s="285" t="str">
        <f t="shared" si="17"/>
        <v/>
      </c>
      <c r="F246" s="211" t="s">
        <v>401</v>
      </c>
      <c r="G246" s="212" t="str">
        <f>IF(META!DA476&lt;&gt;0,META!DA476,"")</f>
        <v/>
      </c>
      <c r="H246" s="259" t="str">
        <f>IF(SUM(META!CY$374:DU$374)&lt;&gt;0,G246/SUM(META!CY$374:DU$374),"")</f>
        <v/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45" thickBot="1" x14ac:dyDescent="0.5">
      <c r="A247" s="200"/>
      <c r="B247" s="151"/>
      <c r="C247" s="170"/>
      <c r="D247" s="165"/>
      <c r="E247" s="314" t="str">
        <f t="shared" si="17"/>
        <v/>
      </c>
      <c r="F247" s="286" t="s">
        <v>607</v>
      </c>
      <c r="G247" s="153" t="str">
        <f>IF(META!DA477&lt;&gt;0,META!DA477,"")</f>
        <v/>
      </c>
      <c r="H247" s="159" t="str">
        <f>IF(SUM(META!CY$374:DU$374)&lt;&gt;0,G247/SUM(META!CY$374:DU$374),"")</f>
        <v/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45" s="215" customFormat="1" thickBot="1" x14ac:dyDescent="0.5">
      <c r="A248" s="208"/>
      <c r="B248" s="209"/>
      <c r="C248" s="210"/>
      <c r="D248" s="265"/>
      <c r="E248" s="285" t="str">
        <f t="shared" si="17"/>
        <v/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45" thickBot="1" x14ac:dyDescent="0.5">
      <c r="E249" s="314"/>
    </row>
    <row r="250" spans="1:345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</row>
    <row r="251" spans="1:345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</row>
    <row r="252" spans="1:345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45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45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45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45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30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0.95199999999999996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125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0.95199999999999996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2019-06-23T20:47:32Z</dcterms:modified>
</cp:coreProperties>
</file>