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7162019\"/>
    </mc:Choice>
  </mc:AlternateContent>
  <xr:revisionPtr revIDLastSave="22" documentId="13_ncr:1_{49FD1D0A-A8F1-D34A-AE15-9E6308E163D8}" xr6:coauthVersionLast="43" xr6:coauthVersionMax="43" xr10:uidLastSave="{71A39B6E-19B9-4ACC-A3C6-6C4579D376A0}"/>
  <bookViews>
    <workbookView xWindow="615" yWindow="3090" windowWidth="17423" windowHeight="10658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r:id="rId8"/>
    <sheet name="PSAT" sheetId="15" state="hidden" r:id="rId9"/>
    <sheet name="ACT" sheetId="16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17" i="16" l="1"/>
  <c r="EY21" i="8" s="1"/>
  <c r="AL10" i="2" l="1"/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593" i="2" l="1"/>
  <c r="AM805" i="2"/>
  <c r="AM1017" i="2"/>
  <c r="AM1123" i="2"/>
  <c r="AM858" i="2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Q13" i="2" s="1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CJ209" i="8" s="1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BI170" i="8" s="1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BI169" i="8" s="1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L242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H5" i="8"/>
  <c r="I5" i="8"/>
  <c r="J5" i="8"/>
  <c r="J203" i="8" s="1"/>
  <c r="K5" i="8"/>
  <c r="L5" i="8"/>
  <c r="M5" i="8"/>
  <c r="N5" i="8"/>
  <c r="N203" i="8" s="1"/>
  <c r="O5" i="8"/>
  <c r="P5" i="8"/>
  <c r="Q5" i="8"/>
  <c r="R5" i="8"/>
  <c r="R203" i="8" s="1"/>
  <c r="S5" i="8"/>
  <c r="T5" i="8"/>
  <c r="U5" i="8"/>
  <c r="V5" i="8"/>
  <c r="V20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R14" i="2" s="1"/>
  <c r="AK7" i="2"/>
  <c r="BK7" i="2"/>
  <c r="C81" i="8" s="1"/>
  <c r="D81" i="8"/>
  <c r="E81" i="8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X81" i="8"/>
  <c r="Y81" i="8"/>
  <c r="Y161" i="8" s="1"/>
  <c r="BJ7" i="2"/>
  <c r="C80" i="8" s="1"/>
  <c r="D80" i="8"/>
  <c r="E80" i="8"/>
  <c r="F80" i="8"/>
  <c r="F160" i="8" s="1"/>
  <c r="G80" i="8"/>
  <c r="H80" i="8"/>
  <c r="I80" i="8"/>
  <c r="J80" i="8"/>
  <c r="J160" i="8" s="1"/>
  <c r="K80" i="8"/>
  <c r="L80" i="8"/>
  <c r="M80" i="8"/>
  <c r="N80" i="8"/>
  <c r="N160" i="8" s="1"/>
  <c r="O80" i="8"/>
  <c r="P80" i="8"/>
  <c r="Q80" i="8"/>
  <c r="R80" i="8"/>
  <c r="R160" i="8" s="1"/>
  <c r="S80" i="8"/>
  <c r="T80" i="8"/>
  <c r="U80" i="8"/>
  <c r="V80" i="8"/>
  <c r="V160" i="8" s="1"/>
  <c r="W80" i="8"/>
  <c r="X80" i="8"/>
  <c r="Y80" i="8"/>
  <c r="BI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J78" i="8"/>
  <c r="K78" i="8"/>
  <c r="L78" i="8"/>
  <c r="L158" i="8" s="1"/>
  <c r="M78" i="8"/>
  <c r="N78" i="8"/>
  <c r="O78" i="8"/>
  <c r="P78" i="8"/>
  <c r="P158" i="8" s="1"/>
  <c r="Q78" i="8"/>
  <c r="R78" i="8"/>
  <c r="S78" i="8"/>
  <c r="T78" i="8"/>
  <c r="T158" i="8" s="1"/>
  <c r="U78" i="8"/>
  <c r="V78" i="8"/>
  <c r="W78" i="8"/>
  <c r="X78" i="8"/>
  <c r="X158" i="8" s="1"/>
  <c r="Y78" i="8"/>
  <c r="BG7" i="2"/>
  <c r="C77" i="8" s="1"/>
  <c r="D77" i="8"/>
  <c r="E77" i="8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X77" i="8"/>
  <c r="Y77" i="8"/>
  <c r="Y157" i="8" s="1"/>
  <c r="C37" i="8"/>
  <c r="D37" i="8"/>
  <c r="E37" i="8"/>
  <c r="F37" i="8"/>
  <c r="F117" i="8" s="1"/>
  <c r="G37" i="8"/>
  <c r="H37" i="8"/>
  <c r="I37" i="8"/>
  <c r="J37" i="8"/>
  <c r="J117" i="8" s="1"/>
  <c r="K37" i="8"/>
  <c r="L37" i="8"/>
  <c r="M37" i="8"/>
  <c r="N37" i="8"/>
  <c r="N117" i="8" s="1"/>
  <c r="O37" i="8"/>
  <c r="P37" i="8"/>
  <c r="Q37" i="8"/>
  <c r="R37" i="8"/>
  <c r="R117" i="8" s="1"/>
  <c r="S37" i="8"/>
  <c r="T37" i="8"/>
  <c r="U37" i="8"/>
  <c r="V37" i="8"/>
  <c r="V117" i="8" s="1"/>
  <c r="W37" i="8"/>
  <c r="X37" i="8"/>
  <c r="Y37" i="8"/>
  <c r="BF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J75" i="8"/>
  <c r="K75" i="8"/>
  <c r="L75" i="8"/>
  <c r="L155" i="8" s="1"/>
  <c r="M75" i="8"/>
  <c r="N75" i="8"/>
  <c r="O75" i="8"/>
  <c r="P75" i="8"/>
  <c r="P155" i="8" s="1"/>
  <c r="Q75" i="8"/>
  <c r="R75" i="8"/>
  <c r="S75" i="8"/>
  <c r="T75" i="8"/>
  <c r="T155" i="8" s="1"/>
  <c r="U75" i="8"/>
  <c r="V75" i="8"/>
  <c r="W75" i="8"/>
  <c r="X75" i="8"/>
  <c r="X155" i="8" s="1"/>
  <c r="Y75" i="8"/>
  <c r="BD7" i="2"/>
  <c r="C74" i="8" s="1"/>
  <c r="D74" i="8"/>
  <c r="E74" i="8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X74" i="8"/>
  <c r="Y74" i="8"/>
  <c r="Y154" i="8" s="1"/>
  <c r="BC7" i="2"/>
  <c r="C73" i="8" s="1"/>
  <c r="D73" i="8"/>
  <c r="E73" i="8"/>
  <c r="F73" i="8"/>
  <c r="F153" i="8" s="1"/>
  <c r="G73" i="8"/>
  <c r="H73" i="8"/>
  <c r="I73" i="8"/>
  <c r="J73" i="8"/>
  <c r="J153" i="8" s="1"/>
  <c r="K73" i="8"/>
  <c r="L73" i="8"/>
  <c r="M73" i="8"/>
  <c r="N73" i="8"/>
  <c r="N153" i="8" s="1"/>
  <c r="O73" i="8"/>
  <c r="P73" i="8"/>
  <c r="Q73" i="8"/>
  <c r="R73" i="8"/>
  <c r="R153" i="8" s="1"/>
  <c r="S73" i="8"/>
  <c r="T73" i="8"/>
  <c r="U73" i="8"/>
  <c r="V73" i="8"/>
  <c r="V153" i="8" s="1"/>
  <c r="W73" i="8"/>
  <c r="X73" i="8"/>
  <c r="Y73" i="8"/>
  <c r="BB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J32" i="8"/>
  <c r="K32" i="8"/>
  <c r="L32" i="8"/>
  <c r="L112" i="8" s="1"/>
  <c r="M32" i="8"/>
  <c r="N32" i="8"/>
  <c r="O32" i="8"/>
  <c r="P32" i="8"/>
  <c r="P112" i="8" s="1"/>
  <c r="Q32" i="8"/>
  <c r="R32" i="8"/>
  <c r="S32" i="8"/>
  <c r="T32" i="8"/>
  <c r="T112" i="8" s="1"/>
  <c r="U32" i="8"/>
  <c r="V32" i="8"/>
  <c r="W32" i="8"/>
  <c r="X32" i="8"/>
  <c r="X112" i="8" s="1"/>
  <c r="Y32" i="8"/>
  <c r="BA7" i="2"/>
  <c r="C71" i="8" s="1"/>
  <c r="D71" i="8"/>
  <c r="E71" i="8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X71" i="8"/>
  <c r="Y71" i="8"/>
  <c r="Y151" i="8" s="1"/>
  <c r="C31" i="8"/>
  <c r="D31" i="8"/>
  <c r="E31" i="8"/>
  <c r="F31" i="8"/>
  <c r="F111" i="8" s="1"/>
  <c r="G31" i="8"/>
  <c r="H31" i="8"/>
  <c r="I31" i="8"/>
  <c r="J31" i="8"/>
  <c r="J111" i="8" s="1"/>
  <c r="K31" i="8"/>
  <c r="L31" i="8"/>
  <c r="M31" i="8"/>
  <c r="N31" i="8"/>
  <c r="N111" i="8" s="1"/>
  <c r="O31" i="8"/>
  <c r="P31" i="8"/>
  <c r="Q31" i="8"/>
  <c r="R31" i="8"/>
  <c r="R111" i="8" s="1"/>
  <c r="S31" i="8"/>
  <c r="T31" i="8"/>
  <c r="U31" i="8"/>
  <c r="V31" i="8"/>
  <c r="V111" i="8" s="1"/>
  <c r="W31" i="8"/>
  <c r="X31" i="8"/>
  <c r="Y31" i="8"/>
  <c r="AZ7" i="2"/>
  <c r="C70" i="8" s="1"/>
  <c r="D70" i="8"/>
  <c r="E70" i="8"/>
  <c r="F70" i="8"/>
  <c r="G70" i="8"/>
  <c r="H70" i="8"/>
  <c r="I70" i="8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J30" i="8"/>
  <c r="J110" i="8" s="1"/>
  <c r="K30" i="8"/>
  <c r="L30" i="8"/>
  <c r="M30" i="8"/>
  <c r="N30" i="8"/>
  <c r="N110" i="8" s="1"/>
  <c r="O30" i="8"/>
  <c r="P30" i="8"/>
  <c r="Q30" i="8"/>
  <c r="R30" i="8"/>
  <c r="R110" i="8" s="1"/>
  <c r="S30" i="8"/>
  <c r="T30" i="8"/>
  <c r="U30" i="8"/>
  <c r="V30" i="8"/>
  <c r="V110" i="8" s="1"/>
  <c r="W30" i="8"/>
  <c r="X30" i="8"/>
  <c r="Y30" i="8"/>
  <c r="AY7" i="2"/>
  <c r="C69" i="8" s="1"/>
  <c r="D69" i="8"/>
  <c r="E69" i="8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X69" i="8"/>
  <c r="Y69" i="8"/>
  <c r="Y149" i="8" s="1"/>
  <c r="C29" i="8"/>
  <c r="D29" i="8"/>
  <c r="D109" i="8" s="1"/>
  <c r="E29" i="8"/>
  <c r="F29" i="8"/>
  <c r="G29" i="8"/>
  <c r="H29" i="8"/>
  <c r="H109" i="8" s="1"/>
  <c r="I29" i="8"/>
  <c r="J29" i="8"/>
  <c r="K29" i="8"/>
  <c r="L29" i="8"/>
  <c r="L109" i="8" s="1"/>
  <c r="M29" i="8"/>
  <c r="N29" i="8"/>
  <c r="O29" i="8"/>
  <c r="P29" i="8"/>
  <c r="P109" i="8" s="1"/>
  <c r="Q29" i="8"/>
  <c r="R29" i="8"/>
  <c r="S29" i="8"/>
  <c r="T29" i="8"/>
  <c r="T109" i="8" s="1"/>
  <c r="U29" i="8"/>
  <c r="V29" i="8"/>
  <c r="W29" i="8"/>
  <c r="X29" i="8"/>
  <c r="X109" i="8" s="1"/>
  <c r="Y29" i="8"/>
  <c r="AX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J28" i="8"/>
  <c r="J108" i="8" s="1"/>
  <c r="K28" i="8"/>
  <c r="L28" i="8"/>
  <c r="M28" i="8"/>
  <c r="N28" i="8"/>
  <c r="N108" i="8" s="1"/>
  <c r="O28" i="8"/>
  <c r="P28" i="8"/>
  <c r="Q28" i="8"/>
  <c r="R28" i="8"/>
  <c r="R108" i="8" s="1"/>
  <c r="S28" i="8"/>
  <c r="T28" i="8"/>
  <c r="U28" i="8"/>
  <c r="V28" i="8"/>
  <c r="V108" i="8" s="1"/>
  <c r="W28" i="8"/>
  <c r="X28" i="8"/>
  <c r="Y28" i="8"/>
  <c r="AW7" i="2"/>
  <c r="C67" i="8" s="1"/>
  <c r="D67" i="8"/>
  <c r="E67" i="8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X67" i="8"/>
  <c r="Y67" i="8"/>
  <c r="Y147" i="8" s="1"/>
  <c r="C27" i="8"/>
  <c r="D27" i="8"/>
  <c r="D107" i="8" s="1"/>
  <c r="E27" i="8"/>
  <c r="F27" i="8"/>
  <c r="G27" i="8"/>
  <c r="H27" i="8"/>
  <c r="H107" i="8" s="1"/>
  <c r="I27" i="8"/>
  <c r="J27" i="8"/>
  <c r="K27" i="8"/>
  <c r="L27" i="8"/>
  <c r="L107" i="8" s="1"/>
  <c r="M27" i="8"/>
  <c r="N27" i="8"/>
  <c r="O27" i="8"/>
  <c r="P27" i="8"/>
  <c r="P107" i="8" s="1"/>
  <c r="Q27" i="8"/>
  <c r="R27" i="8"/>
  <c r="S27" i="8"/>
  <c r="T27" i="8"/>
  <c r="T107" i="8" s="1"/>
  <c r="U27" i="8"/>
  <c r="V27" i="8"/>
  <c r="W27" i="8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V66" i="8"/>
  <c r="W66" i="8"/>
  <c r="W146" i="8" s="1"/>
  <c r="X66" i="8"/>
  <c r="Y66" i="8"/>
  <c r="AU7" i="2"/>
  <c r="C65" i="8" s="1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C25" i="8"/>
  <c r="D25" i="8"/>
  <c r="E25" i="8"/>
  <c r="F25" i="8"/>
  <c r="G25" i="8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X25" i="8"/>
  <c r="Y25" i="8"/>
  <c r="Y105" i="8" s="1"/>
  <c r="AT7" i="2"/>
  <c r="C64" i="8" s="1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C24" i="8"/>
  <c r="D24" i="8"/>
  <c r="E24" i="8"/>
  <c r="F24" i="8"/>
  <c r="G24" i="8"/>
  <c r="G104" i="8" s="1"/>
  <c r="H24" i="8"/>
  <c r="I24" i="8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V24" i="8"/>
  <c r="W24" i="8"/>
  <c r="W104" i="8" s="1"/>
  <c r="X24" i="8"/>
  <c r="Y24" i="8"/>
  <c r="AS7" i="2"/>
  <c r="C63" i="8" s="1"/>
  <c r="D63" i="8"/>
  <c r="E63" i="8"/>
  <c r="F63" i="8"/>
  <c r="G63" i="8"/>
  <c r="H63" i="8"/>
  <c r="I63" i="8"/>
  <c r="J63" i="8"/>
  <c r="K63" i="8"/>
  <c r="L63" i="8"/>
  <c r="M63" i="8"/>
  <c r="N63" i="8"/>
  <c r="O63" i="8"/>
  <c r="P63" i="8"/>
  <c r="Q63" i="8"/>
  <c r="R63" i="8"/>
  <c r="S63" i="8"/>
  <c r="T63" i="8"/>
  <c r="U63" i="8"/>
  <c r="V63" i="8"/>
  <c r="W63" i="8"/>
  <c r="X63" i="8"/>
  <c r="Y63" i="8"/>
  <c r="C23" i="8"/>
  <c r="D23" i="8"/>
  <c r="E23" i="8"/>
  <c r="F23" i="8"/>
  <c r="G23" i="8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X23" i="8"/>
  <c r="Y23" i="8"/>
  <c r="Y103" i="8" s="1"/>
  <c r="AR7" i="2"/>
  <c r="C62" i="8" s="1"/>
  <c r="D62" i="8"/>
  <c r="E62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V62" i="8"/>
  <c r="W62" i="8"/>
  <c r="X62" i="8"/>
  <c r="Y62" i="8"/>
  <c r="C22" i="8"/>
  <c r="D22" i="8"/>
  <c r="E22" i="8"/>
  <c r="F22" i="8"/>
  <c r="G22" i="8"/>
  <c r="G102" i="8" s="1"/>
  <c r="H22" i="8"/>
  <c r="I22" i="8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V22" i="8"/>
  <c r="W22" i="8"/>
  <c r="W102" i="8" s="1"/>
  <c r="X22" i="8"/>
  <c r="Y22" i="8"/>
  <c r="AP7" i="2"/>
  <c r="C61" i="8" s="1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C21" i="8"/>
  <c r="D21" i="8"/>
  <c r="E21" i="8"/>
  <c r="F21" i="8"/>
  <c r="G21" i="8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DO81" i="8" s="1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DL84" i="8" s="1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231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F205" i="8" s="1"/>
  <c r="G7" i="8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X7" i="8"/>
  <c r="Y7" i="8"/>
  <c r="Y205" i="8" s="1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V34" i="8"/>
  <c r="W34" i="8"/>
  <c r="W114" i="8" s="1"/>
  <c r="X34" i="8"/>
  <c r="X114" i="8" s="1"/>
  <c r="Y34" i="8"/>
  <c r="C35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C36" i="8"/>
  <c r="D36" i="8"/>
  <c r="E36" i="8"/>
  <c r="F36" i="8"/>
  <c r="F116" i="8" s="1"/>
  <c r="G36" i="8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X36" i="8"/>
  <c r="Y36" i="8"/>
  <c r="Y116" i="8" s="1"/>
  <c r="C39" i="8"/>
  <c r="D39" i="8"/>
  <c r="E39" i="8"/>
  <c r="F39" i="8"/>
  <c r="F119" i="8" s="1"/>
  <c r="G39" i="8"/>
  <c r="H39" i="8"/>
  <c r="I39" i="8"/>
  <c r="J39" i="8"/>
  <c r="J119" i="8" s="1"/>
  <c r="K39" i="8"/>
  <c r="L39" i="8"/>
  <c r="M39" i="8"/>
  <c r="N39" i="8"/>
  <c r="N119" i="8" s="1"/>
  <c r="O39" i="8"/>
  <c r="P39" i="8"/>
  <c r="Q39" i="8"/>
  <c r="R39" i="8"/>
  <c r="R119" i="8" s="1"/>
  <c r="S39" i="8"/>
  <c r="T39" i="8"/>
  <c r="U39" i="8"/>
  <c r="V39" i="8"/>
  <c r="V119" i="8" s="1"/>
  <c r="W39" i="8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H41" i="8"/>
  <c r="H121" i="8" s="1"/>
  <c r="I41" i="8"/>
  <c r="J41" i="8"/>
  <c r="K41" i="8"/>
  <c r="L41" i="8"/>
  <c r="L121" i="8" s="1"/>
  <c r="M41" i="8"/>
  <c r="N41" i="8"/>
  <c r="O41" i="8"/>
  <c r="P41" i="8"/>
  <c r="P121" i="8" s="1"/>
  <c r="Q41" i="8"/>
  <c r="R41" i="8"/>
  <c r="S41" i="8"/>
  <c r="T41" i="8"/>
  <c r="T121" i="8" s="1"/>
  <c r="U41" i="8"/>
  <c r="V41" i="8"/>
  <c r="W41" i="8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CD203" i="8" s="1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DJ236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DR85" i="8" s="1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DI86" i="8"/>
  <c r="CK86" i="8"/>
  <c r="CL86" i="8"/>
  <c r="DK86" i="8" s="1"/>
  <c r="CM86" i="8"/>
  <c r="DL86" i="8" s="1"/>
  <c r="CN86" i="8"/>
  <c r="DM86" i="8" s="1"/>
  <c r="CO86" i="8"/>
  <c r="CP86" i="8"/>
  <c r="DO86" i="8" s="1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 s="1"/>
  <c r="CG81" i="8"/>
  <c r="CH81" i="8"/>
  <c r="DG81" i="8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/>
  <c r="CS81" i="8"/>
  <c r="DR81" i="8" s="1"/>
  <c r="CT81" i="8"/>
  <c r="CU81" i="8"/>
  <c r="DT81" i="8" s="1"/>
  <c r="CV81" i="8"/>
  <c r="DU81" i="8" s="1"/>
  <c r="BA83" i="8"/>
  <c r="CC83" i="8"/>
  <c r="DB83" i="8" s="1"/>
  <c r="CD83" i="8"/>
  <c r="DC83" i="8" s="1"/>
  <c r="CE83" i="8"/>
  <c r="CF83" i="8"/>
  <c r="CG83" i="8"/>
  <c r="DF83" i="8"/>
  <c r="CH83" i="8"/>
  <c r="DG83" i="8" s="1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CK82" i="8"/>
  <c r="CL82" i="8"/>
  <c r="DK82" i="8" s="1"/>
  <c r="CM82" i="8"/>
  <c r="DL82" i="8" s="1"/>
  <c r="CN82" i="8"/>
  <c r="DM82" i="8" s="1"/>
  <c r="CO82" i="8"/>
  <c r="CP82" i="8"/>
  <c r="DO82" i="8" s="1"/>
  <c r="CQ82" i="8"/>
  <c r="DP82" i="8"/>
  <c r="CR82" i="8"/>
  <c r="DQ82" i="8" s="1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DF371" i="8" s="1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DI370" i="8" s="1"/>
  <c r="BJ370" i="8"/>
  <c r="BI370" i="8"/>
  <c r="BH370" i="8"/>
  <c r="BG370" i="8"/>
  <c r="DE370" i="8" s="1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DS368" i="8" s="1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DS360" i="8" s="1"/>
  <c r="BT360" i="8"/>
  <c r="BS360" i="8"/>
  <c r="BR360" i="8"/>
  <c r="BQ360" i="8"/>
  <c r="BP360" i="8"/>
  <c r="BO360" i="8"/>
  <c r="BN360" i="8"/>
  <c r="BM360" i="8"/>
  <c r="BL360" i="8"/>
  <c r="DJ360" i="8" s="1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DL357" i="8" s="1"/>
  <c r="BM357" i="8"/>
  <c r="BL357" i="8"/>
  <c r="BK357" i="8"/>
  <c r="BJ357" i="8"/>
  <c r="BI357" i="8"/>
  <c r="BH357" i="8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DL349" i="8" s="1"/>
  <c r="BM349" i="8"/>
  <c r="BL349" i="8"/>
  <c r="BK349" i="8"/>
  <c r="BJ349" i="8"/>
  <c r="BI349" i="8"/>
  <c r="BH349" i="8"/>
  <c r="BG349" i="8"/>
  <c r="BF349" i="8"/>
  <c r="BE349" i="8"/>
  <c r="BD349" i="8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CZ334" i="8" s="1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DT331" i="8" s="1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BC331" i="8"/>
  <c r="BB331" i="8"/>
  <c r="BA331" i="8"/>
  <c r="BW330" i="8"/>
  <c r="BV330" i="8"/>
  <c r="BU330" i="8"/>
  <c r="BT330" i="8"/>
  <c r="BS330" i="8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BR326" i="8"/>
  <c r="BQ326" i="8"/>
  <c r="BP326" i="8"/>
  <c r="BO326" i="8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DE324" i="8" s="1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BM322" i="8"/>
  <c r="BL322" i="8"/>
  <c r="DJ322" i="8" s="1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1" i="8"/>
  <c r="CX80" i="8"/>
  <c r="BY80" i="8"/>
  <c r="AA80" i="8"/>
  <c r="B80" i="8"/>
  <c r="CX79" i="8"/>
  <c r="CX307" i="8" s="1"/>
  <c r="BY79" i="8"/>
  <c r="AA79" i="8"/>
  <c r="B79" i="8"/>
  <c r="CX78" i="8"/>
  <c r="BY78" i="8"/>
  <c r="AA78" i="8"/>
  <c r="B78" i="8"/>
  <c r="CX77" i="8"/>
  <c r="CX153" i="8" s="1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BY226" i="8" s="1"/>
  <c r="AA74" i="8"/>
  <c r="B74" i="8"/>
  <c r="CX73" i="8"/>
  <c r="CX149" i="8" s="1"/>
  <c r="BY73" i="8"/>
  <c r="BY225" i="8" s="1"/>
  <c r="AA73" i="8"/>
  <c r="B73" i="8"/>
  <c r="FX72" i="8"/>
  <c r="CX72" i="8"/>
  <c r="CX148" i="8" s="1"/>
  <c r="BY72" i="8"/>
  <c r="BY300" i="8" s="1"/>
  <c r="AA72" i="8"/>
  <c r="B72" i="8"/>
  <c r="FX71" i="8"/>
  <c r="CX71" i="8"/>
  <c r="CX147" i="8" s="1"/>
  <c r="BY71" i="8"/>
  <c r="BY147" i="8" s="1"/>
  <c r="AA71" i="8"/>
  <c r="B71" i="8"/>
  <c r="CX70" i="8"/>
  <c r="CX146" i="8" s="1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BY144" i="8" s="1"/>
  <c r="AA68" i="8"/>
  <c r="B68" i="8"/>
  <c r="GA67" i="8"/>
  <c r="FZ67" i="8"/>
  <c r="FY67" i="8"/>
  <c r="FX67" i="8"/>
  <c r="CX67" i="8"/>
  <c r="BY67" i="8"/>
  <c r="BY219" i="8" s="1"/>
  <c r="AA67" i="8"/>
  <c r="B67" i="8"/>
  <c r="DW66" i="8"/>
  <c r="DW94" i="8" s="1"/>
  <c r="DW122" i="8" s="1"/>
  <c r="CX66" i="8"/>
  <c r="CX218" i="8" s="1"/>
  <c r="BY66" i="8"/>
  <c r="BY142" i="8" s="1"/>
  <c r="AA66" i="8"/>
  <c r="B66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 s="1"/>
  <c r="DW119" i="8" s="1"/>
  <c r="CX63" i="8"/>
  <c r="CX215" i="8" s="1"/>
  <c r="BY63" i="8"/>
  <c r="BY215" i="8" s="1"/>
  <c r="AA63" i="8"/>
  <c r="B63" i="8"/>
  <c r="GA62" i="8"/>
  <c r="DW62" i="8"/>
  <c r="DW90" i="8" s="1"/>
  <c r="DW118" i="8" s="1"/>
  <c r="CX62" i="8"/>
  <c r="CX290" i="8" s="1"/>
  <c r="BY62" i="8"/>
  <c r="BY138" i="8" s="1"/>
  <c r="AA62" i="8"/>
  <c r="B62" i="8"/>
  <c r="DW61" i="8"/>
  <c r="DW89" i="8" s="1"/>
  <c r="DW117" i="8" s="1"/>
  <c r="CX61" i="8"/>
  <c r="CX289" i="8" s="1"/>
  <c r="BY61" i="8"/>
  <c r="BY137" i="8" s="1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D210" i="8" s="1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CX209" i="8" s="1"/>
  <c r="BY57" i="8"/>
  <c r="AA57" i="8"/>
  <c r="B57" i="8"/>
  <c r="FA57" i="8"/>
  <c r="V66" i="22" s="1"/>
  <c r="DW56" i="8"/>
  <c r="DW84" i="8" s="1"/>
  <c r="DW112" i="8" s="1"/>
  <c r="CX56" i="8"/>
  <c r="BY56" i="8"/>
  <c r="BY284" i="8" s="1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 s="1"/>
  <c r="DW109" i="8" s="1"/>
  <c r="CX53" i="8"/>
  <c r="CX281" i="8" s="1"/>
  <c r="BY53" i="8"/>
  <c r="BY281" i="8" s="1"/>
  <c r="AA53" i="8"/>
  <c r="B53" i="8"/>
  <c r="DW52" i="8"/>
  <c r="DW80" i="8" s="1"/>
  <c r="DW108" i="8" s="1"/>
  <c r="CX52" i="8"/>
  <c r="BY52" i="8"/>
  <c r="B52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DW48" i="8"/>
  <c r="DW76" i="8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W40" i="8"/>
  <c r="BV40" i="8"/>
  <c r="BU40" i="8"/>
  <c r="BT40" i="8"/>
  <c r="BS40" i="8"/>
  <c r="BR40" i="8"/>
  <c r="BQ40" i="8"/>
  <c r="BP40" i="8"/>
  <c r="BO40" i="8"/>
  <c r="BN40" i="8"/>
  <c r="BM40" i="8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BY266" i="8" s="1"/>
  <c r="Y38" i="8"/>
  <c r="X38" i="8"/>
  <c r="X118" i="8" s="1"/>
  <c r="W38" i="8"/>
  <c r="V38" i="8"/>
  <c r="U38" i="8"/>
  <c r="T38" i="8"/>
  <c r="T118" i="8" s="1"/>
  <c r="S38" i="8"/>
  <c r="R38" i="8"/>
  <c r="Q38" i="8"/>
  <c r="P38" i="8"/>
  <c r="P118" i="8" s="1"/>
  <c r="O38" i="8"/>
  <c r="N38" i="8"/>
  <c r="N118" i="8" s="1"/>
  <c r="M38" i="8"/>
  <c r="L38" i="8"/>
  <c r="K38" i="8"/>
  <c r="J38" i="8"/>
  <c r="J118" i="8" s="1"/>
  <c r="I38" i="8"/>
  <c r="H38" i="8"/>
  <c r="H118" i="8" s="1"/>
  <c r="G38" i="8"/>
  <c r="F38" i="8"/>
  <c r="F118" i="8" s="1"/>
  <c r="E38" i="8"/>
  <c r="D38" i="8"/>
  <c r="D118" i="8" s="1"/>
  <c r="C38" i="8"/>
  <c r="CX37" i="8"/>
  <c r="CX265" i="8" s="1"/>
  <c r="BY37" i="8"/>
  <c r="BY265" i="8" s="1"/>
  <c r="CX36" i="8"/>
  <c r="CX264" i="8" s="1"/>
  <c r="BY36" i="8"/>
  <c r="BY188" i="8" s="1"/>
  <c r="CX35" i="8"/>
  <c r="CX111" i="8" s="1"/>
  <c r="BY35" i="8"/>
  <c r="BY187" i="8" s="1"/>
  <c r="CX34" i="8"/>
  <c r="CX186" i="8" s="1"/>
  <c r="BY34" i="8"/>
  <c r="CX33" i="8"/>
  <c r="BY33" i="8"/>
  <c r="Y33" i="8"/>
  <c r="X33" i="8"/>
  <c r="X113" i="8" s="1"/>
  <c r="W33" i="8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F33" i="8"/>
  <c r="F113" i="8" s="1"/>
  <c r="E33" i="8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CX252" i="8" s="1"/>
  <c r="BY24" i="8"/>
  <c r="BY252" i="8" s="1"/>
  <c r="CX23" i="8"/>
  <c r="CX251" i="8" s="1"/>
  <c r="BY23" i="8"/>
  <c r="BY175" i="8" s="1"/>
  <c r="CX22" i="8"/>
  <c r="CX250" i="8" s="1"/>
  <c r="BY22" i="8"/>
  <c r="BY98" i="8" s="1"/>
  <c r="CX21" i="8"/>
  <c r="BY21" i="8"/>
  <c r="BY97" i="8" s="1"/>
  <c r="CX20" i="8"/>
  <c r="CX172" i="8" s="1"/>
  <c r="BY20" i="8"/>
  <c r="GF19" i="8"/>
  <c r="GF18" i="8" s="1"/>
  <c r="GE19" i="8"/>
  <c r="GE17" i="8" s="1"/>
  <c r="GE48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X165" i="8" s="1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DT13" i="8" s="1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CX164" i="8" s="1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DU354" i="8"/>
  <c r="DR335" i="8"/>
  <c r="DQ330" i="8"/>
  <c r="DQ341" i="8"/>
  <c r="DE361" i="8"/>
  <c r="DD361" i="8"/>
  <c r="DU325" i="8"/>
  <c r="DU349" i="8"/>
  <c r="DU351" i="8"/>
  <c r="DT340" i="8"/>
  <c r="DQ354" i="8"/>
  <c r="DQ358" i="8"/>
  <c r="DP316" i="8"/>
  <c r="DJ346" i="8"/>
  <c r="DI329" i="8"/>
  <c r="DE326" i="8"/>
  <c r="DC352" i="8"/>
  <c r="DB344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69" i="8"/>
  <c r="DO356" i="8"/>
  <c r="DO360" i="8"/>
  <c r="DN343" i="8"/>
  <c r="DN354" i="8"/>
  <c r="DN364" i="8"/>
  <c r="DM343" i="8"/>
  <c r="DM354" i="8"/>
  <c r="DM326" i="8"/>
  <c r="DL332" i="8"/>
  <c r="DI343" i="8"/>
  <c r="DG364" i="8"/>
  <c r="DF354" i="8"/>
  <c r="DF356" i="8"/>
  <c r="DF351" i="8"/>
  <c r="DF362" i="8"/>
  <c r="DE319" i="8"/>
  <c r="DE330" i="8"/>
  <c r="DE371" i="8"/>
  <c r="DE347" i="8"/>
  <c r="DD366" i="8"/>
  <c r="DD341" i="8"/>
  <c r="DD352" i="8"/>
  <c r="DC335" i="8"/>
  <c r="DC359" i="8"/>
  <c r="DB338" i="8"/>
  <c r="BY245" i="8"/>
  <c r="BY169" i="8"/>
  <c r="BY96" i="8"/>
  <c r="CX97" i="8"/>
  <c r="CX178" i="8"/>
  <c r="CX102" i="8"/>
  <c r="CX181" i="8"/>
  <c r="BY258" i="8"/>
  <c r="CX185" i="8"/>
  <c r="CX194" i="8"/>
  <c r="CX118" i="8"/>
  <c r="BY244" i="8"/>
  <c r="CX244" i="8"/>
  <c r="CX168" i="8"/>
  <c r="BY251" i="8"/>
  <c r="CX175" i="8"/>
  <c r="BY101" i="8"/>
  <c r="CX253" i="8"/>
  <c r="CX177" i="8"/>
  <c r="CX101" i="8"/>
  <c r="BY256" i="8"/>
  <c r="BY180" i="8"/>
  <c r="BY104" i="8"/>
  <c r="CX104" i="8"/>
  <c r="BY260" i="8"/>
  <c r="BY184" i="8"/>
  <c r="BY108" i="8"/>
  <c r="CX260" i="8"/>
  <c r="CX184" i="8"/>
  <c r="CX108" i="8"/>
  <c r="BY263" i="8"/>
  <c r="CX263" i="8"/>
  <c r="CX187" i="8"/>
  <c r="BY190" i="8"/>
  <c r="BY114" i="8"/>
  <c r="BY269" i="8"/>
  <c r="BY193" i="8"/>
  <c r="CX269" i="8"/>
  <c r="CX193" i="8"/>
  <c r="CX117" i="8"/>
  <c r="BY274" i="8"/>
  <c r="CX274" i="8"/>
  <c r="CX198" i="8"/>
  <c r="CX122" i="8"/>
  <c r="BY165" i="8"/>
  <c r="BY89" i="8"/>
  <c r="CX89" i="8"/>
  <c r="CX243" i="8"/>
  <c r="CX246" i="8"/>
  <c r="CX94" i="8"/>
  <c r="CX255" i="8"/>
  <c r="CX179" i="8"/>
  <c r="CX103" i="8"/>
  <c r="BY113" i="8"/>
  <c r="CX189" i="8"/>
  <c r="CX113" i="8"/>
  <c r="BY267" i="8"/>
  <c r="BY191" i="8"/>
  <c r="BY115" i="8"/>
  <c r="CX191" i="8"/>
  <c r="BY268" i="8"/>
  <c r="BY192" i="8"/>
  <c r="BY116" i="8"/>
  <c r="BY273" i="8"/>
  <c r="CX273" i="8"/>
  <c r="CX197" i="8"/>
  <c r="CX121" i="8"/>
  <c r="BY199" i="8"/>
  <c r="CX88" i="8"/>
  <c r="BY250" i="8"/>
  <c r="BY174" i="8"/>
  <c r="CX174" i="8"/>
  <c r="CX98" i="8"/>
  <c r="BY100" i="8"/>
  <c r="CX176" i="8"/>
  <c r="CX100" i="8"/>
  <c r="BY259" i="8"/>
  <c r="BY183" i="8"/>
  <c r="BY107" i="8"/>
  <c r="CX262" i="8"/>
  <c r="BY264" i="8"/>
  <c r="CX188" i="8"/>
  <c r="CX112" i="8"/>
  <c r="BY195" i="8"/>
  <c r="CX195" i="8"/>
  <c r="BY272" i="8"/>
  <c r="BY196" i="8"/>
  <c r="BY120" i="8"/>
  <c r="CX272" i="8"/>
  <c r="BY200" i="8"/>
  <c r="BY124" i="8"/>
  <c r="CX276" i="8"/>
  <c r="BY277" i="8"/>
  <c r="BY201" i="8"/>
  <c r="BY125" i="8"/>
  <c r="CX201" i="8"/>
  <c r="CX125" i="8"/>
  <c r="BY278" i="8"/>
  <c r="BY202" i="8"/>
  <c r="BY126" i="8"/>
  <c r="CX126" i="8"/>
  <c r="BY283" i="8"/>
  <c r="BY207" i="8"/>
  <c r="BY131" i="8"/>
  <c r="CX283" i="8"/>
  <c r="DT58" i="8"/>
  <c r="BY211" i="8"/>
  <c r="BY135" i="8"/>
  <c r="CX135" i="8"/>
  <c r="BY288" i="8"/>
  <c r="BY212" i="8"/>
  <c r="BY136" i="8"/>
  <c r="BY298" i="8"/>
  <c r="CX298" i="8"/>
  <c r="BY301" i="8"/>
  <c r="CX301" i="8"/>
  <c r="CX225" i="8"/>
  <c r="BY305" i="8"/>
  <c r="BY229" i="8"/>
  <c r="BY153" i="8"/>
  <c r="CX305" i="8"/>
  <c r="CX229" i="8"/>
  <c r="BY307" i="8"/>
  <c r="BY231" i="8"/>
  <c r="BY155" i="8"/>
  <c r="CX231" i="8"/>
  <c r="CX155" i="8"/>
  <c r="BY309" i="8"/>
  <c r="BY233" i="8"/>
  <c r="BY157" i="8"/>
  <c r="CX309" i="8"/>
  <c r="CX233" i="8"/>
  <c r="BY279" i="8"/>
  <c r="CX279" i="8"/>
  <c r="CX203" i="8"/>
  <c r="CX127" i="8"/>
  <c r="BY285" i="8"/>
  <c r="BY209" i="8"/>
  <c r="BY133" i="8"/>
  <c r="CX133" i="8"/>
  <c r="BY293" i="8"/>
  <c r="BY217" i="8"/>
  <c r="BY141" i="8"/>
  <c r="CX293" i="8"/>
  <c r="CX217" i="8"/>
  <c r="CX141" i="8"/>
  <c r="BY294" i="8"/>
  <c r="BY218" i="8"/>
  <c r="BY295" i="8"/>
  <c r="CX295" i="8"/>
  <c r="CX219" i="8"/>
  <c r="CX143" i="8"/>
  <c r="BY299" i="8"/>
  <c r="BY223" i="8"/>
  <c r="CX299" i="8"/>
  <c r="CX223" i="8"/>
  <c r="BY205" i="8"/>
  <c r="BY129" i="8"/>
  <c r="BY208" i="8"/>
  <c r="CX284" i="8"/>
  <c r="CX208" i="8"/>
  <c r="CX132" i="8"/>
  <c r="BY286" i="8"/>
  <c r="BY210" i="8"/>
  <c r="CX210" i="8"/>
  <c r="CX134" i="8"/>
  <c r="CX138" i="8"/>
  <c r="CX296" i="8"/>
  <c r="CX220" i="8"/>
  <c r="BY224" i="8"/>
  <c r="BY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CX213" i="8"/>
  <c r="BY139" i="8"/>
  <c r="CX291" i="8"/>
  <c r="BY292" i="8"/>
  <c r="BY216" i="8"/>
  <c r="CX216" i="8"/>
  <c r="CX140" i="8"/>
  <c r="BY297" i="8"/>
  <c r="BY221" i="8"/>
  <c r="CX221" i="8"/>
  <c r="CX145" i="8"/>
  <c r="BY150" i="8"/>
  <c r="CX302" i="8"/>
  <c r="BY303" i="8"/>
  <c r="BY227" i="8"/>
  <c r="CX303" i="8"/>
  <c r="CX227" i="8"/>
  <c r="CX151" i="8"/>
  <c r="BY313" i="8"/>
  <c r="BY237" i="8"/>
  <c r="BY161" i="8"/>
  <c r="BY311" i="8"/>
  <c r="CX311" i="8"/>
  <c r="CX235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Y9" i="8"/>
  <c r="Y8" i="8"/>
  <c r="Y6" i="8"/>
  <c r="X9" i="8"/>
  <c r="X8" i="8"/>
  <c r="X6" i="8"/>
  <c r="X204" i="8" s="1"/>
  <c r="W9" i="8"/>
  <c r="W8" i="8"/>
  <c r="W6" i="8"/>
  <c r="V9" i="8"/>
  <c r="V207" i="8" s="1"/>
  <c r="V8" i="8"/>
  <c r="V206" i="8" s="1"/>
  <c r="V6" i="8"/>
  <c r="U9" i="8"/>
  <c r="U8" i="8"/>
  <c r="U6" i="8"/>
  <c r="T9" i="8"/>
  <c r="T8" i="8"/>
  <c r="T6" i="8"/>
  <c r="T204" i="8" s="1"/>
  <c r="S9" i="8"/>
  <c r="S8" i="8"/>
  <c r="S206" i="8" s="1"/>
  <c r="S6" i="8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8" i="8"/>
  <c r="I6" i="8"/>
  <c r="H9" i="8"/>
  <c r="H8" i="8"/>
  <c r="H6" i="8"/>
  <c r="H204" i="8" s="1"/>
  <c r="G9" i="8"/>
  <c r="G8" i="8"/>
  <c r="G206" i="8" s="1"/>
  <c r="G6" i="8"/>
  <c r="F9" i="8"/>
  <c r="F207" i="8" s="1"/>
  <c r="F8" i="8"/>
  <c r="F206" i="8" s="1"/>
  <c r="F6" i="8"/>
  <c r="E8" i="8"/>
  <c r="E6" i="8"/>
  <c r="DZ7" i="8"/>
  <c r="EB6" i="8"/>
  <c r="EB150" i="8" s="1"/>
  <c r="ED9" i="8"/>
  <c r="EH9" i="8"/>
  <c r="EL9" i="8"/>
  <c r="EO6" i="8"/>
  <c r="EP9" i="8"/>
  <c r="ET9" i="8"/>
  <c r="EF8" i="8"/>
  <c r="EJ8" i="8"/>
  <c r="EK7" i="8"/>
  <c r="EN8" i="8"/>
  <c r="ER8" i="8"/>
  <c r="EB8" i="8"/>
  <c r="EB152" i="8" s="1"/>
  <c r="EC8" i="8"/>
  <c r="EH7" i="8"/>
  <c r="EI6" i="8"/>
  <c r="EK8" i="8"/>
  <c r="EL7" i="8"/>
  <c r="EP7" i="8"/>
  <c r="ES8" i="8"/>
  <c r="ET7" i="8"/>
  <c r="ET151" i="8" s="1"/>
  <c r="EF6" i="8"/>
  <c r="EG9" i="8"/>
  <c r="EJ6" i="8"/>
  <c r="EN6" i="8"/>
  <c r="EN150" i="8" s="1"/>
  <c r="ER6" i="8"/>
  <c r="AD6" i="8"/>
  <c r="AC6" i="8"/>
  <c r="CJ180" i="8"/>
  <c r="CJ202" i="8"/>
  <c r="CJ281" i="8"/>
  <c r="CJ273" i="8"/>
  <c r="CJ280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BZ13" i="10"/>
  <c r="EJ536" i="10"/>
  <c r="EK536" i="10" s="1"/>
  <c r="BY640" i="16"/>
  <c r="BZ640" i="16" s="1"/>
  <c r="EJ176" i="16"/>
  <c r="EK176" i="16" s="1"/>
  <c r="FN419" i="16"/>
  <c r="FO419" i="16" s="1"/>
  <c r="EJ505" i="10"/>
  <c r="EK505" i="10" s="1"/>
  <c r="FN616" i="16"/>
  <c r="FO616" i="16" s="1"/>
  <c r="EJ336" i="15"/>
  <c r="EK336" i="15" s="1"/>
  <c r="BZ23" i="10"/>
  <c r="AN518" i="16"/>
  <c r="AO518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O35" i="8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GA18" i="8"/>
  <c r="GA17" i="8"/>
  <c r="GA36" i="8" s="1"/>
  <c r="R113" i="8"/>
  <c r="BT1633" i="5"/>
  <c r="BU1635" i="5"/>
  <c r="CT80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BU14" i="5"/>
  <c r="BZ80" i="8" s="1"/>
  <c r="AF210" i="8"/>
  <c r="AR210" i="8"/>
  <c r="AX212" i="8"/>
  <c r="CJ165" i="8"/>
  <c r="Q118" i="8"/>
  <c r="DE13" i="8"/>
  <c r="FX18" i="8"/>
  <c r="FX17" i="8"/>
  <c r="FX45" i="8" s="1"/>
  <c r="AA212" i="8"/>
  <c r="AZ9" i="8"/>
  <c r="BY9" i="8" s="1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N353" i="8"/>
  <c r="DD355" i="8"/>
  <c r="DP359" i="8"/>
  <c r="DN9" i="8"/>
  <c r="M180" i="8"/>
  <c r="DH354" i="8"/>
  <c r="V118" i="8"/>
  <c r="DN321" i="8"/>
  <c r="DC330" i="8"/>
  <c r="BY97" i="15"/>
  <c r="BZ97" i="15" s="1"/>
  <c r="AN368" i="15"/>
  <c r="AO368" i="15" s="1"/>
  <c r="FN361" i="16"/>
  <c r="FO361" i="16" s="1"/>
  <c r="BY599" i="10"/>
  <c r="BZ599" i="10" s="1"/>
  <c r="FN291" i="16"/>
  <c r="FO291" i="16" s="1"/>
  <c r="EJ352" i="15"/>
  <c r="EK352" i="15" s="1"/>
  <c r="BY434" i="10"/>
  <c r="BZ434" i="10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92" i="8"/>
  <c r="BL199" i="8"/>
  <c r="BL261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BY374" i="8"/>
  <c r="EN75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AN584" i="16"/>
  <c r="AO584" i="16" s="1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BY242" i="8"/>
  <c r="CX249" i="8"/>
  <c r="CX173" i="8"/>
  <c r="DS342" i="8"/>
  <c r="DG334" i="8"/>
  <c r="DR317" i="8"/>
  <c r="DB349" i="8"/>
  <c r="BI258" i="8"/>
  <c r="BI255" i="8"/>
  <c r="AH211" i="8"/>
  <c r="BI237" i="8"/>
  <c r="BI235" i="8"/>
  <c r="BI219" i="8"/>
  <c r="BI198" i="8"/>
  <c r="BI290" i="8"/>
  <c r="BI218" i="8"/>
  <c r="BI175" i="8"/>
  <c r="BI189" i="8"/>
  <c r="BI278" i="8"/>
  <c r="BI236" i="8"/>
  <c r="BI238" i="8"/>
  <c r="BI291" i="8"/>
  <c r="BI250" i="8"/>
  <c r="BI240" i="8"/>
  <c r="BI256" i="8"/>
  <c r="CH375" i="8"/>
  <c r="BI180" i="8"/>
  <c r="BI313" i="8"/>
  <c r="BI282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48" i="8"/>
  <c r="BI265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S338" i="8"/>
  <c r="DL331" i="8"/>
  <c r="DE26" i="8"/>
  <c r="DE31" i="8"/>
  <c r="AX209" i="8"/>
  <c r="GE39" i="8"/>
  <c r="GE21" i="8"/>
  <c r="AV211" i="8"/>
  <c r="W118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9" i="8"/>
  <c r="CT213" i="8"/>
  <c r="CT244" i="8"/>
  <c r="CT204" i="8"/>
  <c r="CT292" i="8"/>
  <c r="CT214" i="8"/>
  <c r="CT181" i="8"/>
  <c r="CT200" i="8"/>
  <c r="CT256" i="8"/>
  <c r="CT216" i="8"/>
  <c r="CT272" i="8"/>
  <c r="CT285" i="8"/>
  <c r="CT206" i="8"/>
  <c r="CT218" i="8"/>
  <c r="CT172" i="8"/>
  <c r="CT185" i="8"/>
  <c r="CT260" i="8"/>
  <c r="CT293" i="8"/>
  <c r="CT270" i="8"/>
  <c r="CT171" i="8"/>
  <c r="CT274" i="8"/>
  <c r="CT296" i="8"/>
  <c r="CT164" i="8"/>
  <c r="CT177" i="8"/>
  <c r="CT178" i="8"/>
  <c r="CT290" i="8"/>
  <c r="CT170" i="8"/>
  <c r="EB75" i="8"/>
  <c r="EB74" i="8"/>
  <c r="D66" i="22"/>
  <c r="D78" i="22"/>
  <c r="D83" i="22"/>
  <c r="D87" i="22"/>
  <c r="CJ282" i="8" l="1"/>
  <c r="CJ248" i="8"/>
  <c r="CJ255" i="8"/>
  <c r="CJ236" i="8"/>
  <c r="G207" i="8"/>
  <c r="I204" i="8"/>
  <c r="S207" i="8"/>
  <c r="Y204" i="8"/>
  <c r="AF212" i="8"/>
  <c r="AF97" i="8"/>
  <c r="AR97" i="8"/>
  <c r="CD167" i="8"/>
  <c r="I118" i="8"/>
  <c r="Y118" i="8"/>
  <c r="BW377" i="8"/>
  <c r="AX120" i="8"/>
  <c r="BE375" i="8"/>
  <c r="DG235" i="8"/>
  <c r="G121" i="8"/>
  <c r="M119" i="8"/>
  <c r="I119" i="8"/>
  <c r="G115" i="8"/>
  <c r="M106" i="8"/>
  <c r="I106" i="8"/>
  <c r="G141" i="8"/>
  <c r="M142" i="8"/>
  <c r="I142" i="8"/>
  <c r="G143" i="8"/>
  <c r="M144" i="8"/>
  <c r="I144" i="8"/>
  <c r="G145" i="8"/>
  <c r="M107" i="8"/>
  <c r="I107" i="8"/>
  <c r="M109" i="8"/>
  <c r="I109" i="8"/>
  <c r="M111" i="8"/>
  <c r="I111" i="8"/>
  <c r="M153" i="8"/>
  <c r="I153" i="8"/>
  <c r="M117" i="8"/>
  <c r="I117" i="8"/>
  <c r="M160" i="8"/>
  <c r="I160" i="8"/>
  <c r="EN84" i="8"/>
  <c r="EB86" i="8"/>
  <c r="EN88" i="8"/>
  <c r="ET89" i="8"/>
  <c r="EN91" i="8"/>
  <c r="ET90" i="8"/>
  <c r="CJ200" i="8"/>
  <c r="CJ291" i="8"/>
  <c r="CJ256" i="8"/>
  <c r="CJ196" i="8"/>
  <c r="EN152" i="8"/>
  <c r="ET153" i="8"/>
  <c r="EH153" i="8"/>
  <c r="I206" i="8"/>
  <c r="AF209" i="8"/>
  <c r="AR209" i="8"/>
  <c r="CD165" i="8"/>
  <c r="CJ183" i="8"/>
  <c r="G113" i="8"/>
  <c r="CJ295" i="8"/>
  <c r="CJ288" i="8"/>
  <c r="CJ289" i="8"/>
  <c r="CJ194" i="8"/>
  <c r="CJ170" i="8"/>
  <c r="G204" i="8"/>
  <c r="EN68" i="8"/>
  <c r="AR94" i="8"/>
  <c r="AR136" i="8"/>
  <c r="AR98" i="8"/>
  <c r="AL101" i="8"/>
  <c r="AR102" i="8"/>
  <c r="AX103" i="8"/>
  <c r="AR104" i="8"/>
  <c r="BL181" i="8"/>
  <c r="BQ378" i="8"/>
  <c r="BW378" i="8"/>
  <c r="AF110" i="8"/>
  <c r="I120" i="8"/>
  <c r="G116" i="8"/>
  <c r="I114" i="8"/>
  <c r="G205" i="8"/>
  <c r="G101" i="8"/>
  <c r="I102" i="8"/>
  <c r="G103" i="8"/>
  <c r="I104" i="8"/>
  <c r="G105" i="8"/>
  <c r="I146" i="8"/>
  <c r="I148" i="8"/>
  <c r="I150" i="8"/>
  <c r="I152" i="8"/>
  <c r="I156" i="8"/>
  <c r="I159" i="8"/>
  <c r="EH110" i="8"/>
  <c r="EN113" i="8"/>
  <c r="EH116" i="8"/>
  <c r="EH119" i="8"/>
  <c r="EN69" i="8"/>
  <c r="ET70" i="8"/>
  <c r="EN71" i="8"/>
  <c r="ET72" i="8"/>
  <c r="EN73" i="8"/>
  <c r="ET102" i="8"/>
  <c r="EH102" i="8"/>
  <c r="AF95" i="8"/>
  <c r="AF138" i="8"/>
  <c r="AF140" i="8"/>
  <c r="AL141" i="8"/>
  <c r="AL143" i="8"/>
  <c r="AL145" i="8"/>
  <c r="I207" i="8"/>
  <c r="M207" i="8"/>
  <c r="S204" i="8"/>
  <c r="AX97" i="8"/>
  <c r="G118" i="8"/>
  <c r="O118" i="8"/>
  <c r="S118" i="8"/>
  <c r="AF120" i="8"/>
  <c r="CJ235" i="8"/>
  <c r="BI195" i="8"/>
  <c r="Q121" i="8"/>
  <c r="I121" i="8"/>
  <c r="G119" i="8"/>
  <c r="Q115" i="8"/>
  <c r="I115" i="8"/>
  <c r="G106" i="8"/>
  <c r="Q141" i="8"/>
  <c r="I141" i="8"/>
  <c r="G142" i="8"/>
  <c r="Q143" i="8"/>
  <c r="I143" i="8"/>
  <c r="G144" i="8"/>
  <c r="Q145" i="8"/>
  <c r="I145" i="8"/>
  <c r="G107" i="8"/>
  <c r="Q108" i="8"/>
  <c r="I108" i="8"/>
  <c r="G109" i="8"/>
  <c r="Q110" i="8"/>
  <c r="I110" i="8"/>
  <c r="G111" i="8"/>
  <c r="Q112" i="8"/>
  <c r="I112" i="8"/>
  <c r="G153" i="8"/>
  <c r="Q155" i="8"/>
  <c r="I155" i="8"/>
  <c r="G117" i="8"/>
  <c r="Q158" i="8"/>
  <c r="I158" i="8"/>
  <c r="G160" i="8"/>
  <c r="EB77" i="8"/>
  <c r="EB79" i="8"/>
  <c r="EH80" i="8"/>
  <c r="EB81" i="8"/>
  <c r="EH82" i="8"/>
  <c r="EN83" i="8"/>
  <c r="EN85" i="8"/>
  <c r="EH97" i="8"/>
  <c r="EB98" i="8"/>
  <c r="EH99" i="8"/>
  <c r="EB100" i="8"/>
  <c r="EH101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04" i="8"/>
  <c r="U118" i="8"/>
  <c r="U119" i="8"/>
  <c r="U106" i="8"/>
  <c r="U142" i="8"/>
  <c r="U144" i="8"/>
  <c r="U107" i="8"/>
  <c r="U109" i="8"/>
  <c r="U111" i="8"/>
  <c r="U153" i="8"/>
  <c r="U117" i="8"/>
  <c r="U160" i="8"/>
  <c r="U206" i="8"/>
  <c r="U120" i="8"/>
  <c r="U114" i="8"/>
  <c r="U102" i="8"/>
  <c r="U104" i="8"/>
  <c r="U146" i="8"/>
  <c r="U148" i="8"/>
  <c r="U150" i="8"/>
  <c r="U152" i="8"/>
  <c r="U156" i="8"/>
  <c r="U159" i="8"/>
  <c r="U207" i="8"/>
  <c r="U121" i="8"/>
  <c r="U115" i="8"/>
  <c r="U141" i="8"/>
  <c r="U143" i="8"/>
  <c r="U145" i="8"/>
  <c r="U108" i="8"/>
  <c r="U110" i="8"/>
  <c r="U112" i="8"/>
  <c r="U155" i="8"/>
  <c r="U158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3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G236" i="8" s="1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19" i="8"/>
  <c r="K106" i="8"/>
  <c r="K142" i="8"/>
  <c r="K144" i="8"/>
  <c r="K107" i="8"/>
  <c r="K109" i="8"/>
  <c r="K111" i="8"/>
  <c r="K153" i="8"/>
  <c r="K117" i="8"/>
  <c r="K160" i="8"/>
  <c r="FZ17" i="8"/>
  <c r="FZ41" i="8" s="1"/>
  <c r="K203" i="8"/>
  <c r="G203" i="8"/>
  <c r="BE374" i="8"/>
  <c r="CV241" i="8"/>
  <c r="CP241" i="8"/>
  <c r="CP243" i="8"/>
  <c r="CP244" i="8"/>
  <c r="CV245" i="8"/>
  <c r="CP246" i="8"/>
  <c r="AF161" i="8"/>
  <c r="AF163" i="8"/>
  <c r="AL164" i="8"/>
  <c r="BI241" i="8"/>
  <c r="BI244" i="8"/>
  <c r="BI245" i="8"/>
  <c r="BI246" i="8"/>
  <c r="CP254" i="8"/>
  <c r="CP180" i="8"/>
  <c r="CP181" i="8"/>
  <c r="CV182" i="8"/>
  <c r="CP182" i="8"/>
  <c r="CJ182" i="8"/>
  <c r="CP260" i="8"/>
  <c r="CV262" i="8"/>
  <c r="CP262" i="8"/>
  <c r="CD262" i="8"/>
  <c r="CD2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03" i="8"/>
  <c r="I203" i="8"/>
  <c r="CP247" i="8"/>
  <c r="AQ1302" i="3"/>
  <c r="BI188" i="8"/>
  <c r="DG271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DG273" i="8" s="1"/>
  <c r="BI273" i="8"/>
  <c r="DB318" i="8"/>
  <c r="DB342" i="8"/>
  <c r="DJ355" i="8"/>
  <c r="CZ352" i="8"/>
  <c r="EN40" i="8"/>
  <c r="EN96" i="8" s="1"/>
  <c r="EM40" i="8"/>
  <c r="AC7" i="8"/>
  <c r="E116" i="8"/>
  <c r="E205" i="8"/>
  <c r="E101" i="8"/>
  <c r="E103" i="8"/>
  <c r="E105" i="8"/>
  <c r="E147" i="8"/>
  <c r="E149" i="8"/>
  <c r="E151" i="8"/>
  <c r="E154" i="8"/>
  <c r="E157" i="8"/>
  <c r="E161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EH96" i="8" s="1"/>
  <c r="DG6" i="8"/>
  <c r="DG375" i="8" s="1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CD292" i="8"/>
  <c r="CD218" i="8"/>
  <c r="DS336" i="8"/>
  <c r="CT174" i="8"/>
  <c r="DR362" i="8"/>
  <c r="DR40" i="8"/>
  <c r="DR54" i="8"/>
  <c r="DN366" i="8"/>
  <c r="DE40" i="8"/>
  <c r="DE65" i="8"/>
  <c r="CZ339" i="8"/>
  <c r="CZ368" i="8"/>
  <c r="EP8" i="8"/>
  <c r="EL8" i="8"/>
  <c r="EH8" i="8"/>
  <c r="EH152" i="8" s="1"/>
  <c r="ED8" i="8"/>
  <c r="ER9" i="8"/>
  <c r="EN9" i="8"/>
  <c r="EN153" i="8" s="1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G378" i="8" s="1"/>
  <c r="DJ9" i="8"/>
  <c r="DJ378" i="8" s="1"/>
  <c r="BQ1771" i="5"/>
  <c r="BV7" i="8" s="1"/>
  <c r="DT7" i="8" s="1"/>
  <c r="BQ577" i="5"/>
  <c r="CG7" i="8" s="1"/>
  <c r="CT238" i="8"/>
  <c r="AV212" i="8"/>
  <c r="CT232" i="8"/>
  <c r="AV110" i="8"/>
  <c r="W121" i="8"/>
  <c r="W115" i="8"/>
  <c r="W141" i="8"/>
  <c r="W143" i="8"/>
  <c r="W145" i="8"/>
  <c r="W108" i="8"/>
  <c r="W110" i="8"/>
  <c r="W112" i="8"/>
  <c r="W155" i="8"/>
  <c r="W158" i="8"/>
  <c r="CT168" i="8"/>
  <c r="CT257" i="8"/>
  <c r="CT173" i="8"/>
  <c r="CT280" i="8"/>
  <c r="BU378" i="8"/>
  <c r="CT262" i="8"/>
  <c r="CT182" i="8"/>
  <c r="CT235" i="8"/>
  <c r="CT289" i="8"/>
  <c r="CT251" i="8"/>
  <c r="CT211" i="8"/>
  <c r="CT284" i="8"/>
  <c r="CT255" i="8"/>
  <c r="CT175" i="8"/>
  <c r="CT288" i="8"/>
  <c r="CT212" i="8"/>
  <c r="CT209" i="8"/>
  <c r="CT191" i="8"/>
  <c r="CT268" i="8"/>
  <c r="CT275" i="8"/>
  <c r="CT240" i="8"/>
  <c r="CT233" i="8"/>
  <c r="CT183" i="8"/>
  <c r="CT269" i="8"/>
  <c r="CT264" i="8"/>
  <c r="CT202" i="8"/>
  <c r="CT277" i="8"/>
  <c r="CT267" i="8"/>
  <c r="CT258" i="8"/>
  <c r="CT165" i="8"/>
  <c r="CT287" i="8"/>
  <c r="CT248" i="8"/>
  <c r="CT203" i="8"/>
  <c r="CT219" i="8"/>
  <c r="CT194" i="8"/>
  <c r="BU377" i="8"/>
  <c r="CT265" i="8"/>
  <c r="CT236" i="8"/>
  <c r="CT234" i="8"/>
  <c r="CT217" i="8"/>
  <c r="CT207" i="8"/>
  <c r="CT186" i="8"/>
  <c r="AV210" i="8"/>
  <c r="W204" i="8"/>
  <c r="W113" i="8"/>
  <c r="CT210" i="8"/>
  <c r="AV120" i="8"/>
  <c r="W116" i="8"/>
  <c r="W205" i="8"/>
  <c r="W101" i="8"/>
  <c r="W103" i="8"/>
  <c r="W105" i="8"/>
  <c r="W147" i="8"/>
  <c r="W149" i="8"/>
  <c r="W151" i="8"/>
  <c r="W154" i="8"/>
  <c r="W157" i="8"/>
  <c r="W161" i="8"/>
  <c r="W203" i="8"/>
  <c r="CT263" i="8"/>
  <c r="CT283" i="8"/>
  <c r="CT237" i="8"/>
  <c r="BU375" i="8"/>
  <c r="CT241" i="8"/>
  <c r="CT294" i="8"/>
  <c r="CT220" i="8"/>
  <c r="CT276" i="8"/>
  <c r="CT215" i="8"/>
  <c r="CT252" i="8"/>
  <c r="CT259" i="8"/>
  <c r="CT176" i="8"/>
  <c r="CT245" i="8"/>
  <c r="CT189" i="8"/>
  <c r="CT242" i="8"/>
  <c r="CT273" i="8"/>
  <c r="CT249" i="8"/>
  <c r="CT184" i="8"/>
  <c r="CT166" i="8"/>
  <c r="CT295" i="8"/>
  <c r="CT271" i="8"/>
  <c r="CT193" i="8"/>
  <c r="CT286" i="8"/>
  <c r="CT291" i="8"/>
  <c r="CT205" i="8"/>
  <c r="CT180" i="8"/>
  <c r="CT246" i="8"/>
  <c r="CT266" i="8"/>
  <c r="CT201" i="8"/>
  <c r="CT195" i="8"/>
  <c r="CT253" i="8"/>
  <c r="CT250" i="8"/>
  <c r="CT281" i="8"/>
  <c r="CT167" i="8"/>
  <c r="CT187" i="8"/>
  <c r="CT282" i="8"/>
  <c r="CT279" i="8"/>
  <c r="CT208" i="8"/>
  <c r="CT278" i="8"/>
  <c r="CT190" i="8"/>
  <c r="CT169" i="8"/>
  <c r="W207" i="8"/>
  <c r="AV209" i="8"/>
  <c r="W206" i="8"/>
  <c r="AV97" i="8"/>
  <c r="W119" i="8"/>
  <c r="W106" i="8"/>
  <c r="W142" i="8"/>
  <c r="W144" i="8"/>
  <c r="W107" i="8"/>
  <c r="W109" i="8"/>
  <c r="W111" i="8"/>
  <c r="W153" i="8"/>
  <c r="W117" i="8"/>
  <c r="W160" i="8"/>
  <c r="AV95" i="8"/>
  <c r="AV138" i="8"/>
  <c r="AV140" i="8"/>
  <c r="AV163" i="8"/>
  <c r="AV165" i="8"/>
  <c r="CP283" i="8"/>
  <c r="BL219" i="8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G247" i="8" s="1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G252" i="8" s="1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G287" i="8" s="1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G289" i="8" s="1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H150" i="8" s="1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G241" i="8" s="1"/>
  <c r="DP88" i="8"/>
  <c r="DJ88" i="8"/>
  <c r="DJ240" i="8" s="1"/>
  <c r="DL90" i="8"/>
  <c r="DI91" i="8"/>
  <c r="DJ95" i="8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G280" i="8" s="1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DG228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CV229" i="8" s="1"/>
  <c r="BU337" i="5"/>
  <c r="BQ339" i="5"/>
  <c r="CD76" i="8" s="1"/>
  <c r="CD228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C110" i="8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P12" i="22" s="1"/>
  <c r="C149" i="8"/>
  <c r="C151" i="8"/>
  <c r="C154" i="8"/>
  <c r="P21" i="22" s="1"/>
  <c r="C157" i="8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N20" i="22" s="1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DG243" i="8" s="1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G248" i="8" s="1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G260" i="8" s="1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J290" i="8" s="1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DG288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CP229" i="8" s="1"/>
  <c r="BQ1635" i="5"/>
  <c r="CT76" i="8" s="1"/>
  <c r="CT228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CP227" i="8" s="1"/>
  <c r="BS1309" i="5"/>
  <c r="BP1633" i="5"/>
  <c r="BU1633" i="5"/>
  <c r="FN536" i="16"/>
  <c r="FO536" i="16" s="1"/>
  <c r="BT1635" i="5"/>
  <c r="CT79" i="8" s="1"/>
  <c r="CT231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CN230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99" i="8" s="1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CD223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BP581" i="5"/>
  <c r="CG69" i="8" s="1"/>
  <c r="BR581" i="5"/>
  <c r="CG71" i="8" s="1"/>
  <c r="DF71" i="8" s="1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T1613" i="5"/>
  <c r="BT73" i="8" s="1"/>
  <c r="BU1613" i="5"/>
  <c r="BT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G242" i="8" s="1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G254" i="8" s="1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G277" i="8" s="1"/>
  <c r="DR130" i="8"/>
  <c r="DN130" i="8"/>
  <c r="DJ130" i="8"/>
  <c r="DJ282" i="8" s="1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G290" i="8" s="1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G283" i="8" s="1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G292" i="8" s="1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29" i="8"/>
  <c r="GF24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I175" i="8"/>
  <c r="E174" i="8"/>
  <c r="U172" i="8"/>
  <c r="C174" i="8"/>
  <c r="H246" i="8" s="1"/>
  <c r="M40" i="22" s="1"/>
  <c r="Q180" i="8"/>
  <c r="I177" i="8"/>
  <c r="GD21" i="8"/>
  <c r="GD48" i="8"/>
  <c r="GD22" i="8"/>
  <c r="GD26" i="8"/>
  <c r="GD30" i="8"/>
  <c r="GD39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M228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AH138" i="8"/>
  <c r="AK113" i="8"/>
  <c r="F204" i="8"/>
  <c r="H207" i="8"/>
  <c r="J204" i="8"/>
  <c r="L207" i="8"/>
  <c r="N204" i="8"/>
  <c r="P207" i="8"/>
  <c r="R204" i="8"/>
  <c r="T207" i="8"/>
  <c r="V204" i="8"/>
  <c r="X207" i="8"/>
  <c r="R118" i="8"/>
  <c r="AU120" i="8"/>
  <c r="AQ120" i="8"/>
  <c r="AI120" i="8"/>
  <c r="AH110" i="8"/>
  <c r="DJ233" i="8"/>
  <c r="DJ237" i="8"/>
  <c r="AK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Q7" i="22" s="1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AM135" i="8"/>
  <c r="AH96" i="8"/>
  <c r="AQ99" i="8"/>
  <c r="AI99" i="8"/>
  <c r="AK104" i="8"/>
  <c r="AH107" i="8"/>
  <c r="AK108" i="8"/>
  <c r="AH109" i="8"/>
  <c r="AQ111" i="8"/>
  <c r="AM111" i="8"/>
  <c r="AI111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AQ94" i="8"/>
  <c r="AI94" i="8"/>
  <c r="AQ95" i="8"/>
  <c r="AI95" i="8"/>
  <c r="AK136" i="8"/>
  <c r="AO96" i="8"/>
  <c r="AK96" i="8"/>
  <c r="AK137" i="8"/>
  <c r="AI137" i="8"/>
  <c r="AK98" i="8"/>
  <c r="AH99" i="8"/>
  <c r="AM146" i="8"/>
  <c r="AI146" i="8"/>
  <c r="AI148" i="8"/>
  <c r="AM150" i="8"/>
  <c r="AI150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O15" i="22" s="1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AH94" i="8"/>
  <c r="AH95" i="8"/>
  <c r="AQ136" i="8"/>
  <c r="AI138" i="8"/>
  <c r="AI139" i="8"/>
  <c r="AH140" i="8"/>
  <c r="AK101" i="8"/>
  <c r="AK142" i="8"/>
  <c r="AI142" i="8"/>
  <c r="AH102" i="8"/>
  <c r="AQ143" i="8"/>
  <c r="AH144" i="8"/>
  <c r="AG145" i="8"/>
  <c r="AK121" i="8"/>
  <c r="AQ122" i="8"/>
  <c r="AM122" i="8"/>
  <c r="AI122" i="8"/>
  <c r="AK94" i="8"/>
  <c r="AK135" i="8"/>
  <c r="AK95" i="8"/>
  <c r="AQ96" i="8"/>
  <c r="AQ138" i="8"/>
  <c r="AQ98" i="8"/>
  <c r="AI98" i="8"/>
  <c r="AM139" i="8"/>
  <c r="AK139" i="8"/>
  <c r="AO99" i="8"/>
  <c r="AK99" i="8"/>
  <c r="AH100" i="8"/>
  <c r="AU141" i="8"/>
  <c r="AQ101" i="8"/>
  <c r="AI101" i="8"/>
  <c r="AQ142" i="8"/>
  <c r="AH142" i="8"/>
  <c r="AH103" i="8"/>
  <c r="AK144" i="8"/>
  <c r="AQ104" i="8"/>
  <c r="AI104" i="8"/>
  <c r="AQ107" i="8"/>
  <c r="AK107" i="8"/>
  <c r="AG107" i="8"/>
  <c r="AQ149" i="8"/>
  <c r="AK109" i="8"/>
  <c r="AQ151" i="8"/>
  <c r="AH111" i="8"/>
  <c r="AQ153" i="8"/>
  <c r="AE154" i="8"/>
  <c r="AH114" i="8"/>
  <c r="AH156" i="8"/>
  <c r="AQ117" i="8"/>
  <c r="AM117" i="8"/>
  <c r="AI158" i="8"/>
  <c r="AG158" i="8"/>
  <c r="AK118" i="8"/>
  <c r="AK159" i="8"/>
  <c r="AI159" i="8"/>
  <c r="AH119" i="8"/>
  <c r="AQ160" i="8"/>
  <c r="AH123" i="8"/>
  <c r="AH164" i="8"/>
  <c r="AU124" i="8"/>
  <c r="AQ124" i="8"/>
  <c r="AI124" i="8"/>
  <c r="AI165" i="8"/>
  <c r="CI185" i="8"/>
  <c r="CT196" i="8"/>
  <c r="CI197" i="8"/>
  <c r="DJ273" i="8"/>
  <c r="AK792" i="18"/>
  <c r="EQ38" i="8" s="1"/>
  <c r="AJ792" i="18"/>
  <c r="EQ37" i="8" s="1"/>
  <c r="AI505" i="18"/>
  <c r="EJ36" i="8" s="1"/>
  <c r="AJ505" i="18"/>
  <c r="EJ37" i="8" s="1"/>
  <c r="AI136" i="8"/>
  <c r="AG136" i="8"/>
  <c r="AQ137" i="8"/>
  <c r="AH137" i="8"/>
  <c r="AU138" i="8"/>
  <c r="AH98" i="8"/>
  <c r="AQ139" i="8"/>
  <c r="AK140" i="8"/>
  <c r="AW100" i="8"/>
  <c r="AK100" i="8"/>
  <c r="AK141" i="8"/>
  <c r="AI141" i="8"/>
  <c r="AH101" i="8"/>
  <c r="AQ102" i="8"/>
  <c r="AI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I117" i="8"/>
  <c r="AK158" i="8"/>
  <c r="AK119" i="8"/>
  <c r="AH121" i="8"/>
  <c r="AK163" i="8"/>
  <c r="AH163" i="8"/>
  <c r="AK123" i="8"/>
  <c r="AU105" i="8"/>
  <c r="AQ105" i="8"/>
  <c r="AI105" i="8"/>
  <c r="AU106" i="8"/>
  <c r="AQ106" i="8"/>
  <c r="AI106" i="8"/>
  <c r="AU148" i="8"/>
  <c r="AQ108" i="8"/>
  <c r="AI149" i="8"/>
  <c r="AI151" i="8"/>
  <c r="AW111" i="8"/>
  <c r="AK111" i="8"/>
  <c r="AH112" i="8"/>
  <c r="AI153" i="8"/>
  <c r="AQ113" i="8"/>
  <c r="AI113" i="8"/>
  <c r="AH154" i="8"/>
  <c r="AI155" i="8"/>
  <c r="AK115" i="8"/>
  <c r="AI116" i="8"/>
  <c r="AI157" i="8"/>
  <c r="AH117" i="8"/>
  <c r="AQ158" i="8"/>
  <c r="AQ118" i="8"/>
  <c r="AI118" i="8"/>
  <c r="AQ159" i="8"/>
  <c r="AH159" i="8"/>
  <c r="AI160" i="8"/>
  <c r="AQ121" i="8"/>
  <c r="AK162" i="8"/>
  <c r="AH122" i="8"/>
  <c r="AH124" i="8"/>
  <c r="AM165" i="8"/>
  <c r="AK165" i="8"/>
  <c r="BC166" i="8"/>
  <c r="DJ243" i="8"/>
  <c r="BF175" i="8"/>
  <c r="BF185" i="8"/>
  <c r="BL186" i="8"/>
  <c r="BL187" i="8"/>
  <c r="BD187" i="8"/>
  <c r="DJ281" i="8"/>
  <c r="DJ284" i="8"/>
  <c r="DJ287" i="8"/>
  <c r="DJ288" i="8"/>
  <c r="BF219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U109" i="8"/>
  <c r="AQ109" i="8"/>
  <c r="AI109" i="8"/>
  <c r="AQ150" i="8"/>
  <c r="AH150" i="8"/>
  <c r="AH151" i="8"/>
  <c r="AK152" i="8"/>
  <c r="AK112" i="8"/>
  <c r="AG112" i="8"/>
  <c r="AH153" i="8"/>
  <c r="AH113" i="8"/>
  <c r="AQ154" i="8"/>
  <c r="AU114" i="8"/>
  <c r="AQ114" i="8"/>
  <c r="AI114" i="8"/>
  <c r="AH155" i="8"/>
  <c r="AI156" i="8"/>
  <c r="AH116" i="8"/>
  <c r="AM157" i="8"/>
  <c r="AH157" i="8"/>
  <c r="AK117" i="8"/>
  <c r="AH118" i="8"/>
  <c r="AG159" i="8"/>
  <c r="AQ119" i="8"/>
  <c r="AM119" i="8"/>
  <c r="AI119" i="8"/>
  <c r="AK160" i="8"/>
  <c r="AG161" i="8"/>
  <c r="AI121" i="8"/>
  <c r="AH162" i="8"/>
  <c r="AW122" i="8"/>
  <c r="AO122" i="8"/>
  <c r="AK122" i="8"/>
  <c r="AQ123" i="8"/>
  <c r="AI123" i="8"/>
  <c r="AS164" i="8"/>
  <c r="AI164" i="8"/>
  <c r="AO12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I169" i="8"/>
  <c r="CI184" i="8"/>
  <c r="BF188" i="8"/>
  <c r="CT197" i="8"/>
  <c r="BK198" i="8"/>
  <c r="CT199" i="8"/>
  <c r="BL200" i="8"/>
  <c r="BL201" i="8"/>
  <c r="BD204" i="8"/>
  <c r="CI208" i="8"/>
  <c r="CI209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CU376" i="8"/>
  <c r="DJ244" i="8"/>
  <c r="BL176" i="8"/>
  <c r="BH176" i="8"/>
  <c r="BL177" i="8"/>
  <c r="DJ254" i="8"/>
  <c r="BF182" i="8"/>
  <c r="BK186" i="8"/>
  <c r="BT193" i="8"/>
  <c r="BF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P1457" i="3"/>
  <c r="AU43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S224" i="8" s="1"/>
  <c r="BP1531" i="5"/>
  <c r="BS69" i="8" s="1"/>
  <c r="BT1532" i="5"/>
  <c r="BS79" i="8" s="1"/>
  <c r="BS1472" i="5"/>
  <c r="CR72" i="8" s="1"/>
  <c r="BS1532" i="5"/>
  <c r="BS78" i="8" s="1"/>
  <c r="BS230" i="8" s="1"/>
  <c r="BP1532" i="5"/>
  <c r="BS75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4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6" i="8"/>
  <c r="DG251" i="8"/>
  <c r="DG267" i="8"/>
  <c r="BO4" i="8"/>
  <c r="DJ280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DG282" i="8"/>
  <c r="DJ283" i="8"/>
  <c r="CI215" i="8"/>
  <c r="DG294" i="8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CN229" i="8"/>
  <c r="DL76" i="8"/>
  <c r="CV231" i="8"/>
  <c r="CP230" i="8"/>
  <c r="CI227" i="8"/>
  <c r="DT76" i="8"/>
  <c r="CP232" i="8"/>
  <c r="DT77" i="8"/>
  <c r="DE79" i="8"/>
  <c r="CF231" i="8"/>
  <c r="DQ77" i="8"/>
  <c r="CV228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46" i="8"/>
  <c r="GA20" i="8"/>
  <c r="GA22" i="8"/>
  <c r="GA29" i="8"/>
  <c r="GA47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192" i="8"/>
  <c r="DA275" i="8"/>
  <c r="DA375" i="8"/>
  <c r="DA251" i="8"/>
  <c r="DA280" i="8"/>
  <c r="DA216" i="8"/>
  <c r="DA196" i="8"/>
  <c r="DA211" i="8"/>
  <c r="DA210" i="8"/>
  <c r="DA180" i="8"/>
  <c r="DA209" i="8"/>
  <c r="DA179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2" i="8"/>
  <c r="E162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AC161" i="8"/>
  <c r="AC95" i="8"/>
  <c r="AC163" i="8"/>
  <c r="AC98" i="8"/>
  <c r="AC158" i="8"/>
  <c r="AC137" i="8"/>
  <c r="GC67" i="8"/>
  <c r="FK18" i="8"/>
  <c r="AC154" i="8"/>
  <c r="AC121" i="8"/>
  <c r="GB67" i="8"/>
  <c r="AC105" i="8"/>
  <c r="AC115" i="8"/>
  <c r="AC210" i="8"/>
  <c r="AC146" i="8"/>
  <c r="AC150" i="8"/>
  <c r="AC116" i="8"/>
  <c r="AC124" i="8"/>
  <c r="GD67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BA248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BV182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O18" i="22"/>
  <c r="Q21" i="22"/>
  <c r="Q14" i="22"/>
  <c r="Q26" i="22"/>
  <c r="O26" i="22"/>
  <c r="P7" i="22"/>
  <c r="P28" i="22"/>
  <c r="N18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P130" i="22" l="1"/>
  <c r="AJ127" i="8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ER118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ER109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ER82" i="8"/>
  <c r="ER103" i="8"/>
  <c r="ER119" i="8"/>
  <c r="ER112" i="8"/>
  <c r="ER101" i="8"/>
  <c r="ER83" i="8"/>
  <c r="ER99" i="8"/>
  <c r="ER116" i="8"/>
  <c r="ER80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N127" i="22"/>
  <c r="BZ150" i="8"/>
  <c r="BZ302" i="8" s="1"/>
  <c r="AK87" i="8"/>
  <c r="AK169" i="8" s="1"/>
  <c r="AU84" i="8"/>
  <c r="AU166" i="8" s="1"/>
  <c r="BB152" i="8"/>
  <c r="BB154" i="8"/>
  <c r="BB306" i="8" s="1"/>
  <c r="C21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AB87" i="8"/>
  <c r="AB169" i="8" s="1"/>
  <c r="P143" i="22" s="1"/>
  <c r="CA159" i="8"/>
  <c r="CA311" i="8" s="1"/>
  <c r="AB86" i="8"/>
  <c r="AB168" i="8" s="1"/>
  <c r="N141" i="22" s="1"/>
  <c r="BZ156" i="8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C230" i="8"/>
  <c r="N27" i="22"/>
  <c r="P27" i="22"/>
  <c r="R27" i="22" s="1"/>
  <c r="S27" i="22" s="1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DQ271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1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O120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E21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1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R13" i="22" s="1"/>
  <c r="S13" i="22" s="1"/>
  <c r="C219" i="8"/>
  <c r="C228" i="8"/>
  <c r="H54" i="22"/>
  <c r="H58" i="22"/>
  <c r="O130" i="22"/>
  <c r="C24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DG221" i="8" s="1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DG222" i="8" s="1"/>
  <c r="BI222" i="8"/>
  <c r="DG78" i="8"/>
  <c r="DG230" i="8" s="1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D118" i="8"/>
  <c r="AD107" i="8"/>
  <c r="AD101" i="8"/>
  <c r="AB223" i="8" s="1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DG231" i="8" s="1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6" i="10" s="1"/>
  <c r="E6" i="10" s="1"/>
  <c r="CB2" i="8"/>
  <c r="CB300" i="8" s="1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DG227" i="8" s="1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Q125" i="22"/>
  <c r="Q256" i="22" s="1"/>
  <c r="O129" i="22"/>
  <c r="Q112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25" i="22"/>
  <c r="O256" i="22" s="1"/>
  <c r="O106" i="22"/>
  <c r="Q114" i="22"/>
  <c r="O114" i="22"/>
  <c r="O112" i="22"/>
  <c r="Q105" i="22"/>
  <c r="Q117" i="22"/>
  <c r="O110" i="22"/>
  <c r="Q110" i="22"/>
  <c r="O105" i="22"/>
  <c r="P119" i="22"/>
  <c r="N124" i="22"/>
  <c r="N134" i="22"/>
  <c r="P121" i="22"/>
  <c r="Q128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18" i="22"/>
  <c r="S18" i="22" s="1"/>
  <c r="CZ6" i="8"/>
  <c r="CZ375" i="8" s="1"/>
  <c r="BB375" i="8"/>
  <c r="CA376" i="8"/>
  <c r="CZ7" i="8"/>
  <c r="CZ376" i="8" s="1"/>
  <c r="BZ376" i="8"/>
  <c r="CY7" i="8"/>
  <c r="R107" i="22"/>
  <c r="S107" i="22" s="1"/>
  <c r="P254" i="22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62" i="8"/>
  <c r="P62" i="22"/>
  <c r="N62" i="22"/>
  <c r="E254" i="8"/>
  <c r="N54" i="22"/>
  <c r="P54" i="22"/>
  <c r="F253" i="10"/>
  <c r="P145" i="22"/>
  <c r="E25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Z161" i="8"/>
  <c r="CZ313" i="8" s="1"/>
  <c r="CA313" i="8"/>
  <c r="CA302" i="8"/>
  <c r="C88" i="16"/>
  <c r="FB24" i="8" s="1"/>
  <c r="W27" i="22" s="1"/>
  <c r="CZ159" i="8"/>
  <c r="CZ311" i="8" s="1"/>
  <c r="Q56" i="22"/>
  <c r="O56" i="22"/>
  <c r="BZ314" i="8"/>
  <c r="F88" i="10"/>
  <c r="FZ4" i="8" s="1"/>
  <c r="C88" i="10"/>
  <c r="E88" i="10" s="1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F87" i="10"/>
  <c r="C87" i="10"/>
  <c r="F89" i="16"/>
  <c r="AD246" i="8" l="1"/>
  <c r="G134" i="22" s="1"/>
  <c r="DH225" i="8"/>
  <c r="CL302" i="8"/>
  <c r="CL300" i="8"/>
  <c r="CL297" i="8"/>
  <c r="DE261" i="8"/>
  <c r="AD245" i="8"/>
  <c r="G133" i="22" s="1"/>
  <c r="AD242" i="8"/>
  <c r="G130" i="22" s="1"/>
  <c r="I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CO309" i="8"/>
  <c r="O145" i="22"/>
  <c r="Q143" i="22"/>
  <c r="O143" i="22"/>
  <c r="BZ313" i="8"/>
  <c r="Q144" i="22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33" i="8"/>
  <c r="G23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ED122" i="8"/>
  <c r="DR230" i="8"/>
  <c r="DO222" i="8"/>
  <c r="DN154" i="8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O224" i="8"/>
  <c r="DH146" i="8"/>
  <c r="CQ223" i="8"/>
  <c r="CQ228" i="8"/>
  <c r="CL222" i="8"/>
  <c r="DK201" i="8"/>
  <c r="AB238" i="8"/>
  <c r="DK270" i="8"/>
  <c r="CG222" i="8"/>
  <c r="AB247" i="8"/>
  <c r="R12" i="22"/>
  <c r="S12" i="22" s="1"/>
  <c r="S264" i="22" s="1"/>
  <c r="O135" i="22"/>
  <c r="O104" i="22"/>
  <c r="O113" i="22"/>
  <c r="AD217" i="8"/>
  <c r="CQ230" i="8"/>
  <c r="R6" i="22"/>
  <c r="S6" i="22" s="1"/>
  <c r="CG225" i="8"/>
  <c r="D218" i="8"/>
  <c r="G21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28" i="8"/>
  <c r="F22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R113" i="22"/>
  <c r="S113" i="22" s="1"/>
  <c r="DH151" i="8"/>
  <c r="DH303" i="8" s="1"/>
  <c r="DD151" i="8"/>
  <c r="DD303" i="8" s="1"/>
  <c r="AD241" i="8"/>
  <c r="G129" i="22" s="1"/>
  <c r="AD220" i="8"/>
  <c r="G108" i="22" s="1"/>
  <c r="AD216" i="8"/>
  <c r="G104" i="22" s="1"/>
  <c r="I104" i="22" s="1"/>
  <c r="AD230" i="8"/>
  <c r="G118" i="22" s="1"/>
  <c r="AD236" i="8"/>
  <c r="G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DF308" i="8" s="1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13" i="8"/>
  <c r="G21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F211" i="8"/>
  <c r="J5" i="22" s="1"/>
  <c r="J254" i="22" s="1"/>
  <c r="CD383" i="8"/>
  <c r="R148" i="22"/>
  <c r="S148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R144" i="22"/>
  <c r="S144" i="22" s="1"/>
  <c r="DY94" i="8"/>
  <c r="H135" i="22"/>
  <c r="I8" i="22"/>
  <c r="H8" i="22"/>
  <c r="H107" i="22"/>
  <c r="H113" i="22"/>
  <c r="G228" i="8"/>
  <c r="K22" i="22" s="1"/>
  <c r="E22" i="22" s="1"/>
  <c r="F213" i="8"/>
  <c r="J7" i="22" s="1"/>
  <c r="F218" i="8"/>
  <c r="J12" i="22" s="1"/>
  <c r="J264" i="22" s="1"/>
  <c r="F233" i="8"/>
  <c r="J27" i="22" s="1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H130" i="22"/>
  <c r="I15" i="22"/>
  <c r="H15" i="22"/>
  <c r="I23" i="22"/>
  <c r="H23" i="22"/>
  <c r="R125" i="22"/>
  <c r="S125" i="22" s="1"/>
  <c r="S256" i="22" s="1"/>
  <c r="H122" i="22"/>
  <c r="I106" i="22"/>
  <c r="H106" i="22"/>
  <c r="H128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G254" i="22"/>
  <c r="I5" i="22"/>
  <c r="I254" i="22" s="1"/>
  <c r="G260" i="22"/>
  <c r="I17" i="22"/>
  <c r="I260" i="22" s="1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Q238" i="22"/>
  <c r="O238" i="22"/>
  <c r="O232" i="22"/>
  <c r="Q232" i="22"/>
  <c r="FZ3" i="8"/>
  <c r="F89" i="10"/>
  <c r="H89" i="10" s="1"/>
  <c r="FZ12" i="8" s="1"/>
  <c r="F91" i="10"/>
  <c r="G60" i="22"/>
  <c r="D261" i="8"/>
  <c r="G261" i="8" s="1"/>
  <c r="K60" i="22" s="1"/>
  <c r="E60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Q239" i="22"/>
  <c r="FR4" i="8"/>
  <c r="H668" i="16"/>
  <c r="FR11" i="8" s="1"/>
  <c r="F672" i="16"/>
  <c r="D262" i="8"/>
  <c r="G262" i="8" s="1"/>
  <c r="K61" i="22" s="1"/>
  <c r="E61" i="22" s="1"/>
  <c r="G61" i="22"/>
  <c r="I38" i="22"/>
  <c r="FB15" i="8"/>
  <c r="W18" i="22" s="1"/>
  <c r="E88" i="16"/>
  <c r="Q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R264" i="22" l="1"/>
  <c r="EF120" i="8"/>
  <c r="FD8" i="8"/>
  <c r="Y11" i="22" s="1"/>
  <c r="FD6" i="8"/>
  <c r="Y9" i="22" s="1"/>
  <c r="FJ21" i="8"/>
  <c r="FJ27" i="8"/>
  <c r="P230" i="22"/>
  <c r="N238" i="22"/>
  <c r="P228" i="22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23" i="8"/>
  <c r="J17" i="22" s="1"/>
  <c r="J260" i="22" s="1"/>
  <c r="Q100" i="22"/>
  <c r="P229" i="22"/>
  <c r="R229" i="22" s="1"/>
  <c r="S229" i="22" s="1"/>
  <c r="F215" i="8"/>
  <c r="J9" i="22" s="1"/>
  <c r="G23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20" i="8"/>
  <c r="K14" i="22" s="1"/>
  <c r="E14" i="22" s="1"/>
  <c r="N243" i="22"/>
  <c r="I118" i="22"/>
  <c r="F234" i="8"/>
  <c r="J28" i="22" s="1"/>
  <c r="F221" i="8"/>
  <c r="J15" i="22" s="1"/>
  <c r="N242" i="22"/>
  <c r="N158" i="22"/>
  <c r="F216" i="8"/>
  <c r="J10" i="22" s="1"/>
  <c r="F212" i="8"/>
  <c r="J6" i="22" s="1"/>
  <c r="I113" i="22"/>
  <c r="I119" i="22"/>
  <c r="L29" i="22"/>
  <c r="G219" i="8"/>
  <c r="K13" i="22" s="1"/>
  <c r="E13" i="22" s="1"/>
  <c r="G22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F241" i="8"/>
  <c r="J35" i="22" s="1"/>
  <c r="F244" i="8"/>
  <c r="J38" i="22" s="1"/>
  <c r="H155" i="22"/>
  <c r="S126" i="22"/>
  <c r="S266" i="22" s="1"/>
  <c r="F247" i="8"/>
  <c r="J41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30" i="8"/>
  <c r="J118" i="22" s="1"/>
  <c r="I109" i="22"/>
  <c r="AE245" i="8"/>
  <c r="J133" i="22" s="1"/>
  <c r="AE247" i="8"/>
  <c r="J135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R205" i="22" s="1"/>
  <c r="S205" i="22" s="1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R219" i="22" s="1"/>
  <c r="S219" i="22" s="1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62" i="8"/>
  <c r="J61" i="22" s="1"/>
  <c r="F261" i="8"/>
  <c r="J60" i="22" s="1"/>
  <c r="G254" i="8"/>
  <c r="K53" i="22" s="1"/>
  <c r="E53" i="22" s="1"/>
  <c r="AE261" i="8"/>
  <c r="J148" i="22" s="1"/>
  <c r="FJ34" i="8"/>
  <c r="FT12" i="8"/>
  <c r="FT13" i="8"/>
  <c r="FG26" i="8"/>
  <c r="AB29" i="22" s="1"/>
  <c r="R256" i="22"/>
  <c r="Q98" i="22"/>
  <c r="AE253" i="8"/>
  <c r="J140" i="22" s="1"/>
  <c r="L114" i="22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L130" i="22"/>
  <c r="L135" i="22"/>
  <c r="L126" i="22"/>
  <c r="L266" i="22" s="1"/>
  <c r="L149" i="22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FJ45" i="8" l="1"/>
  <c r="FJ35" i="8"/>
  <c r="R230" i="22"/>
  <c r="S230" i="22" s="1"/>
  <c r="R226" i="22"/>
  <c r="S226" i="22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GB55" i="8" l="1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<sst xmlns="http://schemas.openxmlformats.org/spreadsheetml/2006/main" count="27184" uniqueCount="681">
  <si>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</si>
  <si>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</si>
  <si>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</si>
  <si>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</si>
  <si>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</si>
  <si>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</si>
  <si>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</si>
  <si>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</si>
  <si>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</si>
  <si>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</si>
  <si>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</si>
  <si>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</si>
  <si>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</si>
  <si>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</si>
  <si>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</si>
  <si>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</si>
  <si>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</si>
  <si>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</si>
  <si>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</si>
  <si>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</si>
  <si>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</si>
  <si>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</si>
  <si>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</si>
  <si>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</si>
  <si>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</si>
  <si>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</si>
  <si>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</si>
  <si>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</si>
  <si>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</si>
  <si>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</si>
  <si>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</si>
  <si>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</si>
  <si>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</si>
  <si>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</si>
  <si>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</si>
  <si>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</si>
  <si>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</si>
  <si>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</si>
  <si>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</si>
  <si>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</si>
  <si>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</si>
  <si>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</si>
  <si>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</si>
  <si>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</si>
  <si>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</si>
  <si>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</si>
  <si>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</si>
  <si>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</si>
  <si>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</si>
  <si>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</si>
  <si>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</si>
  <si>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</si>
  <si>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</si>
  <si>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</si>
  <si>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</si>
  <si>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</si>
  <si>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</si>
  <si>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</si>
  <si>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</si>
  <si>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</si>
  <si>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</si>
  <si>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</si>
  <si>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</si>
  <si>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</si>
  <si>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</si>
  <si>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</si>
  <si>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</si>
  <si>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</si>
  <si>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</si>
  <si>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</si>
  <si>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</si>
  <si>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</si>
  <si>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</si>
  <si>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</si>
  <si>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</si>
  <si>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</si>
  <si>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</si>
  <si>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</si>
  <si>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</si>
  <si>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</si>
  <si>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</si>
  <si>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</si>
  <si>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</si>
  <si>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</si>
  <si>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</si>
  <si>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</si>
  <si>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</si>
  <si>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</si>
  <si>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</si>
  <si>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</si>
  <si>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</si>
  <si>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</si>
  <si>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</si>
  <si>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</si>
  <si>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</si>
  <si>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</si>
  <si>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</si>
  <si>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</si>
  <si>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</si>
  <si>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</si>
  <si>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</si>
  <si>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</si>
  <si>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</si>
  <si>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</si>
  <si>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</si>
  <si>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</si>
  <si>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</si>
  <si>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</si>
  <si>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</si>
  <si>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</si>
  <si>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</si>
  <si>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</si>
  <si>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</si>
  <si>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</si>
  <si>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</si>
  <si>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</si>
  <si>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</si>
  <si>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</si>
  <si>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</si>
  <si>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</si>
  <si>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</si>
  <si>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</si>
  <si>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</si>
  <si>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</si>
  <si>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</si>
  <si>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</si>
  <si>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</si>
  <si>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</si>
  <si>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</si>
  <si>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</si>
  <si>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</si>
  <si>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</si>
  <si>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</si>
  <si>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</si>
  <si>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</si>
  <si>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</si>
  <si>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</si>
  <si>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</si>
  <si>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</si>
  <si>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</si>
  <si>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</si>
  <si>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</si>
  <si>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</si>
  <si>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</si>
  <si>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</si>
  <si>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</si>
  <si>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</si>
  <si>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</si>
  <si>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</si>
  <si>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</si>
  <si>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</si>
  <si>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</si>
  <si>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</si>
  <si>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</si>
  <si>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</si>
  <si>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</si>
  <si>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</si>
  <si>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</si>
  <si>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</si>
  <si>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</si>
  <si>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</si>
  <si>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</si>
  <si>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</si>
  <si>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</si>
  <si>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</si>
  <si>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</si>
  <si>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</si>
  <si>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</si>
  <si>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</si>
  <si>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</si>
  <si>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</si>
  <si>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</si>
  <si>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</si>
  <si>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</si>
  <si>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</si>
  <si>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</si>
  <si>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</si>
  <si>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</si>
  <si>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</si>
  <si>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</si>
  <si>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</si>
  <si>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</si>
  <si>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</si>
  <si>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</si>
  <si>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</si>
  <si>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</si>
  <si>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</si>
  <si>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</si>
  <si>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</si>
  <si>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</si>
  <si>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</si>
  <si>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</si>
  <si>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</si>
  <si>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</si>
  <si>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</si>
  <si>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</si>
  <si>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</si>
  <si>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</si>
  <si>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</si>
  <si>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</si>
  <si>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</si>
  <si>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</si>
  <si>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</si>
  <si>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</si>
  <si>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</si>
  <si>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</si>
  <si>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</si>
  <si>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</si>
  <si>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</si>
  <si>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</si>
  <si>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</si>
  <si>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</si>
  <si>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</si>
  <si>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</si>
  <si>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</si>
  <si>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</si>
  <si>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</si>
  <si>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</si>
  <si>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</si>
  <si>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</si>
  <si>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</si>
  <si>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</si>
  <si>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</si>
  <si>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</si>
  <si>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</si>
  <si>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</si>
  <si>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</si>
  <si>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</si>
  <si>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</si>
  <si>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</si>
  <si>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</si>
  <si>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</si>
  <si>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</si>
  <si>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</si>
  <si>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</si>
  <si>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</si>
  <si>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</si>
  <si>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</si>
  <si>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</si>
  <si>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</si>
  <si>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</si>
  <si>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</si>
  <si>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</si>
  <si>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</si>
  <si>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</si>
  <si>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</si>
  <si>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</si>
  <si>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</si>
  <si>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</si>
  <si>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</si>
  <si>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</si>
  <si>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</si>
  <si>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</si>
  <si>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</si>
  <si>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</si>
  <si>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</si>
  <si>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</si>
  <si>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</si>
  <si>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</si>
  <si>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</si>
  <si>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</si>
  <si>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</si>
  <si>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</si>
  <si>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</si>
  <si>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</si>
  <si>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</si>
  <si>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</si>
  <si>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</si>
  <si>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</si>
  <si>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</si>
  <si>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</si>
  <si>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</si>
  <si>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</si>
  <si>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</si>
  <si>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</si>
  <si>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</si>
  <si>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</si>
  <si>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</si>
  <si>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</si>
  <si>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</si>
  <si>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</si>
  <si>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</si>
  <si>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</si>
  <si>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</si>
  <si>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</si>
  <si>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</si>
  <si>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</si>
  <si>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</si>
  <si>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</si>
  <si>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</si>
  <si>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</si>
  <si>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</si>
  <si>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</si>
  <si>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</si>
  <si>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</si>
  <si>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</si>
  <si>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</si>
  <si>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</si>
  <si>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</si>
  <si>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</si>
  <si>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</si>
  <si>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</si>
  <si>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</si>
  <si>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</si>
  <si>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</si>
  <si>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</si>
  <si>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</si>
  <si>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</si>
  <si>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</si>
  <si>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</si>
  <si>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</si>
  <si>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</si>
  <si>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</si>
  <si>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</si>
  <si>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</si>
  <si>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</si>
  <si>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</si>
  <si>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</si>
  <si>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</si>
  <si>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</si>
  <si>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</si>
  <si>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</si>
  <si>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</si>
  <si>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</si>
  <si>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</si>
  <si>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</si>
  <si>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</si>
  <si>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</si>
  <si>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</si>
  <si>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</si>
  <si>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</si>
  <si>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</si>
  <si>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</si>
  <si>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</si>
  <si>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</si>
  <si>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</si>
  <si>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</si>
  <si>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</si>
  <si>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</si>
  <si>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</si>
  <si>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</si>
  <si>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</si>
  <si>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</si>
  <si>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</si>
  <si>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</si>
  <si>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</si>
  <si>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</si>
  <si>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</si>
  <si>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</si>
  <si>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</si>
  <si>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</si>
  <si>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</si>
  <si>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</si>
  <si>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</si>
  <si>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</si>
  <si>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</si>
  <si>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</si>
  <si>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</si>
  <si>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</si>
  <si>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</si>
  <si>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</si>
  <si>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</si>
  <si>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</si>
  <si>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</si>
  <si>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</si>
  <si>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</si>
  <si>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</si>
  <si>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</si>
  <si>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</si>
  <si>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</si>
  <si>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</si>
  <si>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</si>
  <si>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</si>
  <si>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</si>
  <si>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</si>
  <si>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</si>
  <si>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</si>
  <si>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</si>
  <si>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</si>
  <si>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</si>
  <si>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</si>
  <si>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</si>
  <si>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</si>
  <si>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</si>
  <si>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</si>
  <si>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</si>
  <si>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</si>
  <si>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</si>
  <si>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</si>
  <si>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</si>
  <si>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</si>
  <si>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</si>
  <si>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</si>
  <si>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</si>
  <si>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</si>
  <si>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</si>
  <si>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</si>
  <si>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</si>
  <si>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</si>
  <si>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</si>
  <si>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</si>
  <si>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</si>
  <si>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</si>
  <si>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</si>
  <si>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</si>
  <si>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</si>
  <si>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</si>
  <si>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</si>
  <si>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</si>
  <si>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</si>
  <si>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</si>
  <si>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</si>
  <si>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</si>
  <si>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</si>
  <si>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</si>
  <si>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</si>
  <si>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</si>
  <si>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</si>
  <si>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</si>
  <si>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</si>
  <si>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</si>
  <si>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</si>
  <si>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</si>
  <si>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</si>
  <si>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</si>
  <si>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</si>
  <si>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</si>
  <si>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</si>
  <si>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</si>
  <si>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</si>
  <si>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</si>
  <si>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</si>
  <si>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</si>
  <si>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</si>
  <si>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</si>
  <si>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</si>
  <si>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</si>
  <si>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</si>
  <si>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</si>
  <si>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</si>
  <si>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</si>
  <si>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</si>
  <si>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</si>
  <si>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</si>
  <si>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</si>
  <si>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</si>
  <si>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</si>
  <si>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</si>
  <si>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</si>
  <si>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</si>
  <si>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</si>
  <si>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</si>
  <si>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</si>
  <si>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</si>
  <si>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</si>
  <si>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</si>
  <si>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</si>
  <si>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</si>
  <si>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</si>
  <si>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</si>
  <si>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</si>
  <si>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</si>
  <si>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</si>
  <si>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</si>
  <si>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</si>
  <si>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</si>
  <si>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</si>
  <si>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</si>
  <si>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</si>
  <si>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</si>
  <si>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</si>
  <si>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</si>
  <si>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</si>
  <si>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</si>
  <si>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</si>
  <si>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</si>
  <si>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</si>
  <si>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</si>
  <si>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</si>
  <si>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</si>
  <si>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</si>
  <si>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</si>
  <si>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</si>
  <si>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</si>
  <si>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</si>
  <si>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</si>
  <si>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</si>
  <si>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</si>
  <si>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</si>
  <si>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</si>
  <si>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</si>
  <si>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</si>
  <si>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</si>
  <si>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</si>
  <si>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</si>
  <si>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</si>
  <si>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</si>
  <si>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</si>
  <si>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</si>
  <si>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</si>
  <si>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</si>
  <si>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</si>
  <si>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</si>
  <si>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</si>
  <si>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</si>
  <si>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</si>
  <si>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</si>
  <si>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</si>
  <si>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</si>
  <si>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</si>
  <si>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</si>
  <si>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</si>
  <si>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</si>
  <si>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</si>
  <si>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</si>
  <si>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</si>
  <si>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</si>
  <si>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</si>
  <si>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</si>
  <si>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</si>
  <si>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</si>
  <si>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</si>
  <si>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</si>
  <si>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</si>
  <si>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</si>
  <si>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</si>
  <si>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</si>
  <si>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</si>
  <si>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</si>
  <si>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</si>
  <si>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</si>
  <si>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</si>
  <si>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</si>
  <si>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</si>
  <si>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</si>
  <si>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</si>
  <si>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</si>
  <si>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</si>
  <si>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</si>
  <si>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</si>
  <si>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</si>
  <si>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</si>
  <si>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</si>
  <si>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</si>
  <si>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</si>
  <si>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</si>
  <si>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</si>
  <si>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</si>
  <si>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</si>
  <si>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</si>
  <si>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</si>
  <si>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</si>
  <si>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</si>
  <si>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</si>
  <si>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</si>
  <si>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</si>
  <si>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</si>
  <si>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</si>
  <si>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</si>
  <si>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</si>
  <si>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</si>
  <si>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</si>
  <si>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</si>
  <si>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</si>
  <si>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</si>
  <si>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</si>
  <si>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</si>
  <si>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</si>
  <si>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</si>
  <si>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</si>
  <si>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</si>
  <si>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</si>
  <si>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</si>
  <si>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</si>
  <si>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</si>
  <si>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</si>
  <si>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</si>
  <si>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</si>
  <si>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</si>
  <si>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</si>
  <si>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</si>
  <si>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</si>
  <si>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</si>
  <si>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</si>
  <si>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</si>
  <si>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</si>
  <si>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</si>
  <si>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</si>
  <si>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</si>
  <si>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</si>
  <si>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</si>
  <si>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</si>
  <si>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</si>
  <si>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</si>
  <si>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</si>
  <si>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</si>
  <si>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</si>
  <si>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</si>
  <si>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</si>
  <si>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</si>
  <si>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</si>
  <si>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</si>
  <si>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</si>
  <si>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</si>
  <si>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</si>
  <si>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</si>
  <si>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</si>
  <si>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</si>
  <si>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</si>
  <si>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</si>
  <si>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</si>
  <si>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</si>
  <si>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</si>
  <si>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</si>
  <si>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</si>
  <si>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</si>
  <si>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</si>
  <si>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</si>
  <si>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</si>
  <si>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</si>
  <si>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</si>
  <si>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</si>
  <si>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</si>
  <si>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</si>
  <si>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</si>
  <si>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</si>
  <si>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</si>
  <si>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</si>
  <si>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</si>
  <si>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</si>
  <si>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</si>
  <si>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</si>
  <si>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</si>
  <si>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</si>
  <si>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</si>
  <si>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</si>
  <si>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</si>
  <si>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</si>
  <si>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</si>
  <si>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</si>
  <si>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</si>
  <si>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</si>
  <si>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</si>
  <si>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</si>
  <si>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</si>
  <si>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</si>
  <si>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</si>
  <si>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</si>
  <si>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</si>
  <si>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</si>
  <si>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</si>
  <si>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</si>
  <si>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</si>
  <si>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</si>
  <si>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</si>
  <si>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</si>
  <si>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</si>
  <si>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</si>
  <si>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</si>
  <si>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</si>
  <si>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</si>
  <si>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</si>
  <si>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</si>
  <si>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</si>
  <si>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</si>
  <si>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</si>
  <si>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</si>
  <si>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</si>
  <si>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</si>
  <si>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</si>
  <si>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</si>
  <si>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</si>
  <si>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</si>
  <si>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</si>
  <si>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</si>
  <si>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</si>
  <si>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</si>
  <si>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</si>
  <si>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</si>
  <si>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D?</t>
  </si>
  <si>
    <t>C?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</si>
</sst>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A21" sqref="A21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118" zoomScale="40" zoomScaleNormal="40" workbookViewId="0">
      <selection activeCell="C172" sqref="C172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198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43662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2" t="s">
        <v>595</v>
      </c>
      <c r="AC6" s="452"/>
      <c r="AE6" s="341" t="s">
        <v>659</v>
      </c>
    </row>
    <row r="7" spans="1:36" ht="14.65" thickTop="1" x14ac:dyDescent="0.45">
      <c r="A7" s="444" t="s">
        <v>158</v>
      </c>
      <c r="B7" s="368">
        <v>1</v>
      </c>
      <c r="C7" s="351" t="s">
        <v>160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5"/>
      <c r="B8" s="369">
        <v>2</v>
      </c>
      <c r="C8" s="355" t="s">
        <v>161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5"/>
      <c r="B9" s="369">
        <v>3</v>
      </c>
      <c r="C9" s="355" t="s">
        <v>162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5"/>
      <c r="B10" s="369">
        <v>4</v>
      </c>
      <c r="C10" s="355" t="s">
        <v>160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5"/>
      <c r="B11" s="369">
        <v>5</v>
      </c>
      <c r="C11" s="355" t="s">
        <v>160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5"/>
      <c r="B12" s="369">
        <v>6</v>
      </c>
      <c r="C12" s="355" t="s">
        <v>159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5"/>
      <c r="B13" s="369">
        <v>7</v>
      </c>
      <c r="C13" s="355" t="s">
        <v>679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5"/>
      <c r="B14" s="369">
        <v>8</v>
      </c>
      <c r="C14" s="355" t="s">
        <v>160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5"/>
      <c r="B15" s="369">
        <v>9</v>
      </c>
      <c r="C15" s="355" t="s">
        <v>161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5"/>
      <c r="B16" s="369">
        <v>10</v>
      </c>
      <c r="C16" s="355" t="s">
        <v>161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5"/>
      <c r="B17" s="369">
        <v>11</v>
      </c>
      <c r="C17" s="355" t="s">
        <v>162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5"/>
      <c r="B18" s="369">
        <v>12</v>
      </c>
      <c r="C18" s="355" t="s">
        <v>161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5"/>
      <c r="B19" s="369">
        <v>13</v>
      </c>
      <c r="C19" s="355" t="s">
        <v>161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5"/>
      <c r="B20" s="369">
        <v>14</v>
      </c>
      <c r="C20" s="355" t="s">
        <v>161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5"/>
      <c r="B21" s="369">
        <v>15</v>
      </c>
      <c r="C21" s="355" t="s">
        <v>160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5"/>
      <c r="B22" s="369">
        <v>16</v>
      </c>
      <c r="C22" s="355" t="s">
        <v>162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5"/>
      <c r="B23" s="369">
        <v>17</v>
      </c>
      <c r="C23" s="355" t="s">
        <v>160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5"/>
      <c r="B24" s="369">
        <v>18</v>
      </c>
      <c r="C24" s="355" t="s">
        <v>160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5"/>
      <c r="B25" s="369">
        <v>19</v>
      </c>
      <c r="C25" s="355" t="s">
        <v>159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5"/>
      <c r="B26" s="369">
        <v>20</v>
      </c>
      <c r="C26" s="355" t="s">
        <v>159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5"/>
      <c r="B27" s="369">
        <v>21</v>
      </c>
      <c r="C27" s="355" t="s">
        <v>679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5"/>
      <c r="B28" s="369">
        <v>22</v>
      </c>
      <c r="C28" s="355" t="s">
        <v>159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5"/>
      <c r="B29" s="369">
        <v>23</v>
      </c>
      <c r="C29" s="355" t="s">
        <v>159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5"/>
      <c r="B30" s="369">
        <v>24</v>
      </c>
      <c r="C30" s="355" t="s">
        <v>160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5"/>
      <c r="B31" s="369">
        <v>25</v>
      </c>
      <c r="C31" s="355" t="s">
        <v>159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5"/>
      <c r="B32" s="369">
        <v>26</v>
      </c>
      <c r="C32" s="355" t="s">
        <v>161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5"/>
      <c r="B33" s="369">
        <v>27</v>
      </c>
      <c r="C33" s="355" t="s">
        <v>160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5"/>
      <c r="B34" s="369">
        <v>28</v>
      </c>
      <c r="C34" s="355" t="s">
        <v>160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5"/>
      <c r="B35" s="369">
        <v>29</v>
      </c>
      <c r="C35" s="355" t="s">
        <v>161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5"/>
      <c r="B36" s="369">
        <v>30</v>
      </c>
      <c r="C36" s="355" t="s">
        <v>160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5"/>
      <c r="B37" s="369">
        <v>31</v>
      </c>
      <c r="C37" s="355" t="s">
        <v>160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5"/>
      <c r="B38" s="369">
        <v>32</v>
      </c>
      <c r="C38" s="355" t="s">
        <v>162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5"/>
      <c r="B39" s="369">
        <v>33</v>
      </c>
      <c r="C39" s="355" t="s">
        <v>159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5"/>
      <c r="B40" s="369">
        <v>34</v>
      </c>
      <c r="C40" s="355" t="s">
        <v>162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5"/>
      <c r="B41" s="369">
        <v>35</v>
      </c>
      <c r="C41" s="355" t="s">
        <v>159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5"/>
      <c r="B42" s="369">
        <v>36</v>
      </c>
      <c r="C42" s="355" t="s">
        <v>160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5"/>
      <c r="B43" s="369">
        <v>37</v>
      </c>
      <c r="C43" s="355" t="s">
        <v>159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5"/>
      <c r="B44" s="369">
        <v>38</v>
      </c>
      <c r="C44" s="355" t="s">
        <v>582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5"/>
      <c r="B45" s="369">
        <v>39</v>
      </c>
      <c r="C45" s="355" t="s">
        <v>160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5"/>
      <c r="B46" s="369">
        <v>40</v>
      </c>
      <c r="C46" s="355" t="s">
        <v>161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5"/>
      <c r="B47" s="369">
        <v>41</v>
      </c>
      <c r="C47" s="355" t="s">
        <v>159</v>
      </c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5"/>
      <c r="B48" s="369">
        <v>42</v>
      </c>
      <c r="C48" s="355" t="s">
        <v>582</v>
      </c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5"/>
      <c r="B49" s="369">
        <v>43</v>
      </c>
      <c r="C49" s="355" t="s">
        <v>162</v>
      </c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5"/>
      <c r="B50" s="369">
        <v>44</v>
      </c>
      <c r="C50" s="355" t="s">
        <v>160</v>
      </c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5"/>
      <c r="B51" s="369">
        <v>45</v>
      </c>
      <c r="C51" s="355" t="s">
        <v>161</v>
      </c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5"/>
      <c r="B52" s="369">
        <v>46</v>
      </c>
      <c r="C52" s="355" t="s">
        <v>162</v>
      </c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5"/>
      <c r="B53" s="369">
        <v>47</v>
      </c>
      <c r="C53" s="355" t="s">
        <v>162</v>
      </c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5"/>
      <c r="B54" s="369">
        <v>48</v>
      </c>
      <c r="C54" s="355" t="s">
        <v>680</v>
      </c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5"/>
      <c r="B55" s="369">
        <v>49</v>
      </c>
      <c r="C55" s="355" t="s">
        <v>161</v>
      </c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5"/>
      <c r="B56" s="369">
        <v>50</v>
      </c>
      <c r="C56" s="355" t="s">
        <v>160</v>
      </c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5"/>
      <c r="B57" s="369">
        <v>51</v>
      </c>
      <c r="C57" s="355" t="s">
        <v>162</v>
      </c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6"/>
      <c r="B58" s="370">
        <v>52</v>
      </c>
      <c r="C58" s="357" t="s">
        <v>159</v>
      </c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47" t="s">
        <v>593</v>
      </c>
      <c r="B59" s="367">
        <v>1</v>
      </c>
      <c r="C59" s="351" t="s">
        <v>159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48"/>
      <c r="B60" s="361">
        <v>2</v>
      </c>
      <c r="C60" s="355" t="s">
        <v>160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48"/>
      <c r="B61" s="361">
        <v>3</v>
      </c>
      <c r="C61" s="355" t="s">
        <v>162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48"/>
      <c r="B62" s="361">
        <v>4</v>
      </c>
      <c r="C62" s="355" t="s">
        <v>161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48"/>
      <c r="B63" s="361">
        <v>5</v>
      </c>
      <c r="C63" s="355" t="s">
        <v>160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48"/>
      <c r="B64" s="361">
        <v>6</v>
      </c>
      <c r="C64" s="355" t="s">
        <v>160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48"/>
      <c r="B65" s="361">
        <v>7</v>
      </c>
      <c r="C65" s="355" t="s">
        <v>159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48"/>
      <c r="B66" s="361">
        <v>8</v>
      </c>
      <c r="C66" s="355" t="s">
        <v>162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48"/>
      <c r="B67" s="361">
        <v>9</v>
      </c>
      <c r="C67" s="355" t="s">
        <v>161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48"/>
      <c r="B68" s="361">
        <v>10</v>
      </c>
      <c r="C68" s="355" t="s">
        <v>161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48"/>
      <c r="B69" s="361">
        <v>11</v>
      </c>
      <c r="C69" s="355" t="s">
        <v>160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48"/>
      <c r="B70" s="361">
        <v>12</v>
      </c>
      <c r="C70" s="355" t="s">
        <v>159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48"/>
      <c r="B71" s="361">
        <v>13</v>
      </c>
      <c r="C71" s="355" t="s">
        <v>162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48"/>
      <c r="B72" s="361">
        <v>14</v>
      </c>
      <c r="C72" s="355" t="s">
        <v>162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48"/>
      <c r="B73" s="361">
        <v>15</v>
      </c>
      <c r="C73" s="355" t="s">
        <v>160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48"/>
      <c r="B74" s="361">
        <v>16</v>
      </c>
      <c r="C74" s="355" t="s">
        <v>161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48"/>
      <c r="B75" s="361">
        <v>17</v>
      </c>
      <c r="C75" s="355" t="s">
        <v>159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48"/>
      <c r="B76" s="361">
        <v>18</v>
      </c>
      <c r="C76" s="355" t="s">
        <v>160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48"/>
      <c r="B77" s="361">
        <v>19</v>
      </c>
      <c r="C77" s="355" t="s">
        <v>159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48"/>
      <c r="B78" s="361">
        <v>20</v>
      </c>
      <c r="C78" s="355" t="s">
        <v>160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48"/>
      <c r="B79" s="361">
        <v>21</v>
      </c>
      <c r="C79" s="355" t="s">
        <v>159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48"/>
      <c r="B80" s="361">
        <v>22</v>
      </c>
      <c r="C80" s="355" t="s">
        <v>161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48"/>
      <c r="B81" s="361">
        <v>23</v>
      </c>
      <c r="C81" s="355" t="s">
        <v>160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48"/>
      <c r="B82" s="361">
        <v>24</v>
      </c>
      <c r="C82" s="355" t="s">
        <v>162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48"/>
      <c r="B83" s="361">
        <v>25</v>
      </c>
      <c r="C83" s="355" t="s">
        <v>161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48"/>
      <c r="B84" s="361">
        <v>26</v>
      </c>
      <c r="C84" s="355" t="s">
        <v>159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48"/>
      <c r="B85" s="361">
        <v>27</v>
      </c>
      <c r="C85" s="355" t="s">
        <v>162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48"/>
      <c r="B86" s="361">
        <v>28</v>
      </c>
      <c r="C86" s="355" t="s">
        <v>160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48"/>
      <c r="B87" s="361">
        <v>29</v>
      </c>
      <c r="C87" s="355" t="s">
        <v>159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48"/>
      <c r="B88" s="361">
        <v>30</v>
      </c>
      <c r="C88" s="355" t="s">
        <v>162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48"/>
      <c r="B89" s="361">
        <v>31</v>
      </c>
      <c r="C89" s="355" t="s">
        <v>160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48"/>
      <c r="B90" s="361">
        <v>32</v>
      </c>
      <c r="C90" s="355" t="s">
        <v>161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48"/>
      <c r="B91" s="361">
        <v>33</v>
      </c>
      <c r="C91" s="355" t="s">
        <v>161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48"/>
      <c r="B92" s="361">
        <v>34</v>
      </c>
      <c r="C92" s="355" t="s">
        <v>160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48"/>
      <c r="B93" s="361">
        <v>35</v>
      </c>
      <c r="C93" s="355" t="s">
        <v>159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48"/>
      <c r="B94" s="361">
        <v>36</v>
      </c>
      <c r="C94" s="355" t="s">
        <v>161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48"/>
      <c r="B95" s="361">
        <v>37</v>
      </c>
      <c r="C95" s="355" t="s">
        <v>160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48"/>
      <c r="B96" s="361">
        <v>38</v>
      </c>
      <c r="C96" s="355" t="s">
        <v>160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48"/>
      <c r="B97" s="361">
        <v>39</v>
      </c>
      <c r="C97" s="355" t="s">
        <v>161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48"/>
      <c r="B98" s="361">
        <v>40</v>
      </c>
      <c r="C98" s="355" t="s">
        <v>160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48"/>
      <c r="B99" s="361">
        <v>41</v>
      </c>
      <c r="C99" s="355" t="s">
        <v>160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48"/>
      <c r="B100" s="361">
        <v>42</v>
      </c>
      <c r="C100" s="355" t="s">
        <v>161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48"/>
      <c r="B101" s="361">
        <v>43</v>
      </c>
      <c r="C101" s="355" t="s">
        <v>162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48"/>
      <c r="B102" s="361">
        <v>44</v>
      </c>
      <c r="C102" s="355" t="s">
        <v>162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48"/>
      <c r="B103" s="361">
        <v>45</v>
      </c>
      <c r="C103" s="355"/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48"/>
      <c r="B104" s="361">
        <v>46</v>
      </c>
      <c r="C104" s="355"/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48"/>
      <c r="B105" s="361">
        <v>47</v>
      </c>
      <c r="C105" s="355"/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48"/>
      <c r="B106" s="361">
        <v>48</v>
      </c>
      <c r="C106" s="355"/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48"/>
      <c r="B107" s="361">
        <v>49</v>
      </c>
      <c r="C107" s="355"/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48"/>
      <c r="B108" s="361">
        <v>50</v>
      </c>
      <c r="C108" s="355"/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48"/>
      <c r="B109" s="361">
        <v>51</v>
      </c>
      <c r="C109" s="355"/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48"/>
      <c r="B110" s="361">
        <v>52</v>
      </c>
      <c r="C110" s="355"/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48"/>
      <c r="B111" s="361">
        <v>53</v>
      </c>
      <c r="C111" s="355"/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48"/>
      <c r="B112" s="361">
        <v>54</v>
      </c>
      <c r="C112" s="355"/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48"/>
      <c r="B113" s="361">
        <v>55</v>
      </c>
      <c r="C113" s="355"/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48"/>
      <c r="B114" s="361">
        <v>56</v>
      </c>
      <c r="C114" s="355"/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48"/>
      <c r="B115" s="361">
        <v>57</v>
      </c>
      <c r="C115" s="355"/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48"/>
      <c r="B116" s="361">
        <v>58</v>
      </c>
      <c r="C116" s="355"/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48"/>
      <c r="B117" s="361">
        <v>59</v>
      </c>
      <c r="C117" s="355"/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48"/>
      <c r="B118" s="361">
        <v>60</v>
      </c>
      <c r="C118" s="355"/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48"/>
      <c r="B119" s="361">
        <v>61</v>
      </c>
      <c r="C119" s="355"/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48"/>
      <c r="B120" s="361">
        <v>62</v>
      </c>
      <c r="C120" s="355"/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48"/>
      <c r="B121" s="361">
        <v>63</v>
      </c>
      <c r="C121" s="355"/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48"/>
      <c r="B122" s="361">
        <v>64</v>
      </c>
      <c r="C122" s="355"/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48"/>
      <c r="B123" s="361">
        <v>65</v>
      </c>
      <c r="C123" s="355"/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48"/>
      <c r="B124" s="361">
        <v>66</v>
      </c>
      <c r="C124" s="355"/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48"/>
      <c r="B125" s="361">
        <v>67</v>
      </c>
      <c r="C125" s="355"/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48"/>
      <c r="B126" s="361">
        <v>68</v>
      </c>
      <c r="C126" s="355"/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48"/>
      <c r="B127" s="361">
        <v>69</v>
      </c>
      <c r="C127" s="355"/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48"/>
      <c r="B128" s="361">
        <v>70</v>
      </c>
      <c r="C128" s="355"/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48"/>
      <c r="B129" s="361">
        <v>71</v>
      </c>
      <c r="C129" s="355"/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48"/>
      <c r="B130" s="361">
        <v>72</v>
      </c>
      <c r="C130" s="355"/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48"/>
      <c r="B131" s="361">
        <v>73</v>
      </c>
      <c r="C131" s="355"/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48"/>
      <c r="B132" s="361">
        <v>74</v>
      </c>
      <c r="C132" s="355"/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49"/>
      <c r="B133" s="379">
        <v>75</v>
      </c>
      <c r="C133" s="359"/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0" t="s">
        <v>666</v>
      </c>
      <c r="B134" s="373">
        <v>1</v>
      </c>
      <c r="C134" s="358" t="s">
        <v>161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1"/>
      <c r="B135" s="374">
        <v>2</v>
      </c>
      <c r="C135" s="355" t="s">
        <v>160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1"/>
      <c r="B136" s="374">
        <v>3</v>
      </c>
      <c r="C136" s="355" t="s">
        <v>160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1"/>
      <c r="B137" s="374">
        <v>4</v>
      </c>
      <c r="C137" s="355" t="s">
        <v>161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1"/>
      <c r="B138" s="374">
        <v>5</v>
      </c>
      <c r="C138" s="355" t="s">
        <v>161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1"/>
      <c r="B139" s="374">
        <v>6</v>
      </c>
      <c r="C139" s="355" t="s">
        <v>160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1"/>
      <c r="B140" s="374">
        <v>7</v>
      </c>
      <c r="C140" s="355" t="s">
        <v>162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1"/>
      <c r="B141" s="374">
        <v>8</v>
      </c>
      <c r="C141" s="355" t="s">
        <v>159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1"/>
      <c r="B142" s="374">
        <v>9</v>
      </c>
      <c r="C142" s="355" t="s">
        <v>160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1"/>
      <c r="B143" s="374">
        <v>10</v>
      </c>
      <c r="C143" s="355" t="s">
        <v>161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1"/>
      <c r="B144" s="374">
        <v>11</v>
      </c>
      <c r="C144" s="355" t="s">
        <v>162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1"/>
      <c r="B145" s="374">
        <v>12</v>
      </c>
      <c r="C145" s="355" t="s">
        <v>162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1"/>
      <c r="B146" s="374">
        <v>13</v>
      </c>
      <c r="C146" s="355" t="s">
        <v>159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1"/>
      <c r="B147" s="374">
        <v>14</v>
      </c>
      <c r="C147" s="355" t="s">
        <v>159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1"/>
      <c r="B148" s="374">
        <v>15</v>
      </c>
      <c r="C148" s="355" t="s">
        <v>160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1"/>
      <c r="B149" s="374">
        <v>16</v>
      </c>
      <c r="C149" s="355" t="s">
        <v>162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1"/>
      <c r="B150" s="374">
        <v>17</v>
      </c>
      <c r="C150" s="355" t="s">
        <v>162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1"/>
      <c r="B151" s="374">
        <v>18</v>
      </c>
      <c r="C151" s="355" t="s">
        <v>161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1"/>
      <c r="B152" s="374">
        <v>19</v>
      </c>
      <c r="C152" s="355" t="s">
        <v>160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1"/>
      <c r="B153" s="374">
        <v>20</v>
      </c>
      <c r="C153" s="355" t="s">
        <v>162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1"/>
      <c r="B154" s="374">
        <v>21</v>
      </c>
      <c r="C154" s="355" t="s">
        <v>161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1"/>
      <c r="B155" s="374">
        <v>22</v>
      </c>
      <c r="C155" s="355" t="s">
        <v>162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1"/>
      <c r="B156" s="374">
        <v>23</v>
      </c>
      <c r="C156" s="355" t="s">
        <v>159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1"/>
      <c r="B157" s="374">
        <v>24</v>
      </c>
      <c r="C157" s="355" t="s">
        <v>160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1"/>
      <c r="B158" s="374">
        <v>25</v>
      </c>
      <c r="C158" s="355" t="s">
        <v>159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1"/>
      <c r="B159" s="374">
        <v>26</v>
      </c>
      <c r="C159" s="355" t="s">
        <v>161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1"/>
      <c r="B160" s="374">
        <v>27</v>
      </c>
      <c r="C160" s="355" t="s">
        <v>160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1"/>
      <c r="B161" s="374">
        <v>28</v>
      </c>
      <c r="C161" s="355" t="s">
        <v>162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1"/>
      <c r="B162" s="374">
        <v>29</v>
      </c>
      <c r="C162" s="355" t="s">
        <v>159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1"/>
      <c r="B163" s="374">
        <v>30</v>
      </c>
      <c r="C163" s="355" t="s">
        <v>159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1"/>
      <c r="B164" s="374">
        <v>31</v>
      </c>
      <c r="C164" s="355">
        <v>5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1"/>
      <c r="B165" s="374">
        <v>32</v>
      </c>
      <c r="C165" s="355">
        <v>58.6</v>
      </c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1"/>
      <c r="B166" s="374">
        <v>33</v>
      </c>
      <c r="C166" s="355">
        <v>9</v>
      </c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1"/>
      <c r="B167" s="374">
        <v>34</v>
      </c>
      <c r="C167" s="355">
        <v>0.42857099999999998</v>
      </c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1"/>
      <c r="B168" s="374">
        <v>35</v>
      </c>
      <c r="C168" s="355">
        <v>65</v>
      </c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1"/>
      <c r="B169" s="374">
        <v>36</v>
      </c>
      <c r="C169" s="355">
        <v>36</v>
      </c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1"/>
      <c r="B170" s="374">
        <v>37</v>
      </c>
      <c r="C170" s="355">
        <v>12</v>
      </c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1"/>
      <c r="B171" s="374">
        <v>38</v>
      </c>
      <c r="C171" s="355">
        <v>22.6</v>
      </c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1"/>
      <c r="B172" s="374">
        <v>39</v>
      </c>
      <c r="C172" s="355"/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1"/>
      <c r="B173" s="374">
        <v>40</v>
      </c>
      <c r="C173" s="355"/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1"/>
      <c r="B174" s="374">
        <v>41</v>
      </c>
      <c r="C174" s="355"/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1"/>
      <c r="B175" s="374">
        <v>42</v>
      </c>
      <c r="C175" s="355"/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1"/>
      <c r="B176" s="374">
        <v>43</v>
      </c>
      <c r="C176" s="355"/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1"/>
      <c r="B177" s="374">
        <v>44</v>
      </c>
      <c r="C177" s="355"/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1"/>
      <c r="B178" s="374">
        <v>45</v>
      </c>
      <c r="C178" s="355"/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1"/>
      <c r="B179" s="374">
        <v>46</v>
      </c>
      <c r="C179" s="355"/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1"/>
      <c r="B180" s="374">
        <v>47</v>
      </c>
      <c r="C180" s="355"/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1"/>
      <c r="B181" s="374">
        <v>48</v>
      </c>
      <c r="C181" s="355"/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1"/>
      <c r="B182" s="374">
        <v>49</v>
      </c>
      <c r="C182" s="355"/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1"/>
      <c r="B183" s="374">
        <v>50</v>
      </c>
      <c r="C183" s="355"/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1"/>
      <c r="B184" s="374">
        <v>51</v>
      </c>
      <c r="C184" s="355"/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1"/>
      <c r="B185" s="374">
        <v>52</v>
      </c>
      <c r="C185" s="355"/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1"/>
      <c r="B186" s="374">
        <v>53</v>
      </c>
      <c r="C186" s="355"/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1"/>
      <c r="B187" s="374">
        <v>54</v>
      </c>
      <c r="C187" s="355"/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1"/>
      <c r="B188" s="374">
        <v>55</v>
      </c>
      <c r="C188" s="355"/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1"/>
      <c r="B189" s="374">
        <v>56</v>
      </c>
      <c r="C189" s="355"/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1"/>
      <c r="B190" s="374">
        <v>57</v>
      </c>
      <c r="C190" s="355"/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1"/>
      <c r="B191" s="374">
        <v>58</v>
      </c>
      <c r="C191" s="355"/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1"/>
      <c r="B192" s="374">
        <v>59</v>
      </c>
      <c r="C192" s="355"/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1"/>
      <c r="B193" s="375">
        <v>60</v>
      </c>
      <c r="C193" s="357"/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1"/>
      <c r="B194" s="435">
        <v>61</v>
      </c>
      <c r="C194" s="436" t="s">
        <v>161</v>
      </c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1"/>
      <c r="B195" s="376">
        <v>62</v>
      </c>
      <c r="C195" s="393" t="s">
        <v>162</v>
      </c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1"/>
      <c r="B196" s="375">
        <v>63</v>
      </c>
      <c r="C196" s="393" t="s">
        <v>162</v>
      </c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1"/>
      <c r="B197" s="377">
        <v>64</v>
      </c>
      <c r="C197" s="396" t="s">
        <v>161</v>
      </c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1"/>
      <c r="B198" s="376">
        <v>65</v>
      </c>
      <c r="C198" s="390" t="s">
        <v>159</v>
      </c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1"/>
      <c r="B199" s="374">
        <v>66</v>
      </c>
      <c r="C199" s="396" t="s">
        <v>680</v>
      </c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1"/>
      <c r="B200" s="374">
        <v>67</v>
      </c>
      <c r="C200" s="396" t="s">
        <v>160</v>
      </c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1"/>
      <c r="B201" s="374">
        <v>68</v>
      </c>
      <c r="C201" s="396" t="s">
        <v>159</v>
      </c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1"/>
      <c r="B202" s="374">
        <v>69</v>
      </c>
      <c r="C202" s="396" t="s">
        <v>160</v>
      </c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1"/>
      <c r="B203" s="374">
        <v>70</v>
      </c>
      <c r="C203" s="396" t="s">
        <v>161</v>
      </c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1"/>
      <c r="B204" s="374">
        <v>71</v>
      </c>
      <c r="C204" s="396" t="s">
        <v>160</v>
      </c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1"/>
      <c r="B205" s="374">
        <v>72</v>
      </c>
      <c r="C205" s="396" t="s">
        <v>161</v>
      </c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1"/>
      <c r="B206" s="374">
        <v>73</v>
      </c>
      <c r="C206" s="396" t="s">
        <v>162</v>
      </c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1"/>
      <c r="B207" s="374">
        <v>74</v>
      </c>
      <c r="C207" s="396" t="s">
        <v>162</v>
      </c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1"/>
      <c r="B208" s="374">
        <v>75</v>
      </c>
      <c r="C208" s="396" t="s">
        <v>159</v>
      </c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1"/>
      <c r="B209" s="374">
        <v>76</v>
      </c>
      <c r="C209" s="396">
        <v>1</v>
      </c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1"/>
      <c r="B210" s="374">
        <v>77</v>
      </c>
      <c r="C210" s="396">
        <v>3</v>
      </c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1"/>
      <c r="B211" s="374">
        <v>78</v>
      </c>
      <c r="C211" s="396">
        <v>75</v>
      </c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1"/>
      <c r="B212" s="374">
        <v>79</v>
      </c>
      <c r="C212" s="396">
        <v>120</v>
      </c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1"/>
      <c r="B213" s="378">
        <v>80</v>
      </c>
      <c r="C213" s="393">
        <v>6.3</v>
      </c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1" t="s">
        <v>646</v>
      </c>
      <c r="B214" s="371">
        <v>1</v>
      </c>
      <c r="C214" s="351"/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2"/>
      <c r="B215" s="372">
        <v>2</v>
      </c>
      <c r="C215" s="355"/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2"/>
      <c r="B216" s="372">
        <v>3</v>
      </c>
      <c r="C216" s="355"/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2"/>
      <c r="B217" s="372">
        <v>4</v>
      </c>
      <c r="C217" s="355"/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2"/>
      <c r="B218" s="372">
        <v>5</v>
      </c>
      <c r="C218" s="355"/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2"/>
      <c r="B219" s="372">
        <v>6</v>
      </c>
      <c r="C219" s="355"/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2"/>
      <c r="B220" s="372">
        <v>7</v>
      </c>
      <c r="C220" s="355"/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2"/>
      <c r="B221" s="372">
        <v>8</v>
      </c>
      <c r="C221" s="355"/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2"/>
      <c r="B222" s="372">
        <v>9</v>
      </c>
      <c r="C222" s="355"/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2"/>
      <c r="B223" s="372">
        <v>10</v>
      </c>
      <c r="C223" s="355"/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2"/>
      <c r="B224" s="372">
        <v>11</v>
      </c>
      <c r="C224" s="355"/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2"/>
      <c r="B225" s="372">
        <v>12</v>
      </c>
      <c r="C225" s="355"/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2"/>
      <c r="B226" s="372">
        <v>13</v>
      </c>
      <c r="C226" s="355"/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2"/>
      <c r="B227" s="372">
        <v>14</v>
      </c>
      <c r="C227" s="355"/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2"/>
      <c r="B228" s="372">
        <v>15</v>
      </c>
      <c r="C228" s="355"/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2"/>
      <c r="B229" s="372">
        <v>16</v>
      </c>
      <c r="C229" s="355"/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2"/>
      <c r="B230" s="372">
        <v>17</v>
      </c>
      <c r="C230" s="355"/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2"/>
      <c r="B231" s="372">
        <v>18</v>
      </c>
      <c r="C231" s="355"/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2"/>
      <c r="B232" s="372">
        <v>19</v>
      </c>
      <c r="C232" s="355"/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2"/>
      <c r="B233" s="372">
        <v>20</v>
      </c>
      <c r="C233" s="355"/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2"/>
      <c r="B234" s="372">
        <v>21</v>
      </c>
      <c r="C234" s="355"/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2"/>
      <c r="B235" s="372">
        <v>22</v>
      </c>
      <c r="C235" s="355"/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2"/>
      <c r="B236" s="372">
        <v>23</v>
      </c>
      <c r="C236" s="355"/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2"/>
      <c r="B237" s="372">
        <v>24</v>
      </c>
      <c r="C237" s="355"/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2"/>
      <c r="B238" s="372">
        <v>25</v>
      </c>
      <c r="C238" s="355"/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2"/>
      <c r="B239" s="372">
        <v>26</v>
      </c>
      <c r="C239" s="355"/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2"/>
      <c r="B240" s="372">
        <v>27</v>
      </c>
      <c r="C240" s="355"/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2"/>
      <c r="B241" s="372">
        <v>28</v>
      </c>
      <c r="C241" s="355"/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2"/>
      <c r="B242" s="372">
        <v>29</v>
      </c>
      <c r="C242" s="355"/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2"/>
      <c r="B243" s="372">
        <v>30</v>
      </c>
      <c r="C243" s="355"/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2"/>
      <c r="B244" s="372">
        <v>31</v>
      </c>
      <c r="C244" s="355"/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2"/>
      <c r="B245" s="372">
        <v>32</v>
      </c>
      <c r="C245" s="355"/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2"/>
      <c r="B246" s="372">
        <v>33</v>
      </c>
      <c r="C246" s="355"/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2"/>
      <c r="B247" s="372">
        <v>34</v>
      </c>
      <c r="C247" s="355"/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2"/>
      <c r="B248" s="372">
        <v>35</v>
      </c>
      <c r="C248" s="355"/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2"/>
      <c r="B249" s="372">
        <v>36</v>
      </c>
      <c r="C249" s="355"/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2"/>
      <c r="B250" s="372">
        <v>37</v>
      </c>
      <c r="C250" s="355"/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2"/>
      <c r="B251" s="372">
        <v>38</v>
      </c>
      <c r="C251" s="355"/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2"/>
      <c r="B252" s="372">
        <v>39</v>
      </c>
      <c r="C252" s="355"/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3"/>
      <c r="B253" s="399">
        <v>40</v>
      </c>
      <c r="C253" s="357"/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S03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 t="shared" ref="AR7:BK7" si="0">ROWS(J5:J56)-COUNTBLANK(J5:J56)</f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5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</row>
    <row r="18" spans="2:35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</row>
    <row r="19" spans="2:35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</row>
    <row r="20" spans="2:35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5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5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5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5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5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5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5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5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5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5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5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5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 t="shared" ref="AR60:BK60" si="1">ROWS(J58:J109)-COUNTBLANK(J58:J109)</f>
        <v>0</v>
      </c>
      <c r="AS60" s="40">
        <f t="shared" si="1"/>
        <v>0</v>
      </c>
      <c r="AT60" s="40">
        <f t="shared" si="1"/>
        <v>0</v>
      </c>
      <c r="AU60" s="40">
        <f t="shared" si="1"/>
        <v>0</v>
      </c>
      <c r="AV60" s="40">
        <f t="shared" si="1"/>
        <v>0</v>
      </c>
      <c r="AW60" s="40">
        <f t="shared" si="1"/>
        <v>0</v>
      </c>
      <c r="AX60" s="40">
        <f t="shared" si="1"/>
        <v>0</v>
      </c>
      <c r="AY60" s="40">
        <f t="shared" si="1"/>
        <v>0</v>
      </c>
      <c r="AZ60" s="40">
        <f t="shared" si="1"/>
        <v>0</v>
      </c>
      <c r="BA60" s="40">
        <f t="shared" si="1"/>
        <v>0</v>
      </c>
      <c r="BB60" s="40">
        <f t="shared" si="1"/>
        <v>0</v>
      </c>
      <c r="BC60" s="40">
        <f t="shared" si="1"/>
        <v>0</v>
      </c>
      <c r="BD60" s="40">
        <f t="shared" si="1"/>
        <v>0</v>
      </c>
      <c r="BE60" s="40">
        <f t="shared" si="1"/>
        <v>0</v>
      </c>
      <c r="BF60" s="40">
        <f t="shared" si="1"/>
        <v>0</v>
      </c>
      <c r="BG60" s="40">
        <f t="shared" si="1"/>
        <v>0</v>
      </c>
      <c r="BH60" s="40">
        <f t="shared" si="1"/>
        <v>0</v>
      </c>
      <c r="BI60" s="40">
        <f t="shared" si="1"/>
        <v>0</v>
      </c>
      <c r="BJ60" s="40">
        <f t="shared" si="1"/>
        <v>0</v>
      </c>
      <c r="BK60" s="40">
        <f t="shared" si="1"/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 t="shared" ref="AR113:BK113" si="2">ROWS(J111:J162)-COUNTBLANK(J111:J162)</f>
        <v>0</v>
      </c>
      <c r="AS113" s="40">
        <f t="shared" si="2"/>
        <v>0</v>
      </c>
      <c r="AT113" s="40">
        <f t="shared" si="2"/>
        <v>0</v>
      </c>
      <c r="AU113" s="40">
        <f t="shared" si="2"/>
        <v>0</v>
      </c>
      <c r="AV113" s="40">
        <f t="shared" si="2"/>
        <v>0</v>
      </c>
      <c r="AW113" s="40">
        <f t="shared" si="2"/>
        <v>0</v>
      </c>
      <c r="AX113" s="40">
        <f t="shared" si="2"/>
        <v>0</v>
      </c>
      <c r="AY113" s="40">
        <f t="shared" si="2"/>
        <v>0</v>
      </c>
      <c r="AZ113" s="40">
        <f t="shared" si="2"/>
        <v>0</v>
      </c>
      <c r="BA113" s="40">
        <f t="shared" si="2"/>
        <v>0</v>
      </c>
      <c r="BB113" s="40">
        <f t="shared" si="2"/>
        <v>0</v>
      </c>
      <c r="BC113" s="40">
        <f t="shared" si="2"/>
        <v>0</v>
      </c>
      <c r="BD113" s="40">
        <f t="shared" si="2"/>
        <v>0</v>
      </c>
      <c r="BE113" s="40">
        <f t="shared" si="2"/>
        <v>0</v>
      </c>
      <c r="BF113" s="40">
        <f t="shared" si="2"/>
        <v>0</v>
      </c>
      <c r="BG113" s="40">
        <f t="shared" si="2"/>
        <v>0</v>
      </c>
      <c r="BH113" s="40">
        <f t="shared" si="2"/>
        <v>0</v>
      </c>
      <c r="BI113" s="40">
        <f t="shared" si="2"/>
        <v>0</v>
      </c>
      <c r="BJ113" s="40">
        <f t="shared" si="2"/>
        <v>0</v>
      </c>
      <c r="BK113" s="40">
        <f t="shared" si="2"/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 t="shared" ref="AR166:BK166" si="3">ROWS(J164:J215)-COUNTBLANK(J164:J215)</f>
        <v>0</v>
      </c>
      <c r="AS166" s="40">
        <f t="shared" si="3"/>
        <v>0</v>
      </c>
      <c r="AT166" s="40">
        <f t="shared" si="3"/>
        <v>0</v>
      </c>
      <c r="AU166" s="40">
        <f t="shared" si="3"/>
        <v>0</v>
      </c>
      <c r="AV166" s="40">
        <f t="shared" si="3"/>
        <v>0</v>
      </c>
      <c r="AW166" s="40">
        <f t="shared" si="3"/>
        <v>0</v>
      </c>
      <c r="AX166" s="40">
        <f t="shared" si="3"/>
        <v>0</v>
      </c>
      <c r="AY166" s="40">
        <f t="shared" si="3"/>
        <v>0</v>
      </c>
      <c r="AZ166" s="40">
        <f t="shared" si="3"/>
        <v>0</v>
      </c>
      <c r="BA166" s="40">
        <f t="shared" si="3"/>
        <v>0</v>
      </c>
      <c r="BB166" s="40">
        <f t="shared" si="3"/>
        <v>0</v>
      </c>
      <c r="BC166" s="40">
        <f t="shared" si="3"/>
        <v>0</v>
      </c>
      <c r="BD166" s="40">
        <f t="shared" si="3"/>
        <v>0</v>
      </c>
      <c r="BE166" s="40">
        <f t="shared" si="3"/>
        <v>0</v>
      </c>
      <c r="BF166" s="40">
        <f t="shared" si="3"/>
        <v>0</v>
      </c>
      <c r="BG166" s="40">
        <f t="shared" si="3"/>
        <v>0</v>
      </c>
      <c r="BH166" s="40">
        <f t="shared" si="3"/>
        <v>0</v>
      </c>
      <c r="BI166" s="40">
        <f t="shared" si="3"/>
        <v>0</v>
      </c>
      <c r="BJ166" s="40">
        <f t="shared" si="3"/>
        <v>0</v>
      </c>
      <c r="BK166" s="40">
        <f t="shared" si="3"/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</row>
    <row r="177" spans="2:35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</row>
    <row r="178" spans="2:35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</row>
    <row r="179" spans="2:35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5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5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5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5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5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5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5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5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5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5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5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5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5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 t="shared" ref="AR219:BK219" si="4">ROWS(J217:J268)-COUNTBLANK(J217:J268)</f>
        <v>0</v>
      </c>
      <c r="AS219" s="40">
        <f t="shared" si="4"/>
        <v>0</v>
      </c>
      <c r="AT219" s="40">
        <f t="shared" si="4"/>
        <v>0</v>
      </c>
      <c r="AU219" s="40">
        <f t="shared" si="4"/>
        <v>0</v>
      </c>
      <c r="AV219" s="40">
        <f t="shared" si="4"/>
        <v>0</v>
      </c>
      <c r="AW219" s="40">
        <f t="shared" si="4"/>
        <v>0</v>
      </c>
      <c r="AX219" s="40">
        <f t="shared" si="4"/>
        <v>0</v>
      </c>
      <c r="AY219" s="40">
        <f t="shared" si="4"/>
        <v>0</v>
      </c>
      <c r="AZ219" s="40">
        <f t="shared" si="4"/>
        <v>0</v>
      </c>
      <c r="BA219" s="40">
        <f t="shared" si="4"/>
        <v>0</v>
      </c>
      <c r="BB219" s="40">
        <f t="shared" si="4"/>
        <v>0</v>
      </c>
      <c r="BC219" s="40">
        <f t="shared" si="4"/>
        <v>0</v>
      </c>
      <c r="BD219" s="40">
        <f t="shared" si="4"/>
        <v>0</v>
      </c>
      <c r="BE219" s="40">
        <f t="shared" si="4"/>
        <v>0</v>
      </c>
      <c r="BF219" s="40">
        <f t="shared" si="4"/>
        <v>0</v>
      </c>
      <c r="BG219" s="40">
        <f t="shared" si="4"/>
        <v>0</v>
      </c>
      <c r="BH219" s="40">
        <f t="shared" si="4"/>
        <v>0</v>
      </c>
      <c r="BI219" s="40">
        <f t="shared" si="4"/>
        <v>0</v>
      </c>
      <c r="BJ219" s="40">
        <f t="shared" si="4"/>
        <v>0</v>
      </c>
      <c r="BK219" s="40">
        <f t="shared" si="4"/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 t="shared" ref="AR272:BK272" si="5">ROWS(J270:J321)-COUNTBLANK(J270:J321)</f>
        <v>0</v>
      </c>
      <c r="AS272" s="40">
        <f t="shared" si="5"/>
        <v>0</v>
      </c>
      <c r="AT272" s="40">
        <f t="shared" si="5"/>
        <v>0</v>
      </c>
      <c r="AU272" s="40">
        <f t="shared" si="5"/>
        <v>0</v>
      </c>
      <c r="AV272" s="40">
        <f t="shared" si="5"/>
        <v>0</v>
      </c>
      <c r="AW272" s="40">
        <f t="shared" si="5"/>
        <v>0</v>
      </c>
      <c r="AX272" s="40">
        <f t="shared" si="5"/>
        <v>0</v>
      </c>
      <c r="AY272" s="40">
        <f t="shared" si="5"/>
        <v>0</v>
      </c>
      <c r="AZ272" s="40">
        <f t="shared" si="5"/>
        <v>0</v>
      </c>
      <c r="BA272" s="40">
        <f t="shared" si="5"/>
        <v>0</v>
      </c>
      <c r="BB272" s="40">
        <f t="shared" si="5"/>
        <v>0</v>
      </c>
      <c r="BC272" s="40">
        <f t="shared" si="5"/>
        <v>0</v>
      </c>
      <c r="BD272" s="40">
        <f t="shared" si="5"/>
        <v>0</v>
      </c>
      <c r="BE272" s="40">
        <f t="shared" si="5"/>
        <v>0</v>
      </c>
      <c r="BF272" s="40">
        <f t="shared" si="5"/>
        <v>0</v>
      </c>
      <c r="BG272" s="40">
        <f t="shared" si="5"/>
        <v>0</v>
      </c>
      <c r="BH272" s="40">
        <f t="shared" si="5"/>
        <v>0</v>
      </c>
      <c r="BI272" s="40">
        <f t="shared" si="5"/>
        <v>0</v>
      </c>
      <c r="BJ272" s="40">
        <f t="shared" si="5"/>
        <v>0</v>
      </c>
      <c r="BK272" s="40">
        <f t="shared" si="5"/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 t="shared" ref="AR325:BK325" si="6">ROWS(J323:J374)-COUNTBLANK(J323:J374)</f>
        <v>0</v>
      </c>
      <c r="AS325" s="40">
        <f t="shared" si="6"/>
        <v>0</v>
      </c>
      <c r="AT325" s="40">
        <f t="shared" si="6"/>
        <v>0</v>
      </c>
      <c r="AU325" s="40">
        <f t="shared" si="6"/>
        <v>0</v>
      </c>
      <c r="AV325" s="40">
        <f t="shared" si="6"/>
        <v>0</v>
      </c>
      <c r="AW325" s="40">
        <f t="shared" si="6"/>
        <v>0</v>
      </c>
      <c r="AX325" s="40">
        <f t="shared" si="6"/>
        <v>0</v>
      </c>
      <c r="AY325" s="40">
        <f t="shared" si="6"/>
        <v>0</v>
      </c>
      <c r="AZ325" s="40">
        <f t="shared" si="6"/>
        <v>0</v>
      </c>
      <c r="BA325" s="40">
        <f t="shared" si="6"/>
        <v>0</v>
      </c>
      <c r="BB325" s="40">
        <f t="shared" si="6"/>
        <v>0</v>
      </c>
      <c r="BC325" s="40">
        <f t="shared" si="6"/>
        <v>0</v>
      </c>
      <c r="BD325" s="40">
        <f t="shared" si="6"/>
        <v>0</v>
      </c>
      <c r="BE325" s="40">
        <f t="shared" si="6"/>
        <v>0</v>
      </c>
      <c r="BF325" s="40">
        <f t="shared" si="6"/>
        <v>0</v>
      </c>
      <c r="BG325" s="40">
        <f t="shared" si="6"/>
        <v>0</v>
      </c>
      <c r="BH325" s="40">
        <f t="shared" si="6"/>
        <v>0</v>
      </c>
      <c r="BI325" s="40">
        <f t="shared" si="6"/>
        <v>0</v>
      </c>
      <c r="BJ325" s="40">
        <f t="shared" si="6"/>
        <v>0</v>
      </c>
      <c r="BK325" s="40">
        <f t="shared" si="6"/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</row>
    <row r="337" spans="2:35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</row>
    <row r="338" spans="2:35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5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5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5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5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5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5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5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5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5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5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5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5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5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5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 t="shared" ref="AR378:BK378" si="7">ROWS(J376:J427)-COUNTBLANK(J376:J427)</f>
        <v>0</v>
      </c>
      <c r="AS378" s="40">
        <f t="shared" si="7"/>
        <v>0</v>
      </c>
      <c r="AT378" s="40">
        <f t="shared" si="7"/>
        <v>0</v>
      </c>
      <c r="AU378" s="40">
        <f t="shared" si="7"/>
        <v>0</v>
      </c>
      <c r="AV378" s="40">
        <f t="shared" si="7"/>
        <v>0</v>
      </c>
      <c r="AW378" s="40">
        <f t="shared" si="7"/>
        <v>0</v>
      </c>
      <c r="AX378" s="40">
        <f t="shared" si="7"/>
        <v>0</v>
      </c>
      <c r="AY378" s="40">
        <f t="shared" si="7"/>
        <v>0</v>
      </c>
      <c r="AZ378" s="40">
        <f t="shared" si="7"/>
        <v>0</v>
      </c>
      <c r="BA378" s="40">
        <f t="shared" si="7"/>
        <v>0</v>
      </c>
      <c r="BB378" s="40">
        <f t="shared" si="7"/>
        <v>0</v>
      </c>
      <c r="BC378" s="40">
        <f t="shared" si="7"/>
        <v>0</v>
      </c>
      <c r="BD378" s="40">
        <f t="shared" si="7"/>
        <v>0</v>
      </c>
      <c r="BE378" s="40">
        <f t="shared" si="7"/>
        <v>0</v>
      </c>
      <c r="BF378" s="40">
        <f t="shared" si="7"/>
        <v>0</v>
      </c>
      <c r="BG378" s="40">
        <f t="shared" si="7"/>
        <v>0</v>
      </c>
      <c r="BH378" s="40">
        <f t="shared" si="7"/>
        <v>0</v>
      </c>
      <c r="BI378" s="40">
        <f t="shared" si="7"/>
        <v>0</v>
      </c>
      <c r="BJ378" s="40">
        <f t="shared" si="7"/>
        <v>0</v>
      </c>
      <c r="BK378" s="40">
        <f t="shared" si="7"/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 t="shared" ref="AR431:BK431" si="8">ROWS(J429:J480)-COUNTBLANK(J429:J480)</f>
        <v>0</v>
      </c>
      <c r="AS431" s="40">
        <f t="shared" si="8"/>
        <v>0</v>
      </c>
      <c r="AT431" s="40">
        <f t="shared" si="8"/>
        <v>0</v>
      </c>
      <c r="AU431" s="40">
        <f t="shared" si="8"/>
        <v>0</v>
      </c>
      <c r="AV431" s="40">
        <f t="shared" si="8"/>
        <v>0</v>
      </c>
      <c r="AW431" s="40">
        <f t="shared" si="8"/>
        <v>0</v>
      </c>
      <c r="AX431" s="40">
        <f t="shared" si="8"/>
        <v>0</v>
      </c>
      <c r="AY431" s="40">
        <f t="shared" si="8"/>
        <v>0</v>
      </c>
      <c r="AZ431" s="40">
        <f t="shared" si="8"/>
        <v>0</v>
      </c>
      <c r="BA431" s="40">
        <f t="shared" si="8"/>
        <v>0</v>
      </c>
      <c r="BB431" s="40">
        <f t="shared" si="8"/>
        <v>0</v>
      </c>
      <c r="BC431" s="40">
        <f t="shared" si="8"/>
        <v>0</v>
      </c>
      <c r="BD431" s="40">
        <f t="shared" si="8"/>
        <v>0</v>
      </c>
      <c r="BE431" s="40">
        <f t="shared" si="8"/>
        <v>0</v>
      </c>
      <c r="BF431" s="40">
        <f t="shared" si="8"/>
        <v>0</v>
      </c>
      <c r="BG431" s="40">
        <f t="shared" si="8"/>
        <v>0</v>
      </c>
      <c r="BH431" s="40">
        <f t="shared" si="8"/>
        <v>0</v>
      </c>
      <c r="BI431" s="40">
        <f t="shared" si="8"/>
        <v>0</v>
      </c>
      <c r="BJ431" s="40">
        <f t="shared" si="8"/>
        <v>0</v>
      </c>
      <c r="BK431" s="40">
        <f t="shared" si="8"/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 t="shared" ref="AR484:BK484" si="9">ROWS(J482:J533)-COUNTBLANK(J482:J533)</f>
        <v>0</v>
      </c>
      <c r="AS484" s="40">
        <f t="shared" si="9"/>
        <v>0</v>
      </c>
      <c r="AT484" s="40">
        <f t="shared" si="9"/>
        <v>0</v>
      </c>
      <c r="AU484" s="40">
        <f t="shared" si="9"/>
        <v>0</v>
      </c>
      <c r="AV484" s="40">
        <f t="shared" si="9"/>
        <v>0</v>
      </c>
      <c r="AW484" s="40">
        <f t="shared" si="9"/>
        <v>0</v>
      </c>
      <c r="AX484" s="40">
        <f t="shared" si="9"/>
        <v>0</v>
      </c>
      <c r="AY484" s="40">
        <f t="shared" si="9"/>
        <v>0</v>
      </c>
      <c r="AZ484" s="40">
        <f t="shared" si="9"/>
        <v>0</v>
      </c>
      <c r="BA484" s="40">
        <f t="shared" si="9"/>
        <v>0</v>
      </c>
      <c r="BB484" s="40">
        <f t="shared" si="9"/>
        <v>0</v>
      </c>
      <c r="BC484" s="40">
        <f t="shared" si="9"/>
        <v>0</v>
      </c>
      <c r="BD484" s="40">
        <f t="shared" si="9"/>
        <v>0</v>
      </c>
      <c r="BE484" s="40">
        <f t="shared" si="9"/>
        <v>0</v>
      </c>
      <c r="BF484" s="40">
        <f t="shared" si="9"/>
        <v>0</v>
      </c>
      <c r="BG484" s="40">
        <f t="shared" si="9"/>
        <v>0</v>
      </c>
      <c r="BH484" s="40">
        <f t="shared" si="9"/>
        <v>0</v>
      </c>
      <c r="BI484" s="40">
        <f t="shared" si="9"/>
        <v>0</v>
      </c>
      <c r="BJ484" s="40">
        <f t="shared" si="9"/>
        <v>0</v>
      </c>
      <c r="BK484" s="40">
        <f t="shared" si="9"/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 t="shared" ref="AR537:BK537" si="10">ROWS(J535:J586)-COUNTBLANK(J535:J586)</f>
        <v>0</v>
      </c>
      <c r="AS537" s="40">
        <f t="shared" si="10"/>
        <v>0</v>
      </c>
      <c r="AT537" s="40">
        <f t="shared" si="10"/>
        <v>0</v>
      </c>
      <c r="AU537" s="40">
        <f t="shared" si="10"/>
        <v>0</v>
      </c>
      <c r="AV537" s="40">
        <f t="shared" si="10"/>
        <v>0</v>
      </c>
      <c r="AW537" s="40">
        <f t="shared" si="10"/>
        <v>0</v>
      </c>
      <c r="AX537" s="40">
        <f t="shared" si="10"/>
        <v>0</v>
      </c>
      <c r="AY537" s="40">
        <f t="shared" si="10"/>
        <v>0</v>
      </c>
      <c r="AZ537" s="40">
        <f t="shared" si="10"/>
        <v>0</v>
      </c>
      <c r="BA537" s="40">
        <f t="shared" si="10"/>
        <v>0</v>
      </c>
      <c r="BB537" s="40">
        <f t="shared" si="10"/>
        <v>0</v>
      </c>
      <c r="BC537" s="40">
        <f t="shared" si="10"/>
        <v>0</v>
      </c>
      <c r="BD537" s="40">
        <f t="shared" si="10"/>
        <v>0</v>
      </c>
      <c r="BE537" s="40">
        <f t="shared" si="10"/>
        <v>0</v>
      </c>
      <c r="BF537" s="40">
        <f t="shared" si="10"/>
        <v>0</v>
      </c>
      <c r="BG537" s="40">
        <f t="shared" si="10"/>
        <v>0</v>
      </c>
      <c r="BH537" s="40">
        <f t="shared" si="10"/>
        <v>0</v>
      </c>
      <c r="BI537" s="40">
        <f t="shared" si="10"/>
        <v>0</v>
      </c>
      <c r="BJ537" s="40">
        <f t="shared" si="10"/>
        <v>0</v>
      </c>
      <c r="BK537" s="40">
        <f t="shared" si="10"/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 t="shared" ref="AR590:BK590" si="11">ROWS(J588:J639)-COUNTBLANK(J588:J639)</f>
        <v>0</v>
      </c>
      <c r="AS590" s="40">
        <f t="shared" si="11"/>
        <v>0</v>
      </c>
      <c r="AT590" s="40">
        <f t="shared" si="11"/>
        <v>0</v>
      </c>
      <c r="AU590" s="40">
        <f t="shared" si="11"/>
        <v>0</v>
      </c>
      <c r="AV590" s="40">
        <f t="shared" si="11"/>
        <v>0</v>
      </c>
      <c r="AW590" s="40">
        <f t="shared" si="11"/>
        <v>0</v>
      </c>
      <c r="AX590" s="40">
        <f t="shared" si="11"/>
        <v>0</v>
      </c>
      <c r="AY590" s="40">
        <f t="shared" si="11"/>
        <v>0</v>
      </c>
      <c r="AZ590" s="40">
        <f t="shared" si="11"/>
        <v>0</v>
      </c>
      <c r="BA590" s="40">
        <f t="shared" si="11"/>
        <v>0</v>
      </c>
      <c r="BB590" s="40">
        <f t="shared" si="11"/>
        <v>0</v>
      </c>
      <c r="BC590" s="40">
        <f t="shared" si="11"/>
        <v>0</v>
      </c>
      <c r="BD590" s="40">
        <f t="shared" si="11"/>
        <v>0</v>
      </c>
      <c r="BE590" s="40">
        <f t="shared" si="11"/>
        <v>0</v>
      </c>
      <c r="BF590" s="40">
        <f t="shared" si="11"/>
        <v>0</v>
      </c>
      <c r="BG590" s="40">
        <f t="shared" si="11"/>
        <v>0</v>
      </c>
      <c r="BH590" s="40">
        <f t="shared" si="11"/>
        <v>0</v>
      </c>
      <c r="BI590" s="40">
        <f t="shared" si="11"/>
        <v>0</v>
      </c>
      <c r="BJ590" s="40">
        <f t="shared" si="11"/>
        <v>0</v>
      </c>
      <c r="BK590" s="40">
        <f t="shared" si="11"/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 t="shared" ref="AR643:BK643" si="12">ROWS(J641:J692)-COUNTBLANK(J641:J692)</f>
        <v>0</v>
      </c>
      <c r="AS643" s="40">
        <f t="shared" si="12"/>
        <v>0</v>
      </c>
      <c r="AT643" s="40">
        <f t="shared" si="12"/>
        <v>0</v>
      </c>
      <c r="AU643" s="40">
        <f t="shared" si="12"/>
        <v>0</v>
      </c>
      <c r="AV643" s="40">
        <f t="shared" si="12"/>
        <v>0</v>
      </c>
      <c r="AW643" s="40">
        <f t="shared" si="12"/>
        <v>0</v>
      </c>
      <c r="AX643" s="40">
        <f t="shared" si="12"/>
        <v>0</v>
      </c>
      <c r="AY643" s="40">
        <f t="shared" si="12"/>
        <v>0</v>
      </c>
      <c r="AZ643" s="40">
        <f t="shared" si="12"/>
        <v>0</v>
      </c>
      <c r="BA643" s="40">
        <f t="shared" si="12"/>
        <v>0</v>
      </c>
      <c r="BB643" s="40">
        <f t="shared" si="12"/>
        <v>0</v>
      </c>
      <c r="BC643" s="40">
        <f t="shared" si="12"/>
        <v>0</v>
      </c>
      <c r="BD643" s="40">
        <f t="shared" si="12"/>
        <v>0</v>
      </c>
      <c r="BE643" s="40">
        <f t="shared" si="12"/>
        <v>0</v>
      </c>
      <c r="BF643" s="40">
        <f t="shared" si="12"/>
        <v>0</v>
      </c>
      <c r="BG643" s="40">
        <f t="shared" si="12"/>
        <v>0</v>
      </c>
      <c r="BH643" s="40">
        <f t="shared" si="12"/>
        <v>0</v>
      </c>
      <c r="BI643" s="40">
        <f t="shared" si="12"/>
        <v>0</v>
      </c>
      <c r="BJ643" s="40">
        <f t="shared" si="12"/>
        <v>0</v>
      </c>
      <c r="BK643" s="40">
        <f t="shared" si="12"/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 t="shared" ref="AR696:BK696" si="13">ROWS(J694:J745)-COUNTBLANK(J694:J745)</f>
        <v>0</v>
      </c>
      <c r="AS696" s="40">
        <f t="shared" si="13"/>
        <v>0</v>
      </c>
      <c r="AT696" s="40">
        <f t="shared" si="13"/>
        <v>0</v>
      </c>
      <c r="AU696" s="40">
        <f t="shared" si="13"/>
        <v>0</v>
      </c>
      <c r="AV696" s="40">
        <f t="shared" si="13"/>
        <v>0</v>
      </c>
      <c r="AW696" s="40">
        <f t="shared" si="13"/>
        <v>0</v>
      </c>
      <c r="AX696" s="40">
        <f t="shared" si="13"/>
        <v>0</v>
      </c>
      <c r="AY696" s="40">
        <f t="shared" si="13"/>
        <v>0</v>
      </c>
      <c r="AZ696" s="40">
        <f t="shared" si="13"/>
        <v>0</v>
      </c>
      <c r="BA696" s="40">
        <f t="shared" si="13"/>
        <v>0</v>
      </c>
      <c r="BB696" s="40">
        <f t="shared" si="13"/>
        <v>0</v>
      </c>
      <c r="BC696" s="40">
        <f t="shared" si="13"/>
        <v>0</v>
      </c>
      <c r="BD696" s="40">
        <f t="shared" si="13"/>
        <v>0</v>
      </c>
      <c r="BE696" s="40">
        <f t="shared" si="13"/>
        <v>0</v>
      </c>
      <c r="BF696" s="40">
        <f t="shared" si="13"/>
        <v>0</v>
      </c>
      <c r="BG696" s="40">
        <f t="shared" si="13"/>
        <v>0</v>
      </c>
      <c r="BH696" s="40">
        <f t="shared" si="13"/>
        <v>0</v>
      </c>
      <c r="BI696" s="40">
        <f t="shared" si="13"/>
        <v>0</v>
      </c>
      <c r="BJ696" s="40">
        <f t="shared" si="13"/>
        <v>0</v>
      </c>
      <c r="BK696" s="40">
        <f t="shared" si="13"/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 t="shared" ref="AR749:BK749" si="14">ROWS(J747:J798)-COUNTBLANK(J747:J798)</f>
        <v>0</v>
      </c>
      <c r="AS749" s="40">
        <f t="shared" si="14"/>
        <v>0</v>
      </c>
      <c r="AT749" s="40">
        <f t="shared" si="14"/>
        <v>0</v>
      </c>
      <c r="AU749" s="40">
        <f t="shared" si="14"/>
        <v>0</v>
      </c>
      <c r="AV749" s="40">
        <f t="shared" si="14"/>
        <v>0</v>
      </c>
      <c r="AW749" s="40">
        <f t="shared" si="14"/>
        <v>0</v>
      </c>
      <c r="AX749" s="40">
        <f t="shared" si="14"/>
        <v>0</v>
      </c>
      <c r="AY749" s="40">
        <f t="shared" si="14"/>
        <v>0</v>
      </c>
      <c r="AZ749" s="40">
        <f t="shared" si="14"/>
        <v>0</v>
      </c>
      <c r="BA749" s="40">
        <f t="shared" si="14"/>
        <v>0</v>
      </c>
      <c r="BB749" s="40">
        <f t="shared" si="14"/>
        <v>0</v>
      </c>
      <c r="BC749" s="40">
        <f t="shared" si="14"/>
        <v>0</v>
      </c>
      <c r="BD749" s="40">
        <f t="shared" si="14"/>
        <v>0</v>
      </c>
      <c r="BE749" s="40">
        <f t="shared" si="14"/>
        <v>0</v>
      </c>
      <c r="BF749" s="40">
        <f t="shared" si="14"/>
        <v>0</v>
      </c>
      <c r="BG749" s="40">
        <f t="shared" si="14"/>
        <v>0</v>
      </c>
      <c r="BH749" s="40">
        <f t="shared" si="14"/>
        <v>0</v>
      </c>
      <c r="BI749" s="40">
        <f t="shared" si="14"/>
        <v>0</v>
      </c>
      <c r="BJ749" s="40">
        <f t="shared" si="14"/>
        <v>0</v>
      </c>
      <c r="BK749" s="40">
        <f t="shared" si="14"/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 t="shared" ref="AR802:BK802" si="15">ROWS(J800:J851)-COUNTBLANK(J800:J851)</f>
        <v>0</v>
      </c>
      <c r="AS802" s="40">
        <f t="shared" si="15"/>
        <v>0</v>
      </c>
      <c r="AT802" s="40">
        <f t="shared" si="15"/>
        <v>0</v>
      </c>
      <c r="AU802" s="40">
        <f t="shared" si="15"/>
        <v>0</v>
      </c>
      <c r="AV802" s="40">
        <f t="shared" si="15"/>
        <v>0</v>
      </c>
      <c r="AW802" s="40">
        <f t="shared" si="15"/>
        <v>0</v>
      </c>
      <c r="AX802" s="40">
        <f t="shared" si="15"/>
        <v>0</v>
      </c>
      <c r="AY802" s="40">
        <f t="shared" si="15"/>
        <v>0</v>
      </c>
      <c r="AZ802" s="40">
        <f t="shared" si="15"/>
        <v>0</v>
      </c>
      <c r="BA802" s="40">
        <f t="shared" si="15"/>
        <v>0</v>
      </c>
      <c r="BB802" s="40">
        <f t="shared" si="15"/>
        <v>0</v>
      </c>
      <c r="BC802" s="40">
        <f t="shared" si="15"/>
        <v>0</v>
      </c>
      <c r="BD802" s="40">
        <f t="shared" si="15"/>
        <v>0</v>
      </c>
      <c r="BE802" s="40">
        <f t="shared" si="15"/>
        <v>0</v>
      </c>
      <c r="BF802" s="40">
        <f t="shared" si="15"/>
        <v>0</v>
      </c>
      <c r="BG802" s="40">
        <f t="shared" si="15"/>
        <v>0</v>
      </c>
      <c r="BH802" s="40">
        <f t="shared" si="15"/>
        <v>0</v>
      </c>
      <c r="BI802" s="40">
        <f t="shared" si="15"/>
        <v>0</v>
      </c>
      <c r="BJ802" s="40">
        <f t="shared" si="15"/>
        <v>0</v>
      </c>
      <c r="BK802" s="40">
        <f t="shared" si="15"/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 t="shared" ref="AR855:BK855" si="16">ROWS(J853:J904)-COUNTBLANK(J853:J904)</f>
        <v>0</v>
      </c>
      <c r="AS855" s="40">
        <f t="shared" si="16"/>
        <v>0</v>
      </c>
      <c r="AT855" s="40">
        <f t="shared" si="16"/>
        <v>0</v>
      </c>
      <c r="AU855" s="40">
        <f t="shared" si="16"/>
        <v>0</v>
      </c>
      <c r="AV855" s="40">
        <f t="shared" si="16"/>
        <v>0</v>
      </c>
      <c r="AW855" s="40">
        <f t="shared" si="16"/>
        <v>0</v>
      </c>
      <c r="AX855" s="40">
        <f t="shared" si="16"/>
        <v>0</v>
      </c>
      <c r="AY855" s="40">
        <f t="shared" si="16"/>
        <v>0</v>
      </c>
      <c r="AZ855" s="40">
        <f t="shared" si="16"/>
        <v>0</v>
      </c>
      <c r="BA855" s="40">
        <f t="shared" si="16"/>
        <v>0</v>
      </c>
      <c r="BB855" s="40">
        <f t="shared" si="16"/>
        <v>0</v>
      </c>
      <c r="BC855" s="40">
        <f t="shared" si="16"/>
        <v>0</v>
      </c>
      <c r="BD855" s="40">
        <f t="shared" si="16"/>
        <v>0</v>
      </c>
      <c r="BE855" s="40">
        <f t="shared" si="16"/>
        <v>0</v>
      </c>
      <c r="BF855" s="40">
        <f t="shared" si="16"/>
        <v>0</v>
      </c>
      <c r="BG855" s="40">
        <f t="shared" si="16"/>
        <v>0</v>
      </c>
      <c r="BH855" s="40">
        <f t="shared" si="16"/>
        <v>0</v>
      </c>
      <c r="BI855" s="40">
        <f t="shared" si="16"/>
        <v>0</v>
      </c>
      <c r="BJ855" s="40">
        <f t="shared" si="16"/>
        <v>0</v>
      </c>
      <c r="BK855" s="40">
        <f t="shared" si="16"/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5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</row>
    <row r="866" spans="2:35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</row>
    <row r="867" spans="2:35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</row>
    <row r="868" spans="2:35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5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5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5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5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5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5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5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5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5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5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5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5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 t="shared" ref="AR908:BK908" si="17">ROWS(J906:J957)-COUNTBLANK(J906:J957)</f>
        <v>0</v>
      </c>
      <c r="AS908" s="40">
        <f t="shared" si="17"/>
        <v>0</v>
      </c>
      <c r="AT908" s="40">
        <f t="shared" si="17"/>
        <v>0</v>
      </c>
      <c r="AU908" s="40">
        <f t="shared" si="17"/>
        <v>0</v>
      </c>
      <c r="AV908" s="40">
        <f t="shared" si="17"/>
        <v>0</v>
      </c>
      <c r="AW908" s="40">
        <f t="shared" si="17"/>
        <v>0</v>
      </c>
      <c r="AX908" s="40">
        <f t="shared" si="17"/>
        <v>0</v>
      </c>
      <c r="AY908" s="40">
        <f t="shared" si="17"/>
        <v>0</v>
      </c>
      <c r="AZ908" s="40">
        <f t="shared" si="17"/>
        <v>0</v>
      </c>
      <c r="BA908" s="40">
        <f t="shared" si="17"/>
        <v>0</v>
      </c>
      <c r="BB908" s="40">
        <f t="shared" si="17"/>
        <v>0</v>
      </c>
      <c r="BC908" s="40">
        <f t="shared" si="17"/>
        <v>0</v>
      </c>
      <c r="BD908" s="40">
        <f t="shared" si="17"/>
        <v>0</v>
      </c>
      <c r="BE908" s="40">
        <f t="shared" si="17"/>
        <v>0</v>
      </c>
      <c r="BF908" s="40">
        <f t="shared" si="17"/>
        <v>0</v>
      </c>
      <c r="BG908" s="40">
        <f t="shared" si="17"/>
        <v>0</v>
      </c>
      <c r="BH908" s="40">
        <f t="shared" si="17"/>
        <v>0</v>
      </c>
      <c r="BI908" s="40">
        <f t="shared" si="17"/>
        <v>0</v>
      </c>
      <c r="BJ908" s="40">
        <f t="shared" si="17"/>
        <v>0</v>
      </c>
      <c r="BK908" s="40">
        <f t="shared" si="17"/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 t="shared" ref="AR961:BK961" si="18">ROWS(J959:J1010)-COUNTBLANK(J959:J1010)</f>
        <v>0</v>
      </c>
      <c r="AS961" s="40">
        <f t="shared" si="18"/>
        <v>0</v>
      </c>
      <c r="AT961" s="40">
        <f t="shared" si="18"/>
        <v>0</v>
      </c>
      <c r="AU961" s="40">
        <f t="shared" si="18"/>
        <v>0</v>
      </c>
      <c r="AV961" s="40">
        <f t="shared" si="18"/>
        <v>0</v>
      </c>
      <c r="AW961" s="40">
        <f t="shared" si="18"/>
        <v>0</v>
      </c>
      <c r="AX961" s="40">
        <f t="shared" si="18"/>
        <v>0</v>
      </c>
      <c r="AY961" s="40">
        <f t="shared" si="18"/>
        <v>0</v>
      </c>
      <c r="AZ961" s="40">
        <f t="shared" si="18"/>
        <v>0</v>
      </c>
      <c r="BA961" s="40">
        <f t="shared" si="18"/>
        <v>0</v>
      </c>
      <c r="BB961" s="40">
        <f t="shared" si="18"/>
        <v>0</v>
      </c>
      <c r="BC961" s="40">
        <f t="shared" si="18"/>
        <v>0</v>
      </c>
      <c r="BD961" s="40">
        <f t="shared" si="18"/>
        <v>0</v>
      </c>
      <c r="BE961" s="40">
        <f t="shared" si="18"/>
        <v>0</v>
      </c>
      <c r="BF961" s="40">
        <f t="shared" si="18"/>
        <v>0</v>
      </c>
      <c r="BG961" s="40">
        <f t="shared" si="18"/>
        <v>0</v>
      </c>
      <c r="BH961" s="40">
        <f t="shared" si="18"/>
        <v>0</v>
      </c>
      <c r="BI961" s="40">
        <f t="shared" si="18"/>
        <v>0</v>
      </c>
      <c r="BJ961" s="40">
        <f t="shared" si="18"/>
        <v>0</v>
      </c>
      <c r="BK961" s="40">
        <f t="shared" si="18"/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 t="shared" ref="AR1014:BK1014" si="19">ROWS(J1012:J1063)-COUNTBLANK(J1012:J1063)</f>
        <v>0</v>
      </c>
      <c r="AS1014" s="40">
        <f t="shared" si="19"/>
        <v>0</v>
      </c>
      <c r="AT1014" s="40">
        <f t="shared" si="19"/>
        <v>0</v>
      </c>
      <c r="AU1014" s="40">
        <f t="shared" si="19"/>
        <v>0</v>
      </c>
      <c r="AV1014" s="40">
        <f t="shared" si="19"/>
        <v>0</v>
      </c>
      <c r="AW1014" s="40">
        <f t="shared" si="19"/>
        <v>0</v>
      </c>
      <c r="AX1014" s="40">
        <f t="shared" si="19"/>
        <v>0</v>
      </c>
      <c r="AY1014" s="40">
        <f t="shared" si="19"/>
        <v>0</v>
      </c>
      <c r="AZ1014" s="40">
        <f t="shared" si="19"/>
        <v>0</v>
      </c>
      <c r="BA1014" s="40">
        <f t="shared" si="19"/>
        <v>0</v>
      </c>
      <c r="BB1014" s="40">
        <f t="shared" si="19"/>
        <v>0</v>
      </c>
      <c r="BC1014" s="40">
        <f t="shared" si="19"/>
        <v>0</v>
      </c>
      <c r="BD1014" s="40">
        <f t="shared" si="19"/>
        <v>0</v>
      </c>
      <c r="BE1014" s="40">
        <f t="shared" si="19"/>
        <v>0</v>
      </c>
      <c r="BF1014" s="40">
        <f t="shared" si="19"/>
        <v>0</v>
      </c>
      <c r="BG1014" s="40">
        <f t="shared" si="19"/>
        <v>0</v>
      </c>
      <c r="BH1014" s="40">
        <f t="shared" si="19"/>
        <v>0</v>
      </c>
      <c r="BI1014" s="40">
        <f t="shared" si="19"/>
        <v>0</v>
      </c>
      <c r="BJ1014" s="40">
        <f t="shared" si="19"/>
        <v>0</v>
      </c>
      <c r="BK1014" s="40">
        <f t="shared" si="19"/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</row>
    <row r="1025" spans="2:35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</row>
    <row r="1026" spans="2:35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</row>
    <row r="1027" spans="2:35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5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5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5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5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5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5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5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5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5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5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5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5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5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 t="shared" ref="AR1067:BK1067" si="20">ROWS(J1065:J1116)-COUNTBLANK(J1065:J1116)</f>
        <v>0</v>
      </c>
      <c r="AS1067" s="40">
        <f t="shared" si="20"/>
        <v>0</v>
      </c>
      <c r="AT1067" s="40">
        <f t="shared" si="20"/>
        <v>0</v>
      </c>
      <c r="AU1067" s="40">
        <f t="shared" si="20"/>
        <v>0</v>
      </c>
      <c r="AV1067" s="40">
        <f t="shared" si="20"/>
        <v>0</v>
      </c>
      <c r="AW1067" s="40">
        <f t="shared" si="20"/>
        <v>0</v>
      </c>
      <c r="AX1067" s="40">
        <f t="shared" si="20"/>
        <v>0</v>
      </c>
      <c r="AY1067" s="40">
        <f t="shared" si="20"/>
        <v>0</v>
      </c>
      <c r="AZ1067" s="40">
        <f t="shared" si="20"/>
        <v>0</v>
      </c>
      <c r="BA1067" s="40">
        <f t="shared" si="20"/>
        <v>0</v>
      </c>
      <c r="BB1067" s="40">
        <f t="shared" si="20"/>
        <v>0</v>
      </c>
      <c r="BC1067" s="40">
        <f t="shared" si="20"/>
        <v>0</v>
      </c>
      <c r="BD1067" s="40">
        <f t="shared" si="20"/>
        <v>0</v>
      </c>
      <c r="BE1067" s="40">
        <f t="shared" si="20"/>
        <v>0</v>
      </c>
      <c r="BF1067" s="40">
        <f t="shared" si="20"/>
        <v>0</v>
      </c>
      <c r="BG1067" s="40">
        <f t="shared" si="20"/>
        <v>0</v>
      </c>
      <c r="BH1067" s="40">
        <f t="shared" si="20"/>
        <v>0</v>
      </c>
      <c r="BI1067" s="40">
        <f t="shared" si="20"/>
        <v>0</v>
      </c>
      <c r="BJ1067" s="40">
        <f t="shared" si="20"/>
        <v>0</v>
      </c>
      <c r="BK1067" s="40">
        <f t="shared" si="20"/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 t="shared" ref="AR1120:BK1120" si="21">ROWS(J1118:J1169)-COUNTBLANK(J1118:J1169)</f>
        <v>0</v>
      </c>
      <c r="AS1120" s="40">
        <f t="shared" si="21"/>
        <v>0</v>
      </c>
      <c r="AT1120" s="40">
        <f t="shared" si="21"/>
        <v>0</v>
      </c>
      <c r="AU1120" s="40">
        <f t="shared" si="21"/>
        <v>0</v>
      </c>
      <c r="AV1120" s="40">
        <f t="shared" si="21"/>
        <v>0</v>
      </c>
      <c r="AW1120" s="40">
        <f t="shared" si="21"/>
        <v>0</v>
      </c>
      <c r="AX1120" s="40">
        <f t="shared" si="21"/>
        <v>0</v>
      </c>
      <c r="AY1120" s="40">
        <f t="shared" si="21"/>
        <v>0</v>
      </c>
      <c r="AZ1120" s="40">
        <f t="shared" si="21"/>
        <v>0</v>
      </c>
      <c r="BA1120" s="40">
        <f t="shared" si="21"/>
        <v>0</v>
      </c>
      <c r="BB1120" s="40">
        <f t="shared" si="21"/>
        <v>0</v>
      </c>
      <c r="BC1120" s="40">
        <f t="shared" si="21"/>
        <v>0</v>
      </c>
      <c r="BD1120" s="40">
        <f t="shared" si="21"/>
        <v>0</v>
      </c>
      <c r="BE1120" s="40">
        <f t="shared" si="21"/>
        <v>0</v>
      </c>
      <c r="BF1120" s="40">
        <f t="shared" si="21"/>
        <v>0</v>
      </c>
      <c r="BG1120" s="40">
        <f t="shared" si="21"/>
        <v>0</v>
      </c>
      <c r="BH1120" s="40">
        <f t="shared" si="21"/>
        <v>0</v>
      </c>
      <c r="BI1120" s="40">
        <f t="shared" si="21"/>
        <v>0</v>
      </c>
      <c r="BJ1120" s="40">
        <f t="shared" si="21"/>
        <v>0</v>
      </c>
      <c r="BK1120" s="40">
        <f t="shared" si="21"/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 t="shared" ref="AR1173:BK1173" si="22">ROWS(J1171:J1222)-COUNTBLANK(J1171:J1222)</f>
        <v>0</v>
      </c>
      <c r="AS1173" s="40">
        <f t="shared" si="22"/>
        <v>0</v>
      </c>
      <c r="AT1173" s="40">
        <f t="shared" si="22"/>
        <v>0</v>
      </c>
      <c r="AU1173" s="40">
        <f t="shared" si="22"/>
        <v>0</v>
      </c>
      <c r="AV1173" s="40">
        <f t="shared" si="22"/>
        <v>0</v>
      </c>
      <c r="AW1173" s="40">
        <f t="shared" si="22"/>
        <v>0</v>
      </c>
      <c r="AX1173" s="40">
        <f t="shared" si="22"/>
        <v>0</v>
      </c>
      <c r="AY1173" s="40">
        <f t="shared" si="22"/>
        <v>0</v>
      </c>
      <c r="AZ1173" s="40">
        <f t="shared" si="22"/>
        <v>0</v>
      </c>
      <c r="BA1173" s="40">
        <f t="shared" si="22"/>
        <v>0</v>
      </c>
      <c r="BB1173" s="40">
        <f t="shared" si="22"/>
        <v>0</v>
      </c>
      <c r="BC1173" s="40">
        <f t="shared" si="22"/>
        <v>0</v>
      </c>
      <c r="BD1173" s="40">
        <f t="shared" si="22"/>
        <v>0</v>
      </c>
      <c r="BE1173" s="40">
        <f t="shared" si="22"/>
        <v>0</v>
      </c>
      <c r="BF1173" s="40">
        <f t="shared" si="22"/>
        <v>0</v>
      </c>
      <c r="BG1173" s="40">
        <f t="shared" si="22"/>
        <v>0</v>
      </c>
      <c r="BH1173" s="40">
        <f t="shared" si="22"/>
        <v>0</v>
      </c>
      <c r="BI1173" s="40">
        <f t="shared" si="22"/>
        <v>0</v>
      </c>
      <c r="BJ1173" s="40">
        <f t="shared" si="22"/>
        <v>0</v>
      </c>
      <c r="BK1173" s="40">
        <f t="shared" si="22"/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</row>
    <row r="1185" spans="2:35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</row>
    <row r="1186" spans="2:35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5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5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5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5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5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5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5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5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5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5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5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5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5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5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S03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S03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S03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topLeftCell="DV567" zoomScale="60" zoomScaleNormal="60" workbookViewId="0">
      <selection activeCell="CL598" sqref="CL598"/>
    </sheetView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3" t="s">
        <v>291</v>
      </c>
      <c r="C2" s="453"/>
      <c r="D2" s="453"/>
      <c r="E2" s="453"/>
      <c r="F2" s="453"/>
      <c r="G2" s="453"/>
      <c r="H2" s="453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4" t="s">
        <v>205</v>
      </c>
      <c r="EN2" s="464"/>
      <c r="EO2" s="464"/>
      <c r="EP2" s="464"/>
      <c r="EQ2" s="20"/>
      <c r="ES2" s="461" t="s">
        <v>265</v>
      </c>
      <c r="ET2" s="462"/>
      <c r="EU2" s="463"/>
      <c r="EW2" s="461" t="s">
        <v>266</v>
      </c>
      <c r="EX2" s="462"/>
      <c r="EY2" s="462"/>
      <c r="EZ2" s="462"/>
      <c r="FA2" s="463"/>
    </row>
    <row r="3" spans="2:157" ht="15" customHeight="1" x14ac:dyDescent="0.45">
      <c r="B3" s="30"/>
      <c r="C3" s="454" t="s">
        <v>240</v>
      </c>
      <c r="D3" s="455"/>
      <c r="E3" s="456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57"/>
      <c r="EN84" s="457"/>
      <c r="EO84" s="457"/>
      <c r="EP84" s="457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3" t="s">
        <v>292</v>
      </c>
      <c r="C85" s="453"/>
      <c r="D85" s="453"/>
      <c r="E85" s="453"/>
      <c r="F85" s="453"/>
      <c r="G85" s="453"/>
      <c r="H85" s="453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58" t="s">
        <v>197</v>
      </c>
      <c r="EN85" s="459"/>
      <c r="EO85" s="459"/>
      <c r="EP85" s="460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4" t="s">
        <v>240</v>
      </c>
      <c r="D86" s="455"/>
      <c r="E86" s="456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57"/>
      <c r="EN167" s="457"/>
      <c r="EO167" s="457"/>
      <c r="EP167" s="457"/>
    </row>
    <row r="168" spans="2:147" ht="21" customHeight="1" x14ac:dyDescent="0.45">
      <c r="B168" s="453" t="s">
        <v>293</v>
      </c>
      <c r="C168" s="453"/>
      <c r="D168" s="453"/>
      <c r="E168" s="453"/>
      <c r="F168" s="453"/>
      <c r="G168" s="453"/>
      <c r="H168" s="453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58" t="s">
        <v>198</v>
      </c>
      <c r="EN168" s="459"/>
      <c r="EO168" s="459"/>
      <c r="EP168" s="460"/>
      <c r="EQ168" s="20"/>
    </row>
    <row r="169" spans="2:147" ht="15" customHeight="1" x14ac:dyDescent="0.45">
      <c r="B169" s="30"/>
      <c r="C169" s="454" t="s">
        <v>240</v>
      </c>
      <c r="D169" s="455"/>
      <c r="E169" s="456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>B</v>
      </c>
      <c r="AO169" s="8" t="b">
        <f>IF(AN169&lt;&gt;"",IF(ISNUMBER(SEARCH(AM169,AN169)),TRUE,FALSE),"")</f>
        <v>1</v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>A</v>
      </c>
      <c r="BZ169" s="8" t="b">
        <f>IF(BY169&lt;&gt;"",IF(ISNUMBER(SEARCH(BX169,BY169)),TRUE,FALSE),"")</f>
        <v>1</v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>C</v>
      </c>
      <c r="EK169" s="8" t="b">
        <f>IF(EJ169&lt;&gt;"",IF(ISNUMBER(SEARCH(EI169,EJ169)),TRUE,FALSE),"")</f>
        <v>1</v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>
        <f>IF(ISERROR(MATCH(EM$168,INPUT!C$4:Y$4,0))&lt;&gt;TRUE,MATCH(EM$168,INPUT!C$4:Y$4,0),"")</f>
        <v>1</v>
      </c>
    </row>
    <row r="170" spans="2:147" x14ac:dyDescent="0.45">
      <c r="B170" s="31" t="s">
        <v>181</v>
      </c>
      <c r="C170" s="55">
        <f>COUNTIF(AO169:AO220,"=TRUE")</f>
        <v>22</v>
      </c>
      <c r="D170" s="55">
        <v>52</v>
      </c>
      <c r="E170" s="41" t="str">
        <f>ROUND(C170/D170*100,0)&amp;"%"</f>
        <v>42%</v>
      </c>
      <c r="F170" s="23">
        <f>LOOKUP(COUNTIF(AO169:AO220,TRUE),EM170:EM222,EO170:EO222)*10</f>
        <v>240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>C</v>
      </c>
      <c r="AO170" s="8" t="b">
        <f t="shared" ref="AO170:AO220" si="8">IF(AN170&lt;&gt;"",IF(ISNUMBER(SEARCH(AM170,AN170)),TRUE,FALSE),"")</f>
        <v>1</v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>B</v>
      </c>
      <c r="BZ170" s="8" t="b">
        <f t="shared" ref="BZ170:BZ212" si="9">IF(BY170&lt;&gt;"",IF(ISNUMBER(SEARCH(BX170,BY170)),TRUE,FALSE),"")</f>
        <v>1</v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>B</v>
      </c>
      <c r="EK170" s="8" t="b">
        <f t="shared" ref="EK170:EK233" si="10">IF(EJ170&lt;&gt;"",IF(ISNUMBER(SEARCH(EI170,EJ170)),TRUE,FALSE),"")</f>
        <v>1</v>
      </c>
      <c r="EM170" s="22">
        <v>0</v>
      </c>
      <c r="EN170" s="23">
        <v>200</v>
      </c>
      <c r="EO170" s="23">
        <v>10</v>
      </c>
      <c r="EP170" s="23">
        <v>10</v>
      </c>
      <c r="EQ170" s="8">
        <f>IF(ISERROR(MATCH(EM$168,INPUT!C$4:Y$4,0))&lt;&gt;TRUE,MATCH(EM$168,INPUT!C$4:Y$4,0),"")</f>
        <v>1</v>
      </c>
    </row>
    <row r="171" spans="2:147" x14ac:dyDescent="0.45">
      <c r="B171" s="32" t="s">
        <v>302</v>
      </c>
      <c r="C171" s="55">
        <f>COUNTIF(BZ169:BZ212,"=TRUE")</f>
        <v>24</v>
      </c>
      <c r="D171" s="55">
        <v>44</v>
      </c>
      <c r="E171" s="41" t="str">
        <f>ROUND(C171/D171*100,0)&amp;"%"</f>
        <v>55%</v>
      </c>
      <c r="F171" s="23">
        <f>LOOKUP(COUNTIF(BZ169:BZ212,TRUE),EM170:EM214,EP170:EP214)*10</f>
        <v>260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>D</v>
      </c>
      <c r="AO171" s="8" t="b">
        <f t="shared" si="8"/>
        <v>0</v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>D</v>
      </c>
      <c r="BZ171" s="8" t="b">
        <f t="shared" si="9"/>
        <v>0</v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>B</v>
      </c>
      <c r="EK171" s="8" t="b">
        <f t="shared" si="10"/>
        <v>0</v>
      </c>
      <c r="EM171" s="22">
        <v>1</v>
      </c>
      <c r="EN171" s="23">
        <v>200</v>
      </c>
      <c r="EO171" s="23">
        <v>10</v>
      </c>
      <c r="EP171" s="23">
        <v>10</v>
      </c>
      <c r="EQ171" s="8">
        <f>IF(ISERROR(MATCH(EM$168,INPUT!C$4:Y$4,0))&lt;&gt;TRUE,MATCH(EM$168,INPUT!C$4:Y$4,0),"")</f>
        <v>1</v>
      </c>
    </row>
    <row r="172" spans="2:147" x14ac:dyDescent="0.45">
      <c r="B172" s="32" t="s">
        <v>303</v>
      </c>
      <c r="C172" s="55">
        <f>SUM(C170:C171)</f>
        <v>46</v>
      </c>
      <c r="D172" s="55">
        <f>SUM(D170:D171)</f>
        <v>96</v>
      </c>
      <c r="E172" s="41" t="str">
        <f>ROUND(C172/D172*100,0)&amp;"%"</f>
        <v>48%</v>
      </c>
      <c r="F172" s="23">
        <f>SUM(F170:F171)</f>
        <v>500</v>
      </c>
      <c r="G172" s="23">
        <f>SUM(G170:G171)</f>
        <v>800</v>
      </c>
      <c r="H172" s="25" t="str">
        <f>LOOKUP(F172,EW$4:EW$64,EY$4:EY$64) &amp; "%"</f>
        <v>35%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>B</v>
      </c>
      <c r="AO172" s="8" t="b">
        <f t="shared" si="8"/>
        <v>0</v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>C</v>
      </c>
      <c r="BZ172" s="8" t="b">
        <f t="shared" si="9"/>
        <v>1</v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>C</v>
      </c>
      <c r="EK172" s="8" t="b">
        <f t="shared" si="10"/>
        <v>1</v>
      </c>
      <c r="EM172" s="22">
        <v>2</v>
      </c>
      <c r="EN172" s="23">
        <v>210</v>
      </c>
      <c r="EO172" s="23">
        <v>10</v>
      </c>
      <c r="EP172" s="23">
        <v>10</v>
      </c>
      <c r="EQ172" s="8">
        <f>IF(ISERROR(MATCH(EM$168,INPUT!C$4:Y$4,0))&lt;&gt;TRUE,MATCH(EM$168,INPUT!C$4:Y$4,0),"")</f>
        <v>1</v>
      </c>
    </row>
    <row r="173" spans="2:147" ht="14.65" thickBot="1" x14ac:dyDescent="0.5">
      <c r="B173" s="33" t="s">
        <v>180</v>
      </c>
      <c r="C173" s="56">
        <f>COUNTIF(EK169:EK248,"=TRUE")</f>
        <v>21</v>
      </c>
      <c r="D173" s="56">
        <v>58</v>
      </c>
      <c r="E173" s="41" t="str">
        <f>ROUND(C173/D173*100,0)&amp;"%"</f>
        <v>36%</v>
      </c>
      <c r="F173" s="57">
        <f>LOOKUP(COUNTIF(EK169:EK248,TRUE),EM170:EM228,EN170:EN228)</f>
        <v>470</v>
      </c>
      <c r="G173" s="57">
        <v>800</v>
      </c>
      <c r="H173" s="34" t="str">
        <f>LOOKUP(F173,EW$4:EW$64,FA$4:FA$64) &amp; "%"</f>
        <v>24%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>B</v>
      </c>
      <c r="AO173" s="8" t="b">
        <f t="shared" si="8"/>
        <v>0</v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>B</v>
      </c>
      <c r="BZ173" s="8" t="b">
        <f t="shared" si="9"/>
        <v>0</v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>C</v>
      </c>
      <c r="EK173" s="8" t="b">
        <f t="shared" si="10"/>
        <v>0</v>
      </c>
      <c r="EM173" s="22">
        <v>3</v>
      </c>
      <c r="EN173" s="23">
        <v>230</v>
      </c>
      <c r="EO173" s="23">
        <v>11</v>
      </c>
      <c r="EP173" s="23">
        <v>11</v>
      </c>
      <c r="EQ173" s="8">
        <f>IF(ISERROR(MATCH(EM$168,INPUT!C$4:Y$4,0))&lt;&gt;TRUE,MATCH(EM$168,INPUT!C$4:Y$4,0),"")</f>
        <v>1</v>
      </c>
    </row>
    <row r="174" spans="2:147" ht="15" thickTop="1" thickBot="1" x14ac:dyDescent="0.5">
      <c r="B174" s="35" t="s">
        <v>257</v>
      </c>
      <c r="C174" s="36">
        <f>SUM(C170,C171,C173)</f>
        <v>67</v>
      </c>
      <c r="D174" s="36">
        <f>SUM(D170,D171,D173)</f>
        <v>154</v>
      </c>
      <c r="E174" s="41" t="str">
        <f>ROUND(C174/D174*100,0)&amp;"%"</f>
        <v>44%</v>
      </c>
      <c r="F174" s="37">
        <f>SUM(F170,F171,F173)</f>
        <v>970</v>
      </c>
      <c r="G174" s="54">
        <f>SUM(G170,G171,G173)</f>
        <v>1600</v>
      </c>
      <c r="H174" s="38" t="str">
        <f>LOOKUP(F174,ES$4:ES$124,EU$4:EU$124) &amp; "%"</f>
        <v>29%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>A</v>
      </c>
      <c r="AO174" s="8" t="b">
        <f t="shared" si="8"/>
        <v>1</v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>B</v>
      </c>
      <c r="BZ174" s="8" t="b">
        <f t="shared" si="9"/>
        <v>1</v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>B</v>
      </c>
      <c r="EK174" s="8" t="b">
        <f t="shared" si="10"/>
        <v>0</v>
      </c>
      <c r="EM174" s="22">
        <v>4</v>
      </c>
      <c r="EN174" s="23">
        <v>250</v>
      </c>
      <c r="EO174" s="23">
        <v>12</v>
      </c>
      <c r="EP174" s="23">
        <v>12</v>
      </c>
      <c r="EQ174" s="8">
        <f>IF(ISERROR(MATCH(EM$168,INPUT!C$4:Y$4,0))&lt;&gt;TRUE,MATCH(EM$168,INPUT!C$4:Y$4,0),"")</f>
        <v>1</v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>D?</v>
      </c>
      <c r="AO175" s="8" t="b">
        <f t="shared" si="8"/>
        <v>0</v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>A</v>
      </c>
      <c r="BZ175" s="8" t="b">
        <f t="shared" si="9"/>
        <v>1</v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>D</v>
      </c>
      <c r="EK175" s="8" t="b">
        <f t="shared" si="10"/>
        <v>1</v>
      </c>
      <c r="EM175" s="22">
        <v>5</v>
      </c>
      <c r="EN175" s="23">
        <v>270</v>
      </c>
      <c r="EO175" s="23">
        <v>13</v>
      </c>
      <c r="EP175" s="23">
        <v>13</v>
      </c>
      <c r="EQ175" s="8">
        <f>IF(ISERROR(MATCH(EM$168,INPUT!C$4:Y$4,0))&lt;&gt;TRUE,MATCH(EM$168,INPUT!C$4:Y$4,0),"")</f>
        <v>1</v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>B</v>
      </c>
      <c r="AO176" s="8" t="b">
        <f t="shared" si="8"/>
        <v>1</v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>D</v>
      </c>
      <c r="BZ176" s="8" t="b">
        <f t="shared" si="9"/>
        <v>1</v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>A</v>
      </c>
      <c r="EK176" s="8" t="b">
        <f t="shared" si="10"/>
        <v>0</v>
      </c>
      <c r="EM176" s="22">
        <v>6</v>
      </c>
      <c r="EN176" s="23">
        <v>290</v>
      </c>
      <c r="EO176" s="23">
        <v>14</v>
      </c>
      <c r="EP176" s="23">
        <v>14</v>
      </c>
      <c r="EQ176" s="8">
        <f>IF(ISERROR(MATCH(EM$168,INPUT!C$4:Y$4,0))&lt;&gt;TRUE,MATCH(EM$168,INPUT!C$4:Y$4,0),"")</f>
        <v>1</v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>C</v>
      </c>
      <c r="AO177" s="8" t="b">
        <f t="shared" si="8"/>
        <v>0</v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>C</v>
      </c>
      <c r="BZ177" s="8" t="b">
        <f t="shared" si="9"/>
        <v>1</v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>B</v>
      </c>
      <c r="EK177" s="8" t="b">
        <f t="shared" si="10"/>
        <v>1</v>
      </c>
      <c r="EM177" s="22">
        <v>7</v>
      </c>
      <c r="EN177" s="23">
        <v>300</v>
      </c>
      <c r="EO177" s="23">
        <v>14</v>
      </c>
      <c r="EP177" s="23">
        <v>15</v>
      </c>
      <c r="EQ177" s="8">
        <f>IF(ISERROR(MATCH(EM$168,INPUT!C$4:Y$4,0))&lt;&gt;TRUE,MATCH(EM$168,INPUT!C$4:Y$4,0),"")</f>
        <v>1</v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>C</v>
      </c>
      <c r="AO178" s="8" t="b">
        <f t="shared" si="8"/>
        <v>0</v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>C</v>
      </c>
      <c r="BZ178" s="8" t="b">
        <f t="shared" si="9"/>
        <v>1</v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>C</v>
      </c>
      <c r="EK178" s="8" t="b">
        <f t="shared" si="10"/>
        <v>0</v>
      </c>
      <c r="EM178" s="22">
        <v>8</v>
      </c>
      <c r="EN178" s="23">
        <v>320</v>
      </c>
      <c r="EO178" s="23">
        <v>15</v>
      </c>
      <c r="EP178" s="23">
        <v>15</v>
      </c>
      <c r="EQ178" s="8">
        <f>IF(ISERROR(MATCH(EM$168,INPUT!C$4:Y$4,0))&lt;&gt;TRUE,MATCH(EM$168,INPUT!C$4:Y$4,0),"")</f>
        <v>1</v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>D</v>
      </c>
      <c r="AO179" s="8" t="b">
        <f t="shared" si="8"/>
        <v>0</v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>B</v>
      </c>
      <c r="BZ179" s="8" t="b">
        <f t="shared" si="9"/>
        <v>1</v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>D</v>
      </c>
      <c r="EK179" s="8" t="b">
        <f t="shared" si="10"/>
        <v>0</v>
      </c>
      <c r="EM179" s="22">
        <v>9</v>
      </c>
      <c r="EN179" s="23">
        <v>330</v>
      </c>
      <c r="EO179" s="23">
        <v>16</v>
      </c>
      <c r="EP179" s="23">
        <v>16</v>
      </c>
      <c r="EQ179" s="8">
        <f>IF(ISERROR(MATCH(EM$168,INPUT!C$4:Y$4,0))&lt;&gt;TRUE,MATCH(EM$168,INPUT!C$4:Y$4,0),"")</f>
        <v>1</v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>C</v>
      </c>
      <c r="AO180" s="8" t="b">
        <f t="shared" si="8"/>
        <v>1</v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>A</v>
      </c>
      <c r="BZ180" s="8" t="b">
        <f t="shared" si="9"/>
        <v>1</v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>D</v>
      </c>
      <c r="EK180" s="8" t="b">
        <f t="shared" si="10"/>
        <v>1</v>
      </c>
      <c r="EM180" s="22">
        <v>10</v>
      </c>
      <c r="EN180" s="23">
        <v>340</v>
      </c>
      <c r="EO180" s="23">
        <v>17</v>
      </c>
      <c r="EP180" s="23">
        <v>17</v>
      </c>
      <c r="EQ180" s="8">
        <f>IF(ISERROR(MATCH(EM$168,INPUT!C$4:Y$4,0))&lt;&gt;TRUE,MATCH(EM$168,INPUT!C$4:Y$4,0),"")</f>
        <v>1</v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>C</v>
      </c>
      <c r="AO181" s="8" t="b">
        <f t="shared" si="8"/>
        <v>0</v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>D</v>
      </c>
      <c r="BZ181" s="8" t="b">
        <f t="shared" si="9"/>
        <v>0</v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>A</v>
      </c>
      <c r="EK181" s="8" t="b">
        <f t="shared" si="10"/>
        <v>0</v>
      </c>
      <c r="EM181" s="22">
        <v>11</v>
      </c>
      <c r="EN181" s="23">
        <v>360</v>
      </c>
      <c r="EO181" s="23">
        <v>17</v>
      </c>
      <c r="EP181" s="23">
        <v>18</v>
      </c>
      <c r="EQ181" s="8">
        <f>IF(ISERROR(MATCH(EM$168,INPUT!C$4:Y$4,0))&lt;&gt;TRUE,MATCH(EM$168,INPUT!C$4:Y$4,0),"")</f>
        <v>1</v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>C</v>
      </c>
      <c r="AO182" s="8" t="b">
        <f t="shared" si="8"/>
        <v>0</v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>D</v>
      </c>
      <c r="BZ182" s="8" t="b">
        <f t="shared" si="9"/>
        <v>1</v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>A</v>
      </c>
      <c r="EK182" s="8" t="b">
        <f t="shared" si="10"/>
        <v>1</v>
      </c>
      <c r="EM182" s="22">
        <v>12</v>
      </c>
      <c r="EN182" s="23">
        <v>370</v>
      </c>
      <c r="EO182" s="23">
        <v>18</v>
      </c>
      <c r="EP182" s="23">
        <v>19</v>
      </c>
      <c r="EQ182" s="8">
        <f>IF(ISERROR(MATCH(EM$168,INPUT!C$4:Y$4,0))&lt;&gt;TRUE,MATCH(EM$168,INPUT!C$4:Y$4,0),"")</f>
        <v>1</v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>B</v>
      </c>
      <c r="AO183" s="8" t="b">
        <f t="shared" si="8"/>
        <v>1</v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>B</v>
      </c>
      <c r="BZ183" s="8" t="b">
        <f t="shared" si="9"/>
        <v>1</v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>B</v>
      </c>
      <c r="EK183" s="8" t="b">
        <f t="shared" si="10"/>
        <v>0</v>
      </c>
      <c r="EM183" s="22">
        <v>13</v>
      </c>
      <c r="EN183" s="23">
        <v>380</v>
      </c>
      <c r="EO183" s="23">
        <v>19</v>
      </c>
      <c r="EP183" s="23">
        <v>19</v>
      </c>
      <c r="EQ183" s="8">
        <f>IF(ISERROR(MATCH(EM$168,INPUT!C$4:Y$4,0))&lt;&gt;TRUE,MATCH(EM$168,INPUT!C$4:Y$4,0),"")</f>
        <v>1</v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>D</v>
      </c>
      <c r="AO184" s="8" t="b">
        <f t="shared" si="8"/>
        <v>0</v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>C</v>
      </c>
      <c r="BZ184" s="8" t="b">
        <f t="shared" si="9"/>
        <v>1</v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>D</v>
      </c>
      <c r="EK184" s="8" t="b">
        <f t="shared" si="10"/>
        <v>0</v>
      </c>
      <c r="EM184" s="22">
        <v>14</v>
      </c>
      <c r="EN184" s="23">
        <v>390</v>
      </c>
      <c r="EO184" s="23">
        <v>19</v>
      </c>
      <c r="EP184" s="24">
        <v>20</v>
      </c>
      <c r="EQ184" s="8">
        <f>IF(ISERROR(MATCH(EM$168,INPUT!C$4:Y$4,0))&lt;&gt;TRUE,MATCH(EM$168,INPUT!C$4:Y$4,0),"")</f>
        <v>1</v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>B</v>
      </c>
      <c r="AO185" s="8" t="b">
        <f t="shared" si="8"/>
        <v>1</v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>A</v>
      </c>
      <c r="BZ185" s="8" t="b">
        <f t="shared" si="9"/>
        <v>0</v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>D</v>
      </c>
      <c r="EK185" s="8" t="b">
        <f t="shared" si="10"/>
        <v>0</v>
      </c>
      <c r="EM185" s="22">
        <v>15</v>
      </c>
      <c r="EN185" s="23">
        <v>400</v>
      </c>
      <c r="EO185" s="23">
        <v>20</v>
      </c>
      <c r="EP185" s="23">
        <v>21</v>
      </c>
      <c r="EQ185" s="8">
        <f>IF(ISERROR(MATCH(EM$168,INPUT!C$4:Y$4,0))&lt;&gt;TRUE,MATCH(EM$168,INPUT!C$4:Y$4,0),"")</f>
        <v>1</v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>B</v>
      </c>
      <c r="AO186" s="8" t="b">
        <f t="shared" si="8"/>
        <v>1</v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>B</v>
      </c>
      <c r="BZ186" s="8" t="b">
        <f t="shared" si="9"/>
        <v>1</v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>C</v>
      </c>
      <c r="EK186" s="8" t="b">
        <f t="shared" si="10"/>
        <v>0</v>
      </c>
      <c r="EM186" s="22">
        <v>16</v>
      </c>
      <c r="EN186" s="23">
        <v>420</v>
      </c>
      <c r="EO186" s="23">
        <v>21</v>
      </c>
      <c r="EP186" s="23">
        <v>22</v>
      </c>
      <c r="EQ186" s="8">
        <f>IF(ISERROR(MATCH(EM$168,INPUT!C$4:Y$4,0))&lt;&gt;TRUE,MATCH(EM$168,INPUT!C$4:Y$4,0),"")</f>
        <v>1</v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>A</v>
      </c>
      <c r="AO187" s="8" t="b">
        <f t="shared" si="8"/>
        <v>1</v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>A</v>
      </c>
      <c r="BZ187" s="8" t="b">
        <f t="shared" si="9"/>
        <v>0</v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>B</v>
      </c>
      <c r="EK187" s="8" t="b">
        <f t="shared" si="10"/>
        <v>0</v>
      </c>
      <c r="EM187" s="22">
        <v>17</v>
      </c>
      <c r="EN187" s="23">
        <v>430</v>
      </c>
      <c r="EO187" s="23">
        <v>21</v>
      </c>
      <c r="EP187" s="23">
        <v>22</v>
      </c>
      <c r="EQ187" s="8">
        <f>IF(ISERROR(MATCH(EM$168,INPUT!C$4:Y$4,0))&lt;&gt;TRUE,MATCH(EM$168,INPUT!C$4:Y$4,0),"")</f>
        <v>1</v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>A</v>
      </c>
      <c r="AO188" s="8" t="b">
        <f t="shared" si="8"/>
        <v>1</v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>B</v>
      </c>
      <c r="BZ188" s="8" t="b">
        <f t="shared" si="9"/>
        <v>0</v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>D</v>
      </c>
      <c r="EK188" s="8" t="b">
        <f t="shared" si="10"/>
        <v>0</v>
      </c>
      <c r="EM188" s="22">
        <v>18</v>
      </c>
      <c r="EN188" s="23">
        <v>440</v>
      </c>
      <c r="EO188" s="23">
        <v>22</v>
      </c>
      <c r="EP188" s="23">
        <v>23</v>
      </c>
      <c r="EQ188" s="8">
        <f>IF(ISERROR(MATCH(EM$168,INPUT!C$4:Y$4,0))&lt;&gt;TRUE,MATCH(EM$168,INPUT!C$4:Y$4,0),"")</f>
        <v>1</v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>D?</v>
      </c>
      <c r="AO189" s="8" t="b">
        <f t="shared" si="8"/>
        <v>1</v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>A</v>
      </c>
      <c r="BZ189" s="8" t="b">
        <f t="shared" si="9"/>
        <v>0</v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>C</v>
      </c>
      <c r="EK189" s="8" t="b">
        <f t="shared" si="10"/>
        <v>1</v>
      </c>
      <c r="EM189" s="22">
        <v>19</v>
      </c>
      <c r="EN189" s="23">
        <v>450</v>
      </c>
      <c r="EO189" s="23">
        <v>22</v>
      </c>
      <c r="EP189" s="23">
        <v>24</v>
      </c>
      <c r="EQ189" s="8">
        <f>IF(ISERROR(MATCH(EM$168,INPUT!C$4:Y$4,0))&lt;&gt;TRUE,MATCH(EM$168,INPUT!C$4:Y$4,0),"")</f>
        <v>1</v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>A</v>
      </c>
      <c r="AO190" s="8" t="b">
        <f t="shared" si="8"/>
        <v>1</v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>C</v>
      </c>
      <c r="BZ190" s="8" t="b">
        <f t="shared" si="9"/>
        <v>0</v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>D</v>
      </c>
      <c r="EK190" s="8" t="b">
        <f t="shared" si="10"/>
        <v>0</v>
      </c>
      <c r="EM190" s="22">
        <v>20</v>
      </c>
      <c r="EN190" s="23">
        <v>460</v>
      </c>
      <c r="EO190" s="23">
        <v>23</v>
      </c>
      <c r="EP190" s="23">
        <v>24</v>
      </c>
      <c r="EQ190" s="8">
        <f>IF(ISERROR(MATCH(EM$168,INPUT!C$4:Y$4,0))&lt;&gt;TRUE,MATCH(EM$168,INPUT!C$4:Y$4,0),"")</f>
        <v>1</v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>A</v>
      </c>
      <c r="AO191" s="8" t="b">
        <f t="shared" si="8"/>
        <v>1</v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>B</v>
      </c>
      <c r="BZ191" s="8" t="b">
        <f t="shared" si="9"/>
        <v>0</v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>A</v>
      </c>
      <c r="EK191" s="8" t="b">
        <f t="shared" si="10"/>
        <v>0</v>
      </c>
      <c r="EM191" s="22">
        <v>21</v>
      </c>
      <c r="EN191" s="23">
        <v>470</v>
      </c>
      <c r="EO191" s="23">
        <v>24</v>
      </c>
      <c r="EP191" s="23">
        <v>25</v>
      </c>
      <c r="EQ191" s="8">
        <f>IF(ISERROR(MATCH(EM$168,INPUT!C$4:Y$4,0))&lt;&gt;TRUE,MATCH(EM$168,INPUT!C$4:Y$4,0),"")</f>
        <v>1</v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>B</v>
      </c>
      <c r="AO192" s="8" t="b">
        <f t="shared" si="8"/>
        <v>1</v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>D</v>
      </c>
      <c r="BZ192" s="8" t="b">
        <f t="shared" si="9"/>
        <v>1</v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>B</v>
      </c>
      <c r="EK192" s="8" t="b">
        <f t="shared" si="10"/>
        <v>0</v>
      </c>
      <c r="EM192" s="22">
        <v>22</v>
      </c>
      <c r="EN192" s="23">
        <v>480</v>
      </c>
      <c r="EO192" s="23">
        <v>24</v>
      </c>
      <c r="EP192" s="23">
        <v>25</v>
      </c>
      <c r="EQ192" s="8">
        <f>IF(ISERROR(MATCH(EM$168,INPUT!C$4:Y$4,0))&lt;&gt;TRUE,MATCH(EM$168,INPUT!C$4:Y$4,0),"")</f>
        <v>1</v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>A</v>
      </c>
      <c r="AO193" s="8" t="b">
        <f t="shared" si="8"/>
        <v>0</v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>C</v>
      </c>
      <c r="BZ193" s="8" t="b">
        <f t="shared" si="9"/>
        <v>0</v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>A</v>
      </c>
      <c r="EK193" s="8" t="b">
        <f t="shared" si="10"/>
        <v>0</v>
      </c>
      <c r="EM193" s="22">
        <v>23</v>
      </c>
      <c r="EN193" s="23">
        <v>490</v>
      </c>
      <c r="EO193" s="23">
        <v>25</v>
      </c>
      <c r="EP193" s="23">
        <v>26</v>
      </c>
      <c r="EQ193" s="8">
        <f>IF(ISERROR(MATCH(EM$168,INPUT!C$4:Y$4,0))&lt;&gt;TRUE,MATCH(EM$168,INPUT!C$4:Y$4,0),"")</f>
        <v>1</v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>C</v>
      </c>
      <c r="AO194" s="8" t="b">
        <f t="shared" si="8"/>
        <v>1</v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>A</v>
      </c>
      <c r="BZ194" s="8" t="b">
        <f t="shared" si="9"/>
        <v>1</v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>C</v>
      </c>
      <c r="EK194" s="8" t="b">
        <f t="shared" si="10"/>
        <v>1</v>
      </c>
      <c r="EM194" s="22">
        <v>24</v>
      </c>
      <c r="EN194" s="23">
        <v>500</v>
      </c>
      <c r="EO194" s="23">
        <v>25</v>
      </c>
      <c r="EP194" s="23">
        <v>26</v>
      </c>
      <c r="EQ194" s="8">
        <f>IF(ISERROR(MATCH(EM$168,INPUT!C$4:Y$4,0))&lt;&gt;TRUE,MATCH(EM$168,INPUT!C$4:Y$4,0),"")</f>
        <v>1</v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>B</v>
      </c>
      <c r="AO195" s="8" t="b">
        <f t="shared" si="8"/>
        <v>1</v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>D</v>
      </c>
      <c r="BZ195" s="8" t="b">
        <f t="shared" si="9"/>
        <v>1</v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>B</v>
      </c>
      <c r="EK195" s="8" t="b">
        <f t="shared" si="10"/>
        <v>0</v>
      </c>
      <c r="EM195" s="22">
        <v>25</v>
      </c>
      <c r="EN195" s="23">
        <v>510</v>
      </c>
      <c r="EO195" s="23">
        <v>26</v>
      </c>
      <c r="EP195" s="23">
        <v>27</v>
      </c>
      <c r="EQ195" s="8">
        <f>IF(ISERROR(MATCH(EM$168,INPUT!C$4:Y$4,0))&lt;&gt;TRUE,MATCH(EM$168,INPUT!C$4:Y$4,0),"")</f>
        <v>1</v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>B</v>
      </c>
      <c r="AO196" s="8" t="b">
        <f t="shared" si="8"/>
        <v>1</v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>B</v>
      </c>
      <c r="BZ196" s="8" t="b">
        <f t="shared" si="9"/>
        <v>1</v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>D</v>
      </c>
      <c r="EK196" s="8" t="b">
        <f t="shared" si="10"/>
        <v>1</v>
      </c>
      <c r="EM196" s="22">
        <v>26</v>
      </c>
      <c r="EN196" s="23">
        <v>530</v>
      </c>
      <c r="EO196" s="23">
        <v>26</v>
      </c>
      <c r="EP196" s="23">
        <v>27</v>
      </c>
      <c r="EQ196" s="8">
        <f>IF(ISERROR(MATCH(EM$168,INPUT!C$4:Y$4,0))&lt;&gt;TRUE,MATCH(EM$168,INPUT!C$4:Y$4,0),"")</f>
        <v>1</v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>C</v>
      </c>
      <c r="AO197" s="8" t="b">
        <f t="shared" si="8"/>
        <v>0</v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>A</v>
      </c>
      <c r="BZ197" s="8" t="b">
        <f t="shared" si="9"/>
        <v>0</v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>A</v>
      </c>
      <c r="EK197" s="8" t="b">
        <f t="shared" si="10"/>
        <v>1</v>
      </c>
      <c r="EM197" s="22">
        <v>27</v>
      </c>
      <c r="EN197" s="23">
        <v>540</v>
      </c>
      <c r="EO197" s="23">
        <v>27</v>
      </c>
      <c r="EP197" s="23">
        <v>28</v>
      </c>
      <c r="EQ197" s="8">
        <f>IF(ISERROR(MATCH(EM$168,INPUT!C$4:Y$4,0))&lt;&gt;TRUE,MATCH(EM$168,INPUT!C$4:Y$4,0),"")</f>
        <v>1</v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>B</v>
      </c>
      <c r="AO198" s="8" t="b">
        <f t="shared" si="8"/>
        <v>0</v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>D</v>
      </c>
      <c r="BZ198" s="8" t="b">
        <f t="shared" si="9"/>
        <v>0</v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>A</v>
      </c>
      <c r="EK198" s="8" t="b">
        <f t="shared" si="10"/>
        <v>1</v>
      </c>
      <c r="EM198" s="22">
        <v>28</v>
      </c>
      <c r="EN198" s="23">
        <v>550</v>
      </c>
      <c r="EO198" s="23">
        <v>27</v>
      </c>
      <c r="EP198" s="23">
        <v>29</v>
      </c>
      <c r="EQ198" s="8">
        <f>IF(ISERROR(MATCH(EM$168,INPUT!C$4:Y$4,0))&lt;&gt;TRUE,MATCH(EM$168,INPUT!C$4:Y$4,0),"")</f>
        <v>1</v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>B</v>
      </c>
      <c r="AO199" s="8" t="b">
        <f t="shared" si="8"/>
        <v>1</v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>B</v>
      </c>
      <c r="BZ199" s="8" t="b">
        <f t="shared" si="9"/>
        <v>0</v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>
        <f>IF(SAT!$EQ199&lt;&gt;"",IF(INDEX(INPUT!C164:Y164,SAT!$EQ199)&lt;&gt;"",INDEX(INPUT!C164:Y164,SAT!$EQ199),""),"")</f>
        <v>5</v>
      </c>
      <c r="EK199" s="8" t="b">
        <f>IF(EJ199&lt;&gt;"",
  IF(ISNUMBER(VALUE(SUBSTITUTE(EJ199,CHAR(63),""))),
  IF(OR(VALUE(SUBSTITUTE(EJ199,CHAR(63),""))=4,VALUE(SUBSTITUTE(EJ199,CHAR(63),""))=5),TRUE,FALSE),FALSE),"")</f>
        <v>1</v>
      </c>
      <c r="EM199" s="22">
        <v>29</v>
      </c>
      <c r="EN199" s="23">
        <v>560</v>
      </c>
      <c r="EO199" s="23">
        <v>28</v>
      </c>
      <c r="EP199" s="23">
        <v>29</v>
      </c>
      <c r="EQ199" s="8">
        <f>IF(ISERROR(MATCH(EM$168,INPUT!C$4:Y$4,0))&lt;&gt;TRUE,MATCH(EM$168,INPUT!C$4:Y$4,0),"")</f>
        <v>1</v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>D</v>
      </c>
      <c r="AO200" s="8" t="b">
        <f t="shared" si="8"/>
        <v>0</v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>C</v>
      </c>
      <c r="BZ200" s="8" t="b">
        <f t="shared" si="9"/>
        <v>0</v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>
        <f>IF(SAT!$EQ200&lt;&gt;"",IF(INDEX(INPUT!C165:Y165,SAT!$EQ200)&lt;&gt;"",INDEX(INPUT!C165:Y165,SAT!$EQ200),""),"")</f>
        <v>58.6</v>
      </c>
      <c r="EK200" s="8" t="b">
        <f>IF(EJ200&lt;&gt;"",
  IF(ISNUMBER(VALUE(SUBSTITUTE(EJ200,CHAR(63),""))),
  IF(VALUE(SUBSTITUTE(EJ200,CHAR(63),""))=59,TRUE,FALSE),FALSE),"")</f>
        <v>0</v>
      </c>
      <c r="EM200" s="22">
        <v>30</v>
      </c>
      <c r="EN200" s="23">
        <v>570</v>
      </c>
      <c r="EO200" s="23">
        <v>28</v>
      </c>
      <c r="EP200" s="23">
        <v>30</v>
      </c>
      <c r="EQ200" s="8">
        <f>IF(ISERROR(MATCH(EM$168,INPUT!C$4:Y$4,0))&lt;&gt;TRUE,MATCH(EM$168,INPUT!C$4:Y$4,0),"")</f>
        <v>1</v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>A</v>
      </c>
      <c r="AO201" s="8" t="b">
        <f t="shared" si="8"/>
        <v>0</v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>C</v>
      </c>
      <c r="BZ201" s="8" t="b">
        <f t="shared" si="9"/>
        <v>1</v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>
        <f>IF(SAT!$EQ201&lt;&gt;"",IF(INDEX(INPUT!C166:Y166,SAT!$EQ201)&lt;&gt;"",INDEX(INPUT!C166:Y166,SAT!$EQ201),""),"")</f>
        <v>9</v>
      </c>
      <c r="EK201" s="8" t="b">
        <f>IF(EJ201&lt;&gt;"",
  IF(ISNUMBER(VALUE(SUBSTITUTE(EJ201,CHAR(63),""))),
  IF(VALUE(SUBSTITUTE(EJ201,CHAR(63),""))=9,TRUE,FALSE),FALSE),"")</f>
        <v>1</v>
      </c>
      <c r="EM201" s="22">
        <v>31</v>
      </c>
      <c r="EN201" s="23">
        <v>580</v>
      </c>
      <c r="EO201" s="23">
        <v>29</v>
      </c>
      <c r="EP201" s="23">
        <v>30</v>
      </c>
      <c r="EQ201" s="8">
        <f>IF(ISERROR(MATCH(EM$168,INPUT!C$4:Y$4,0))&lt;&gt;TRUE,MATCH(EM$168,INPUT!C$4:Y$4,0),"")</f>
        <v>1</v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>D</v>
      </c>
      <c r="AO202" s="8" t="b">
        <f t="shared" si="8"/>
        <v>1</v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>B</v>
      </c>
      <c r="BZ202" s="8" t="b">
        <f t="shared" si="9"/>
        <v>0</v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>
        <f>IF(SAT!$EQ202&lt;&gt;"",IF(INDEX(INPUT!C167:Y167,SAT!$EQ202)&lt;&gt;"",INDEX(INPUT!C167:Y167,SAT!$EQ202),""),"")</f>
        <v>0.42857099999999998</v>
      </c>
      <c r="EK202" s="8" t="b">
        <f>IF(EJ202&lt;&gt;"",
  IF(ISNUMBER(VALUE(SUBSTITUTE(EJ202,CHAR(63),""))),
  IF(VALUE(SUBSTITUTE(EJ202,CHAR(63),""))=0.6,TRUE,FALSE),FALSE),"")</f>
        <v>0</v>
      </c>
      <c r="EM202" s="22">
        <v>32</v>
      </c>
      <c r="EN202" s="23">
        <v>580</v>
      </c>
      <c r="EO202" s="23">
        <v>29</v>
      </c>
      <c r="EP202" s="23">
        <v>31</v>
      </c>
      <c r="EQ202" s="8">
        <f>IF(ISERROR(MATCH(EM$168,INPUT!C$4:Y$4,0))&lt;&gt;TRUE,MATCH(EM$168,INPUT!C$4:Y$4,0),"")</f>
        <v>1</v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>A</v>
      </c>
      <c r="AO203" s="8" t="b">
        <f t="shared" si="8"/>
        <v>0</v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>A</v>
      </c>
      <c r="BZ203" s="8" t="b">
        <f t="shared" si="9"/>
        <v>0</v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>
        <f>IF(SAT!$EQ203&lt;&gt;"",IF(INDEX(INPUT!C168:Y168,SAT!$EQ203)&lt;&gt;"",INDEX(INPUT!C168:Y168,SAT!$EQ203),""),"")</f>
        <v>65</v>
      </c>
      <c r="EK203" s="8" t="b">
        <f>IF(EJ203&lt;&gt;"",
  IF(ISNUMBER(VALUE(SUBSTITUTE(EJ203,CHAR(63),""))),
  IF(VALUE(SUBSTITUTE(EJ203,CHAR(63),""))=50,TRUE,FALSE),FALSE),"")</f>
        <v>0</v>
      </c>
      <c r="EM203" s="22">
        <v>33</v>
      </c>
      <c r="EN203" s="23">
        <v>590</v>
      </c>
      <c r="EO203" s="23">
        <v>29</v>
      </c>
      <c r="EP203" s="23">
        <v>32</v>
      </c>
      <c r="EQ203" s="8">
        <f>IF(ISERROR(MATCH(EM$168,INPUT!C$4:Y$4,0))&lt;&gt;TRUE,MATCH(EM$168,INPUT!C$4:Y$4,0),"")</f>
        <v>1</v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>B</v>
      </c>
      <c r="AO204" s="8" t="b">
        <f t="shared" si="8"/>
        <v>0</v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>C</v>
      </c>
      <c r="BZ204" s="8" t="b">
        <f t="shared" si="9"/>
        <v>1</v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>
        <f>IF(SAT!$EQ204&lt;&gt;"",IF(INDEX(INPUT!C169:Y169,SAT!$EQ204)&lt;&gt;"",INDEX(INPUT!C169:Y169,SAT!$EQ204),""),"")</f>
        <v>36</v>
      </c>
      <c r="EK204" s="8" t="b">
        <f>IF(EJ204&lt;&gt;"",
  IF(ISNUMBER(VALUE(SUBSTITUTE(EJ204,CHAR(63),""))),
  IF(VALUE(SUBSTITUTE(EJ204,CHAR(63),""))=750,TRUE,FALSE),FALSE),"")</f>
        <v>0</v>
      </c>
      <c r="EM204" s="22">
        <v>34</v>
      </c>
      <c r="EN204" s="23">
        <v>600</v>
      </c>
      <c r="EO204" s="23">
        <v>30</v>
      </c>
      <c r="EP204" s="23">
        <v>33</v>
      </c>
      <c r="EQ204" s="8">
        <f>IF(ISERROR(MATCH(EM$168,INPUT!C$4:Y$4,0))&lt;&gt;TRUE,MATCH(EM$168,INPUT!C$4:Y$4,0),"")</f>
        <v>1</v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>A</v>
      </c>
      <c r="AO205" s="8" t="b">
        <f t="shared" si="8"/>
        <v>0</v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>B</v>
      </c>
      <c r="BZ205" s="8" t="b">
        <f t="shared" si="9"/>
        <v>0</v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>
        <f>IF(SAT!$EQ205&lt;&gt;"",IF(INDEX(INPUT!C170:Y170,SAT!$EQ205)&lt;&gt;"",INDEX(INPUT!C170:Y170,SAT!$EQ205),""),"")</f>
        <v>12</v>
      </c>
      <c r="EK205" s="8" t="b">
        <f>IF(EJ205&lt;&gt;"",
  IF(ISNUMBER(VALUE(SUBSTITUTE(EJ205,CHAR(63),""))),
  IF(VALUE(SUBSTITUTE(EJ205,CHAR(63),""))=7,TRUE,FALSE),FALSE),"")</f>
        <v>0</v>
      </c>
      <c r="EM205" s="22">
        <v>35</v>
      </c>
      <c r="EN205" s="23">
        <v>610</v>
      </c>
      <c r="EO205" s="24">
        <v>30</v>
      </c>
      <c r="EP205" s="23">
        <v>33</v>
      </c>
      <c r="EQ205" s="8">
        <f>IF(ISERROR(MATCH(EM$168,INPUT!C$4:Y$4,0))&lt;&gt;TRUE,MATCH(EM$168,INPUT!C$4:Y$4,0),"")</f>
        <v>1</v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>A?</v>
      </c>
      <c r="AO206" s="8" t="b">
        <f t="shared" si="8"/>
        <v>0</v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>B</v>
      </c>
      <c r="BZ206" s="8" t="b">
        <f t="shared" si="9"/>
        <v>0</v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>
        <f>IF(SAT!$EQ206&lt;&gt;"",IF(INDEX(INPUT!C171:Y171,SAT!$EQ206)&lt;&gt;"",INDEX(INPUT!C171:Y171,SAT!$EQ206),""),"")</f>
        <v>22.6</v>
      </c>
      <c r="EK206" s="8" t="b">
        <f>IF(EJ206&lt;&gt;"",
  IF(ISNUMBER(VALUE(SUBSTITUTE(EJ206,CHAR(63),""))),
  IF(VALUE(SUBSTITUTE(EJ206,CHAR(63),""))=60,TRUE,FALSE),FALSE),"")</f>
        <v>0</v>
      </c>
      <c r="EM206" s="22">
        <v>36</v>
      </c>
      <c r="EN206" s="23">
        <v>620</v>
      </c>
      <c r="EO206" s="23">
        <v>31</v>
      </c>
      <c r="EP206" s="23">
        <v>34</v>
      </c>
      <c r="EQ206" s="8">
        <f>IF(ISERROR(MATCH(EM$168,INPUT!C$4:Y$4,0))&lt;&gt;TRUE,MATCH(EM$168,INPUT!C$4:Y$4,0),"")</f>
        <v>1</v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>B</v>
      </c>
      <c r="AO207" s="8" t="b">
        <f t="shared" si="8"/>
        <v>0</v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>C</v>
      </c>
      <c r="BZ207" s="8" t="b">
        <f t="shared" si="9"/>
        <v>1</v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>
        <f>IF(ISERROR(MATCH(EM$168,INPUT!C$4:Y$4,0))&lt;&gt;TRUE,MATCH(EM$168,INPUT!C$4:Y$4,0),"")</f>
        <v>1</v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>C</v>
      </c>
      <c r="AO208" s="8" t="b">
        <f t="shared" si="8"/>
        <v>0</v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>B</v>
      </c>
      <c r="BZ208" s="8" t="b">
        <f t="shared" si="9"/>
        <v>1</v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>
        <f>IF(ISERROR(MATCH(EM$168,INPUT!C$4:Y$4,0))&lt;&gt;TRUE,MATCH(EM$168,INPUT!C$4:Y$4,0),"")</f>
        <v>1</v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>A</v>
      </c>
      <c r="AO209" s="8" t="b">
        <f t="shared" si="8"/>
        <v>1</v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>B</v>
      </c>
      <c r="BZ209" s="8" t="b">
        <f t="shared" si="9"/>
        <v>0</v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>
        <f>IF(ISERROR(MATCH(EM$168,INPUT!C$4:Y$4,0))&lt;&gt;TRUE,MATCH(EM$168,INPUT!C$4:Y$4,0),"")</f>
        <v>1</v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>A?</v>
      </c>
      <c r="AO210" s="8" t="b">
        <f t="shared" si="8"/>
        <v>0</v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>C</v>
      </c>
      <c r="BZ210" s="8" t="b">
        <f t="shared" si="9"/>
        <v>0</v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>
        <f>IF(ISERROR(MATCH(EM$168,INPUT!C$4:Y$4,0))&lt;&gt;TRUE,MATCH(EM$168,INPUT!C$4:Y$4,0),"")</f>
        <v>1</v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>D</v>
      </c>
      <c r="AO211" s="8" t="b">
        <f t="shared" si="8"/>
        <v>0</v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>D</v>
      </c>
      <c r="BZ211" s="8" t="b">
        <f t="shared" si="9"/>
        <v>1</v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>
        <f>IF(ISERROR(MATCH(EM$168,INPUT!C$4:Y$4,0))&lt;&gt;TRUE,MATCH(EM$168,INPUT!C$4:Y$4,0),"")</f>
        <v>1</v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>B</v>
      </c>
      <c r="AO212" s="8" t="b">
        <f t="shared" si="8"/>
        <v>0</v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>D</v>
      </c>
      <c r="BZ212" s="8" t="b">
        <f t="shared" si="9"/>
        <v>1</v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>
        <f>IF(ISERROR(MATCH(EM$168,INPUT!C$4:Y$4,0))&lt;&gt;TRUE,MATCH(EM$168,INPUT!C$4:Y$4,0),"")</f>
        <v>1</v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>C</v>
      </c>
      <c r="AO213" s="8" t="b">
        <f t="shared" si="8"/>
        <v>0</v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>
        <f>IF(ISERROR(MATCH(EM$168,INPUT!C$4:Y$4,0))&lt;&gt;TRUE,MATCH(EM$168,INPUT!C$4:Y$4,0),"")</f>
        <v>1</v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>D</v>
      </c>
      <c r="AO214" s="8" t="b">
        <f t="shared" si="8"/>
        <v>0</v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>
        <f>IF(ISERROR(MATCH(EM$168,INPUT!C$4:Y$4,0))&lt;&gt;TRUE,MATCH(EM$168,INPUT!C$4:Y$4,0),"")</f>
        <v>1</v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>D</v>
      </c>
      <c r="AO215" s="8" t="b">
        <f t="shared" si="8"/>
        <v>0</v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>
        <f>IF(ISERROR(MATCH(EM$168,INPUT!C$4:Y$4,0))&lt;&gt;TRUE,MATCH(EM$168,INPUT!C$4:Y$4,0),"")</f>
        <v>1</v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>C?</v>
      </c>
      <c r="AO216" s="8" t="b">
        <f t="shared" si="8"/>
        <v>0</v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>
        <f>IF(ISERROR(MATCH(EM$168,INPUT!C$4:Y$4,0))&lt;&gt;TRUE,MATCH(EM$168,INPUT!C$4:Y$4,0),"")</f>
        <v>1</v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>C</v>
      </c>
      <c r="AO217" s="8" t="b">
        <f t="shared" si="8"/>
        <v>0</v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>
        <f>IF(ISERROR(MATCH(EM$168,INPUT!C$4:Y$4,0))&lt;&gt;TRUE,MATCH(EM$168,INPUT!C$4:Y$4,0),"")</f>
        <v>1</v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>B</v>
      </c>
      <c r="AO218" s="8" t="b">
        <f t="shared" si="8"/>
        <v>1</v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>
        <f>IF(ISERROR(MATCH(EM$168,INPUT!C$4:Y$4,0))&lt;&gt;TRUE,MATCH(EM$168,INPUT!C$4:Y$4,0),"")</f>
        <v>1</v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>D</v>
      </c>
      <c r="AO219" s="8" t="b">
        <f t="shared" si="8"/>
        <v>1</v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>
        <f>IF(ISERROR(MATCH(EM$168,INPUT!C$4:Y$4,0))&lt;&gt;TRUE,MATCH(EM$168,INPUT!C$4:Y$4,0),"")</f>
        <v>1</v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>A</v>
      </c>
      <c r="AO220" s="8" t="b">
        <f t="shared" si="8"/>
        <v>0</v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>
        <f>IF(ISERROR(MATCH(EM$168,INPUT!C$4:Y$4,0))&lt;&gt;TRUE,MATCH(EM$168,INPUT!C$4:Y$4,0),"")</f>
        <v>1</v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>
        <f>IF(ISERROR(MATCH(EM$168,INPUT!C$4:Y$4,0))&lt;&gt;TRUE,MATCH(EM$168,INPUT!C$4:Y$4,0),"")</f>
        <v>1</v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>
        <f>IF(ISERROR(MATCH(EM$168,INPUT!C$4:Y$4,0))&lt;&gt;TRUE,MATCH(EM$168,INPUT!C$4:Y$4,0),"")</f>
        <v>1</v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>
        <f>IF(ISERROR(MATCH(EM$168,INPUT!C$4:Y$4,0))&lt;&gt;TRUE,MATCH(EM$168,INPUT!C$4:Y$4,0),"")</f>
        <v>1</v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>
        <f>IF(ISERROR(MATCH(EM$168,INPUT!C$4:Y$4,0))&lt;&gt;TRUE,MATCH(EM$168,INPUT!C$4:Y$4,0),"")</f>
        <v>1</v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>
        <f>IF(ISERROR(MATCH(EM$168,INPUT!C$4:Y$4,0))&lt;&gt;TRUE,MATCH(EM$168,INPUT!C$4:Y$4,0),"")</f>
        <v>1</v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>
        <f>IF(ISERROR(MATCH(EM$168,INPUT!C$4:Y$4,0))&lt;&gt;TRUE,MATCH(EM$168,INPUT!C$4:Y$4,0),"")</f>
        <v>1</v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>
        <f>IF(ISERROR(MATCH(EM$168,INPUT!C$4:Y$4,0))&lt;&gt;TRUE,MATCH(EM$168,INPUT!C$4:Y$4,0),"")</f>
        <v>1</v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>
        <f>IF(ISERROR(MATCH(EM$168,INPUT!C$4:Y$4,0))&lt;&gt;TRUE,MATCH(EM$168,INPUT!C$4:Y$4,0),"")</f>
        <v>1</v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>C</v>
      </c>
      <c r="EK229" s="8" t="b">
        <f t="shared" si="10"/>
        <v>1</v>
      </c>
      <c r="EQ229" s="8">
        <f>IF(ISERROR(MATCH(EM$168,INPUT!C$4:Y$4,0))&lt;&gt;TRUE,MATCH(EM$168,INPUT!C$4:Y$4,0),"")</f>
        <v>1</v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>D</v>
      </c>
      <c r="EK230" s="8" t="b">
        <f t="shared" si="10"/>
        <v>1</v>
      </c>
      <c r="EQ230" s="8">
        <f>IF(ISERROR(MATCH(EM$168,INPUT!C$4:Y$4,0))&lt;&gt;TRUE,MATCH(EM$168,INPUT!C$4:Y$4,0),"")</f>
        <v>1</v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>D</v>
      </c>
      <c r="EK231" s="8" t="b">
        <f t="shared" si="10"/>
        <v>1</v>
      </c>
      <c r="EQ231" s="8">
        <f>IF(ISERROR(MATCH(EM$168,INPUT!C$4:Y$4,0))&lt;&gt;TRUE,MATCH(EM$168,INPUT!C$4:Y$4,0),"")</f>
        <v>1</v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>C</v>
      </c>
      <c r="EK232" s="8" t="b">
        <f t="shared" si="10"/>
        <v>0</v>
      </c>
      <c r="EQ232" s="8">
        <f>IF(ISERROR(MATCH(EM$168,INPUT!C$4:Y$4,0))&lt;&gt;TRUE,MATCH(EM$168,INPUT!C$4:Y$4,0),"")</f>
        <v>1</v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>A</v>
      </c>
      <c r="EK233" s="8" t="b">
        <f t="shared" si="10"/>
        <v>0</v>
      </c>
      <c r="EQ233" s="8">
        <f>IF(ISERROR(MATCH(EM$168,INPUT!C$4:Y$4,0))&lt;&gt;TRUE,MATCH(EM$168,INPUT!C$4:Y$4,0),"")</f>
        <v>1</v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>C?</v>
      </c>
      <c r="EK234" s="8" t="b">
        <f t="shared" ref="EK234:EK243" si="11">IF(EJ234&lt;&gt;"",IF(ISNUMBER(SEARCH(EI234,EJ234)),TRUE,FALSE),"")</f>
        <v>1</v>
      </c>
      <c r="EQ234" s="8">
        <f>IF(ISERROR(MATCH(EM$168,INPUT!C$4:Y$4,0))&lt;&gt;TRUE,MATCH(EM$168,INPUT!C$4:Y$4,0),"")</f>
        <v>1</v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>B</v>
      </c>
      <c r="EK235" s="8" t="b">
        <f t="shared" si="11"/>
        <v>0</v>
      </c>
      <c r="EQ235" s="8">
        <f>IF(ISERROR(MATCH(EM$168,INPUT!C$4:Y$4,0))&lt;&gt;TRUE,MATCH(EM$168,INPUT!C$4:Y$4,0),"")</f>
        <v>1</v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>A</v>
      </c>
      <c r="EK236" s="8" t="b">
        <f t="shared" si="11"/>
        <v>1</v>
      </c>
      <c r="EQ236" s="8">
        <f>IF(ISERROR(MATCH(EM$168,INPUT!C$4:Y$4,0))&lt;&gt;TRUE,MATCH(EM$168,INPUT!C$4:Y$4,0),"")</f>
        <v>1</v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>B</v>
      </c>
      <c r="EK237" s="8" t="b">
        <f t="shared" si="11"/>
        <v>0</v>
      </c>
      <c r="EQ237" s="8">
        <f>IF(ISERROR(MATCH(EM$168,INPUT!C$4:Y$4,0))&lt;&gt;TRUE,MATCH(EM$168,INPUT!C$4:Y$4,0),"")</f>
        <v>1</v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>C</v>
      </c>
      <c r="EK238" s="8" t="b">
        <f t="shared" si="11"/>
        <v>0</v>
      </c>
      <c r="EQ238" s="8">
        <f>IF(ISERROR(MATCH(EM$168,INPUT!C$4:Y$4,0))&lt;&gt;TRUE,MATCH(EM$168,INPUT!C$4:Y$4,0),"")</f>
        <v>1</v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>B</v>
      </c>
      <c r="EK239" s="8" t="b">
        <f t="shared" si="11"/>
        <v>1</v>
      </c>
      <c r="EQ239" s="8">
        <f>IF(ISERROR(MATCH(EM$168,INPUT!C$4:Y$4,0))&lt;&gt;TRUE,MATCH(EM$168,INPUT!C$4:Y$4,0),"")</f>
        <v>1</v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>C</v>
      </c>
      <c r="EK240" s="8" t="b">
        <f t="shared" si="11"/>
        <v>0</v>
      </c>
      <c r="EQ240" s="8">
        <f>IF(ISERROR(MATCH(EM$168,INPUT!C$4:Y$4,0))&lt;&gt;TRUE,MATCH(EM$168,INPUT!C$4:Y$4,0),"")</f>
        <v>1</v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>D</v>
      </c>
      <c r="EK241" s="8" t="b">
        <f t="shared" si="11"/>
        <v>0</v>
      </c>
      <c r="EQ241" s="8">
        <f>IF(ISERROR(MATCH(EM$168,INPUT!C$4:Y$4,0))&lt;&gt;TRUE,MATCH(EM$168,INPUT!C$4:Y$4,0),"")</f>
        <v>1</v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>D</v>
      </c>
      <c r="EK242" s="8" t="b">
        <f t="shared" si="11"/>
        <v>0</v>
      </c>
      <c r="EQ242" s="8">
        <f>IF(ISERROR(MATCH(EM$168,INPUT!C$4:Y$4,0))&lt;&gt;TRUE,MATCH(EM$168,INPUT!C$4:Y$4,0),"")</f>
        <v>1</v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>A</v>
      </c>
      <c r="EK243" s="8" t="b">
        <f t="shared" si="11"/>
        <v>0</v>
      </c>
      <c r="EQ243" s="8">
        <f>IF(ISERROR(MATCH(EM$168,INPUT!C$4:Y$4,0))&lt;&gt;TRUE,MATCH(EM$168,INPUT!C$4:Y$4,0),"")</f>
        <v>1</v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>
        <f>IF(SAT!$EQ244&lt;&gt;"",IF(INDEX(INPUT!C209:Y209,SAT!$EQ244)&lt;&gt;"",INDEX(INPUT!C209:Y209,SAT!$EQ244),""),"")</f>
        <v>1</v>
      </c>
      <c r="EK244" s="8" t="b">
        <f>IF(EJ244&lt;&gt;"",
  IF(ISNUMBER(VALUE(SUBSTITUTE(EJ244,CHAR(63),""))),
  IF(OR(VALUE(SUBSTITUTE(EJ244,CHAR(63),""))=1,VALUE(SUBSTITUTE(EJ244,CHAR(63),""))=2),TRUE,FALSE),FALSE),"")</f>
        <v>1</v>
      </c>
      <c r="EQ244" s="8">
        <f>IF(ISERROR(MATCH(EM$168,INPUT!C$4:Y$4,0))&lt;&gt;TRUE,MATCH(EM$168,INPUT!C$4:Y$4,0),"")</f>
        <v>1</v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>
        <f>IF(SAT!$EQ245&lt;&gt;"",IF(INDEX(INPUT!C210:Y210,SAT!$EQ245)&lt;&gt;"",INDEX(INPUT!C210:Y210,SAT!$EQ245),""),"")</f>
        <v>3</v>
      </c>
      <c r="EK245" s="8" t="b">
        <f>IF(EJ245&lt;&gt;"",
  IF(ISNUMBER(VALUE(SUBSTITUTE(EJ245,CHAR(63),""))),
  IF(VALUE(SUBSTITUTE(EJ245,CHAR(63),""))=2,TRUE,FALSE),FALSE),"")</f>
        <v>0</v>
      </c>
      <c r="EQ245" s="8">
        <f>IF(ISERROR(MATCH(EM$168,INPUT!C$4:Y$4,0))&lt;&gt;TRUE,MATCH(EM$168,INPUT!C$4:Y$4,0),"")</f>
        <v>1</v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>
        <f>IF(SAT!$EQ246&lt;&gt;"",IF(INDEX(INPUT!C211:Y211,SAT!$EQ246)&lt;&gt;"",INDEX(INPUT!C211:Y211,SAT!$EQ246),""),"")</f>
        <v>75</v>
      </c>
      <c r="EK246" s="8" t="b">
        <f>IF(EJ246&lt;&gt;"",
  IF(ISNUMBER(VALUE(SUBSTITUTE(EJ246,CHAR(63),""))),
  IF(VALUE(SUBSTITUTE(EJ246,CHAR(63),""))=105,TRUE,FALSE),FALSE),"")</f>
        <v>0</v>
      </c>
      <c r="EQ246" s="8">
        <f>IF(ISERROR(MATCH(EM$168,INPUT!C$4:Y$4,0))&lt;&gt;TRUE,MATCH(EM$168,INPUT!C$4:Y$4,0),"")</f>
        <v>1</v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>
        <f>IF(SAT!$EQ247&lt;&gt;"",IF(INDEX(INPUT!C212:Y212,SAT!$EQ247)&lt;&gt;"",INDEX(INPUT!C212:Y212,SAT!$EQ247),""),"")</f>
        <v>120</v>
      </c>
      <c r="EK247" s="8" t="b">
        <f>IF(EJ247&lt;&gt;"",
  IF(ISNUMBER(VALUE(SUBSTITUTE(EJ247,CHAR(63),""))),
  IF(VALUE(SUBSTITUTE(EJ247,CHAR(63),""))=370,TRUE,FALSE),FLASE),"")</f>
        <v>0</v>
      </c>
      <c r="EQ247" s="8">
        <f>IF(ISERROR(MATCH(EM$168,INPUT!C$4:Y$4,0))&lt;&gt;TRUE,MATCH(EM$168,INPUT!C$4:Y$4,0),"")</f>
        <v>1</v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>
        <f>IF(SAT!$EQ248&lt;&gt;"",IF(INDEX(INPUT!C213:Y213,SAT!$EQ248)&lt;&gt;"",INDEX(INPUT!C213:Y213,SAT!$EQ248),""),"")</f>
        <v>6.3</v>
      </c>
      <c r="EK248" s="8" t="b">
        <f>IF(EJ248&lt;&gt;"",
  IF(ISNUMBER(VALUE(SUBSTITUTE(EJ248,CHAR(63),""))),
  IF(VALUE(SUBSTITUTE(EJ248,CHAR(63),""))=0.6,TRUE,FALSE),FALSE),"")</f>
        <v>0</v>
      </c>
      <c r="EQ248" s="8">
        <f>IF(ISERROR(MATCH(EM$168,INPUT!C$4:Y$4,0))&lt;&gt;TRUE,MATCH(EM$168,INPUT!C$4:Y$4,0),"")</f>
        <v>1</v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57"/>
      <c r="EN250" s="457"/>
      <c r="EO250" s="457"/>
      <c r="EP250" s="457"/>
    </row>
    <row r="251" spans="2:147" ht="21" customHeight="1" x14ac:dyDescent="0.45">
      <c r="B251" s="453" t="s">
        <v>294</v>
      </c>
      <c r="C251" s="453"/>
      <c r="D251" s="453"/>
      <c r="E251" s="453"/>
      <c r="F251" s="453"/>
      <c r="G251" s="453"/>
      <c r="H251" s="453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58" t="s">
        <v>199</v>
      </c>
      <c r="EN251" s="459"/>
      <c r="EO251" s="459"/>
      <c r="EP251" s="460"/>
      <c r="EQ251" s="20"/>
    </row>
    <row r="252" spans="2:147" ht="15" customHeight="1" x14ac:dyDescent="0.45">
      <c r="B252" s="30"/>
      <c r="C252" s="454" t="s">
        <v>240</v>
      </c>
      <c r="D252" s="455"/>
      <c r="E252" s="456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57"/>
      <c r="EN333" s="457"/>
      <c r="EO333" s="457"/>
      <c r="EP333" s="457"/>
    </row>
    <row r="334" spans="2:147" ht="21" customHeight="1" x14ac:dyDescent="0.45">
      <c r="B334" s="453" t="s">
        <v>295</v>
      </c>
      <c r="C334" s="453"/>
      <c r="D334" s="453"/>
      <c r="E334" s="453"/>
      <c r="F334" s="453"/>
      <c r="G334" s="453"/>
      <c r="H334" s="453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58" t="s">
        <v>206</v>
      </c>
      <c r="EN334" s="459"/>
      <c r="EO334" s="459"/>
      <c r="EP334" s="460"/>
      <c r="EQ334" s="20"/>
    </row>
    <row r="335" spans="2:147" ht="15" customHeight="1" x14ac:dyDescent="0.45">
      <c r="B335" s="30"/>
      <c r="C335" s="454" t="s">
        <v>240</v>
      </c>
      <c r="D335" s="455"/>
      <c r="E335" s="456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0</v>
      </c>
      <c r="G338" s="23">
        <f>SUM(G336:G337)</f>
        <v>800</v>
      </c>
      <c r="H338" s="25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0</v>
      </c>
      <c r="G339" s="57">
        <v>800</v>
      </c>
      <c r="H339" s="34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1600</v>
      </c>
      <c r="H340" s="38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/>
      <c r="EO385" s="23"/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/>
      <c r="EO386" s="23"/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/>
      <c r="EO387" s="23"/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/>
      <c r="EO388" s="23"/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/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/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/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/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/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/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57"/>
      <c r="EN416" s="457"/>
      <c r="EO416" s="457"/>
      <c r="EP416" s="457"/>
    </row>
    <row r="417" spans="2:147" ht="21" customHeight="1" x14ac:dyDescent="0.45">
      <c r="B417" s="453" t="s">
        <v>296</v>
      </c>
      <c r="C417" s="453"/>
      <c r="D417" s="453"/>
      <c r="E417" s="453"/>
      <c r="F417" s="453"/>
      <c r="G417" s="453"/>
      <c r="H417" s="453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58" t="s">
        <v>207</v>
      </c>
      <c r="EN417" s="459"/>
      <c r="EO417" s="459"/>
      <c r="EP417" s="460"/>
      <c r="EQ417" s="20"/>
    </row>
    <row r="418" spans="2:147" ht="15" customHeight="1" x14ac:dyDescent="0.45">
      <c r="B418" s="30"/>
      <c r="C418" s="454" t="s">
        <v>240</v>
      </c>
      <c r="D418" s="455"/>
      <c r="E418" s="456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57"/>
      <c r="EN499" s="457"/>
      <c r="EO499" s="457"/>
      <c r="EP499" s="457"/>
    </row>
    <row r="500" spans="2:147" ht="21" customHeight="1" x14ac:dyDescent="0.45">
      <c r="B500" s="453" t="s">
        <v>297</v>
      </c>
      <c r="C500" s="453"/>
      <c r="D500" s="453"/>
      <c r="E500" s="453"/>
      <c r="F500" s="453"/>
      <c r="G500" s="453"/>
      <c r="H500" s="453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58" t="s">
        <v>209</v>
      </c>
      <c r="EN500" s="459"/>
      <c r="EO500" s="459"/>
      <c r="EP500" s="460"/>
      <c r="EQ500" s="20"/>
    </row>
    <row r="501" spans="2:147" ht="15" customHeight="1" x14ac:dyDescent="0.45">
      <c r="B501" s="30"/>
      <c r="C501" s="454" t="s">
        <v>240</v>
      </c>
      <c r="D501" s="455"/>
      <c r="E501" s="456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57"/>
      <c r="EN582" s="457"/>
      <c r="EO582" s="457"/>
      <c r="EP582" s="457"/>
    </row>
    <row r="583" spans="2:147" ht="21" customHeight="1" x14ac:dyDescent="0.45">
      <c r="B583" s="453" t="s">
        <v>298</v>
      </c>
      <c r="C583" s="453"/>
      <c r="D583" s="453"/>
      <c r="E583" s="453"/>
      <c r="F583" s="453"/>
      <c r="G583" s="453"/>
      <c r="H583" s="453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58" t="s">
        <v>202</v>
      </c>
      <c r="EN583" s="459"/>
      <c r="EO583" s="459"/>
      <c r="EP583" s="460"/>
      <c r="EQ583" s="20"/>
    </row>
    <row r="584" spans="2:147" ht="15" customHeight="1" x14ac:dyDescent="0.45">
      <c r="B584" s="30"/>
      <c r="C584" s="454" t="s">
        <v>240</v>
      </c>
      <c r="D584" s="455"/>
      <c r="E584" s="456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3" t="s">
        <v>304</v>
      </c>
      <c r="C2" s="453"/>
      <c r="D2" s="453"/>
      <c r="E2" s="453"/>
      <c r="F2" s="453"/>
      <c r="G2" s="453"/>
      <c r="H2" s="453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4" t="s">
        <v>204</v>
      </c>
      <c r="EN2" s="464"/>
      <c r="EO2" s="464"/>
      <c r="EP2" s="464"/>
      <c r="EQ2" s="20"/>
      <c r="ES2" s="465" t="s">
        <v>263</v>
      </c>
      <c r="ET2" s="465"/>
      <c r="EU2" s="45"/>
      <c r="EV2" s="453" t="s">
        <v>264</v>
      </c>
      <c r="EW2" s="453"/>
      <c r="EX2" s="453"/>
    </row>
    <row r="3" spans="2:154" ht="15" customHeight="1" x14ac:dyDescent="0.45">
      <c r="B3" s="30"/>
      <c r="C3" s="454" t="s">
        <v>240</v>
      </c>
      <c r="D3" s="455"/>
      <c r="E3" s="456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57"/>
      <c r="EN84" s="457"/>
      <c r="EO84" s="457"/>
      <c r="EP84" s="457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3" t="s">
        <v>305</v>
      </c>
      <c r="C85" s="453"/>
      <c r="D85" s="453"/>
      <c r="E85" s="453"/>
      <c r="F85" s="453"/>
      <c r="G85" s="453"/>
      <c r="H85" s="453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66" t="s">
        <v>203</v>
      </c>
      <c r="EN85" s="467"/>
      <c r="EO85" s="467"/>
      <c r="EP85" s="468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4" t="s">
        <v>240</v>
      </c>
      <c r="D86" s="455"/>
      <c r="E86" s="456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57"/>
      <c r="EN167" s="457"/>
      <c r="EO167" s="457"/>
      <c r="EP167" s="457"/>
    </row>
    <row r="168" spans="2:147" ht="21" customHeight="1" x14ac:dyDescent="0.45">
      <c r="B168" s="453" t="s">
        <v>306</v>
      </c>
      <c r="C168" s="453"/>
      <c r="D168" s="453"/>
      <c r="E168" s="453"/>
      <c r="F168" s="453"/>
      <c r="G168" s="453"/>
      <c r="H168" s="453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66" t="s">
        <v>211</v>
      </c>
      <c r="EN168" s="467"/>
      <c r="EO168" s="467"/>
      <c r="EP168" s="468"/>
      <c r="EQ168" s="20"/>
    </row>
    <row r="169" spans="2:147" ht="15" customHeight="1" x14ac:dyDescent="0.45">
      <c r="B169" s="30"/>
      <c r="C169" s="454" t="s">
        <v>240</v>
      </c>
      <c r="D169" s="455"/>
      <c r="E169" s="456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57"/>
      <c r="EN250" s="457"/>
      <c r="EO250" s="457"/>
      <c r="EP250" s="457"/>
    </row>
    <row r="251" spans="2:147" ht="21" customHeight="1" x14ac:dyDescent="0.45">
      <c r="B251" s="453" t="s">
        <v>308</v>
      </c>
      <c r="C251" s="453"/>
      <c r="D251" s="453"/>
      <c r="E251" s="453"/>
      <c r="F251" s="453"/>
      <c r="G251" s="453"/>
      <c r="H251" s="453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66" t="s">
        <v>212</v>
      </c>
      <c r="EN251" s="467"/>
      <c r="EO251" s="467"/>
      <c r="EP251" s="468"/>
      <c r="EQ251" s="20"/>
    </row>
    <row r="252" spans="2:147" ht="15" customHeight="1" x14ac:dyDescent="0.45">
      <c r="B252" s="30"/>
      <c r="C252" s="454" t="s">
        <v>240</v>
      </c>
      <c r="D252" s="455"/>
      <c r="E252" s="456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57"/>
      <c r="EN333" s="457"/>
      <c r="EO333" s="457"/>
      <c r="EP333" s="457"/>
    </row>
    <row r="334" spans="2:147" ht="21" customHeight="1" x14ac:dyDescent="0.45">
      <c r="B334" s="453" t="s">
        <v>307</v>
      </c>
      <c r="C334" s="453"/>
      <c r="D334" s="453"/>
      <c r="E334" s="453"/>
      <c r="F334" s="453"/>
      <c r="G334" s="453"/>
      <c r="H334" s="453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66" t="s">
        <v>218</v>
      </c>
      <c r="EN334" s="467"/>
      <c r="EO334" s="467"/>
      <c r="EP334" s="468"/>
      <c r="EQ334" s="20"/>
    </row>
    <row r="335" spans="2:147" ht="15" customHeight="1" x14ac:dyDescent="0.45">
      <c r="B335" s="30"/>
      <c r="C335" s="454" t="s">
        <v>240</v>
      </c>
      <c r="D335" s="455"/>
      <c r="E335" s="456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topLeftCell="EX420" zoomScale="60" zoomScaleNormal="60" workbookViewId="0">
      <selection activeCell="FM445" sqref="FM445"/>
    </sheetView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3" t="s">
        <v>625</v>
      </c>
      <c r="C2" s="474"/>
      <c r="D2" s="474"/>
      <c r="E2" s="474"/>
      <c r="F2" s="474"/>
      <c r="G2" s="474"/>
      <c r="H2" s="475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66" t="s">
        <v>201</v>
      </c>
      <c r="FR2" s="467"/>
      <c r="FS2" s="467"/>
      <c r="FT2" s="467"/>
      <c r="FU2" s="468"/>
      <c r="FV2" s="20"/>
      <c r="FX2" s="469" t="s">
        <v>266</v>
      </c>
      <c r="FY2" s="470"/>
      <c r="FZ2" s="470"/>
      <c r="GA2" s="470"/>
      <c r="GB2" s="470"/>
      <c r="GC2" s="471"/>
    </row>
    <row r="3" spans="2:185" ht="15" customHeight="1" x14ac:dyDescent="0.45">
      <c r="B3" s="30"/>
      <c r="C3" s="454" t="s">
        <v>240</v>
      </c>
      <c r="D3" s="455"/>
      <c r="E3" s="456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57"/>
      <c r="FS84" s="457"/>
      <c r="FT84" s="457"/>
      <c r="FU84" s="457"/>
    </row>
    <row r="85" spans="2:178" ht="21" customHeight="1" x14ac:dyDescent="0.45">
      <c r="B85" s="453" t="s">
        <v>301</v>
      </c>
      <c r="C85" s="453"/>
      <c r="D85" s="453"/>
      <c r="E85" s="453"/>
      <c r="F85" s="453"/>
      <c r="G85" s="453"/>
      <c r="H85" s="453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66" t="s">
        <v>200</v>
      </c>
      <c r="FR85" s="467"/>
      <c r="FS85" s="467"/>
      <c r="FT85" s="467"/>
      <c r="FU85" s="468"/>
      <c r="FV85" s="20"/>
    </row>
    <row r="86" spans="2:178" ht="15" customHeight="1" x14ac:dyDescent="0.45">
      <c r="B86" s="30"/>
      <c r="C86" s="454" t="s">
        <v>240</v>
      </c>
      <c r="D86" s="455"/>
      <c r="E86" s="456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57"/>
      <c r="FS167" s="457"/>
      <c r="FT167" s="457"/>
      <c r="FU167" s="457"/>
    </row>
    <row r="168" spans="2:178" ht="21" customHeight="1" x14ac:dyDescent="0.45">
      <c r="B168" s="453" t="s">
        <v>632</v>
      </c>
      <c r="C168" s="453"/>
      <c r="D168" s="453"/>
      <c r="E168" s="453"/>
      <c r="F168" s="453"/>
      <c r="G168" s="453"/>
      <c r="H168" s="453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66" t="s">
        <v>208</v>
      </c>
      <c r="FR168" s="467"/>
      <c r="FS168" s="467"/>
      <c r="FT168" s="467"/>
      <c r="FU168" s="468"/>
      <c r="FV168" s="20"/>
    </row>
    <row r="169" spans="2:178" ht="15" customHeight="1" x14ac:dyDescent="0.45">
      <c r="B169" s="30"/>
      <c r="C169" s="454" t="s">
        <v>240</v>
      </c>
      <c r="D169" s="455"/>
      <c r="E169" s="456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57"/>
      <c r="FS250" s="457"/>
      <c r="FT250" s="457"/>
      <c r="FU250" s="457"/>
    </row>
    <row r="251" spans="2:178" ht="21" customHeight="1" x14ac:dyDescent="0.45">
      <c r="B251" s="453" t="s">
        <v>309</v>
      </c>
      <c r="C251" s="453"/>
      <c r="D251" s="453"/>
      <c r="E251" s="453"/>
      <c r="F251" s="453"/>
      <c r="G251" s="453"/>
      <c r="H251" s="453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66" t="s">
        <v>210</v>
      </c>
      <c r="FR251" s="467"/>
      <c r="FS251" s="467"/>
      <c r="FT251" s="467"/>
      <c r="FU251" s="468"/>
      <c r="FV251" s="20"/>
    </row>
    <row r="252" spans="2:178" ht="15" customHeight="1" x14ac:dyDescent="0.45">
      <c r="B252" s="30"/>
      <c r="C252" s="454" t="s">
        <v>240</v>
      </c>
      <c r="D252" s="455"/>
      <c r="E252" s="456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57"/>
      <c r="FS333" s="457"/>
      <c r="FT333" s="457"/>
      <c r="FU333" s="457"/>
    </row>
    <row r="334" spans="2:178" ht="21" customHeight="1" x14ac:dyDescent="0.45">
      <c r="B334" s="453" t="s">
        <v>310</v>
      </c>
      <c r="C334" s="453"/>
      <c r="D334" s="453"/>
      <c r="E334" s="453"/>
      <c r="F334" s="453"/>
      <c r="G334" s="453"/>
      <c r="H334" s="453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66" t="s">
        <v>213</v>
      </c>
      <c r="FR334" s="467"/>
      <c r="FS334" s="467"/>
      <c r="FT334" s="467"/>
      <c r="FU334" s="468"/>
      <c r="FV334" s="20"/>
    </row>
    <row r="335" spans="2:178" ht="15" customHeight="1" x14ac:dyDescent="0.45">
      <c r="B335" s="30"/>
      <c r="C335" s="454" t="s">
        <v>240</v>
      </c>
      <c r="D335" s="455"/>
      <c r="E335" s="456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57"/>
      <c r="FS416" s="457"/>
      <c r="FT416" s="457"/>
      <c r="FU416" s="457"/>
    </row>
    <row r="417" spans="2:178" ht="21" customHeight="1" x14ac:dyDescent="0.45">
      <c r="B417" s="472" t="str">
        <f>"Dec 2016"</f>
        <v>Dec 2016</v>
      </c>
      <c r="C417" s="453"/>
      <c r="D417" s="453"/>
      <c r="E417" s="453"/>
      <c r="F417" s="453"/>
      <c r="G417" s="453"/>
      <c r="H417" s="453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66" t="s">
        <v>214</v>
      </c>
      <c r="FR417" s="467"/>
      <c r="FS417" s="467"/>
      <c r="FT417" s="467"/>
      <c r="FU417" s="468"/>
      <c r="FV417" s="20"/>
    </row>
    <row r="418" spans="2:178" ht="15" customHeight="1" x14ac:dyDescent="0.45">
      <c r="B418" s="30"/>
      <c r="C418" s="454" t="s">
        <v>240</v>
      </c>
      <c r="D418" s="455"/>
      <c r="E418" s="456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 t="str">
        <f>IF(ISERROR(MATCH(FQ$417,INPUT!C$4:Y$4,0))&lt;&gt;TRUE,MATCH(FQ$417,INPUT!C$4:Y$4,0),"")</f>
        <v/>
      </c>
    </row>
    <row r="419" spans="2:178" x14ac:dyDescent="0.45">
      <c r="B419" s="31" t="s">
        <v>255</v>
      </c>
      <c r="C419" s="55">
        <f>COUNTIF(BZ418:BZ492,"=TRUE")</f>
        <v>0</v>
      </c>
      <c r="D419" s="55">
        <v>75</v>
      </c>
      <c r="E419" s="41" t="str">
        <f>ROUND(C419/D419*100,0)&amp;"%"</f>
        <v>0%</v>
      </c>
      <c r="F419" s="23">
        <f>LOOKUP(COUNTIF(BZ418:BZ492,TRUE),FQ419:FQ494,FR419:FR494)</f>
        <v>1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2" t="s">
        <v>180</v>
      </c>
      <c r="C420" s="55">
        <f>COUNTIF(EK418:EK477,"=TRUE")</f>
        <v>0</v>
      </c>
      <c r="D420" s="55">
        <v>60</v>
      </c>
      <c r="E420" s="41" t="str">
        <f>ROUND(C420/D420*100,0)&amp;"%"</f>
        <v>0%</v>
      </c>
      <c r="F420" s="23">
        <f>LOOKUP(COUNTIF(EK418:EK477,TRUE),FQ419:FQ479,FS419:FS479)</f>
        <v>1</v>
      </c>
      <c r="G420" s="23">
        <v>36</v>
      </c>
      <c r="H420" s="25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2" t="s">
        <v>181</v>
      </c>
      <c r="C421" s="55">
        <f>COUNTIF(AO418:AO457,"=TRUE")</f>
        <v>0</v>
      </c>
      <c r="D421" s="55">
        <v>40</v>
      </c>
      <c r="E421" s="41" t="str">
        <f>ROUND(C421/D421*100,0)&amp;"%"</f>
        <v>0%</v>
      </c>
      <c r="F421" s="23">
        <f>LOOKUP(COUNTIF(AO418:AO457,TRUE),FQ419:FQ459,FT419:FT459)</f>
        <v>1</v>
      </c>
      <c r="G421" s="23">
        <v>36</v>
      </c>
      <c r="H421" s="25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3" t="s">
        <v>256</v>
      </c>
      <c r="C422" s="56">
        <f>COUNTIF(FO418:FO457,"=TRUE")</f>
        <v>0</v>
      </c>
      <c r="D422" s="56">
        <v>40</v>
      </c>
      <c r="E422" s="41" t="str">
        <f>ROUND(C422/D422*100,0)&amp;"%"</f>
        <v>0%</v>
      </c>
      <c r="F422" s="57">
        <f>LOOKUP(COUNTIF(FO418:FO457,TRUE),FQ419:FQ459,FU419:FU459)</f>
        <v>1</v>
      </c>
      <c r="G422" s="57">
        <v>36</v>
      </c>
      <c r="H422" s="25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5" t="s">
        <v>257</v>
      </c>
      <c r="C423" s="36">
        <f>SUM(C419:C422)</f>
        <v>0</v>
      </c>
      <c r="D423" s="36">
        <f>SUM(D419:D422)</f>
        <v>215</v>
      </c>
      <c r="E423" s="41" t="str">
        <f>ROUND(C423/D423*100,0)&amp;"%"</f>
        <v>0%</v>
      </c>
      <c r="F423" s="37">
        <f>ROUND(AVERAGE(F419:F422),0)</f>
        <v>1</v>
      </c>
      <c r="G423" s="54">
        <v>36</v>
      </c>
      <c r="H423" s="38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163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159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2">
        <v>41</v>
      </c>
      <c r="FR460" s="23">
        <v>18</v>
      </c>
      <c r="FS460" s="23">
        <v>26</v>
      </c>
      <c r="FT460" s="23"/>
      <c r="FU460" s="23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2">
        <v>42</v>
      </c>
      <c r="FR461" s="23">
        <v>18</v>
      </c>
      <c r="FS461" s="23">
        <v>26</v>
      </c>
      <c r="FT461" s="23"/>
      <c r="FU461" s="23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2">
        <v>43</v>
      </c>
      <c r="FR462" s="23">
        <v>19</v>
      </c>
      <c r="FS462" s="23">
        <v>27</v>
      </c>
      <c r="FT462" s="23"/>
      <c r="FU462" s="23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2">
        <v>44</v>
      </c>
      <c r="FR463" s="23">
        <v>19</v>
      </c>
      <c r="FS463" s="23">
        <v>27</v>
      </c>
      <c r="FT463" s="23"/>
      <c r="FU463" s="23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2">
        <v>45</v>
      </c>
      <c r="FR464" s="23">
        <v>20</v>
      </c>
      <c r="FS464" s="23">
        <v>28</v>
      </c>
      <c r="FT464" s="23"/>
      <c r="FU464" s="23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2">
        <v>46</v>
      </c>
      <c r="FR465" s="23">
        <v>20</v>
      </c>
      <c r="FS465" s="23">
        <v>28</v>
      </c>
      <c r="FT465" s="23"/>
      <c r="FU465" s="23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2">
        <v>47</v>
      </c>
      <c r="FR466" s="23">
        <v>20</v>
      </c>
      <c r="FS466" s="23">
        <v>28</v>
      </c>
      <c r="FT466" s="23"/>
      <c r="FU466" s="23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2">
        <v>48</v>
      </c>
      <c r="FR467" s="23">
        <v>21</v>
      </c>
      <c r="FS467" s="23">
        <v>29</v>
      </c>
      <c r="FT467" s="23"/>
      <c r="FU467" s="23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2">
        <v>49</v>
      </c>
      <c r="FR468" s="23">
        <v>21</v>
      </c>
      <c r="FS468" s="24">
        <v>29</v>
      </c>
      <c r="FT468" s="23"/>
      <c r="FU468" s="23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2">
        <v>50</v>
      </c>
      <c r="FR469" s="23">
        <v>21</v>
      </c>
      <c r="FS469" s="23">
        <v>30</v>
      </c>
      <c r="FT469" s="23"/>
      <c r="FU469" s="23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2">
        <v>51</v>
      </c>
      <c r="FR470" s="23">
        <v>22</v>
      </c>
      <c r="FS470" s="23">
        <v>30</v>
      </c>
      <c r="FT470" s="23"/>
      <c r="FU470" s="23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2">
        <v>52</v>
      </c>
      <c r="FR471" s="23">
        <v>22</v>
      </c>
      <c r="FS471" s="23">
        <v>31</v>
      </c>
      <c r="FT471" s="23"/>
      <c r="FU471" s="23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2">
        <v>53</v>
      </c>
      <c r="FR472" s="23">
        <v>23</v>
      </c>
      <c r="FS472" s="23">
        <v>31</v>
      </c>
      <c r="FT472" s="23"/>
      <c r="FU472" s="23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2">
        <v>54</v>
      </c>
      <c r="FR473" s="23">
        <v>23</v>
      </c>
      <c r="FS473" s="24">
        <v>32</v>
      </c>
      <c r="FT473" s="23"/>
      <c r="FU473" s="23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2">
        <v>55</v>
      </c>
      <c r="FR474" s="23">
        <v>23</v>
      </c>
      <c r="FS474" s="23">
        <v>33</v>
      </c>
      <c r="FT474" s="23"/>
      <c r="FU474" s="23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2">
        <v>56</v>
      </c>
      <c r="FR475" s="23">
        <v>24</v>
      </c>
      <c r="FS475" s="23">
        <v>33</v>
      </c>
      <c r="FT475" s="23"/>
      <c r="FU475" s="23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2">
        <v>57</v>
      </c>
      <c r="FR476" s="23">
        <v>24</v>
      </c>
      <c r="FS476" s="23">
        <v>34</v>
      </c>
      <c r="FT476" s="23"/>
      <c r="FU476" s="23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2">
        <v>58</v>
      </c>
      <c r="FR477" s="23">
        <v>25</v>
      </c>
      <c r="FS477" s="23">
        <v>35</v>
      </c>
      <c r="FT477" s="23"/>
      <c r="FU477" s="23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57"/>
      <c r="FS499" s="457"/>
      <c r="FT499" s="457"/>
      <c r="FU499" s="457"/>
    </row>
    <row r="500" spans="2:178" ht="21" customHeight="1" x14ac:dyDescent="0.45">
      <c r="B500" s="453" t="s">
        <v>311</v>
      </c>
      <c r="C500" s="453"/>
      <c r="D500" s="453"/>
      <c r="E500" s="453"/>
      <c r="F500" s="453"/>
      <c r="G500" s="453"/>
      <c r="H500" s="453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66" t="s">
        <v>215</v>
      </c>
      <c r="FR500" s="467"/>
      <c r="FS500" s="467"/>
      <c r="FT500" s="467"/>
      <c r="FU500" s="468"/>
      <c r="FV500" s="20"/>
    </row>
    <row r="501" spans="2:178" ht="15" customHeight="1" x14ac:dyDescent="0.45">
      <c r="B501" s="30"/>
      <c r="C501" s="454" t="s">
        <v>240</v>
      </c>
      <c r="D501" s="455"/>
      <c r="E501" s="456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57"/>
      <c r="FS582" s="457"/>
      <c r="FT582" s="457"/>
      <c r="FU582" s="457"/>
    </row>
    <row r="583" spans="2:178" ht="21" customHeight="1" x14ac:dyDescent="0.45">
      <c r="B583" s="453" t="s">
        <v>312</v>
      </c>
      <c r="C583" s="453"/>
      <c r="D583" s="453"/>
      <c r="E583" s="453"/>
      <c r="F583" s="453"/>
      <c r="G583" s="453"/>
      <c r="H583" s="453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66" t="s">
        <v>216</v>
      </c>
      <c r="FR583" s="467"/>
      <c r="FS583" s="467"/>
      <c r="FT583" s="467"/>
      <c r="FU583" s="468"/>
      <c r="FV583" s="20"/>
    </row>
    <row r="584" spans="2:178" ht="15" customHeight="1" x14ac:dyDescent="0.45">
      <c r="B584" s="30"/>
      <c r="C584" s="454" t="s">
        <v>240</v>
      </c>
      <c r="D584" s="455"/>
      <c r="E584" s="456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57"/>
      <c r="FS665" s="457"/>
      <c r="FT665" s="457"/>
      <c r="FU665" s="457"/>
    </row>
    <row r="666" spans="2:178" ht="21" customHeight="1" x14ac:dyDescent="0.45">
      <c r="B666" s="453" t="s">
        <v>313</v>
      </c>
      <c r="C666" s="453"/>
      <c r="D666" s="453"/>
      <c r="E666" s="453"/>
      <c r="F666" s="453"/>
      <c r="G666" s="453"/>
      <c r="H666" s="453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66" t="s">
        <v>217</v>
      </c>
      <c r="FR666" s="467"/>
      <c r="FS666" s="467"/>
      <c r="FT666" s="467"/>
      <c r="FU666" s="468"/>
      <c r="FV666" s="20"/>
    </row>
    <row r="667" spans="2:178" ht="15" customHeight="1" x14ac:dyDescent="0.45">
      <c r="B667" s="30"/>
      <c r="C667" s="454" t="s">
        <v>240</v>
      </c>
      <c r="D667" s="455"/>
      <c r="E667" s="456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57"/>
      <c r="FS748" s="457"/>
      <c r="FT748" s="457"/>
      <c r="FU748" s="457"/>
    </row>
    <row r="749" spans="2:178" ht="21" customHeight="1" x14ac:dyDescent="0.45">
      <c r="B749" s="453" t="s">
        <v>314</v>
      </c>
      <c r="C749" s="453"/>
      <c r="D749" s="453"/>
      <c r="E749" s="453"/>
      <c r="F749" s="453"/>
      <c r="G749" s="453"/>
      <c r="H749" s="453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66" t="s">
        <v>196</v>
      </c>
      <c r="FR749" s="467"/>
      <c r="FS749" s="467"/>
      <c r="FT749" s="467"/>
      <c r="FU749" s="468"/>
      <c r="FV749" s="20"/>
    </row>
    <row r="750" spans="2:178" ht="15" customHeight="1" x14ac:dyDescent="0.45">
      <c r="B750" s="30"/>
      <c r="C750" s="454" t="s">
        <v>240</v>
      </c>
      <c r="D750" s="455"/>
      <c r="E750" s="456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1" t="s">
        <v>155</v>
      </c>
      <c r="D1" s="481"/>
      <c r="E1" s="481"/>
      <c r="F1" s="481"/>
      <c r="G1" s="481"/>
      <c r="H1" s="481"/>
      <c r="I1" s="481"/>
      <c r="J1" s="481"/>
      <c r="K1" s="481"/>
      <c r="L1" s="481"/>
      <c r="M1" s="481"/>
      <c r="N1" s="481"/>
      <c r="O1" s="481"/>
      <c r="P1" s="481"/>
      <c r="Q1" s="481"/>
      <c r="R1" s="481"/>
      <c r="S1" s="481"/>
      <c r="T1" s="481"/>
      <c r="U1" s="481"/>
      <c r="V1" s="481"/>
      <c r="W1" s="481"/>
      <c r="X1" s="481"/>
      <c r="Y1" s="481"/>
      <c r="AB1" s="481" t="s">
        <v>591</v>
      </c>
      <c r="AC1" s="481"/>
      <c r="AD1" s="481"/>
      <c r="AE1" s="481"/>
      <c r="AF1" s="481"/>
      <c r="AG1" s="481"/>
      <c r="AH1" s="481"/>
      <c r="AI1" s="481"/>
      <c r="AJ1" s="481"/>
      <c r="AK1" s="481"/>
      <c r="AL1" s="481"/>
      <c r="AM1" s="481"/>
      <c r="AN1" s="481"/>
      <c r="AO1" s="481"/>
      <c r="AP1" s="481"/>
      <c r="AQ1" s="481"/>
      <c r="AR1" s="481"/>
      <c r="AS1" s="481"/>
      <c r="AT1" s="481"/>
      <c r="AU1" s="481"/>
      <c r="AV1" s="481"/>
      <c r="AW1" s="481"/>
      <c r="AX1" s="481"/>
      <c r="BA1" s="482" t="s">
        <v>288</v>
      </c>
      <c r="BB1" s="482"/>
      <c r="BC1" s="482"/>
      <c r="BD1" s="482"/>
      <c r="BE1" s="482"/>
      <c r="BF1" s="482"/>
      <c r="BG1" s="482"/>
      <c r="BH1" s="482"/>
      <c r="BI1" s="482"/>
      <c r="BJ1" s="482"/>
      <c r="BK1" s="482"/>
      <c r="BL1" s="482"/>
      <c r="BM1" s="482"/>
      <c r="BN1" s="482"/>
      <c r="BO1" s="482"/>
      <c r="BP1" s="482"/>
      <c r="BQ1" s="482"/>
      <c r="BR1" s="482"/>
      <c r="BS1" s="482"/>
      <c r="BT1" s="482"/>
      <c r="BU1" s="482"/>
      <c r="BV1" s="482"/>
      <c r="BW1" s="482"/>
      <c r="BZ1" s="482" t="s">
        <v>289</v>
      </c>
      <c r="CA1" s="482"/>
      <c r="CB1" s="482"/>
      <c r="CC1" s="482"/>
      <c r="CD1" s="482"/>
      <c r="CE1" s="482"/>
      <c r="CF1" s="482"/>
      <c r="CG1" s="482"/>
      <c r="CH1" s="482"/>
      <c r="CI1" s="482"/>
      <c r="CJ1" s="482"/>
      <c r="CK1" s="482"/>
      <c r="CL1" s="482"/>
      <c r="CM1" s="482"/>
      <c r="CN1" s="482"/>
      <c r="CO1" s="482"/>
      <c r="CP1" s="482"/>
      <c r="CQ1" s="482"/>
      <c r="CR1" s="482"/>
      <c r="CS1" s="482"/>
      <c r="CT1" s="482"/>
      <c r="CU1" s="482"/>
      <c r="CV1" s="482"/>
      <c r="CY1" s="481" t="s">
        <v>239</v>
      </c>
      <c r="CZ1" s="481"/>
      <c r="DA1" s="481"/>
      <c r="DB1" s="481"/>
      <c r="DC1" s="481"/>
      <c r="DD1" s="481"/>
      <c r="DE1" s="481"/>
      <c r="DF1" s="481"/>
      <c r="DG1" s="481"/>
      <c r="DH1" s="481"/>
      <c r="DI1" s="481"/>
      <c r="DJ1" s="481"/>
      <c r="DK1" s="481"/>
      <c r="DL1" s="481"/>
      <c r="DM1" s="481"/>
      <c r="DN1" s="481"/>
      <c r="DO1" s="481"/>
      <c r="DP1" s="481"/>
      <c r="DQ1" s="481"/>
      <c r="DR1" s="481"/>
      <c r="DS1" s="481"/>
      <c r="DT1" s="481"/>
      <c r="DU1" s="481"/>
      <c r="DX1" s="481" t="s">
        <v>186</v>
      </c>
      <c r="DY1" s="481"/>
      <c r="DZ1" s="481"/>
      <c r="EA1" s="481"/>
      <c r="EB1" s="481"/>
      <c r="EC1" s="481"/>
      <c r="ED1" s="481"/>
      <c r="EE1" s="481"/>
      <c r="EF1" s="481"/>
      <c r="EG1" s="481"/>
      <c r="EH1" s="481"/>
      <c r="EI1" s="481"/>
      <c r="EJ1" s="481"/>
      <c r="EK1" s="481"/>
      <c r="EL1" s="481"/>
      <c r="EM1" s="481"/>
      <c r="EN1" s="481"/>
      <c r="EO1" s="481"/>
      <c r="EP1" s="481"/>
      <c r="EQ1" s="481"/>
      <c r="ER1" s="481"/>
      <c r="ES1" s="481"/>
      <c r="ET1" s="481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3" t="str">
        <f>IF(INPUT!C4&lt;&gt;"",INDEX(EY3:EY25,MATCH(INPUT!C4,EX3:EX25,),0),"")</f>
        <v>SAT #3</v>
      </c>
      <c r="FB3" s="474"/>
      <c r="FC3" s="474"/>
      <c r="FD3" s="474"/>
      <c r="FE3" s="474"/>
      <c r="FF3" s="474"/>
      <c r="FG3" s="475"/>
      <c r="FI3" s="87" t="s">
        <v>344</v>
      </c>
      <c r="FJ3" s="25">
        <f>ACT!F6</f>
        <v>1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240</v>
      </c>
      <c r="GB3" s="25">
        <f>SAT!F253</f>
        <v>100</v>
      </c>
      <c r="GC3" s="25">
        <f>SAT!F336</f>
        <v>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S03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76" t="s">
        <v>279</v>
      </c>
      <c r="AA4" s="42" t="str">
        <f t="shared" ref="AA4:AX4" si="5">B4</f>
        <v>Type</v>
      </c>
      <c r="AB4" s="23" t="str">
        <f>C4</f>
        <v>S03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76" t="s">
        <v>279</v>
      </c>
      <c r="AZ4" s="42" t="str">
        <f t="shared" ref="AZ4:AZ9" si="6">AA4</f>
        <v>Type</v>
      </c>
      <c r="BA4" s="23" t="str">
        <f>C4</f>
        <v>S03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76" t="s">
        <v>279</v>
      </c>
      <c r="BY4" s="42" t="str">
        <f t="shared" ref="BY4:BY9" si="8">AZ4</f>
        <v>Type</v>
      </c>
      <c r="BZ4" s="23" t="str">
        <f>C4</f>
        <v>S03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76" t="s">
        <v>279</v>
      </c>
      <c r="CX4" s="42" t="str">
        <f t="shared" ref="CX4:CX9" si="10">BY4</f>
        <v>Type</v>
      </c>
      <c r="CY4" s="23" t="str">
        <f>C4</f>
        <v>S03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76" t="s">
        <v>279</v>
      </c>
      <c r="DW4" s="42" t="str">
        <f t="shared" ref="DW4:DW9" si="12">CX4</f>
        <v>Type</v>
      </c>
      <c r="DX4" s="23" t="str">
        <f t="shared" ref="DX4:ET4" si="13">C4</f>
        <v>S03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76" t="s">
        <v>279</v>
      </c>
      <c r="EX4" s="16" t="s">
        <v>197</v>
      </c>
      <c r="EY4" t="s">
        <v>292</v>
      </c>
      <c r="FA4" s="30"/>
      <c r="FB4" s="454" t="s">
        <v>240</v>
      </c>
      <c r="FC4" s="455"/>
      <c r="FD4" s="456"/>
      <c r="FE4" s="478" t="s">
        <v>242</v>
      </c>
      <c r="FF4" s="479"/>
      <c r="FG4" s="30" t="s">
        <v>254</v>
      </c>
      <c r="FI4" s="87" t="s">
        <v>345</v>
      </c>
      <c r="FJ4" s="25">
        <f>ACT!F4</f>
        <v>1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1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260</v>
      </c>
      <c r="GB4" s="25">
        <f>SAT!F254</f>
        <v>100</v>
      </c>
      <c r="GC4" s="25">
        <f>SAT!F337</f>
        <v>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76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76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76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76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76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76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Reading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22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52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42%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240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400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87" t="s">
        <v>346</v>
      </c>
      <c r="FJ5" s="25">
        <f>ACT!F7</f>
        <v>1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76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76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76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76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76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76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Writing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24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44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55%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260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400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87" t="s">
        <v>239</v>
      </c>
      <c r="FJ6" s="25">
        <f>ACT!F5</f>
        <v>1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470</v>
      </c>
      <c r="GB6" s="25">
        <f>SAT!F256</f>
        <v>200</v>
      </c>
      <c r="GC6" s="25">
        <f>SAT!F339</f>
        <v>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76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76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76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76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76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76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R&amp;W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46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96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48%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500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800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35%</v>
      </c>
      <c r="FI7" s="72" t="s">
        <v>354</v>
      </c>
      <c r="FJ7" s="88">
        <f>ACT!F8</f>
        <v>1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970</v>
      </c>
      <c r="GB7" s="88">
        <f>SAT!F257</f>
        <v>400</v>
      </c>
      <c r="GC7" s="88">
        <f>SAT!F340</f>
        <v>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76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76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76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76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76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0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Math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21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58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36%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470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800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24%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76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67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154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44%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970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1600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29%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76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76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76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76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76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76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76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76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76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76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76"/>
      <c r="EX12" s="16" t="s">
        <v>203</v>
      </c>
      <c r="EY12" t="s">
        <v>300</v>
      </c>
      <c r="FA12" s="473" t="str">
        <f>IF(INPUT!D4&lt;&gt;"",INDEX(EY3:EY25,MATCH(INPUT!D4,EX3:EX25,),0),"")</f>
        <v/>
      </c>
      <c r="FB12" s="474"/>
      <c r="FC12" s="474"/>
      <c r="FD12" s="474"/>
      <c r="FE12" s="474"/>
      <c r="FF12" s="474"/>
      <c r="FG12" s="475"/>
      <c r="FI12" s="87" t="s">
        <v>360</v>
      </c>
      <c r="FJ12" s="23" t="str">
        <f>ACT!H7</f>
        <v>1%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1%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35%</v>
      </c>
      <c r="GB12" s="25" t="str">
        <f>SAT!H255</f>
        <v>1­%</v>
      </c>
      <c r="GC12" s="25" t="e">
        <f>SAT!H338</f>
        <v>#N/A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76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76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76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76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76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76"/>
      <c r="EX13" s="16" t="s">
        <v>211</v>
      </c>
      <c r="EY13" t="s">
        <v>259</v>
      </c>
      <c r="FA13" s="30"/>
      <c r="FB13" s="454" t="s">
        <v>240</v>
      </c>
      <c r="FC13" s="455"/>
      <c r="FD13" s="456"/>
      <c r="FE13" s="478" t="s">
        <v>242</v>
      </c>
      <c r="FF13" s="479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24%</v>
      </c>
      <c r="GB13" s="25" t="str">
        <f>SAT!H256</f>
        <v>1­%</v>
      </c>
      <c r="GC13" s="25" t="e">
        <f>SAT!H339</f>
        <v>#N/A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76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76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76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76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76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76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1%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29%</v>
      </c>
      <c r="GB14" s="25" t="str">
        <f>SAT!H257</f>
        <v>1­%</v>
      </c>
      <c r="GC14" s="25" t="e">
        <f>SAT!H340</f>
        <v>#N/A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76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76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76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76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76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76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76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76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76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76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76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76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76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76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76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76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76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76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S03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76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76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76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76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76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76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SAT #3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76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76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76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76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76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76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76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76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76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76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76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76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240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541</v>
      </c>
      <c r="C21" s="23">
        <f>READ!$AP$6</f>
        <v>0</v>
      </c>
      <c r="D21" s="23">
        <f>READ!$AP$59</f>
        <v>0</v>
      </c>
      <c r="E21" s="23">
        <f>READ!$AP$112</f>
        <v>0</v>
      </c>
      <c r="F21" s="23">
        <f>READ!$AP$165</f>
        <v>0</v>
      </c>
      <c r="G21" s="23">
        <f>READ!$AP$218</f>
        <v>0</v>
      </c>
      <c r="H21" s="23">
        <f>READ!$AP$271</f>
        <v>0</v>
      </c>
      <c r="I21" s="23">
        <f>READ!$AP$324</f>
        <v>0</v>
      </c>
      <c r="J21" s="23">
        <f>READ!$AP$377</f>
        <v>0</v>
      </c>
      <c r="K21" s="23">
        <f>READ!$AP$430</f>
        <v>0</v>
      </c>
      <c r="L21" s="23">
        <f>READ!$AP$483</f>
        <v>0</v>
      </c>
      <c r="M21" s="23">
        <f>READ!$AP$536</f>
        <v>0</v>
      </c>
      <c r="N21" s="23">
        <f>READ!$AP$589</f>
        <v>0</v>
      </c>
      <c r="O21" s="23">
        <f>READ!$AP$642</f>
        <v>0</v>
      </c>
      <c r="P21" s="23">
        <f>READ!$AP$695</f>
        <v>0</v>
      </c>
      <c r="Q21" s="23">
        <f>READ!$AP$748</f>
        <v>0</v>
      </c>
      <c r="R21" s="23">
        <f>READ!$AP$801</f>
        <v>0</v>
      </c>
      <c r="S21" s="23">
        <f>READ!$AP$854</f>
        <v>0</v>
      </c>
      <c r="T21" s="23">
        <f>READ!$AP$907</f>
        <v>0</v>
      </c>
      <c r="U21" s="23">
        <f>READ!$AP$960</f>
        <v>0</v>
      </c>
      <c r="V21" s="23">
        <f>READ!$AP$1013</f>
        <v>0</v>
      </c>
      <c r="W21" s="23">
        <f>READ!$AP$1066</f>
        <v>0</v>
      </c>
      <c r="X21" s="23">
        <f>READ!$AP$1119</f>
        <v>0</v>
      </c>
      <c r="Y21" s="23">
        <f>READ!$AP$1172</f>
        <v>0</v>
      </c>
      <c r="Z21" s="476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76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76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76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76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76"/>
      <c r="EX21" s="16" t="s">
        <v>214</v>
      </c>
      <c r="EY21" s="343" t="str">
        <f>ACT!B417</f>
        <v>Dec 2016</v>
      </c>
      <c r="FA21" s="473" t="str">
        <f>IF(INPUT!E4&lt;&gt;"",INDEX(EY3:EY25,MATCH(INPUT!E4,EX3:EX25,),0),"")</f>
        <v/>
      </c>
      <c r="FB21" s="474"/>
      <c r="FC21" s="474"/>
      <c r="FD21" s="474"/>
      <c r="FE21" s="474"/>
      <c r="FF21" s="474"/>
      <c r="FG21" s="475"/>
      <c r="FJ21" s="23">
        <f>IF(FJ$17&lt;&gt;0,LOOKUP(FJ$17,$FJ$2:$GF$2,$FJ4:$GF4),0)*FJ$19</f>
        <v>260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20</v>
      </c>
      <c r="C22" s="23">
        <f>READ!$AR$6</f>
        <v>0</v>
      </c>
      <c r="D22" s="23">
        <f>READ!$AR$59</f>
        <v>0</v>
      </c>
      <c r="E22" s="23">
        <f>READ!$AR$112</f>
        <v>0</v>
      </c>
      <c r="F22" s="23">
        <f>READ!$AR$165</f>
        <v>0</v>
      </c>
      <c r="G22" s="23">
        <f>READ!$AR$218</f>
        <v>0</v>
      </c>
      <c r="H22" s="23">
        <f>READ!$AR$271</f>
        <v>0</v>
      </c>
      <c r="I22" s="23">
        <f>READ!$AR$324</f>
        <v>0</v>
      </c>
      <c r="J22" s="23">
        <f>READ!$AR$377</f>
        <v>0</v>
      </c>
      <c r="K22" s="23">
        <f>READ!$AR$430</f>
        <v>0</v>
      </c>
      <c r="L22" s="23">
        <f>READ!$AR$483</f>
        <v>0</v>
      </c>
      <c r="M22" s="23">
        <f>READ!$AR$536</f>
        <v>0</v>
      </c>
      <c r="N22" s="23">
        <f>READ!$AR$589</f>
        <v>0</v>
      </c>
      <c r="O22" s="23">
        <f>READ!$AR$642</f>
        <v>0</v>
      </c>
      <c r="P22" s="23">
        <f>READ!$AR$695</f>
        <v>0</v>
      </c>
      <c r="Q22" s="23">
        <f>READ!$AR$748</f>
        <v>0</v>
      </c>
      <c r="R22" s="23">
        <f>READ!$AR$801</f>
        <v>0</v>
      </c>
      <c r="S22" s="23">
        <f>READ!$AR$854</f>
        <v>0</v>
      </c>
      <c r="T22" s="23">
        <f>READ!$AR$907</f>
        <v>0</v>
      </c>
      <c r="U22" s="23">
        <f>READ!$AR$960</f>
        <v>0</v>
      </c>
      <c r="V22" s="23">
        <f>READ!$AR$1013</f>
        <v>0</v>
      </c>
      <c r="W22" s="23">
        <f>READ!$AR$1066</f>
        <v>0</v>
      </c>
      <c r="X22" s="23">
        <f>READ!$AR$1119</f>
        <v>0</v>
      </c>
      <c r="Y22" s="23">
        <f>READ!$AR$1172</f>
        <v>0</v>
      </c>
      <c r="Z22" s="476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76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76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76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76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76"/>
      <c r="EX22" s="16" t="s">
        <v>215</v>
      </c>
      <c r="EY22" t="s">
        <v>259</v>
      </c>
      <c r="FA22" s="30"/>
      <c r="FB22" s="454" t="s">
        <v>240</v>
      </c>
      <c r="FC22" s="455"/>
      <c r="FD22" s="456"/>
      <c r="FE22" s="478" t="s">
        <v>242</v>
      </c>
      <c r="FF22" s="479"/>
      <c r="FG22" s="30" t="s">
        <v>254</v>
      </c>
      <c r="FJ22" s="23">
        <f>IF(FJ$17&lt;&gt;0,LOOKUP(FJ$17,$FJ$2:$GF$2,$FJ5:$GF5),0)*FJ$19</f>
        <v>0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25</v>
      </c>
      <c r="C23" s="23">
        <f>READ!$AS$6</f>
        <v>0</v>
      </c>
      <c r="D23" s="23">
        <f>READ!$AS$59</f>
        <v>0</v>
      </c>
      <c r="E23" s="23">
        <f>READ!$AS$112</f>
        <v>0</v>
      </c>
      <c r="F23" s="23">
        <f>READ!$AS$165</f>
        <v>0</v>
      </c>
      <c r="G23" s="23">
        <f>READ!$AS$218</f>
        <v>0</v>
      </c>
      <c r="H23" s="23">
        <f>READ!$AS$271</f>
        <v>0</v>
      </c>
      <c r="I23" s="23">
        <f>READ!$AS$324</f>
        <v>0</v>
      </c>
      <c r="J23" s="23">
        <f>READ!$AS$377</f>
        <v>0</v>
      </c>
      <c r="K23" s="23">
        <f>READ!$AS$430</f>
        <v>0</v>
      </c>
      <c r="L23" s="23">
        <f>READ!$AS$483</f>
        <v>0</v>
      </c>
      <c r="M23" s="23">
        <f>READ!$AS$536</f>
        <v>0</v>
      </c>
      <c r="N23" s="23">
        <f>READ!$AS$589</f>
        <v>0</v>
      </c>
      <c r="O23" s="23">
        <f>READ!$AS$642</f>
        <v>0</v>
      </c>
      <c r="P23" s="23">
        <f>READ!$AS$695</f>
        <v>0</v>
      </c>
      <c r="Q23" s="23">
        <f>READ!$AS$748</f>
        <v>0</v>
      </c>
      <c r="R23" s="23">
        <f>READ!$AS$801</f>
        <v>0</v>
      </c>
      <c r="S23" s="23">
        <f>READ!$AS$854</f>
        <v>0</v>
      </c>
      <c r="T23" s="23">
        <f>READ!$AS$907</f>
        <v>0</v>
      </c>
      <c r="U23" s="23">
        <f>READ!$AS$960</f>
        <v>0</v>
      </c>
      <c r="V23" s="23">
        <f>READ!$AS$1013</f>
        <v>0</v>
      </c>
      <c r="W23" s="23">
        <f>READ!$AS$1066</f>
        <v>0</v>
      </c>
      <c r="X23" s="23">
        <f>READ!$AS$1119</f>
        <v>0</v>
      </c>
      <c r="Y23" s="23">
        <f>READ!$AS$1172</f>
        <v>0</v>
      </c>
      <c r="Z23" s="476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76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76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76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76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76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470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21</v>
      </c>
      <c r="C24" s="23">
        <f>READ!$AT$6</f>
        <v>0</v>
      </c>
      <c r="D24" s="23">
        <f>READ!$AT$59</f>
        <v>0</v>
      </c>
      <c r="E24" s="23">
        <f>READ!$AT$112</f>
        <v>0</v>
      </c>
      <c r="F24" s="23">
        <f>READ!$AT$165</f>
        <v>0</v>
      </c>
      <c r="G24" s="23">
        <f>READ!$AT$218</f>
        <v>0</v>
      </c>
      <c r="H24" s="23">
        <f>READ!$AT$271</f>
        <v>0</v>
      </c>
      <c r="I24" s="23">
        <f>READ!$AT$324</f>
        <v>0</v>
      </c>
      <c r="J24" s="23">
        <f>READ!$AT$377</f>
        <v>0</v>
      </c>
      <c r="K24" s="23">
        <f>READ!$AT$430</f>
        <v>0</v>
      </c>
      <c r="L24" s="23">
        <f>READ!$AT$483</f>
        <v>0</v>
      </c>
      <c r="M24" s="23">
        <f>READ!$AT$536</f>
        <v>0</v>
      </c>
      <c r="N24" s="23">
        <f>READ!$AT$589</f>
        <v>0</v>
      </c>
      <c r="O24" s="23">
        <f>READ!$AT$642</f>
        <v>0</v>
      </c>
      <c r="P24" s="23">
        <f>READ!$AT$695</f>
        <v>0</v>
      </c>
      <c r="Q24" s="23">
        <f>READ!$AT$748</f>
        <v>0</v>
      </c>
      <c r="R24" s="23">
        <f>READ!$AT$801</f>
        <v>0</v>
      </c>
      <c r="S24" s="23">
        <f>READ!$AT$854</f>
        <v>0</v>
      </c>
      <c r="T24" s="23">
        <f>READ!$AT$907</f>
        <v>0</v>
      </c>
      <c r="U24" s="23">
        <f>READ!$AT$960</f>
        <v>0</v>
      </c>
      <c r="V24" s="23">
        <f>READ!$AT$1013</f>
        <v>0</v>
      </c>
      <c r="W24" s="23">
        <f>READ!$AT$1066</f>
        <v>0</v>
      </c>
      <c r="X24" s="23">
        <f>READ!$AT$1119</f>
        <v>0</v>
      </c>
      <c r="Y24" s="23">
        <f>READ!$AT$1172</f>
        <v>0</v>
      </c>
      <c r="Z24" s="476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76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76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76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76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76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970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22</v>
      </c>
      <c r="C25" s="23">
        <f>READ!$AU$6</f>
        <v>0</v>
      </c>
      <c r="D25" s="23">
        <f>READ!$AU$59</f>
        <v>0</v>
      </c>
      <c r="E25" s="23">
        <f>READ!$AU$112</f>
        <v>0</v>
      </c>
      <c r="F25" s="23">
        <f>READ!$AU$165</f>
        <v>0</v>
      </c>
      <c r="G25" s="23">
        <f>READ!$AU$218</f>
        <v>0</v>
      </c>
      <c r="H25" s="23">
        <f>READ!$AU$271</f>
        <v>0</v>
      </c>
      <c r="I25" s="23">
        <f>READ!$AU$324</f>
        <v>0</v>
      </c>
      <c r="J25" s="23">
        <f>READ!$AU$377</f>
        <v>0</v>
      </c>
      <c r="K25" s="23">
        <f>READ!$AU$430</f>
        <v>0</v>
      </c>
      <c r="L25" s="23">
        <f>READ!$AU$483</f>
        <v>0</v>
      </c>
      <c r="M25" s="23">
        <f>READ!$AU$536</f>
        <v>0</v>
      </c>
      <c r="N25" s="23">
        <f>READ!$AU$589</f>
        <v>0</v>
      </c>
      <c r="O25" s="23">
        <f>READ!$AU$642</f>
        <v>0</v>
      </c>
      <c r="P25" s="23">
        <f>READ!$AU$695</f>
        <v>0</v>
      </c>
      <c r="Q25" s="23">
        <f>READ!$AU$748</f>
        <v>0</v>
      </c>
      <c r="R25" s="23">
        <f>READ!$AU$801</f>
        <v>0</v>
      </c>
      <c r="S25" s="23">
        <f>READ!$AU$854</f>
        <v>0</v>
      </c>
      <c r="T25" s="23">
        <f>READ!$AU$907</f>
        <v>0</v>
      </c>
      <c r="U25" s="23">
        <f>READ!$AU$960</f>
        <v>0</v>
      </c>
      <c r="V25" s="23">
        <f>READ!$AU$1013</f>
        <v>0</v>
      </c>
      <c r="W25" s="23">
        <f>READ!$AU$1066</f>
        <v>0</v>
      </c>
      <c r="X25" s="23">
        <f>READ!$AU$1119</f>
        <v>0</v>
      </c>
      <c r="Y25" s="23">
        <f>READ!$AU$1172</f>
        <v>0</v>
      </c>
      <c r="Z25" s="476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76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76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76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76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76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412</v>
      </c>
      <c r="C26" s="23">
        <f>READ!$AV$6</f>
        <v>0</v>
      </c>
      <c r="D26" s="23">
        <f>READ!$AV$59</f>
        <v>0</v>
      </c>
      <c r="E26" s="23">
        <f>READ!$AV$112</f>
        <v>0</v>
      </c>
      <c r="F26" s="23">
        <f>READ!$AV$165</f>
        <v>0</v>
      </c>
      <c r="G26" s="23">
        <f>READ!$AV$218</f>
        <v>0</v>
      </c>
      <c r="H26" s="23">
        <f>READ!$AV$271</f>
        <v>0</v>
      </c>
      <c r="I26" s="23">
        <f>READ!$AV$324</f>
        <v>0</v>
      </c>
      <c r="J26" s="23">
        <f>READ!$AV$377</f>
        <v>0</v>
      </c>
      <c r="K26" s="23">
        <f>READ!$AV$430</f>
        <v>0</v>
      </c>
      <c r="L26" s="23">
        <f>READ!$AV$483</f>
        <v>0</v>
      </c>
      <c r="M26" s="23">
        <f>READ!$AV$536</f>
        <v>0</v>
      </c>
      <c r="N26" s="23">
        <f>READ!$AV$589</f>
        <v>0</v>
      </c>
      <c r="O26" s="23">
        <f>READ!$AV$642</f>
        <v>0</v>
      </c>
      <c r="P26" s="23">
        <f>READ!$AV$695</f>
        <v>0</v>
      </c>
      <c r="Q26" s="23">
        <f>READ!$AV$748</f>
        <v>0</v>
      </c>
      <c r="R26" s="23">
        <f>READ!$AV$801</f>
        <v>0</v>
      </c>
      <c r="S26" s="23">
        <f>READ!$AV$854</f>
        <v>0</v>
      </c>
      <c r="T26" s="23">
        <f>READ!$AV$907</f>
        <v>0</v>
      </c>
      <c r="U26" s="23">
        <f>READ!$AV$960</f>
        <v>0</v>
      </c>
      <c r="V26" s="23">
        <f>READ!$AV$1013</f>
        <v>0</v>
      </c>
      <c r="W26" s="23">
        <f>READ!$AV$1066</f>
        <v>0</v>
      </c>
      <c r="X26" s="23">
        <f>READ!$AV$1119</f>
        <v>0</v>
      </c>
      <c r="Y26" s="23">
        <f>READ!$AV$1172</f>
        <v>0</v>
      </c>
      <c r="Z26" s="476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76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76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76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76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76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-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542</v>
      </c>
      <c r="C27" s="23">
        <f>READ!$AW$6</f>
        <v>0</v>
      </c>
      <c r="D27" s="23">
        <f>READ!$AW$59</f>
        <v>0</v>
      </c>
      <c r="E27" s="23">
        <f>READ!$AW$112</f>
        <v>0</v>
      </c>
      <c r="F27" s="23">
        <f>READ!$AW$165</f>
        <v>0</v>
      </c>
      <c r="G27" s="23">
        <f>READ!$AW$218</f>
        <v>0</v>
      </c>
      <c r="H27" s="23">
        <f>READ!$AW$271</f>
        <v>0</v>
      </c>
      <c r="I27" s="23">
        <f>READ!$AW$324</f>
        <v>0</v>
      </c>
      <c r="J27" s="23">
        <f>READ!$AW$377</f>
        <v>0</v>
      </c>
      <c r="K27" s="23">
        <f>READ!$AW$430</f>
        <v>0</v>
      </c>
      <c r="L27" s="23">
        <f>READ!$AW$483</f>
        <v>0</v>
      </c>
      <c r="M27" s="23">
        <f>READ!$AW$536</f>
        <v>0</v>
      </c>
      <c r="N27" s="23">
        <f>READ!$AW$589</f>
        <v>0</v>
      </c>
      <c r="O27" s="23">
        <f>READ!$AW$642</f>
        <v>0</v>
      </c>
      <c r="P27" s="23">
        <f>READ!$AW$695</f>
        <v>0</v>
      </c>
      <c r="Q27" s="23">
        <f>READ!$AW$748</f>
        <v>0</v>
      </c>
      <c r="R27" s="23">
        <f>READ!$AW$801</f>
        <v>0</v>
      </c>
      <c r="S27" s="23">
        <f>READ!$AW$854</f>
        <v>0</v>
      </c>
      <c r="T27" s="23">
        <f>READ!$AW$907</f>
        <v>0</v>
      </c>
      <c r="U27" s="23">
        <f>READ!$AW$960</f>
        <v>0</v>
      </c>
      <c r="V27" s="23">
        <f>READ!$AW$1013</f>
        <v>0</v>
      </c>
      <c r="W27" s="23">
        <f>READ!$AW$1066</f>
        <v>0</v>
      </c>
      <c r="X27" s="23">
        <f>READ!$AW$1119</f>
        <v>0</v>
      </c>
      <c r="Y27" s="23">
        <f>READ!$AW$1172</f>
        <v>0</v>
      </c>
      <c r="Z27" s="476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76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76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76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76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-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15</v>
      </c>
      <c r="C28" s="23">
        <f>READ!$AX$6</f>
        <v>0</v>
      </c>
      <c r="D28" s="23">
        <f>READ!$AX$59</f>
        <v>0</v>
      </c>
      <c r="E28" s="23">
        <f>READ!$AX$112</f>
        <v>0</v>
      </c>
      <c r="F28" s="23">
        <f>READ!$AX$165</f>
        <v>0</v>
      </c>
      <c r="G28" s="23">
        <f>READ!$AX$218</f>
        <v>0</v>
      </c>
      <c r="H28" s="23">
        <f>READ!$AX$271</f>
        <v>0</v>
      </c>
      <c r="I28" s="23">
        <f>READ!$AX$324</f>
        <v>0</v>
      </c>
      <c r="J28" s="23">
        <f>READ!$AX$377</f>
        <v>0</v>
      </c>
      <c r="K28" s="23">
        <f>READ!$AX$430</f>
        <v>0</v>
      </c>
      <c r="L28" s="23">
        <f>READ!$AX$483</f>
        <v>0</v>
      </c>
      <c r="M28" s="23">
        <f>READ!$AX$536</f>
        <v>0</v>
      </c>
      <c r="N28" s="23">
        <f>READ!$AX$589</f>
        <v>0</v>
      </c>
      <c r="O28" s="23">
        <f>READ!$AX$642</f>
        <v>0</v>
      </c>
      <c r="P28" s="23">
        <f>READ!$AX$695</f>
        <v>0</v>
      </c>
      <c r="Q28" s="23">
        <f>READ!$AX$748</f>
        <v>0</v>
      </c>
      <c r="R28" s="23">
        <f>READ!$AX$801</f>
        <v>0</v>
      </c>
      <c r="S28" s="23">
        <f>READ!$AX$854</f>
        <v>0</v>
      </c>
      <c r="T28" s="23">
        <f>READ!$AX$907</f>
        <v>0</v>
      </c>
      <c r="U28" s="23">
        <f>READ!$AX$960</f>
        <v>0</v>
      </c>
      <c r="V28" s="23">
        <f>READ!$AX$1013</f>
        <v>0</v>
      </c>
      <c r="W28" s="23">
        <f>READ!$AX$1066</f>
        <v>0</v>
      </c>
      <c r="X28" s="23">
        <f>READ!$AX$1119</f>
        <v>0</v>
      </c>
      <c r="Y28" s="23">
        <f>READ!$AX$1172</f>
        <v>0</v>
      </c>
      <c r="Z28" s="476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76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76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76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76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76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35%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19</v>
      </c>
      <c r="C29" s="23">
        <f>READ!$AY$6</f>
        <v>0</v>
      </c>
      <c r="D29" s="23">
        <f>READ!$AY$59</f>
        <v>0</v>
      </c>
      <c r="E29" s="23">
        <f>READ!$AY$112</f>
        <v>0</v>
      </c>
      <c r="F29" s="23">
        <f>READ!$AY$165</f>
        <v>0</v>
      </c>
      <c r="G29" s="23">
        <f>READ!$AY$218</f>
        <v>0</v>
      </c>
      <c r="H29" s="23">
        <f>READ!$AY$271</f>
        <v>0</v>
      </c>
      <c r="I29" s="23">
        <f>READ!$AY$324</f>
        <v>0</v>
      </c>
      <c r="J29" s="23">
        <f>READ!$AY$377</f>
        <v>0</v>
      </c>
      <c r="K29" s="23">
        <f>READ!$AY$430</f>
        <v>0</v>
      </c>
      <c r="L29" s="23">
        <f>READ!$AY$483</f>
        <v>0</v>
      </c>
      <c r="M29" s="23">
        <f>READ!$AY$536</f>
        <v>0</v>
      </c>
      <c r="N29" s="23">
        <f>READ!$AY$589</f>
        <v>0</v>
      </c>
      <c r="O29" s="23">
        <f>READ!$AY$642</f>
        <v>0</v>
      </c>
      <c r="P29" s="23">
        <f>READ!$AY$695</f>
        <v>0</v>
      </c>
      <c r="Q29" s="23">
        <f>READ!$AY$748</f>
        <v>0</v>
      </c>
      <c r="R29" s="23">
        <f>READ!$AY$801</f>
        <v>0</v>
      </c>
      <c r="S29" s="23">
        <f>READ!$AY$854</f>
        <v>0</v>
      </c>
      <c r="T29" s="23">
        <f>READ!$AY$907</f>
        <v>0</v>
      </c>
      <c r="U29" s="23">
        <f>READ!$AY$960</f>
        <v>0</v>
      </c>
      <c r="V29" s="23">
        <f>READ!$AY$1013</f>
        <v>0</v>
      </c>
      <c r="W29" s="23">
        <f>READ!$AY$1066</f>
        <v>0</v>
      </c>
      <c r="X29" s="23">
        <f>READ!$AY$1119</f>
        <v>0</v>
      </c>
      <c r="Y29" s="23">
        <f>READ!$AY$1172</f>
        <v>0</v>
      </c>
      <c r="Z29" s="476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76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76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76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76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76"/>
      <c r="FA29" s="16" t="s">
        <v>317</v>
      </c>
      <c r="FJ29" s="41" t="str">
        <f>IF(FJ$17&lt;&gt;0,LOOKUP(FJ$17,$FJ$9:$GF$9,$FJ13:$GF13),0)</f>
        <v>24%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23</v>
      </c>
      <c r="C30" s="23">
        <f>READ!$AZ$6</f>
        <v>0</v>
      </c>
      <c r="D30" s="23">
        <f>READ!$AZ$59</f>
        <v>0</v>
      </c>
      <c r="E30" s="23">
        <f>READ!$AZ$112</f>
        <v>0</v>
      </c>
      <c r="F30" s="23">
        <f>READ!$AZ$165</f>
        <v>0</v>
      </c>
      <c r="G30" s="23">
        <f>READ!$AZ$218</f>
        <v>0</v>
      </c>
      <c r="H30" s="23">
        <f>READ!$AZ$271</f>
        <v>0</v>
      </c>
      <c r="I30" s="23">
        <f>READ!$AZ$324</f>
        <v>0</v>
      </c>
      <c r="J30" s="23">
        <f>READ!$AZ$377</f>
        <v>0</v>
      </c>
      <c r="K30" s="23">
        <f>READ!$AZ$430</f>
        <v>0</v>
      </c>
      <c r="L30" s="23">
        <f>READ!$AZ$483</f>
        <v>0</v>
      </c>
      <c r="M30" s="23">
        <f>READ!$AZ$536</f>
        <v>0</v>
      </c>
      <c r="N30" s="23">
        <f>READ!$AZ$589</f>
        <v>0</v>
      </c>
      <c r="O30" s="23">
        <f>READ!$AZ$642</f>
        <v>0</v>
      </c>
      <c r="P30" s="23">
        <f>READ!$AZ$695</f>
        <v>0</v>
      </c>
      <c r="Q30" s="23">
        <f>READ!$AZ$748</f>
        <v>0</v>
      </c>
      <c r="R30" s="23">
        <f>READ!$AZ$801</f>
        <v>0</v>
      </c>
      <c r="S30" s="23">
        <f>READ!$AZ$854</f>
        <v>0</v>
      </c>
      <c r="T30" s="23">
        <f>READ!$AZ$907</f>
        <v>0</v>
      </c>
      <c r="U30" s="23">
        <f>READ!$AZ$960</f>
        <v>0</v>
      </c>
      <c r="V30" s="23">
        <f>READ!$AZ$1013</f>
        <v>0</v>
      </c>
      <c r="W30" s="23">
        <f>READ!$AZ$1066</f>
        <v>0</v>
      </c>
      <c r="X30" s="23">
        <f>READ!$AZ$1119</f>
        <v>0</v>
      </c>
      <c r="Y30" s="23">
        <f>READ!$AZ$1172</f>
        <v>0</v>
      </c>
      <c r="Z30" s="476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76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76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76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76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76"/>
      <c r="FA30" s="473" t="str">
        <f>IF(INPUT!F4&lt;&gt;"",INDEX(EY3:EY25,MATCH(INPUT!F4,EX3:EX25,),0),"")</f>
        <v/>
      </c>
      <c r="FB30" s="474"/>
      <c r="FC30" s="474"/>
      <c r="FD30" s="474"/>
      <c r="FE30" s="474"/>
      <c r="FF30" s="474"/>
      <c r="FG30" s="475"/>
      <c r="FJ30" s="41" t="str">
        <f>IF(FJ$17&lt;&gt;0,LOOKUP(FJ$17,$FJ$9:$GF$9,$FJ14:$GF14),0)</f>
        <v>29%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12</v>
      </c>
      <c r="C31" s="23">
        <f>READ!$BA$6</f>
        <v>0</v>
      </c>
      <c r="D31" s="23">
        <f>READ!$BA$59</f>
        <v>0</v>
      </c>
      <c r="E31" s="23">
        <f>READ!$BA$112</f>
        <v>0</v>
      </c>
      <c r="F31" s="23">
        <f>READ!$BA$165</f>
        <v>0</v>
      </c>
      <c r="G31" s="23">
        <f>READ!$BA$218</f>
        <v>0</v>
      </c>
      <c r="H31" s="23">
        <f>READ!$BA$271</f>
        <v>0</v>
      </c>
      <c r="I31" s="23">
        <f>READ!$BA$324</f>
        <v>0</v>
      </c>
      <c r="J31" s="23">
        <f>READ!$BA$377</f>
        <v>0</v>
      </c>
      <c r="K31" s="23">
        <f>READ!$BA$430</f>
        <v>0</v>
      </c>
      <c r="L31" s="23">
        <f>READ!$BA$483</f>
        <v>0</v>
      </c>
      <c r="M31" s="23">
        <f>READ!$BA$536</f>
        <v>0</v>
      </c>
      <c r="N31" s="23">
        <f>READ!$BA$589</f>
        <v>0</v>
      </c>
      <c r="O31" s="23">
        <f>READ!$BA$642</f>
        <v>0</v>
      </c>
      <c r="P31" s="23">
        <f>READ!$BA$695</f>
        <v>0</v>
      </c>
      <c r="Q31" s="23">
        <f>READ!$BA$748</f>
        <v>0</v>
      </c>
      <c r="R31" s="23">
        <f>READ!$BA$801</f>
        <v>0</v>
      </c>
      <c r="S31" s="23">
        <f>READ!$BA$854</f>
        <v>0</v>
      </c>
      <c r="T31" s="23">
        <f>READ!$BA$907</f>
        <v>0</v>
      </c>
      <c r="U31" s="23">
        <f>READ!$BA$960</f>
        <v>0</v>
      </c>
      <c r="V31" s="23">
        <f>READ!$BA$1013</f>
        <v>0</v>
      </c>
      <c r="W31" s="23">
        <f>READ!$BA$1066</f>
        <v>0</v>
      </c>
      <c r="X31" s="23">
        <f>READ!$BA$1119</f>
        <v>0</v>
      </c>
      <c r="Y31" s="23">
        <f>READ!$BA$1172</f>
        <v>0</v>
      </c>
      <c r="Z31" s="476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76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76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76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76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76"/>
      <c r="FA31" s="30"/>
      <c r="FB31" s="454" t="s">
        <v>240</v>
      </c>
      <c r="FC31" s="455"/>
      <c r="FD31" s="456"/>
      <c r="FE31" s="478" t="s">
        <v>242</v>
      </c>
      <c r="FF31" s="479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13</v>
      </c>
      <c r="C32" s="23">
        <f>READ!$BB$6</f>
        <v>0</v>
      </c>
      <c r="D32" s="23">
        <f>READ!$BB$59</f>
        <v>0</v>
      </c>
      <c r="E32" s="23">
        <f>READ!$BB$112</f>
        <v>0</v>
      </c>
      <c r="F32" s="23">
        <f>READ!$BB$165</f>
        <v>0</v>
      </c>
      <c r="G32" s="23">
        <f>READ!$BB$218</f>
        <v>0</v>
      </c>
      <c r="H32" s="23">
        <f>READ!$BB$271</f>
        <v>0</v>
      </c>
      <c r="I32" s="23">
        <f>READ!$BB$324</f>
        <v>0</v>
      </c>
      <c r="J32" s="23">
        <f>READ!$BB$377</f>
        <v>0</v>
      </c>
      <c r="K32" s="23">
        <f>READ!$BB$430</f>
        <v>0</v>
      </c>
      <c r="L32" s="23">
        <f>READ!$BB$483</f>
        <v>0</v>
      </c>
      <c r="M32" s="23">
        <f>READ!$BB$536</f>
        <v>0</v>
      </c>
      <c r="N32" s="23">
        <f>READ!$BB$589</f>
        <v>0</v>
      </c>
      <c r="O32" s="23">
        <f>READ!$BB$642</f>
        <v>0</v>
      </c>
      <c r="P32" s="23">
        <f>READ!$BB$695</f>
        <v>0</v>
      </c>
      <c r="Q32" s="23">
        <f>READ!$BB$748</f>
        <v>0</v>
      </c>
      <c r="R32" s="23">
        <f>READ!$BB$801</f>
        <v>0</v>
      </c>
      <c r="S32" s="23">
        <f>READ!$BB$854</f>
        <v>0</v>
      </c>
      <c r="T32" s="23">
        <f>READ!$BB$907</f>
        <v>0</v>
      </c>
      <c r="U32" s="23">
        <f>READ!$BB$960</f>
        <v>0</v>
      </c>
      <c r="V32" s="23">
        <f>READ!$BB$1013</f>
        <v>0</v>
      </c>
      <c r="W32" s="23">
        <f>READ!$BB$1066</f>
        <v>0</v>
      </c>
      <c r="X32" s="23">
        <f>READ!$BB$1119</f>
        <v>0</v>
      </c>
      <c r="Y32" s="23">
        <f>READ!$BB$1172</f>
        <v>0</v>
      </c>
      <c r="Z32" s="476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76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76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76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76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76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544</v>
      </c>
      <c r="C33" s="23">
        <f>READ!$BC$6</f>
        <v>0</v>
      </c>
      <c r="D33" s="23">
        <f>READ!$BC$59</f>
        <v>0</v>
      </c>
      <c r="E33" s="23">
        <f>READ!$BC$112</f>
        <v>0</v>
      </c>
      <c r="F33" s="23">
        <f>READ!$BC$165</f>
        <v>0</v>
      </c>
      <c r="G33" s="23">
        <f>READ!$BC$218</f>
        <v>0</v>
      </c>
      <c r="H33" s="23">
        <f>READ!$BC$271</f>
        <v>0</v>
      </c>
      <c r="I33" s="23">
        <f>READ!$BC$324</f>
        <v>0</v>
      </c>
      <c r="J33" s="23">
        <f>READ!$BC$377</f>
        <v>0</v>
      </c>
      <c r="K33" s="23">
        <f>READ!$BC$430</f>
        <v>0</v>
      </c>
      <c r="L33" s="23">
        <f>READ!$BC$483</f>
        <v>0</v>
      </c>
      <c r="M33" s="23">
        <f>READ!$BC$536</f>
        <v>0</v>
      </c>
      <c r="N33" s="23">
        <f>READ!$BC$589</f>
        <v>0</v>
      </c>
      <c r="O33" s="23">
        <f>READ!$BC$642</f>
        <v>0</v>
      </c>
      <c r="P33" s="23">
        <f>READ!$BC$695</f>
        <v>0</v>
      </c>
      <c r="Q33" s="23">
        <f>READ!$BC$748</f>
        <v>0</v>
      </c>
      <c r="R33" s="23">
        <f>READ!$BC$801</f>
        <v>0</v>
      </c>
      <c r="S33" s="23">
        <f>READ!$BC$854</f>
        <v>0</v>
      </c>
      <c r="T33" s="23">
        <f>READ!$BC$907</f>
        <v>0</v>
      </c>
      <c r="U33" s="23">
        <f>READ!$BC$960</f>
        <v>0</v>
      </c>
      <c r="V33" s="23">
        <f>READ!$BC$1013</f>
        <v>0</v>
      </c>
      <c r="W33" s="23">
        <f>READ!$BC$1066</f>
        <v>0</v>
      </c>
      <c r="X33" s="23">
        <f>READ!$BC$1119</f>
        <v>0</v>
      </c>
      <c r="Y33" s="23">
        <f>READ!$BC$1172</f>
        <v>0</v>
      </c>
      <c r="Z33" s="476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76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76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76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76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76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3">
        <f>READ!$BD$6</f>
        <v>0</v>
      </c>
      <c r="D34" s="23">
        <f>READ!$BD$59</f>
        <v>0</v>
      </c>
      <c r="E34" s="23">
        <f>READ!$BD$112</f>
        <v>0</v>
      </c>
      <c r="F34" s="23">
        <f>READ!$BD$165</f>
        <v>0</v>
      </c>
      <c r="G34" s="23">
        <f>READ!$BD$218</f>
        <v>0</v>
      </c>
      <c r="H34" s="23">
        <f>READ!$BD$271</f>
        <v>0</v>
      </c>
      <c r="I34" s="23">
        <f>READ!$BD$324</f>
        <v>0</v>
      </c>
      <c r="J34" s="23">
        <f>READ!$BD$377</f>
        <v>0</v>
      </c>
      <c r="K34" s="23">
        <f>READ!$BD$430</f>
        <v>0</v>
      </c>
      <c r="L34" s="23">
        <f>READ!$BD$483</f>
        <v>0</v>
      </c>
      <c r="M34" s="23">
        <f>READ!$BD$536</f>
        <v>0</v>
      </c>
      <c r="N34" s="23">
        <f>READ!$BD$589</f>
        <v>0</v>
      </c>
      <c r="O34" s="23">
        <f>READ!$BD$642</f>
        <v>0</v>
      </c>
      <c r="P34" s="23">
        <f>READ!$BD$695</f>
        <v>0</v>
      </c>
      <c r="Q34" s="23">
        <f>READ!$BD$748</f>
        <v>0</v>
      </c>
      <c r="R34" s="23">
        <f>READ!$BD$801</f>
        <v>0</v>
      </c>
      <c r="S34" s="23">
        <f>READ!$BD$854</f>
        <v>0</v>
      </c>
      <c r="T34" s="23">
        <f>READ!$BD$907</f>
        <v>0</v>
      </c>
      <c r="U34" s="23">
        <f>READ!$BD$960</f>
        <v>0</v>
      </c>
      <c r="V34" s="23">
        <f>READ!$BD$1013</f>
        <v>0</v>
      </c>
      <c r="W34" s="23">
        <f>READ!$BD$1066</f>
        <v>0</v>
      </c>
      <c r="X34" s="23">
        <f>READ!$BD$1119</f>
        <v>0</v>
      </c>
      <c r="Y34" s="23">
        <f>READ!$BD$1172</f>
        <v>0</v>
      </c>
      <c r="Z34" s="476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76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76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76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76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76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>
        <f t="shared" ref="FJ34:GF34" si="49">IF(ISNUMBER(SEARCH("S*",FJ$17)),FJ20,"")</f>
        <v>240</v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27</v>
      </c>
      <c r="C35" s="23">
        <f>READ!$BE$6</f>
        <v>0</v>
      </c>
      <c r="D35" s="23">
        <f>READ!$BE$59</f>
        <v>0</v>
      </c>
      <c r="E35" s="23">
        <f>READ!$BE$112</f>
        <v>0</v>
      </c>
      <c r="F35" s="23">
        <f>READ!$BE$165</f>
        <v>0</v>
      </c>
      <c r="G35" s="23">
        <f>READ!$BE$218</f>
        <v>0</v>
      </c>
      <c r="H35" s="23">
        <f>READ!$BE$271</f>
        <v>0</v>
      </c>
      <c r="I35" s="23">
        <f>READ!$BE$324</f>
        <v>0</v>
      </c>
      <c r="J35" s="23">
        <f>READ!$BE$377</f>
        <v>0</v>
      </c>
      <c r="K35" s="23">
        <f>READ!$BE$430</f>
        <v>0</v>
      </c>
      <c r="L35" s="23">
        <f>READ!$BE$483</f>
        <v>0</v>
      </c>
      <c r="M35" s="23">
        <f>READ!$BE$536</f>
        <v>0</v>
      </c>
      <c r="N35" s="23">
        <f>READ!$BE$589</f>
        <v>0</v>
      </c>
      <c r="O35" s="23">
        <f>READ!$BE$642</f>
        <v>0</v>
      </c>
      <c r="P35" s="23">
        <f>READ!$BE$695</f>
        <v>0</v>
      </c>
      <c r="Q35" s="23">
        <f>READ!$BE$748</f>
        <v>0</v>
      </c>
      <c r="R35" s="23">
        <f>READ!$BE$801</f>
        <v>0</v>
      </c>
      <c r="S35" s="23">
        <f>READ!$BE$854</f>
        <v>0</v>
      </c>
      <c r="T35" s="23">
        <f>READ!$BE$907</f>
        <v>0</v>
      </c>
      <c r="U35" s="23">
        <f>READ!$BE$960</f>
        <v>0</v>
      </c>
      <c r="V35" s="23">
        <f>READ!$BE$1013</f>
        <v>0</v>
      </c>
      <c r="W35" s="23">
        <f>READ!$BE$1066</f>
        <v>0</v>
      </c>
      <c r="X35" s="23">
        <f>READ!$BE$1119</f>
        <v>0</v>
      </c>
      <c r="Y35" s="23">
        <f>READ!$BE$1172</f>
        <v>0</v>
      </c>
      <c r="Z35" s="476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76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76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76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76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76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>
        <f t="shared" ref="FJ35:GF35" si="50">IF(ISNUMBER(SEARCH("S*",FJ$17)),FJ21,"")</f>
        <v>260</v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14</v>
      </c>
      <c r="C36" s="23">
        <f>READ!$BF$6</f>
        <v>0</v>
      </c>
      <c r="D36" s="23">
        <f>READ!$BF$59</f>
        <v>0</v>
      </c>
      <c r="E36" s="23">
        <f>READ!$BF$112</f>
        <v>0</v>
      </c>
      <c r="F36" s="23">
        <f>READ!$BF$165</f>
        <v>0</v>
      </c>
      <c r="G36" s="23">
        <f>READ!$BF$218</f>
        <v>0</v>
      </c>
      <c r="H36" s="23">
        <f>READ!$BF$271</f>
        <v>0</v>
      </c>
      <c r="I36" s="23">
        <f>READ!$BF$324</f>
        <v>0</v>
      </c>
      <c r="J36" s="23">
        <f>READ!$BF$377</f>
        <v>0</v>
      </c>
      <c r="K36" s="23">
        <f>READ!$BF$430</f>
        <v>0</v>
      </c>
      <c r="L36" s="23">
        <f>READ!$BF$483</f>
        <v>0</v>
      </c>
      <c r="M36" s="23">
        <f>READ!$BF$536</f>
        <v>0</v>
      </c>
      <c r="N36" s="23">
        <f>READ!$BF$589</f>
        <v>0</v>
      </c>
      <c r="O36" s="23">
        <f>READ!$BF$642</f>
        <v>0</v>
      </c>
      <c r="P36" s="23">
        <f>READ!$BF$695</f>
        <v>0</v>
      </c>
      <c r="Q36" s="23">
        <f>READ!$BF$748</f>
        <v>0</v>
      </c>
      <c r="R36" s="23">
        <f>READ!$BF$801</f>
        <v>0</v>
      </c>
      <c r="S36" s="23">
        <f>READ!$BF$854</f>
        <v>0</v>
      </c>
      <c r="T36" s="23">
        <f>READ!$BF$907</f>
        <v>0</v>
      </c>
      <c r="U36" s="23">
        <f>READ!$BF$960</f>
        <v>0</v>
      </c>
      <c r="V36" s="23">
        <f>READ!$BF$1013</f>
        <v>0</v>
      </c>
      <c r="W36" s="23">
        <f>READ!$BF$1066</f>
        <v>0</v>
      </c>
      <c r="X36" s="23">
        <f>READ!$BF$1119</f>
        <v>0</v>
      </c>
      <c r="Y36" s="23">
        <f>READ!$BF$1172</f>
        <v>0</v>
      </c>
      <c r="Z36" s="476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76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76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76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76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76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>
        <f>IF(ISNUMBER(SEARCH("S*",FJ$17)),FJ23,"")</f>
        <v>470</v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24</v>
      </c>
      <c r="C37" s="23">
        <f>READ!$BG$6</f>
        <v>0</v>
      </c>
      <c r="D37" s="23">
        <f>READ!$BG$59</f>
        <v>0</v>
      </c>
      <c r="E37" s="23">
        <f>READ!$BG$112</f>
        <v>0</v>
      </c>
      <c r="F37" s="23">
        <f>READ!$BG$165</f>
        <v>0</v>
      </c>
      <c r="G37" s="23">
        <f>READ!$BG$218</f>
        <v>0</v>
      </c>
      <c r="H37" s="23">
        <f>READ!$BG$271</f>
        <v>0</v>
      </c>
      <c r="I37" s="23">
        <f>READ!$BG$324</f>
        <v>0</v>
      </c>
      <c r="J37" s="23">
        <f>READ!$BG$377</f>
        <v>0</v>
      </c>
      <c r="K37" s="23">
        <f>READ!$BG$430</f>
        <v>0</v>
      </c>
      <c r="L37" s="23">
        <f>READ!$BG$483</f>
        <v>0</v>
      </c>
      <c r="M37" s="23">
        <f>READ!$BG$536</f>
        <v>0</v>
      </c>
      <c r="N37" s="23">
        <f>READ!$BG$589</f>
        <v>0</v>
      </c>
      <c r="O37" s="23">
        <f>READ!$BG$642</f>
        <v>0</v>
      </c>
      <c r="P37" s="23">
        <f>READ!$BG$695</f>
        <v>0</v>
      </c>
      <c r="Q37" s="23">
        <f>READ!$BG$748</f>
        <v>0</v>
      </c>
      <c r="R37" s="23">
        <f>READ!$BG$801</f>
        <v>0</v>
      </c>
      <c r="S37" s="23">
        <f>READ!$BG$854</f>
        <v>0</v>
      </c>
      <c r="T37" s="23">
        <f>READ!$BG$907</f>
        <v>0</v>
      </c>
      <c r="U37" s="23">
        <f>READ!$BG$960</f>
        <v>0</v>
      </c>
      <c r="V37" s="23">
        <f>READ!$BG$1013</f>
        <v>0</v>
      </c>
      <c r="W37" s="23">
        <f>READ!$BG$1066</f>
        <v>0</v>
      </c>
      <c r="X37" s="23">
        <f>READ!$BG$1119</f>
        <v>0</v>
      </c>
      <c r="Y37" s="23">
        <f>READ!$BG$1172</f>
        <v>0</v>
      </c>
      <c r="Z37" s="476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76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76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76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76"/>
      <c r="FB37" s="66"/>
      <c r="FC37" s="66"/>
      <c r="FD37" s="66"/>
      <c r="FE37" s="68"/>
      <c r="FF37" s="69"/>
      <c r="FG37" s="18"/>
      <c r="FJ37" s="23">
        <f>IF(ISNUMBER(SEARCH("S*",FJ$17)),FJ24,"")</f>
        <v>970</v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543</v>
      </c>
      <c r="C38" s="23">
        <f>READ!$BH$6</f>
        <v>0</v>
      </c>
      <c r="D38" s="23">
        <f>READ!$BH$59</f>
        <v>0</v>
      </c>
      <c r="E38" s="23">
        <f>READ!$BH$112</f>
        <v>0</v>
      </c>
      <c r="F38" s="23">
        <f>READ!$BH$165</f>
        <v>0</v>
      </c>
      <c r="G38" s="23">
        <f>READ!$BH$218</f>
        <v>0</v>
      </c>
      <c r="H38" s="23">
        <f>READ!$BH$271</f>
        <v>0</v>
      </c>
      <c r="I38" s="23">
        <f>READ!$BH$324</f>
        <v>0</v>
      </c>
      <c r="J38" s="23">
        <f>READ!$BH$377</f>
        <v>0</v>
      </c>
      <c r="K38" s="23">
        <f>READ!$BH$430</f>
        <v>0</v>
      </c>
      <c r="L38" s="23">
        <f>READ!$BH$483</f>
        <v>0</v>
      </c>
      <c r="M38" s="23">
        <f>READ!$BH$536</f>
        <v>0</v>
      </c>
      <c r="N38" s="23">
        <f>READ!$BH$589</f>
        <v>0</v>
      </c>
      <c r="O38" s="23">
        <f>READ!$BH$642</f>
        <v>0</v>
      </c>
      <c r="P38" s="23">
        <f>READ!$BH$695</f>
        <v>0</v>
      </c>
      <c r="Q38" s="23">
        <f>READ!$BH$748</f>
        <v>0</v>
      </c>
      <c r="R38" s="23">
        <f>READ!$BH$801</f>
        <v>0</v>
      </c>
      <c r="S38" s="23">
        <f>READ!$BH$854</f>
        <v>0</v>
      </c>
      <c r="T38" s="23">
        <f>READ!$BH$907</f>
        <v>0</v>
      </c>
      <c r="U38" s="23">
        <f>READ!$BH$960</f>
        <v>0</v>
      </c>
      <c r="V38" s="23">
        <f>READ!$BH$1013</f>
        <v>0</v>
      </c>
      <c r="W38" s="23">
        <f>READ!$BH$1066</f>
        <v>0</v>
      </c>
      <c r="X38" s="23">
        <f>READ!$BH$1119</f>
        <v>0</v>
      </c>
      <c r="Y38" s="23">
        <f>READ!$BH$1172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76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76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76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76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76"/>
      <c r="FA38" s="16" t="s">
        <v>318</v>
      </c>
    </row>
    <row r="39" spans="2:188" ht="14.75" customHeight="1" x14ac:dyDescent="0.45">
      <c r="B39" t="s">
        <v>17</v>
      </c>
      <c r="C39" s="23">
        <f>READ!$BI$6</f>
        <v>0</v>
      </c>
      <c r="D39" s="23">
        <f>READ!$BI$59</f>
        <v>0</v>
      </c>
      <c r="E39" s="23">
        <f>READ!$BI$112</f>
        <v>0</v>
      </c>
      <c r="F39" s="23">
        <f>READ!$BI$165</f>
        <v>0</v>
      </c>
      <c r="G39" s="23">
        <f>READ!$BI$218</f>
        <v>0</v>
      </c>
      <c r="H39" s="23">
        <f>READ!$BI$271</f>
        <v>0</v>
      </c>
      <c r="I39" s="23">
        <f>READ!$BI$324</f>
        <v>0</v>
      </c>
      <c r="J39" s="23">
        <f>READ!$BI$377</f>
        <v>0</v>
      </c>
      <c r="K39" s="23">
        <f>READ!$BI$430</f>
        <v>0</v>
      </c>
      <c r="L39" s="23">
        <f>READ!$BI$483</f>
        <v>0</v>
      </c>
      <c r="M39" s="23">
        <f>READ!$BI$536</f>
        <v>0</v>
      </c>
      <c r="N39" s="23">
        <f>READ!$BI$589</f>
        <v>0</v>
      </c>
      <c r="O39" s="23">
        <f>READ!$BI$642</f>
        <v>0</v>
      </c>
      <c r="P39" s="23">
        <f>READ!$BI$695</f>
        <v>0</v>
      </c>
      <c r="Q39" s="23">
        <f>READ!$BI$748</f>
        <v>0</v>
      </c>
      <c r="R39" s="23">
        <f>READ!$BI$801</f>
        <v>0</v>
      </c>
      <c r="S39" s="23">
        <f>READ!$BI$854</f>
        <v>0</v>
      </c>
      <c r="T39" s="23">
        <f>READ!$BI$907</f>
        <v>0</v>
      </c>
      <c r="U39" s="23">
        <f>READ!$BI$960</f>
        <v>0</v>
      </c>
      <c r="V39" s="23">
        <f>READ!$BI$1013</f>
        <v>0</v>
      </c>
      <c r="W39" s="23">
        <f>READ!$BI$1066</f>
        <v>0</v>
      </c>
      <c r="X39" s="23">
        <f>READ!$BI$1119</f>
        <v>0</v>
      </c>
      <c r="Y39" s="23">
        <f>READ!$BI$1172</f>
        <v>0</v>
      </c>
      <c r="Z39" s="476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76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76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76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76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76"/>
      <c r="FA39" s="473" t="str">
        <f>IF(INPUT!G4&lt;&gt;"",INDEX(EY3:EY25,MATCH(INPUT!G4,EX3:EX25,),0),"")</f>
        <v/>
      </c>
      <c r="FB39" s="474"/>
      <c r="FC39" s="474"/>
      <c r="FD39" s="474"/>
      <c r="FE39" s="474"/>
      <c r="FF39" s="474"/>
      <c r="FG39" s="475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16</v>
      </c>
      <c r="C40" s="23">
        <f>READ!$BJ$6</f>
        <v>0</v>
      </c>
      <c r="D40" s="23">
        <f>READ!$BJ$59</f>
        <v>0</v>
      </c>
      <c r="E40" s="23">
        <f>READ!$BJ$112</f>
        <v>0</v>
      </c>
      <c r="F40" s="23">
        <f>READ!$BJ$165</f>
        <v>0</v>
      </c>
      <c r="G40" s="23">
        <f>READ!$BJ$218</f>
        <v>0</v>
      </c>
      <c r="H40" s="23">
        <f>READ!$BJ$271</f>
        <v>0</v>
      </c>
      <c r="I40" s="23">
        <f>READ!$BJ$324</f>
        <v>0</v>
      </c>
      <c r="J40" s="23">
        <f>READ!$BJ$377</f>
        <v>0</v>
      </c>
      <c r="K40" s="23">
        <f>READ!$BJ$430</f>
        <v>0</v>
      </c>
      <c r="L40" s="23">
        <f>READ!$BJ$483</f>
        <v>0</v>
      </c>
      <c r="M40" s="23">
        <f>READ!$BJ$536</f>
        <v>0</v>
      </c>
      <c r="N40" s="23">
        <f>READ!$BJ$589</f>
        <v>0</v>
      </c>
      <c r="O40" s="23">
        <f>READ!$BJ$642</f>
        <v>0</v>
      </c>
      <c r="P40" s="23">
        <f>READ!$BJ$695</f>
        <v>0</v>
      </c>
      <c r="Q40" s="23">
        <f>READ!$BJ$748</f>
        <v>0</v>
      </c>
      <c r="R40" s="23">
        <f>READ!$BJ$801</f>
        <v>0</v>
      </c>
      <c r="S40" s="23">
        <f>READ!$BJ$854</f>
        <v>0</v>
      </c>
      <c r="T40" s="23">
        <f>READ!$BJ$907</f>
        <v>0</v>
      </c>
      <c r="U40" s="23">
        <f>READ!$BJ$960</f>
        <v>0</v>
      </c>
      <c r="V40" s="23">
        <f>READ!$BJ$1013</f>
        <v>0</v>
      </c>
      <c r="W40" s="23">
        <f>READ!$BJ$1066</f>
        <v>0</v>
      </c>
      <c r="X40" s="23">
        <f>READ!$BJ$1119</f>
        <v>0</v>
      </c>
      <c r="Y40" s="23">
        <f>READ!$BJ$1172</f>
        <v>0</v>
      </c>
      <c r="Z40" s="476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76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76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76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76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76"/>
      <c r="FA40" s="30"/>
      <c r="FB40" s="454" t="s">
        <v>240</v>
      </c>
      <c r="FC40" s="455"/>
      <c r="FD40" s="456"/>
      <c r="FE40" s="478" t="s">
        <v>242</v>
      </c>
      <c r="FF40" s="479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18</v>
      </c>
      <c r="C41" s="23">
        <f>READ!$BK$6</f>
        <v>0</v>
      </c>
      <c r="D41" s="23">
        <f>READ!$BK$59</f>
        <v>0</v>
      </c>
      <c r="E41" s="23">
        <f>READ!$BK$112</f>
        <v>0</v>
      </c>
      <c r="F41" s="23">
        <f>READ!$BK$165</f>
        <v>0</v>
      </c>
      <c r="G41" s="23">
        <f>READ!$BK$218</f>
        <v>0</v>
      </c>
      <c r="H41" s="23">
        <f>READ!$BK$271</f>
        <v>0</v>
      </c>
      <c r="I41" s="23">
        <f>READ!$BK$324</f>
        <v>0</v>
      </c>
      <c r="J41" s="23">
        <f>READ!$BK$377</f>
        <v>0</v>
      </c>
      <c r="K41" s="23">
        <f>READ!$BK$430</f>
        <v>0</v>
      </c>
      <c r="L41" s="23">
        <f>READ!$BK$483</f>
        <v>0</v>
      </c>
      <c r="M41" s="23">
        <f>READ!$BK$536</f>
        <v>0</v>
      </c>
      <c r="N41" s="23">
        <f>READ!$BK$589</f>
        <v>0</v>
      </c>
      <c r="O41" s="23">
        <f>READ!$BK$642</f>
        <v>0</v>
      </c>
      <c r="P41" s="23">
        <f>READ!$BK$695</f>
        <v>0</v>
      </c>
      <c r="Q41" s="23">
        <f>READ!$BK$748</f>
        <v>0</v>
      </c>
      <c r="R41" s="23">
        <f>READ!$BK$801</f>
        <v>0</v>
      </c>
      <c r="S41" s="23">
        <f>READ!$BK$854</f>
        <v>0</v>
      </c>
      <c r="T41" s="23">
        <f>READ!$BK$907</f>
        <v>0</v>
      </c>
      <c r="U41" s="23">
        <f>READ!$BK$960</f>
        <v>0</v>
      </c>
      <c r="V41" s="23">
        <f>READ!$BK$1013</f>
        <v>0</v>
      </c>
      <c r="W41" s="23">
        <f>READ!$BK$1066</f>
        <v>0</v>
      </c>
      <c r="X41" s="23">
        <f>READ!$BK$1119</f>
        <v>0</v>
      </c>
      <c r="Y41" s="23">
        <f>READ!$BK$1172</f>
        <v>0</v>
      </c>
      <c r="Z41" s="476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76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76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76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76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76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460</v>
      </c>
      <c r="C42" s="23">
        <f>READ!AL13</f>
        <v>0</v>
      </c>
      <c r="D42" s="23">
        <f>READ!AL66</f>
        <v>0</v>
      </c>
      <c r="E42" s="23">
        <f>READ!AL119</f>
        <v>0</v>
      </c>
      <c r="F42" s="23">
        <f>READ!AL172</f>
        <v>0</v>
      </c>
      <c r="G42" s="23">
        <f>READ!AL225</f>
        <v>0</v>
      </c>
      <c r="H42" s="23">
        <f>READ!AL278</f>
        <v>0</v>
      </c>
      <c r="I42" s="23">
        <f>READ!AL331</f>
        <v>0</v>
      </c>
      <c r="J42" s="23">
        <f>READ!AL384</f>
        <v>0</v>
      </c>
      <c r="K42" s="23">
        <f>READ!AL437</f>
        <v>0</v>
      </c>
      <c r="L42" s="23">
        <f>READ!AL490</f>
        <v>0</v>
      </c>
      <c r="M42" s="23">
        <f>READ!AL543</f>
        <v>0</v>
      </c>
      <c r="N42" s="23">
        <f>READ!AL596</f>
        <v>0</v>
      </c>
      <c r="O42" s="23">
        <f>READ!AL649</f>
        <v>0</v>
      </c>
      <c r="P42" s="23">
        <f>READ!AL702</f>
        <v>0</v>
      </c>
      <c r="Q42" s="23">
        <f>READ!AL755</f>
        <v>0</v>
      </c>
      <c r="R42" s="23">
        <f>READ!AL808</f>
        <v>0</v>
      </c>
      <c r="S42" s="23">
        <f>READ!AL861</f>
        <v>0</v>
      </c>
      <c r="T42" s="23">
        <f>READ!AL914</f>
        <v>0</v>
      </c>
      <c r="U42" s="23">
        <f>READ!AL967</f>
        <v>0</v>
      </c>
      <c r="V42" s="23">
        <f>READ!AL1020</f>
        <v>0</v>
      </c>
      <c r="W42" s="23">
        <f>READ!AL1073</f>
        <v>0</v>
      </c>
      <c r="X42" s="23">
        <f>READ!AL1126</f>
        <v>0</v>
      </c>
      <c r="Y42" s="23">
        <f>READ!AL1179</f>
        <v>0</v>
      </c>
      <c r="Z42" s="476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76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76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76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76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76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461</v>
      </c>
      <c r="C43" s="23">
        <f>READ!AM13</f>
        <v>0</v>
      </c>
      <c r="D43" s="23">
        <f>READ!AM66</f>
        <v>0</v>
      </c>
      <c r="E43" s="23">
        <f>READ!AM119</f>
        <v>0</v>
      </c>
      <c r="F43" s="23">
        <f>READ!AM172</f>
        <v>0</v>
      </c>
      <c r="G43" s="23">
        <f>READ!AM225</f>
        <v>0</v>
      </c>
      <c r="H43" s="23">
        <f>READ!AM278</f>
        <v>0</v>
      </c>
      <c r="I43" s="23">
        <f>READ!AM331</f>
        <v>0</v>
      </c>
      <c r="J43" s="23">
        <f>READ!AM384</f>
        <v>0</v>
      </c>
      <c r="K43" s="23">
        <f>READ!AM437</f>
        <v>0</v>
      </c>
      <c r="L43" s="23">
        <f>READ!AM490</f>
        <v>0</v>
      </c>
      <c r="M43" s="23">
        <f>READ!AM543</f>
        <v>0</v>
      </c>
      <c r="N43" s="23">
        <f>READ!AM596</f>
        <v>0</v>
      </c>
      <c r="O43" s="23">
        <f>READ!AM649</f>
        <v>0</v>
      </c>
      <c r="P43" s="23">
        <f>READ!AM702</f>
        <v>0</v>
      </c>
      <c r="Q43" s="23">
        <f>READ!AM755</f>
        <v>0</v>
      </c>
      <c r="R43" s="23">
        <f>READ!AM808</f>
        <v>0</v>
      </c>
      <c r="S43" s="23">
        <f>READ!AM861</f>
        <v>0</v>
      </c>
      <c r="T43" s="23">
        <f>READ!AM914</f>
        <v>0</v>
      </c>
      <c r="U43" s="23">
        <f>READ!AM967</f>
        <v>0</v>
      </c>
      <c r="V43" s="23">
        <f>READ!AM1020</f>
        <v>0</v>
      </c>
      <c r="W43" s="23">
        <f>READ!AM1073</f>
        <v>0</v>
      </c>
      <c r="X43" s="23">
        <f>READ!AM1126</f>
        <v>0</v>
      </c>
      <c r="Y43" s="23">
        <f>READ!AM1179</f>
        <v>0</v>
      </c>
      <c r="Z43" s="476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76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76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76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76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76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462</v>
      </c>
      <c r="C44" s="23">
        <f>READ!AN13</f>
        <v>0</v>
      </c>
      <c r="D44" s="23">
        <f>READ!AN66</f>
        <v>0</v>
      </c>
      <c r="E44" s="23">
        <f>READ!AN119</f>
        <v>0</v>
      </c>
      <c r="F44" s="23">
        <f>READ!AN172</f>
        <v>0</v>
      </c>
      <c r="G44" s="23">
        <f>READ!AN225</f>
        <v>0</v>
      </c>
      <c r="H44" s="23">
        <f>READ!AN278</f>
        <v>0</v>
      </c>
      <c r="I44" s="23">
        <f>READ!AN331</f>
        <v>0</v>
      </c>
      <c r="J44" s="23">
        <f>READ!AN384</f>
        <v>0</v>
      </c>
      <c r="K44" s="23">
        <f>READ!AN437</f>
        <v>0</v>
      </c>
      <c r="L44" s="23">
        <f>READ!AN490</f>
        <v>0</v>
      </c>
      <c r="M44" s="23">
        <f>READ!AN543</f>
        <v>0</v>
      </c>
      <c r="N44" s="23">
        <f>READ!AN596</f>
        <v>0</v>
      </c>
      <c r="O44" s="23">
        <f>READ!AN649</f>
        <v>0</v>
      </c>
      <c r="P44" s="23">
        <f>READ!AN702</f>
        <v>0</v>
      </c>
      <c r="Q44" s="23">
        <f>READ!AN755</f>
        <v>0</v>
      </c>
      <c r="R44" s="23">
        <f>READ!AN808</f>
        <v>0</v>
      </c>
      <c r="S44" s="23">
        <f>READ!AN861</f>
        <v>0</v>
      </c>
      <c r="T44" s="23">
        <f>READ!AN914</f>
        <v>0</v>
      </c>
      <c r="U44" s="23">
        <f>READ!AN967</f>
        <v>0</v>
      </c>
      <c r="V44" s="23">
        <f>READ!AN1020</f>
        <v>0</v>
      </c>
      <c r="W44" s="23">
        <f>READ!AN1073</f>
        <v>0</v>
      </c>
      <c r="X44" s="23">
        <f>READ!AN1126</f>
        <v>0</v>
      </c>
      <c r="Y44" s="23">
        <f>READ!AN1179</f>
        <v>0</v>
      </c>
      <c r="Z44" s="476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76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76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76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76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 t="str">
        <f>IF(ISNUMBER(SEARCH("A*",FJ$17)),FJ20,"")</f>
        <v/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463</v>
      </c>
      <c r="C45" s="23">
        <f>READ!AL14</f>
        <v>0</v>
      </c>
      <c r="D45" s="23">
        <f>READ!AL67</f>
        <v>0</v>
      </c>
      <c r="E45" s="23">
        <f>READ!AL120</f>
        <v>0</v>
      </c>
      <c r="F45" s="23">
        <f>READ!AL173</f>
        <v>0</v>
      </c>
      <c r="G45" s="23">
        <f>READ!AL226</f>
        <v>0</v>
      </c>
      <c r="H45" s="23">
        <f>READ!AL279</f>
        <v>0</v>
      </c>
      <c r="I45" s="23">
        <f>READ!AL332</f>
        <v>0</v>
      </c>
      <c r="J45" s="23">
        <f>READ!AL385</f>
        <v>0</v>
      </c>
      <c r="K45" s="23">
        <f>READ!AL438</f>
        <v>0</v>
      </c>
      <c r="L45" s="23">
        <f>READ!AL491</f>
        <v>0</v>
      </c>
      <c r="M45" s="23">
        <f>READ!AL544</f>
        <v>0</v>
      </c>
      <c r="N45" s="23">
        <f>READ!AL597</f>
        <v>0</v>
      </c>
      <c r="O45" s="23">
        <f>READ!AL650</f>
        <v>0</v>
      </c>
      <c r="P45" s="23">
        <f>READ!AL703</f>
        <v>0</v>
      </c>
      <c r="Q45" s="23">
        <f>READ!AL756</f>
        <v>0</v>
      </c>
      <c r="R45" s="23">
        <f>READ!AL809</f>
        <v>0</v>
      </c>
      <c r="S45" s="23">
        <f>READ!AL862</f>
        <v>0</v>
      </c>
      <c r="T45" s="23">
        <f>READ!AL915</f>
        <v>0</v>
      </c>
      <c r="U45" s="23">
        <f>READ!AL968</f>
        <v>0</v>
      </c>
      <c r="V45" s="23">
        <f>READ!AL1021</f>
        <v>0</v>
      </c>
      <c r="W45" s="23">
        <f>READ!AL1074</f>
        <v>0</v>
      </c>
      <c r="X45" s="23">
        <f>READ!AL1127</f>
        <v>0</v>
      </c>
      <c r="Y45" s="23">
        <f>READ!AL1180</f>
        <v>0</v>
      </c>
      <c r="Z45" s="476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76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76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76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76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76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 t="str">
        <f>IF(ISNUMBER(SEARCH("A*",FJ$17)),FJ21,"")</f>
        <v/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464</v>
      </c>
      <c r="C46" s="23">
        <f>READ!AM14</f>
        <v>0</v>
      </c>
      <c r="D46" s="23">
        <f>READ!AM67</f>
        <v>0</v>
      </c>
      <c r="E46" s="23">
        <f>READ!AM120</f>
        <v>0</v>
      </c>
      <c r="F46" s="23">
        <f>READ!AM173</f>
        <v>0</v>
      </c>
      <c r="G46" s="23">
        <f>READ!AM226</f>
        <v>0</v>
      </c>
      <c r="H46" s="23">
        <f>READ!AM279</f>
        <v>0</v>
      </c>
      <c r="I46" s="23">
        <f>READ!AM332</f>
        <v>0</v>
      </c>
      <c r="J46" s="23">
        <f>READ!AM385</f>
        <v>0</v>
      </c>
      <c r="K46" s="23">
        <f>READ!AM438</f>
        <v>0</v>
      </c>
      <c r="L46" s="23">
        <f>READ!AM491</f>
        <v>0</v>
      </c>
      <c r="M46" s="23">
        <f>READ!AM544</f>
        <v>0</v>
      </c>
      <c r="N46" s="23">
        <f>READ!AM597</f>
        <v>0</v>
      </c>
      <c r="O46" s="23">
        <f>READ!AM650</f>
        <v>0</v>
      </c>
      <c r="P46" s="23">
        <f>READ!AM703</f>
        <v>0</v>
      </c>
      <c r="Q46" s="23">
        <f>READ!AM756</f>
        <v>0</v>
      </c>
      <c r="R46" s="23">
        <f>READ!AM809</f>
        <v>0</v>
      </c>
      <c r="S46" s="23">
        <f>READ!AM862</f>
        <v>0</v>
      </c>
      <c r="T46" s="23">
        <f>READ!AM915</f>
        <v>0</v>
      </c>
      <c r="U46" s="23">
        <f>READ!AM968</f>
        <v>0</v>
      </c>
      <c r="V46" s="23">
        <f>READ!AM1021</f>
        <v>0</v>
      </c>
      <c r="W46" s="23">
        <f>READ!AM1074</f>
        <v>0</v>
      </c>
      <c r="X46" s="23">
        <f>READ!AM1127</f>
        <v>0</v>
      </c>
      <c r="Y46" s="23">
        <f>READ!AM1180</f>
        <v>0</v>
      </c>
      <c r="Z46" s="476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76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76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76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76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76"/>
      <c r="FB46" s="66"/>
      <c r="FC46" s="66"/>
      <c r="FD46" s="66"/>
      <c r="FE46" s="68"/>
      <c r="FF46" s="69"/>
      <c r="FG46" s="18"/>
      <c r="FJ46" s="23" t="str">
        <f>IF(ISNUMBER(SEARCH("A*",FJ$17)),FJ22,"")</f>
        <v/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465</v>
      </c>
      <c r="C47" s="23">
        <f>READ!AN14</f>
        <v>0</v>
      </c>
      <c r="D47" s="23">
        <f>READ!AN67</f>
        <v>0</v>
      </c>
      <c r="E47" s="23">
        <f>READ!AN120</f>
        <v>0</v>
      </c>
      <c r="F47" s="23">
        <f>READ!AN173</f>
        <v>0</v>
      </c>
      <c r="G47" s="23">
        <f>READ!AN226</f>
        <v>0</v>
      </c>
      <c r="H47" s="23">
        <f>READ!AN279</f>
        <v>0</v>
      </c>
      <c r="I47" s="23">
        <f>READ!AN332</f>
        <v>0</v>
      </c>
      <c r="J47" s="23">
        <f>READ!AN385</f>
        <v>0</v>
      </c>
      <c r="K47" s="23">
        <f>READ!AN438</f>
        <v>0</v>
      </c>
      <c r="L47" s="23">
        <f>READ!AN491</f>
        <v>0</v>
      </c>
      <c r="M47" s="23">
        <f>READ!AN544</f>
        <v>0</v>
      </c>
      <c r="N47" s="23">
        <f>READ!AN597</f>
        <v>0</v>
      </c>
      <c r="O47" s="23">
        <f>READ!AN650</f>
        <v>0</v>
      </c>
      <c r="P47" s="23">
        <f>READ!AN703</f>
        <v>0</v>
      </c>
      <c r="Q47" s="23">
        <f>READ!AN756</f>
        <v>0</v>
      </c>
      <c r="R47" s="23">
        <f>READ!AN809</f>
        <v>0</v>
      </c>
      <c r="S47" s="23">
        <f>READ!AN862</f>
        <v>0</v>
      </c>
      <c r="T47" s="23">
        <f>READ!AN915</f>
        <v>0</v>
      </c>
      <c r="U47" s="23">
        <f>READ!AN968</f>
        <v>0</v>
      </c>
      <c r="V47" s="23">
        <f>READ!AN1021</f>
        <v>0</v>
      </c>
      <c r="W47" s="23">
        <f>READ!AN1074</f>
        <v>0</v>
      </c>
      <c r="X47" s="23">
        <f>READ!AN1127</f>
        <v>0</v>
      </c>
      <c r="Y47" s="23">
        <f>READ!AN1180</f>
        <v>0</v>
      </c>
      <c r="Z47" s="476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76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76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76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76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76"/>
      <c r="FA47" s="16" t="s">
        <v>319</v>
      </c>
      <c r="FJ47" s="23" t="str">
        <f>IF(ISNUMBER(SEARCH("A*",FJ$17)),FJ23,"")</f>
        <v/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466</v>
      </c>
      <c r="C48" s="23">
        <f>READ!AL15</f>
        <v>0</v>
      </c>
      <c r="D48" s="23">
        <f>READ!AL68</f>
        <v>0</v>
      </c>
      <c r="E48" s="23">
        <f>READ!AL121</f>
        <v>0</v>
      </c>
      <c r="F48" s="23">
        <f>READ!AL174</f>
        <v>0</v>
      </c>
      <c r="G48" s="23">
        <f>READ!AL227</f>
        <v>0</v>
      </c>
      <c r="H48" s="23">
        <f>READ!AL280</f>
        <v>0</v>
      </c>
      <c r="I48" s="23">
        <f>READ!AL333</f>
        <v>0</v>
      </c>
      <c r="J48" s="23">
        <f>READ!AL386</f>
        <v>0</v>
      </c>
      <c r="K48" s="23">
        <f>READ!AL439</f>
        <v>0</v>
      </c>
      <c r="L48" s="23">
        <f>READ!AL492</f>
        <v>0</v>
      </c>
      <c r="M48" s="23">
        <f>READ!AL545</f>
        <v>0</v>
      </c>
      <c r="N48" s="23">
        <f>READ!AL598</f>
        <v>0</v>
      </c>
      <c r="O48" s="23">
        <f>READ!AL651</f>
        <v>0</v>
      </c>
      <c r="P48" s="23">
        <f>READ!AL704</f>
        <v>0</v>
      </c>
      <c r="Q48" s="23">
        <f>READ!AL757</f>
        <v>0</v>
      </c>
      <c r="R48" s="23">
        <f>READ!AL810</f>
        <v>0</v>
      </c>
      <c r="S48" s="23">
        <f>READ!AL863</f>
        <v>0</v>
      </c>
      <c r="T48" s="23">
        <f>READ!AL916</f>
        <v>0</v>
      </c>
      <c r="U48" s="23">
        <f>READ!AL969</f>
        <v>0</v>
      </c>
      <c r="V48" s="23">
        <f>READ!AL1022</f>
        <v>0</v>
      </c>
      <c r="W48" s="23">
        <f>READ!AL1075</f>
        <v>0</v>
      </c>
      <c r="X48" s="23">
        <f>READ!AL1128</f>
        <v>0</v>
      </c>
      <c r="Y48" s="23">
        <f>READ!AL1181</f>
        <v>0</v>
      </c>
      <c r="Z48" s="476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76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76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76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76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76"/>
      <c r="FA48" s="473" t="str">
        <f>IF(INPUT!H4&lt;&gt;"",INDEX(EY3:EY25,MATCH(INPUT!H4,EX3:EX25,),0),"")</f>
        <v/>
      </c>
      <c r="FB48" s="474"/>
      <c r="FC48" s="474"/>
      <c r="FD48" s="474"/>
      <c r="FE48" s="474"/>
      <c r="FF48" s="474"/>
      <c r="FG48" s="475"/>
      <c r="FJ48" s="23" t="str">
        <f>IF(ISNUMBER(SEARCH("A*",FJ$17)),FJ24,"")</f>
        <v/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467</v>
      </c>
      <c r="C49" s="23">
        <f>READ!AM15</f>
        <v>0</v>
      </c>
      <c r="D49" s="23">
        <f>READ!AM68</f>
        <v>0</v>
      </c>
      <c r="E49" s="23">
        <f>READ!AM121</f>
        <v>0</v>
      </c>
      <c r="F49" s="23">
        <f>READ!AM174</f>
        <v>0</v>
      </c>
      <c r="G49" s="23">
        <f>READ!AM227</f>
        <v>0</v>
      </c>
      <c r="H49" s="23">
        <f>READ!AM280</f>
        <v>0</v>
      </c>
      <c r="I49" s="23">
        <f>READ!AM333</f>
        <v>0</v>
      </c>
      <c r="J49" s="23">
        <f>READ!AM386</f>
        <v>0</v>
      </c>
      <c r="K49" s="23">
        <f>READ!AM439</f>
        <v>0</v>
      </c>
      <c r="L49" s="23">
        <f>READ!AM492</f>
        <v>0</v>
      </c>
      <c r="M49" s="23">
        <f>READ!AM545</f>
        <v>0</v>
      </c>
      <c r="N49" s="23">
        <f>READ!AM598</f>
        <v>0</v>
      </c>
      <c r="O49" s="23">
        <f>READ!AM651</f>
        <v>0</v>
      </c>
      <c r="P49" s="23">
        <f>READ!AM704</f>
        <v>0</v>
      </c>
      <c r="Q49" s="23">
        <f>READ!AM757</f>
        <v>0</v>
      </c>
      <c r="R49" s="23">
        <f>READ!AM810</f>
        <v>0</v>
      </c>
      <c r="S49" s="23">
        <f>READ!AM863</f>
        <v>0</v>
      </c>
      <c r="T49" s="23">
        <f>READ!AM916</f>
        <v>0</v>
      </c>
      <c r="U49" s="23">
        <f>READ!AM969</f>
        <v>0</v>
      </c>
      <c r="V49" s="23">
        <f>READ!AM1022</f>
        <v>0</v>
      </c>
      <c r="W49" s="23">
        <f>READ!AM1075</f>
        <v>0</v>
      </c>
      <c r="X49" s="23">
        <f>READ!AM1128</f>
        <v>0</v>
      </c>
      <c r="Y49" s="23">
        <f>READ!AM1181</f>
        <v>0</v>
      </c>
      <c r="Z49" s="476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76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76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76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76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76"/>
      <c r="FA49" s="30"/>
      <c r="FB49" s="454" t="s">
        <v>240</v>
      </c>
      <c r="FC49" s="455"/>
      <c r="FD49" s="456"/>
      <c r="FE49" s="478" t="s">
        <v>242</v>
      </c>
      <c r="FF49" s="479"/>
      <c r="FG49" s="30" t="s">
        <v>254</v>
      </c>
    </row>
    <row r="50" spans="2:186" x14ac:dyDescent="0.45">
      <c r="B50" t="s">
        <v>468</v>
      </c>
      <c r="C50" s="23">
        <f>READ!AN15</f>
        <v>0</v>
      </c>
      <c r="D50" s="23">
        <f>READ!AN68</f>
        <v>0</v>
      </c>
      <c r="E50" s="23">
        <f>READ!AN121</f>
        <v>0</v>
      </c>
      <c r="F50" s="23">
        <f>READ!AN174</f>
        <v>0</v>
      </c>
      <c r="G50" s="23">
        <f>READ!AN227</f>
        <v>0</v>
      </c>
      <c r="H50" s="23">
        <f>READ!AN280</f>
        <v>0</v>
      </c>
      <c r="I50" s="23">
        <f>READ!AN333</f>
        <v>0</v>
      </c>
      <c r="J50" s="23">
        <f>READ!AN386</f>
        <v>0</v>
      </c>
      <c r="K50" s="23">
        <f>READ!AN439</f>
        <v>0</v>
      </c>
      <c r="L50" s="23">
        <f>READ!AN492</f>
        <v>0</v>
      </c>
      <c r="M50" s="23">
        <f>READ!AN545</f>
        <v>0</v>
      </c>
      <c r="N50" s="23">
        <f>READ!AN598</f>
        <v>0</v>
      </c>
      <c r="O50" s="23">
        <f>READ!AN651</f>
        <v>0</v>
      </c>
      <c r="P50" s="23">
        <f>READ!AN704</f>
        <v>0</v>
      </c>
      <c r="Q50" s="23">
        <f>READ!AN757</f>
        <v>0</v>
      </c>
      <c r="R50" s="23">
        <f>READ!AN810</f>
        <v>0</v>
      </c>
      <c r="S50" s="23">
        <f>READ!AN863</f>
        <v>0</v>
      </c>
      <c r="T50" s="23">
        <f>READ!AN916</f>
        <v>0</v>
      </c>
      <c r="U50" s="23">
        <f>READ!AN969</f>
        <v>0</v>
      </c>
      <c r="V50" s="23">
        <f>READ!AN1022</f>
        <v>0</v>
      </c>
      <c r="W50" s="23">
        <f>READ!AN1075</f>
        <v>0</v>
      </c>
      <c r="X50" s="23">
        <f>READ!AN1128</f>
        <v>0</v>
      </c>
      <c r="Y50" s="23">
        <f>READ!AN1181</f>
        <v>0</v>
      </c>
      <c r="Z50" s="476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76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76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28">
        <v>1</v>
      </c>
      <c r="D51" s="28">
        <v>2</v>
      </c>
      <c r="E51" s="28">
        <v>3</v>
      </c>
      <c r="F51" s="28">
        <v>4</v>
      </c>
      <c r="G51" s="28">
        <v>5</v>
      </c>
      <c r="H51" s="28">
        <v>6</v>
      </c>
      <c r="I51" s="28">
        <v>7</v>
      </c>
      <c r="J51" s="28">
        <v>8</v>
      </c>
      <c r="K51" s="28">
        <v>9</v>
      </c>
      <c r="L51" s="28">
        <v>10</v>
      </c>
      <c r="M51" s="28">
        <v>11</v>
      </c>
      <c r="N51" s="28">
        <v>12</v>
      </c>
      <c r="O51" s="28">
        <v>13</v>
      </c>
      <c r="P51" s="28">
        <v>14</v>
      </c>
      <c r="Q51" s="28">
        <v>15</v>
      </c>
      <c r="R51" s="28">
        <v>16</v>
      </c>
      <c r="S51" s="28">
        <v>17</v>
      </c>
      <c r="T51" s="28">
        <v>18</v>
      </c>
      <c r="U51" s="28">
        <v>19</v>
      </c>
      <c r="V51" s="28">
        <v>20</v>
      </c>
      <c r="W51" s="28">
        <v>21</v>
      </c>
      <c r="X51" s="28">
        <v>22</v>
      </c>
      <c r="Y51" s="28">
        <v>23</v>
      </c>
      <c r="Z51" s="476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76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76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76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tr">
        <f t="shared" ref="B52:B60" si="63">B12</f>
        <v>SAT Passage 1</v>
      </c>
      <c r="C52" s="23">
        <f>IF(OR(ISNUMBER(SEARCH("S",$C$4)),ISNUMBER(SEARCH("P",$C$4))),READ!AK7,0)</f>
        <v>0</v>
      </c>
      <c r="D52" s="23">
        <f>IF(OR(ISNUMBER(SEARCH("S",$D$4)),ISNUMBER(SEARCH("P",$D$4))),READ!AK60,0)</f>
        <v>0</v>
      </c>
      <c r="E52" s="23">
        <f>IF(OR(ISNUMBER(SEARCH("S",$E$4)),ISNUMBER(SEARCH("P",$E$4))),READ!AK113,0)</f>
        <v>0</v>
      </c>
      <c r="F52" s="23">
        <f>IF(OR(ISNUMBER(SEARCH("S",$F$4)),ISNUMBER(SEARCH("P",$F$4))),READ!AK166,0)</f>
        <v>0</v>
      </c>
      <c r="G52" s="23">
        <f>IF(OR(ISNUMBER(SEARCH("S",$G$4)),ISNUMBER(SEARCH("P",$G$4))),READ!AK219,0)</f>
        <v>0</v>
      </c>
      <c r="H52" s="23">
        <f>IF(OR(ISNUMBER(SEARCH("S",$H$4)),ISNUMBER(SEARCH("P",$H$4))),READ!AK272,0)</f>
        <v>0</v>
      </c>
      <c r="I52" s="23">
        <f>IF(OR(ISNUMBER(SEARCH("S",$I$4)),ISNUMBER(SEARCH("P",$I$4))),READ!AK325,0)</f>
        <v>0</v>
      </c>
      <c r="J52" s="23">
        <f>IF(OR(ISNUMBER(SEARCH("S",$J$4)),ISNUMBER(SEARCH("P",$J$4))),READ!AK378,0)</f>
        <v>0</v>
      </c>
      <c r="K52" s="23">
        <f>IF(OR(ISNUMBER(SEARCH("S",$K$4)),ISNUMBER(SEARCH("P",$K$4))),READ!AK431,0)</f>
        <v>0</v>
      </c>
      <c r="L52" s="23">
        <f>IF(OR(ISNUMBER(SEARCH("S",$L$4)),ISNUMBER(SEARCH("P",$L$4))),READ!AK484,0)</f>
        <v>0</v>
      </c>
      <c r="M52" s="23">
        <f>IF(OR(ISNUMBER(SEARCH("S",$M$4)),ISNUMBER(SEARCH("P",$M$4))),READ!AK537,0)</f>
        <v>0</v>
      </c>
      <c r="N52" s="23">
        <f>IF(OR(ISNUMBER(SEARCH("S",$N$4)),ISNUMBER(SEARCH("P",$N$4))),READ!AK590,0)</f>
        <v>0</v>
      </c>
      <c r="O52" s="23">
        <f>IF(OR(ISNUMBER(SEARCH("S",$O$4)),ISNUMBER(SEARCH("P",$O$4))),READ!AK643,0)</f>
        <v>0</v>
      </c>
      <c r="P52" s="23">
        <f>IF(OR(ISNUMBER(SEARCH("S",$P$4)),ISNUMBER(SEARCH("P",$P$4))),READ!AK696,0)</f>
        <v>0</v>
      </c>
      <c r="Q52" s="23">
        <f>IF(OR(ISNUMBER(SEARCH("S",$Q$4)),ISNUMBER(SEARCH("P",$Q$4))),READ!AK749,0)</f>
        <v>0</v>
      </c>
      <c r="R52" s="23">
        <f>IF(OR(ISNUMBER(SEARCH("S",$R$4)),ISNUMBER(SEARCH("P",$R$4))),READ!AK802,0)</f>
        <v>0</v>
      </c>
      <c r="S52" s="23">
        <f>IF(OR(ISNUMBER(SEARCH("S",$S$4)),ISNUMBER(SEARCH("P",$S$4))),READ!AK855,0)</f>
        <v>0</v>
      </c>
      <c r="T52" s="23">
        <f>IF(OR(ISNUMBER(SEARCH("S",$T$4)),ISNUMBER(SEARCH("P",$T$4))),READ!AK908,0)</f>
        <v>0</v>
      </c>
      <c r="U52" s="23">
        <f>IF(OR(ISNUMBER(SEARCH("S",$U$4)),ISNUMBER(SEARCH("P",$U$4))),READ!AK961,0)</f>
        <v>0</v>
      </c>
      <c r="V52" s="23">
        <f>IF(OR(ISNUMBER(SEARCH("S",$V$4)),ISNUMBER(SEARCH("P",$V$4))),READ!AK1014,0)</f>
        <v>0</v>
      </c>
      <c r="W52" s="23">
        <f>IF(OR(ISNUMBER(SEARCH("S",$W$4)),ISNUMBER(SEARCH("P",$W$4))),READ!AK1067,0)</f>
        <v>0</v>
      </c>
      <c r="X52" s="23">
        <f>IF(OR(ISNUMBER(SEARCH("S",$X$4)),ISNUMBER(SEARCH("P",$X$4))),READ!AK1120,0)</f>
        <v>0</v>
      </c>
      <c r="Y52" s="23">
        <f>IF(OR(ISNUMBER(SEARCH("S",$Y$4)),ISNUMBER(SEARCH("P",$Y$4))),READ!AK1173,0)</f>
        <v>0</v>
      </c>
      <c r="Z52" s="476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76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76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76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1</v>
      </c>
      <c r="FK52" s="23">
        <f>IF(FJ52&lt;&gt;0,AVERAGE(FJ34:GF34),"")</f>
        <v>240</v>
      </c>
      <c r="FL52" s="23">
        <v>400</v>
      </c>
      <c r="FM52" s="89">
        <f>IF(FJ52&lt;&gt;0,FJ52*FK52/FL52,"")</f>
        <v>0.6</v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>
        <f>ROUND(AVERAGE(FM52,FR52)*100,0)</f>
        <v>60</v>
      </c>
      <c r="FU52" s="99" t="e">
        <f>IF(FV52&lt;&gt;"",FT52,"")</f>
        <v>#VALUE!</v>
      </c>
      <c r="FV52" s="23" t="e">
        <f>IF(FT52&gt;FT59,"SAT","")&amp;IF(FT52=FM59,"EQUAL","")</f>
        <v>#VALUE!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B53" t="str">
        <f t="shared" si="63"/>
        <v>SAT Passage 2</v>
      </c>
      <c r="C53" s="23">
        <f>IF(OR(ISNUMBER(SEARCH("S",$C$4)),ISNUMBER(SEARCH("P",$C$4))),READ!AL7,0)</f>
        <v>0</v>
      </c>
      <c r="D53" s="23">
        <f>IF(OR(ISNUMBER(SEARCH("S",$D$4)),ISNUMBER(SEARCH("P",$D$4))),READ!AL60,0)</f>
        <v>0</v>
      </c>
      <c r="E53" s="23">
        <f>IF(OR(ISNUMBER(SEARCH("S",$E$4)),ISNUMBER(SEARCH("P",$E$4))),READ!AL113,0)</f>
        <v>0</v>
      </c>
      <c r="F53" s="23">
        <f>IF(OR(ISNUMBER(SEARCH("S",$F$4)),ISNUMBER(SEARCH("P",$F$4))),READ!AL166,0)</f>
        <v>0</v>
      </c>
      <c r="G53" s="23">
        <f>IF(OR(ISNUMBER(SEARCH("S",$G$4)),ISNUMBER(SEARCH("P",$G$4))),READ!AL219,0)</f>
        <v>0</v>
      </c>
      <c r="H53" s="23">
        <f>IF(OR(ISNUMBER(SEARCH("S",$H$4)),ISNUMBER(SEARCH("P",$H$4))),READ!AL272,0)</f>
        <v>0</v>
      </c>
      <c r="I53" s="23">
        <f>IF(OR(ISNUMBER(SEARCH("S",$I$4)),ISNUMBER(SEARCH("P",$I$4))),READ!AL325,0)</f>
        <v>0</v>
      </c>
      <c r="J53" s="23">
        <f>IF(OR(ISNUMBER(SEARCH("S",$J$4)),ISNUMBER(SEARCH("P",$J$4))),READ!AL378,0)</f>
        <v>0</v>
      </c>
      <c r="K53" s="23">
        <f>IF(OR(ISNUMBER(SEARCH("S",$K$4)),ISNUMBER(SEARCH("P",$K$4))),READ!AL431,0)</f>
        <v>0</v>
      </c>
      <c r="L53" s="23">
        <f>IF(OR(ISNUMBER(SEARCH("S",$L$4)),ISNUMBER(SEARCH("P",$L$4))),READ!AL484,0)</f>
        <v>0</v>
      </c>
      <c r="M53" s="23">
        <f>IF(OR(ISNUMBER(SEARCH("S",$M$4)),ISNUMBER(SEARCH("P",$M$4))),READ!AL537,0)</f>
        <v>0</v>
      </c>
      <c r="N53" s="23">
        <f>IF(OR(ISNUMBER(SEARCH("S",$N$4)),ISNUMBER(SEARCH("P",$N$4))),READ!AL590,0)</f>
        <v>0</v>
      </c>
      <c r="O53" s="23">
        <f>IF(OR(ISNUMBER(SEARCH("S",$O$4)),ISNUMBER(SEARCH("P",$O$4))),READ!AL643,0)</f>
        <v>0</v>
      </c>
      <c r="P53" s="23">
        <f>IF(OR(ISNUMBER(SEARCH("S",$P$4)),ISNUMBER(SEARCH("P",$P$4))),READ!AL696,0)</f>
        <v>0</v>
      </c>
      <c r="Q53" s="23">
        <f>IF(OR(ISNUMBER(SEARCH("S",$Q$4)),ISNUMBER(SEARCH("P",$Q$4))),READ!AL749,0)</f>
        <v>0</v>
      </c>
      <c r="R53" s="23">
        <f>IF(OR(ISNUMBER(SEARCH("S",$R$4)),ISNUMBER(SEARCH("P",$R$4))),READ!AL802,0)</f>
        <v>0</v>
      </c>
      <c r="S53" s="23">
        <f>IF(OR(ISNUMBER(SEARCH("S",$S$4)),ISNUMBER(SEARCH("P",$S$4))),READ!AL855,0)</f>
        <v>0</v>
      </c>
      <c r="T53" s="23">
        <f>IF(OR(ISNUMBER(SEARCH("S",$T$4)),ISNUMBER(SEARCH("P",$T$4))),READ!AL908,0)</f>
        <v>0</v>
      </c>
      <c r="U53" s="23">
        <f>IF(OR(ISNUMBER(SEARCH("S",$U$4)),ISNUMBER(SEARCH("P",$U$4))),READ!AL961,0)</f>
        <v>0</v>
      </c>
      <c r="V53" s="23">
        <f>IF(OR(ISNUMBER(SEARCH("S",$V$4)),ISNUMBER(SEARCH("P",$V$4))),READ!AL1014,0)</f>
        <v>0</v>
      </c>
      <c r="W53" s="23">
        <f>IF(OR(ISNUMBER(SEARCH("S",$W$4)),ISNUMBER(SEARCH("P",$W$4))),READ!AL1067,0)</f>
        <v>0</v>
      </c>
      <c r="X53" s="23">
        <f>IF(OR(ISNUMBER(SEARCH("S",$X$4)),ISNUMBER(SEARCH("P",$X$4))),READ!AL1120,0)</f>
        <v>0</v>
      </c>
      <c r="Y53" s="23">
        <f>IF(OR(ISNUMBER(SEARCH("S",$Y$4)),ISNUMBER(SEARCH("P",$Y$4))),READ!AL1173,0)</f>
        <v>0</v>
      </c>
      <c r="Z53" s="476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76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76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76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1</v>
      </c>
      <c r="FK53" s="23">
        <f>IF(FJ53&lt;&gt;0,AVERAGE(FJ35:GF35),"")</f>
        <v>260</v>
      </c>
      <c r="FL53" s="23">
        <v>400</v>
      </c>
      <c r="FM53" s="89">
        <f>IF(FJ53&lt;&gt;0,FJ53*FK53/FL53,"")</f>
        <v>0.65</v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>
        <f>ROUND(AVERAGE(FM53,FR53)*100,0)</f>
        <v>65</v>
      </c>
      <c r="FU53" s="99" t="e">
        <f>IF(FV53&lt;&gt;"",FT53,"")</f>
        <v>#VALUE!</v>
      </c>
      <c r="FV53" s="23" t="e">
        <f>IF(FT53&gt;FT60,"SAT","")&amp;IF(FT53=FM60,"EQUAL","")</f>
        <v>#VALUE!</v>
      </c>
      <c r="FX53" s="90" t="s">
        <v>344</v>
      </c>
      <c r="FY53" s="91">
        <f>META!J212</f>
        <v>0</v>
      </c>
      <c r="FZ53" s="92">
        <f>META!L212</f>
        <v>0</v>
      </c>
      <c r="GA53" s="93" t="e">
        <f>FY53/FZ53</f>
        <v>#DIV/0!</v>
      </c>
      <c r="GB53" s="94">
        <f>INDEX(FJ20:GF20,,MATCH(1,FJ$19:GF$19,0))</f>
        <v>240</v>
      </c>
      <c r="GC53" s="8">
        <f>IF(ISNUMBER(SEARCH("S*",_xlfn.CONCAT(FJ17:GF17))),400,0)+
  IF(ISNUMBER(SEARCH("P*",_xlfn.CONCAT(FJ17:GF17))),380,0)+
  IF(ISNUMBER(SEARCH("A*",_xlfn.CONCAT(FJ17:GF17))),36,0)</f>
        <v>400</v>
      </c>
      <c r="GD53" s="103" t="str">
        <f>INDEX(FJ26:GF26,,MATCH(1,FJ$19:GF$19,0))</f>
        <v>-</v>
      </c>
    </row>
    <row r="54" spans="2:186" ht="15" thickTop="1" thickBot="1" x14ac:dyDescent="0.5">
      <c r="B54" t="str">
        <f t="shared" si="63"/>
        <v>SAT Passage 3</v>
      </c>
      <c r="C54" s="23">
        <f>IF(OR(ISNUMBER(SEARCH("S",$C$4)),ISNUMBER(SEARCH("P",$C$4))),READ!AM7,0)</f>
        <v>0</v>
      </c>
      <c r="D54" s="23">
        <f>IF(OR(ISNUMBER(SEARCH("S",$D$4)),ISNUMBER(SEARCH("P",$D$4))),READ!AM60,0)</f>
        <v>0</v>
      </c>
      <c r="E54" s="23">
        <f>IF(OR(ISNUMBER(SEARCH("S",$E$4)),ISNUMBER(SEARCH("P",$E$4))),READ!AM113,0)</f>
        <v>0</v>
      </c>
      <c r="F54" s="23">
        <f>IF(OR(ISNUMBER(SEARCH("S",$F$4)),ISNUMBER(SEARCH("P",$F$4))),READ!AM166,0)</f>
        <v>0</v>
      </c>
      <c r="G54" s="23">
        <f>IF(OR(ISNUMBER(SEARCH("S",$G$4)),ISNUMBER(SEARCH("P",$G$4))),READ!AM219,0)</f>
        <v>0</v>
      </c>
      <c r="H54" s="23">
        <f>IF(OR(ISNUMBER(SEARCH("S",$H$4)),ISNUMBER(SEARCH("P",$H$4))),READ!AM272,0)</f>
        <v>0</v>
      </c>
      <c r="I54" s="23">
        <f>IF(OR(ISNUMBER(SEARCH("S",$I$4)),ISNUMBER(SEARCH("P",$I$4))),READ!AM325,0)</f>
        <v>0</v>
      </c>
      <c r="J54" s="23">
        <f>IF(OR(ISNUMBER(SEARCH("S",$J$4)),ISNUMBER(SEARCH("P",$J$4))),READ!AM378,0)</f>
        <v>0</v>
      </c>
      <c r="K54" s="23">
        <f>IF(OR(ISNUMBER(SEARCH("S",$K$4)),ISNUMBER(SEARCH("P",$K$4))),READ!AM431,0)</f>
        <v>0</v>
      </c>
      <c r="L54" s="23">
        <f>IF(OR(ISNUMBER(SEARCH("S",$L$4)),ISNUMBER(SEARCH("P",$L$4))),READ!AM484,0)</f>
        <v>0</v>
      </c>
      <c r="M54" s="23">
        <f>IF(OR(ISNUMBER(SEARCH("S",$M$4)),ISNUMBER(SEARCH("P",$M$4))),READ!AM537,0)</f>
        <v>0</v>
      </c>
      <c r="N54" s="23">
        <f>IF(OR(ISNUMBER(SEARCH("S",$N$4)),ISNUMBER(SEARCH("P",$N$4))),READ!AM590,0)</f>
        <v>0</v>
      </c>
      <c r="O54" s="23">
        <f>IF(OR(ISNUMBER(SEARCH("S",$O$4)),ISNUMBER(SEARCH("P",$O$4))),READ!AM643,0)</f>
        <v>0</v>
      </c>
      <c r="P54" s="23">
        <f>IF(OR(ISNUMBER(SEARCH("S",$P$4)),ISNUMBER(SEARCH("P",$P$4))),READ!AM696,0)</f>
        <v>0</v>
      </c>
      <c r="Q54" s="23">
        <f>IF(OR(ISNUMBER(SEARCH("S",$Q$4)),ISNUMBER(SEARCH("P",$Q$4))),READ!AM749,0)</f>
        <v>0</v>
      </c>
      <c r="R54" s="23">
        <f>IF(OR(ISNUMBER(SEARCH("S",$R$4)),ISNUMBER(SEARCH("P",$R$4))),READ!AM802,0)</f>
        <v>0</v>
      </c>
      <c r="S54" s="23">
        <f>IF(OR(ISNUMBER(SEARCH("S",$S$4)),ISNUMBER(SEARCH("P",$S$4))),READ!AM855,0)</f>
        <v>0</v>
      </c>
      <c r="T54" s="23">
        <f>IF(OR(ISNUMBER(SEARCH("S",$T$4)),ISNUMBER(SEARCH("P",$T$4))),READ!AM908,0)</f>
        <v>0</v>
      </c>
      <c r="U54" s="23">
        <f>IF(OR(ISNUMBER(SEARCH("S",$U$4)),ISNUMBER(SEARCH("P",$U$4))),READ!AM961,0)</f>
        <v>0</v>
      </c>
      <c r="V54" s="23">
        <f>IF(OR(ISNUMBER(SEARCH("S",$V$4)),ISNUMBER(SEARCH("P",$V$4))),READ!AM1014,0)</f>
        <v>0</v>
      </c>
      <c r="W54" s="23">
        <f>IF(OR(ISNUMBER(SEARCH("S",$W$4)),ISNUMBER(SEARCH("P",$W$4))),READ!AM1067,0)</f>
        <v>0</v>
      </c>
      <c r="X54" s="23">
        <f>IF(OR(ISNUMBER(SEARCH("S",$X$4)),ISNUMBER(SEARCH("P",$X$4))),READ!AM1120,0)</f>
        <v>0</v>
      </c>
      <c r="Y54" s="23">
        <f>IF(OR(ISNUMBER(SEARCH("S",$Y$4)),ISNUMBER(SEARCH("P",$Y$4))),READ!AM1173,0)</f>
        <v>0</v>
      </c>
      <c r="Z54" s="476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76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76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76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260</v>
      </c>
      <c r="GC54" s="94">
        <f>IF(ISNUMBER(SEARCH("S*",_xlfn.CONCAT(FJ17:GF17))),400,0)+
  IF(ISNUMBER(SEARCH("P*",_xlfn.CONCAT(FJ17:GF17))),380,0)+
  IF(ISNUMBER(SEARCH("A*",_xlfn.CONCAT(FJ17:GF17))),36,0)</f>
        <v>400</v>
      </c>
      <c r="GD54" s="103" t="str">
        <f>INDEX(FJ27:GF27,,MATCH(1,FJ$19:GF$19,0))</f>
        <v>-</v>
      </c>
    </row>
    <row r="55" spans="2:186" ht="14.65" thickTop="1" x14ac:dyDescent="0.45">
      <c r="B55" t="str">
        <f t="shared" si="63"/>
        <v>SAT Passage 4</v>
      </c>
      <c r="C55" s="23">
        <f>IF(OR(ISNUMBER(SEARCH("S",$C$4)),ISNUMBER(SEARCH("P",$C$4))),READ!AN7,0)</f>
        <v>0</v>
      </c>
      <c r="D55" s="23">
        <f>IF(OR(ISNUMBER(SEARCH("S",$D$4)),ISNUMBER(SEARCH("P",$D$4))),READ!AN60,0)</f>
        <v>0</v>
      </c>
      <c r="E55" s="23">
        <f>IF(OR(ISNUMBER(SEARCH("S",$E$4)),ISNUMBER(SEARCH("P",$E$4))),READ!AN113,0)</f>
        <v>0</v>
      </c>
      <c r="F55" s="23">
        <f>IF(OR(ISNUMBER(SEARCH("S",$F$4)),ISNUMBER(SEARCH("P",$F$4))),READ!AN166,0)</f>
        <v>0</v>
      </c>
      <c r="G55" s="23">
        <f>IF(OR(ISNUMBER(SEARCH("S",$G$4)),ISNUMBER(SEARCH("P",$G$4))),READ!AN219,0)</f>
        <v>0</v>
      </c>
      <c r="H55" s="23">
        <f>IF(OR(ISNUMBER(SEARCH("S",$H$4)),ISNUMBER(SEARCH("P",$H$4))),READ!AN272,0)</f>
        <v>0</v>
      </c>
      <c r="I55" s="23">
        <f>IF(OR(ISNUMBER(SEARCH("S",$I$4)),ISNUMBER(SEARCH("P",$I$4))),READ!AN325,0)</f>
        <v>0</v>
      </c>
      <c r="J55" s="23">
        <f>IF(OR(ISNUMBER(SEARCH("S",$J$4)),ISNUMBER(SEARCH("P",$J$4))),READ!AN378,0)</f>
        <v>0</v>
      </c>
      <c r="K55" s="23">
        <f>IF(OR(ISNUMBER(SEARCH("S",$K$4)),ISNUMBER(SEARCH("P",$K$4))),READ!AN431,0)</f>
        <v>0</v>
      </c>
      <c r="L55" s="23">
        <f>IF(OR(ISNUMBER(SEARCH("S",$L$4)),ISNUMBER(SEARCH("P",$L$4))),READ!AN484,0)</f>
        <v>0</v>
      </c>
      <c r="M55" s="23">
        <f>IF(OR(ISNUMBER(SEARCH("S",$M$4)),ISNUMBER(SEARCH("P",$M$4))),READ!AN537,0)</f>
        <v>0</v>
      </c>
      <c r="N55" s="23">
        <f>IF(OR(ISNUMBER(SEARCH("S",$N$4)),ISNUMBER(SEARCH("P",$N$4))),READ!AN590,0)</f>
        <v>0</v>
      </c>
      <c r="O55" s="23">
        <f>IF(OR(ISNUMBER(SEARCH("S",$O$4)),ISNUMBER(SEARCH("P",$O$4))),READ!AN643,0)</f>
        <v>0</v>
      </c>
      <c r="P55" s="23">
        <f>IF(OR(ISNUMBER(SEARCH("S",$P$4)),ISNUMBER(SEARCH("P",$P$4))),READ!AN696,0)</f>
        <v>0</v>
      </c>
      <c r="Q55" s="23">
        <f>IF(OR(ISNUMBER(SEARCH("S",$Q$4)),ISNUMBER(SEARCH("P",$Q$4))),READ!AN749,0)</f>
        <v>0</v>
      </c>
      <c r="R55" s="23">
        <f>IF(OR(ISNUMBER(SEARCH("S",$R$4)),ISNUMBER(SEARCH("P",$R$4))),READ!AN802,0)</f>
        <v>0</v>
      </c>
      <c r="S55" s="23">
        <f>IF(OR(ISNUMBER(SEARCH("S",$S$4)),ISNUMBER(SEARCH("P",$S$4))),READ!AN855,0)</f>
        <v>0</v>
      </c>
      <c r="T55" s="23">
        <f>IF(OR(ISNUMBER(SEARCH("S",$T$4)),ISNUMBER(SEARCH("P",$T$4))),READ!AN908,0)</f>
        <v>0</v>
      </c>
      <c r="U55" s="23">
        <f>IF(OR(ISNUMBER(SEARCH("S",$U$4)),ISNUMBER(SEARCH("P",$U$4))),READ!AN961,0)</f>
        <v>0</v>
      </c>
      <c r="V55" s="23">
        <f>IF(OR(ISNUMBER(SEARCH("S",$V$4)),ISNUMBER(SEARCH("P",$V$4))),READ!AN1014,0)</f>
        <v>0</v>
      </c>
      <c r="W55" s="23">
        <f>IF(OR(ISNUMBER(SEARCH("S",$W$4)),ISNUMBER(SEARCH("P",$W$4))),READ!AN1067,0)</f>
        <v>0</v>
      </c>
      <c r="X55" s="23">
        <f>IF(OR(ISNUMBER(SEARCH("S",$X$4)),ISNUMBER(SEARCH("P",$X$4))),READ!AN1120,0)</f>
        <v>0</v>
      </c>
      <c r="Y55" s="23">
        <f>IF(OR(ISNUMBER(SEARCH("S",$Y$4)),ISNUMBER(SEARCH("P",$Y$4))),READ!AN1173,0)</f>
        <v>0</v>
      </c>
      <c r="Z55" s="476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76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76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76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76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76"/>
      <c r="FB55" s="66"/>
      <c r="FC55" s="66"/>
      <c r="FD55" s="66"/>
      <c r="FE55" s="68"/>
      <c r="FF55" s="69"/>
      <c r="FG55" s="18"/>
      <c r="FJ55" s="23">
        <f>COLUMNS(FJ36:GF36)-COUNTBLANK(FJ36:GF36)</f>
        <v>1</v>
      </c>
      <c r="FK55" s="23">
        <f>IF(FJ55&lt;&gt;0,AVERAGE(FJ36:GF36),"")</f>
        <v>470</v>
      </c>
      <c r="FL55" s="23">
        <v>800</v>
      </c>
      <c r="FM55" s="89">
        <f>IF(FJ55&lt;&gt;0,FJ55*FK55/FL55,"")</f>
        <v>0.58750000000000002</v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>
        <f>ROUND(AVERAGE(FM55,FR55)*100,0)</f>
        <v>59</v>
      </c>
      <c r="FU55" s="99" t="e">
        <f>IF(FV55&lt;&gt;"",FT55,"")</f>
        <v>#VALUE!</v>
      </c>
      <c r="FV55" s="23" t="e">
        <f>IF(FT55&gt;FT61,"SAT","")&amp;IF(FT55=FM61,"EQUAL","")</f>
        <v>#VALUE!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500</v>
      </c>
      <c r="GC55" s="94">
        <f>IF(ISNUMBER(SEARCH("S*",_xlfn.CONCAT(FJ17:GF17))),800,0)+
  IF(ISNUMBER(SEARCH("P*",_xlfn.CONCAT(FJ17:GF17))),760,0)+
  IF(ISNUMBER(SEARCH("A*",_xlfn.CONCAT(FJ17:GF17))),36,0)</f>
        <v>800</v>
      </c>
      <c r="GD55" s="103" t="str">
        <f>INDEX(FJ28:GF28,,MATCH(1,FJ$19:GF$19,0))</f>
        <v>35%</v>
      </c>
    </row>
    <row r="56" spans="2:186" x14ac:dyDescent="0.45">
      <c r="B56" t="str">
        <f t="shared" si="63"/>
        <v>SAT Passage 5</v>
      </c>
      <c r="C56" s="23">
        <f>IF(OR(ISNUMBER(SEARCH("S",$C$4)),ISNUMBER(SEARCH("P",$C$4))),READ!AO7,0)</f>
        <v>0</v>
      </c>
      <c r="D56" s="23">
        <f>IF(OR(ISNUMBER(SEARCH("S",$D$4)),ISNUMBER(SEARCH("P",$D$4))),READ!AO60,0)</f>
        <v>0</v>
      </c>
      <c r="E56" s="23">
        <f>IF(OR(ISNUMBER(SEARCH("S",$E$4)),ISNUMBER(SEARCH("P",$E$4))),READ!AO113,0)</f>
        <v>0</v>
      </c>
      <c r="F56" s="23">
        <f>IF(OR(ISNUMBER(SEARCH("S",$F$4)),ISNUMBER(SEARCH("P",$F$4))),READ!AO166,0)</f>
        <v>0</v>
      </c>
      <c r="G56" s="23">
        <f>IF(OR(ISNUMBER(SEARCH("S",$G$4)),ISNUMBER(SEARCH("P",$G$4))),READ!AO219,0)</f>
        <v>0</v>
      </c>
      <c r="H56" s="23">
        <f>IF(OR(ISNUMBER(SEARCH("S",$H$4)),ISNUMBER(SEARCH("P",$H$4))),READ!AO272,0)</f>
        <v>0</v>
      </c>
      <c r="I56" s="23">
        <f>IF(OR(ISNUMBER(SEARCH("S",$I$4)),ISNUMBER(SEARCH("P",$I$4))),READ!AO325,0)</f>
        <v>0</v>
      </c>
      <c r="J56" s="23">
        <f>IF(OR(ISNUMBER(SEARCH("S",$J$4)),ISNUMBER(SEARCH("P",$J$4))),READ!AO378,0)</f>
        <v>0</v>
      </c>
      <c r="K56" s="23">
        <f>IF(OR(ISNUMBER(SEARCH("S",$K$4)),ISNUMBER(SEARCH("P",$K$4))),READ!AO431,0)</f>
        <v>0</v>
      </c>
      <c r="L56" s="23">
        <f>IF(OR(ISNUMBER(SEARCH("S",$L$4)),ISNUMBER(SEARCH("P",$L$4))),READ!AO484,0)</f>
        <v>0</v>
      </c>
      <c r="M56" s="23">
        <f>IF(OR(ISNUMBER(SEARCH("S",$M$4)),ISNUMBER(SEARCH("P",$M$4))),READ!AO537,0)</f>
        <v>0</v>
      </c>
      <c r="N56" s="23">
        <f>IF(OR(ISNUMBER(SEARCH("S",$N$4)),ISNUMBER(SEARCH("P",$N$4))),READ!AO590,0)</f>
        <v>0</v>
      </c>
      <c r="O56" s="23">
        <f>IF(OR(ISNUMBER(SEARCH("S",$O$4)),ISNUMBER(SEARCH("P",$O$4))),READ!AO643,0)</f>
        <v>0</v>
      </c>
      <c r="P56" s="23">
        <f>IF(OR(ISNUMBER(SEARCH("S",$P$4)),ISNUMBER(SEARCH("P",$P$4))),READ!AO696,0)</f>
        <v>0</v>
      </c>
      <c r="Q56" s="23">
        <f>IF(OR(ISNUMBER(SEARCH("S",$Q$4)),ISNUMBER(SEARCH("P",$Q$4))),READ!AO749,0)</f>
        <v>0</v>
      </c>
      <c r="R56" s="23">
        <f>IF(OR(ISNUMBER(SEARCH("S",$R$4)),ISNUMBER(SEARCH("P",$R$4))),READ!AO802,0)</f>
        <v>0</v>
      </c>
      <c r="S56" s="23">
        <f>IF(OR(ISNUMBER(SEARCH("S",$S$4)),ISNUMBER(SEARCH("P",$S$4))),READ!AO855,0)</f>
        <v>0</v>
      </c>
      <c r="T56" s="23">
        <f>IF(OR(ISNUMBER(SEARCH("S",$T$4)),ISNUMBER(SEARCH("P",$T$4))),READ!AO908,0)</f>
        <v>0</v>
      </c>
      <c r="U56" s="23">
        <f>IF(OR(ISNUMBER(SEARCH("S",$U$4)),ISNUMBER(SEARCH("P",$U$4))),READ!AO961,0)</f>
        <v>0</v>
      </c>
      <c r="V56" s="23">
        <f>IF(OR(ISNUMBER(SEARCH("S",$V$4)),ISNUMBER(SEARCH("P",$V$4))),READ!AO1014,0)</f>
        <v>0</v>
      </c>
      <c r="W56" s="23">
        <f>IF(OR(ISNUMBER(SEARCH("S",$W$4)),ISNUMBER(SEARCH("P",$W$4))),READ!AO1067,0)</f>
        <v>0</v>
      </c>
      <c r="X56" s="23">
        <f>IF(OR(ISNUMBER(SEARCH("S",$X$4)),ISNUMBER(SEARCH("P",$X$4))),READ!AO1120,0)</f>
        <v>0</v>
      </c>
      <c r="Y56" s="23">
        <f>IF(OR(ISNUMBER(SEARCH("S",$Y$4)),ISNUMBER(SEARCH("P",$Y$4))),READ!AO1173,0)</f>
        <v>0</v>
      </c>
      <c r="Z56" s="476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76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76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76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76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76"/>
      <c r="FA56" s="16" t="s">
        <v>320</v>
      </c>
      <c r="FJ56" s="23">
        <f>COLUMNS(FJ37:GF37)-COUNTBLANK(FJ37:GF37)</f>
        <v>1</v>
      </c>
      <c r="FK56" s="23">
        <f>IF(FJ56&lt;&gt;0,AVERAGE(FJ37:GF37),"")</f>
        <v>970</v>
      </c>
      <c r="FL56" s="23">
        <v>1600</v>
      </c>
      <c r="FM56" s="89">
        <f>IF(FJ56&lt;&gt;0,FJ56*FK56/FL56,"")</f>
        <v>0.60624999999999996</v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>
        <f>ROUND(AVERAGE(FM56,FR56)*100,0)</f>
        <v>61</v>
      </c>
      <c r="FU56" s="99" t="e">
        <f>IF(FV56&lt;&gt;"",FT56,"")</f>
        <v>#VALUE!</v>
      </c>
      <c r="FV56" s="23" t="e">
        <f>IF(FT56&gt;FT62,"SAT","")&amp;IF(FT56=FM62,"EQUAL","")</f>
        <v>#VALUE!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470</v>
      </c>
      <c r="GC56" s="94">
        <f>IF(ISNUMBER(SEARCH("S*",_xlfn.CONCAT(FJ17:GF17))),800,0)+
  IF(ISNUMBER(SEARCH("P*",_xlfn.CONCAT(FJ17:GF17))),760,0)+
  IF(ISNUMBER(SEARCH("A*",_xlfn.CONCAT(FJ17:GF17))),36,0)</f>
        <v>800</v>
      </c>
      <c r="GD56" s="103" t="str">
        <f>INDEX(FJ29:GF29,,MATCH(1,FJ$19:GF$19,0))</f>
        <v>24%</v>
      </c>
    </row>
    <row r="57" spans="2:186" x14ac:dyDescent="0.45">
      <c r="B57" t="str">
        <f t="shared" si="63"/>
        <v>ACT Passage 1</v>
      </c>
      <c r="C57" s="23">
        <f>IF(ISNUMBER(SEARCH("A",$C$4)),READ!AK7,0)</f>
        <v>0</v>
      </c>
      <c r="D57" s="23">
        <f>IF(ISNUMBER(SEARCH("A",$D$4)),READ!AK60,0)</f>
        <v>0</v>
      </c>
      <c r="E57" s="23">
        <f>IF(ISNUMBER(SEARCH("A",$E$4)),READ!AK113,0)</f>
        <v>0</v>
      </c>
      <c r="F57" s="23">
        <f>IF(ISNUMBER(SEARCH("A",$F$4)),READ!AK166,0)</f>
        <v>0</v>
      </c>
      <c r="G57" s="23">
        <f>IF(ISNUMBER(SEARCH("A",$G$4)),READ!AK219,0)</f>
        <v>0</v>
      </c>
      <c r="H57" s="23">
        <f>IF(ISNUMBER(SEARCH("A",$H$4)),READ!AK272,0)</f>
        <v>0</v>
      </c>
      <c r="I57" s="23">
        <f>IF(ISNUMBER(SEARCH("A",$I$4)),READ!AK325,0)</f>
        <v>0</v>
      </c>
      <c r="J57" s="23">
        <f>IF(ISNUMBER(SEARCH("A",$J$4)),READ!AK378,0)</f>
        <v>0</v>
      </c>
      <c r="K57" s="23">
        <f>IF(ISNUMBER(SEARCH("A",$K$4)),READ!AK431,0)</f>
        <v>0</v>
      </c>
      <c r="L57" s="23">
        <f>IF(ISNUMBER(SEARCH("A",$L$4)),READ!AK484,0)</f>
        <v>0</v>
      </c>
      <c r="M57" s="23">
        <f>IF(ISNUMBER(SEARCH("A",$M$4)),READ!AK537,0)</f>
        <v>0</v>
      </c>
      <c r="N57" s="23">
        <f>IF(ISNUMBER(SEARCH("A",$N$4)),READ!AK590,0)</f>
        <v>0</v>
      </c>
      <c r="O57" s="23">
        <f>IF(ISNUMBER(SEARCH("A",$O$4)),READ!AK643,0)</f>
        <v>0</v>
      </c>
      <c r="P57" s="23">
        <f>IF(ISNUMBER(SEARCH("A",$P$4)),READ!AK696,0)</f>
        <v>0</v>
      </c>
      <c r="Q57" s="23">
        <f>IF(ISNUMBER(SEARCH("A",$Q$4)),READ!AK749,0)</f>
        <v>0</v>
      </c>
      <c r="R57" s="23">
        <f>IF(ISNUMBER(SEARCH("A",$R$4)),READ!AK802,0)</f>
        <v>0</v>
      </c>
      <c r="S57" s="23">
        <f>IF(ISNUMBER(SEARCH("A",$S$4)),READ!AK855,0)</f>
        <v>0</v>
      </c>
      <c r="T57" s="23">
        <f>IF(ISNUMBER(SEARCH("A",$T$4)),READ!AK908,0)</f>
        <v>0</v>
      </c>
      <c r="U57" s="23">
        <f>IF(ISNUMBER(SEARCH("A",$U$4)),READ!AK961,0)</f>
        <v>0</v>
      </c>
      <c r="V57" s="23">
        <f>IF(ISNUMBER(SEARCH("A",$V$4)),READ!AK1014,0)</f>
        <v>0</v>
      </c>
      <c r="W57" s="23">
        <f>IF(ISNUMBER(SEARCH("A",$W$4)),READ!AK1067,0)</f>
        <v>0</v>
      </c>
      <c r="X57" s="23">
        <f>IF(ISNUMBER(SEARCH("A",$X$4)),READ!AK1120,0)</f>
        <v>0</v>
      </c>
      <c r="Y57" s="23">
        <f>IF(ISNUMBER(SEARCH("A",$Y$4)),READ!AK1173,0)</f>
        <v>0</v>
      </c>
      <c r="Z57" s="476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76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76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76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76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76"/>
      <c r="FA57" s="473" t="str">
        <f>IF(INPUT!I4&lt;&gt;"",INDEX(EY3:EY25,MATCH(INPUT!I4,EX3:EX25,),0),"")</f>
        <v/>
      </c>
      <c r="FB57" s="474"/>
      <c r="FC57" s="474"/>
      <c r="FD57" s="474"/>
      <c r="FE57" s="474"/>
      <c r="FF57" s="474"/>
      <c r="FG57" s="475"/>
      <c r="FV57" s="8"/>
      <c r="FX57" s="96" t="s">
        <v>257</v>
      </c>
      <c r="FY57" s="21">
        <f>SUM(META!J212,META!AI217,META!DF383,META!EE158)</f>
        <v>0</v>
      </c>
      <c r="FZ57" s="97">
        <f>SUM(META!L212,META!AK217,META!DH383,META!EG158)</f>
        <v>0</v>
      </c>
      <c r="GA57" s="93" t="e">
        <f>FY57/FZ57</f>
        <v>#DIV/0!</v>
      </c>
      <c r="GB57" s="94">
        <f>INDEX(FJ24:GF24,,MATCH(1,FJ$19:GF$19,0))</f>
        <v>970</v>
      </c>
      <c r="GC57" s="94">
        <f>IF(ISNUMBER(SEARCH("S*",_xlfn.CONCAT(FJ17:GF17))),1600,0)+
  IF(ISNUMBER(SEARCH("P*",_xlfn.CONCAT(FJ17:GF17))),1520,0)+
  IF(ISNUMBER(SEARCH("A*",_xlfn.CONCAT(FJ17:GF17))),36,0)</f>
        <v>1600</v>
      </c>
      <c r="GD57" s="103" t="str">
        <f>INDEX(FJ30:GF30,,MATCH(1,FJ$19:GF$19,0))</f>
        <v>29%</v>
      </c>
    </row>
    <row r="58" spans="2:186" x14ac:dyDescent="0.45">
      <c r="B58" t="str">
        <f t="shared" si="63"/>
        <v>ACT Passage 2</v>
      </c>
      <c r="C58" s="23">
        <f>IF(ISNUMBER(SEARCH("A",$C$4)),READ!AL7,0)</f>
        <v>0</v>
      </c>
      <c r="D58" s="23">
        <f>IF(ISNUMBER(SEARCH("A",$D$4)),READ!AL60,0)</f>
        <v>0</v>
      </c>
      <c r="E58" s="23">
        <f>IF(ISNUMBER(SEARCH("A",$E$4)),READ!AL113,0)</f>
        <v>0</v>
      </c>
      <c r="F58" s="23">
        <f>IF(ISNUMBER(SEARCH("A",$F$4)),READ!AL166,0)</f>
        <v>0</v>
      </c>
      <c r="G58" s="23">
        <f>IF(ISNUMBER(SEARCH("A",$G$4)),READ!AL219,0)</f>
        <v>0</v>
      </c>
      <c r="H58" s="23">
        <f>IF(ISNUMBER(SEARCH("A",$H$4)),READ!AL272,0)</f>
        <v>0</v>
      </c>
      <c r="I58" s="23">
        <f>IF(ISNUMBER(SEARCH("A",$I$4)),READ!AL325,0)</f>
        <v>0</v>
      </c>
      <c r="J58" s="23">
        <f>IF(ISNUMBER(SEARCH("A",$J$4)),READ!AL378,0)</f>
        <v>0</v>
      </c>
      <c r="K58" s="23">
        <f>IF(ISNUMBER(SEARCH("A",$K$4)),READ!AL431,0)</f>
        <v>0</v>
      </c>
      <c r="L58" s="23">
        <f>IF(ISNUMBER(SEARCH("A",$L$4)),READ!AL484,0)</f>
        <v>0</v>
      </c>
      <c r="M58" s="23">
        <f>IF(ISNUMBER(SEARCH("A",$M$4)),READ!AL537,0)</f>
        <v>0</v>
      </c>
      <c r="N58" s="23">
        <f>IF(ISNUMBER(SEARCH("A",$N$4)),READ!AL590,0)</f>
        <v>0</v>
      </c>
      <c r="O58" s="23">
        <f>IF(ISNUMBER(SEARCH("A",$O$4)),READ!AL643,0)</f>
        <v>0</v>
      </c>
      <c r="P58" s="23">
        <f>IF(ISNUMBER(SEARCH("A",$P$4)),READ!AL696,0)</f>
        <v>0</v>
      </c>
      <c r="Q58" s="23">
        <f>IF(ISNUMBER(SEARCH("A",$Q$4)),READ!AL749,0)</f>
        <v>0</v>
      </c>
      <c r="R58" s="23">
        <f>IF(ISNUMBER(SEARCH("A",$R$4)),READ!AL802,0)</f>
        <v>0</v>
      </c>
      <c r="S58" s="23">
        <f>IF(ISNUMBER(SEARCH("A",$S$4)),READ!AL855,0)</f>
        <v>0</v>
      </c>
      <c r="T58" s="23">
        <f>IF(ISNUMBER(SEARCH("A",$T$4)),READ!AL908,0)</f>
        <v>0</v>
      </c>
      <c r="U58" s="23">
        <f>IF(ISNUMBER(SEARCH("A",$U$4)),READ!AL961,0)</f>
        <v>0</v>
      </c>
      <c r="V58" s="23">
        <f>IF(ISNUMBER(SEARCH("A",$V$4)),READ!AL1014,0)</f>
        <v>0</v>
      </c>
      <c r="W58" s="23">
        <f>IF(ISNUMBER(SEARCH("A",$W$4)),READ!AL1067,0)</f>
        <v>0</v>
      </c>
      <c r="X58" s="23">
        <f>IF(ISNUMBER(SEARCH("A",$X$4)),READ!AL1120,0)</f>
        <v>0</v>
      </c>
      <c r="Y58" s="23">
        <f>IF(ISNUMBER(SEARCH("A",$Y$4)),READ!AL1173,0)</f>
        <v>0</v>
      </c>
      <c r="Z58" s="476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76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76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76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76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76"/>
      <c r="FA58" s="30"/>
      <c r="FB58" s="454" t="s">
        <v>240</v>
      </c>
      <c r="FC58" s="455"/>
      <c r="FD58" s="456"/>
      <c r="FE58" s="478" t="s">
        <v>242</v>
      </c>
      <c r="FF58" s="479"/>
      <c r="FG58" s="30" t="s">
        <v>254</v>
      </c>
      <c r="FJ58" s="16" t="s">
        <v>353</v>
      </c>
    </row>
    <row r="59" spans="2:186" x14ac:dyDescent="0.45">
      <c r="B59" t="str">
        <f t="shared" si="63"/>
        <v>ACT Passage 3</v>
      </c>
      <c r="C59" s="23">
        <f>IF(ISNUMBER(SEARCH("A",$C$4)),READ!AM7,0)</f>
        <v>0</v>
      </c>
      <c r="D59" s="23">
        <f>IF(ISNUMBER(SEARCH("A",$D$4)),READ!AM60,0)</f>
        <v>0</v>
      </c>
      <c r="E59" s="23">
        <f>IF(ISNUMBER(SEARCH("A",$E$4)),READ!AM113,0)</f>
        <v>0</v>
      </c>
      <c r="F59" s="23">
        <f>IF(ISNUMBER(SEARCH("A",$F$4)),READ!AM166,0)</f>
        <v>0</v>
      </c>
      <c r="G59" s="23">
        <f>IF(ISNUMBER(SEARCH("A",$G$4)),READ!AM219,0)</f>
        <v>0</v>
      </c>
      <c r="H59" s="23">
        <f>IF(ISNUMBER(SEARCH("A",$H$4)),READ!AM272,0)</f>
        <v>0</v>
      </c>
      <c r="I59" s="23">
        <f>IF(ISNUMBER(SEARCH("A",$I$4)),READ!AM325,0)</f>
        <v>0</v>
      </c>
      <c r="J59" s="23">
        <f>IF(ISNUMBER(SEARCH("A",$J$4)),READ!AM378,0)</f>
        <v>0</v>
      </c>
      <c r="K59" s="23">
        <f>IF(ISNUMBER(SEARCH("A",$K$4)),READ!AM431,0)</f>
        <v>0</v>
      </c>
      <c r="L59" s="23">
        <f>IF(ISNUMBER(SEARCH("A",$L$4)),READ!AM484,0)</f>
        <v>0</v>
      </c>
      <c r="M59" s="23">
        <f>IF(ISNUMBER(SEARCH("A",$M$4)),READ!AM537,0)</f>
        <v>0</v>
      </c>
      <c r="N59" s="23">
        <f>IF(ISNUMBER(SEARCH("A",$N$4)),READ!AM590,0)</f>
        <v>0</v>
      </c>
      <c r="O59" s="23">
        <f>IF(ISNUMBER(SEARCH("A",$O$4)),READ!AM643,0)</f>
        <v>0</v>
      </c>
      <c r="P59" s="23">
        <f>IF(ISNUMBER(SEARCH("A",$P$4)),READ!AM696,0)</f>
        <v>0</v>
      </c>
      <c r="Q59" s="23">
        <f>IF(ISNUMBER(SEARCH("A",$Q$4)),READ!AM749,0)</f>
        <v>0</v>
      </c>
      <c r="R59" s="23">
        <f>IF(ISNUMBER(SEARCH("A",$R$4)),READ!AM802,0)</f>
        <v>0</v>
      </c>
      <c r="S59" s="23">
        <f>IF(ISNUMBER(SEARCH("A",$S$4)),READ!AM855,0)</f>
        <v>0</v>
      </c>
      <c r="T59" s="23">
        <f>IF(ISNUMBER(SEARCH("A",$T$4)),READ!AM908,0)</f>
        <v>0</v>
      </c>
      <c r="U59" s="23">
        <f>IF(ISNUMBER(SEARCH("A",$U$4)),READ!AM961,0)</f>
        <v>0</v>
      </c>
      <c r="V59" s="23">
        <f>IF(ISNUMBER(SEARCH("A",$V$4)),READ!AM1014,0)</f>
        <v>0</v>
      </c>
      <c r="W59" s="23">
        <f>IF(ISNUMBER(SEARCH("A",$W$4)),READ!AM1067,0)</f>
        <v>0</v>
      </c>
      <c r="X59" s="23">
        <f>IF(ISNUMBER(SEARCH("A",$X$4)),READ!AM1120,0)</f>
        <v>0</v>
      </c>
      <c r="Y59" s="23">
        <f>IF(ISNUMBER(SEARCH("A",$Y$4)),READ!AM1173,0)</f>
        <v>0</v>
      </c>
      <c r="Z59" s="476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76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76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76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76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76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0</v>
      </c>
      <c r="FK59" s="23" t="str">
        <f>IF(FJ59&lt;&gt;0,AVERAGE(FJ44:GF44),"")</f>
        <v/>
      </c>
      <c r="FL59" s="23">
        <v>36</v>
      </c>
      <c r="FM59" s="98" t="str">
        <f>IF(FJ59&lt;&gt;0,FJ59*FK59/FL59,"")</f>
        <v/>
      </c>
      <c r="FT59" s="25" t="e">
        <f>ROUND(FM59*100,0)</f>
        <v>#VALUE!</v>
      </c>
      <c r="FU59" s="99" t="e">
        <f>IF(FV59&lt;&gt;"",FT59,"")</f>
        <v>#VALUE!</v>
      </c>
      <c r="FV59" s="23" t="e">
        <f>IF(FT59&gt;FT52,"ACT","")</f>
        <v>#VALUE!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4</v>
      </c>
      <c r="C60" s="23">
        <f>IF(ISNUMBER(SEARCH("A",$C$4)),READ!AN7,0)</f>
        <v>0</v>
      </c>
      <c r="D60" s="23">
        <f>IF(ISNUMBER(SEARCH("A",$D$4)),READ!AN60,0)</f>
        <v>0</v>
      </c>
      <c r="E60" s="23">
        <f>IF(ISNUMBER(SEARCH("A",$E$4)),READ!AN113,0)</f>
        <v>0</v>
      </c>
      <c r="F60" s="23">
        <f>IF(ISNUMBER(SEARCH("A",$F$4)),READ!AN166,0)</f>
        <v>0</v>
      </c>
      <c r="G60" s="23">
        <f>IF(ISNUMBER(SEARCH("A",$G$4)),READ!AN219,0)</f>
        <v>0</v>
      </c>
      <c r="H60" s="23">
        <f>IF(ISNUMBER(SEARCH("A",$H$4)),READ!AN272,0)</f>
        <v>0</v>
      </c>
      <c r="I60" s="23">
        <f>IF(ISNUMBER(SEARCH("A",$I$4)),READ!AN325,0)</f>
        <v>0</v>
      </c>
      <c r="J60" s="23">
        <f>IF(ISNUMBER(SEARCH("A",$J$4)),READ!AN378,0)</f>
        <v>0</v>
      </c>
      <c r="K60" s="23">
        <f>IF(ISNUMBER(SEARCH("A",$K$4)),READ!AN431,0)</f>
        <v>0</v>
      </c>
      <c r="L60" s="23">
        <f>IF(ISNUMBER(SEARCH("A",$L$4)),READ!AN484,0)</f>
        <v>0</v>
      </c>
      <c r="M60" s="23">
        <f>IF(ISNUMBER(SEARCH("A",$M$4)),READ!AN537,0)</f>
        <v>0</v>
      </c>
      <c r="N60" s="23">
        <f>IF(ISNUMBER(SEARCH("A",$N$4)),READ!AN590,0)</f>
        <v>0</v>
      </c>
      <c r="O60" s="23">
        <f>IF(ISNUMBER(SEARCH("A",$O$4)),READ!AN643,0)</f>
        <v>0</v>
      </c>
      <c r="P60" s="23">
        <f>IF(ISNUMBER(SEARCH("A",$P$4)),READ!AN696,0)</f>
        <v>0</v>
      </c>
      <c r="Q60" s="23">
        <f>IF(ISNUMBER(SEARCH("A",$Q$4)),READ!AN749,0)</f>
        <v>0</v>
      </c>
      <c r="R60" s="23">
        <f>IF(ISNUMBER(SEARCH("A",$R$4)),READ!AN802,0)</f>
        <v>0</v>
      </c>
      <c r="S60" s="23">
        <f>IF(ISNUMBER(SEARCH("A",$S$4)),READ!AN855,0)</f>
        <v>0</v>
      </c>
      <c r="T60" s="23">
        <f>IF(ISNUMBER(SEARCH("A",$T$4)),READ!AN908,0)</f>
        <v>0</v>
      </c>
      <c r="U60" s="23">
        <f>IF(ISNUMBER(SEARCH("A",$U$4)),READ!AN961,0)</f>
        <v>0</v>
      </c>
      <c r="V60" s="23">
        <f>IF(ISNUMBER(SEARCH("A",$V$4)),READ!AN1014,0)</f>
        <v>0</v>
      </c>
      <c r="W60" s="23">
        <f>IF(ISNUMBER(SEARCH("A",$W$4)),READ!AN1067,0)</f>
        <v>0</v>
      </c>
      <c r="X60" s="23">
        <f>IF(ISNUMBER(SEARCH("A",$X$4)),READ!AN1120,0)</f>
        <v>0</v>
      </c>
      <c r="Y60" s="23">
        <f>IF(ISNUMBER(SEARCH("A",$Y$4)),READ!AN1173,0)</f>
        <v>0</v>
      </c>
      <c r="Z60" s="476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76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76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76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76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76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0</v>
      </c>
      <c r="FK60" s="23" t="str">
        <f>IF(FJ60&lt;&gt;0,AVERAGE(FJ45:GF45),"")</f>
        <v/>
      </c>
      <c r="FL60" s="23">
        <v>36</v>
      </c>
      <c r="FM60" s="98" t="str">
        <f>IF(FJ60&lt;&gt;0,FJ60*FK60/FL60,"")</f>
        <v/>
      </c>
      <c r="FT60" s="25" t="e">
        <f>ROUND(FM60*100,0)</f>
        <v>#VALUE!</v>
      </c>
      <c r="FU60" s="99" t="e">
        <f>IF(FV60&lt;&gt;"",FT60,"")</f>
        <v>#VALUE!</v>
      </c>
      <c r="FV60" s="23" t="e">
        <f>IF(FT60&gt;FT53,"ACT","")</f>
        <v>#VALUE!</v>
      </c>
      <c r="GB60" s="99">
        <f>FT52</f>
        <v>60</v>
      </c>
      <c r="GC60" s="23" t="e">
        <f>FT59</f>
        <v>#VALUE!</v>
      </c>
      <c r="GD60" s="23" t="e">
        <f>_xlfn.CONCAT(FV52,FV59)</f>
        <v>#VALUE!</v>
      </c>
    </row>
    <row r="61" spans="2:186" x14ac:dyDescent="0.45">
      <c r="B61" t="str">
        <f t="shared" ref="B61:B90" si="65">B21</f>
        <v>I Spy</v>
      </c>
      <c r="C61" s="23">
        <f>READ!$AP$7</f>
        <v>0</v>
      </c>
      <c r="D61" s="23">
        <f>READ!$AP$60</f>
        <v>0</v>
      </c>
      <c r="E61" s="23">
        <f>READ!$AP$113</f>
        <v>0</v>
      </c>
      <c r="F61" s="23">
        <f>READ!$AP$166</f>
        <v>0</v>
      </c>
      <c r="G61" s="23">
        <f>READ!$AP$219</f>
        <v>0</v>
      </c>
      <c r="H61" s="23">
        <f>READ!$AP$272</f>
        <v>0</v>
      </c>
      <c r="I61" s="23">
        <f>READ!$AP$325</f>
        <v>0</v>
      </c>
      <c r="J61" s="23">
        <f>READ!$AP$378</f>
        <v>0</v>
      </c>
      <c r="K61" s="23">
        <f>READ!$AP$431</f>
        <v>0</v>
      </c>
      <c r="L61" s="23">
        <f>READ!$AP$484</f>
        <v>0</v>
      </c>
      <c r="M61" s="23">
        <f>READ!$AP$537</f>
        <v>0</v>
      </c>
      <c r="N61" s="23">
        <f>READ!$AP$590</f>
        <v>0</v>
      </c>
      <c r="O61" s="23">
        <f>READ!$AP$643</f>
        <v>0</v>
      </c>
      <c r="P61" s="23">
        <f>READ!$AP$696</f>
        <v>0</v>
      </c>
      <c r="Q61" s="23">
        <f>READ!$AP$749</f>
        <v>0</v>
      </c>
      <c r="R61" s="23">
        <f>READ!$AP$802</f>
        <v>0</v>
      </c>
      <c r="S61" s="23">
        <f>READ!$AP$855</f>
        <v>0</v>
      </c>
      <c r="T61" s="23">
        <f>READ!$AP$908</f>
        <v>0</v>
      </c>
      <c r="U61" s="23">
        <f>READ!$AP$961</f>
        <v>0</v>
      </c>
      <c r="V61" s="23">
        <f>READ!$AP$1014</f>
        <v>0</v>
      </c>
      <c r="W61" s="23">
        <f>READ!$AP$1067</f>
        <v>0</v>
      </c>
      <c r="X61" s="23">
        <f>READ!$AP$1120</f>
        <v>0</v>
      </c>
      <c r="Y61" s="23">
        <f>READ!$AP$1173</f>
        <v>0</v>
      </c>
      <c r="Z61" s="476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76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76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76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76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0</v>
      </c>
      <c r="FK61" s="23" t="str">
        <f>IF(FJ61&lt;&gt;0,AVERAGE(FJ46:GF46),"")</f>
        <v/>
      </c>
      <c r="FL61" s="23">
        <v>36</v>
      </c>
      <c r="FM61" s="98" t="str">
        <f>IF(FJ61&lt;&gt;0,FJ61*FK61/FL61,"")</f>
        <v/>
      </c>
      <c r="FT61" s="25" t="e">
        <f>ROUND(FM61*100,0)</f>
        <v>#VALUE!</v>
      </c>
      <c r="FU61" s="99" t="e">
        <f>IF(FV61&lt;&gt;"",FT61,"")</f>
        <v>#VALUE!</v>
      </c>
      <c r="FV61" s="23" t="e">
        <f>IF(FT61&gt;FT55,"ACT","")</f>
        <v>#VALUE!</v>
      </c>
      <c r="GB61" s="99">
        <f>FT53</f>
        <v>65</v>
      </c>
      <c r="GC61" s="23" t="e">
        <f>FT60</f>
        <v>#VALUE!</v>
      </c>
      <c r="GD61" s="23" t="e">
        <f>_xlfn.CONCAT(FV53,FV60)</f>
        <v>#VALUE!</v>
      </c>
    </row>
    <row r="62" spans="2:186" ht="14.65" thickBot="1" x14ac:dyDescent="0.5">
      <c r="B62" t="str">
        <f t="shared" si="65"/>
        <v>Given Line</v>
      </c>
      <c r="C62" s="23">
        <f>READ!$AR$7</f>
        <v>0</v>
      </c>
      <c r="D62" s="23">
        <f>READ!$AR$60</f>
        <v>0</v>
      </c>
      <c r="E62" s="23">
        <f>READ!$AR$113</f>
        <v>0</v>
      </c>
      <c r="F62" s="23">
        <f>READ!$AR$166</f>
        <v>0</v>
      </c>
      <c r="G62" s="23">
        <f>READ!$AR$219</f>
        <v>0</v>
      </c>
      <c r="H62" s="23">
        <f>READ!$AR$272</f>
        <v>0</v>
      </c>
      <c r="I62" s="23">
        <f>READ!$AR$325</f>
        <v>0</v>
      </c>
      <c r="J62" s="23">
        <f>READ!$AR$378</f>
        <v>0</v>
      </c>
      <c r="K62" s="23">
        <f>READ!$AR$431</f>
        <v>0</v>
      </c>
      <c r="L62" s="23">
        <f>READ!$AR$484</f>
        <v>0</v>
      </c>
      <c r="M62" s="23">
        <f>READ!$AR$537</f>
        <v>0</v>
      </c>
      <c r="N62" s="23">
        <f>READ!$AR$590</f>
        <v>0</v>
      </c>
      <c r="O62" s="23">
        <f>READ!$AR$643</f>
        <v>0</v>
      </c>
      <c r="P62" s="23">
        <f>READ!$AR$696</f>
        <v>0</v>
      </c>
      <c r="Q62" s="23">
        <f>READ!$AR$749</f>
        <v>0</v>
      </c>
      <c r="R62" s="23">
        <f>READ!$AR$802</f>
        <v>0</v>
      </c>
      <c r="S62" s="23">
        <f>READ!$AR$855</f>
        <v>0</v>
      </c>
      <c r="T62" s="23">
        <f>READ!$AR$908</f>
        <v>0</v>
      </c>
      <c r="U62" s="23">
        <f>READ!$AR$961</f>
        <v>0</v>
      </c>
      <c r="V62" s="23">
        <f>READ!$AR$1014</f>
        <v>0</v>
      </c>
      <c r="W62" s="23">
        <f>READ!$AR$1067</f>
        <v>0</v>
      </c>
      <c r="X62" s="23">
        <f>READ!$AR$1120</f>
        <v>0</v>
      </c>
      <c r="Y62" s="23">
        <f>READ!$AR$1173</f>
        <v>0</v>
      </c>
      <c r="Z62" s="476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76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76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76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76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76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0</v>
      </c>
      <c r="FK62" s="23" t="str">
        <f>IF(FJ62&lt;&gt;0,AVERAGE(FJ47:GF47),"")</f>
        <v/>
      </c>
      <c r="FL62" s="23">
        <v>36</v>
      </c>
      <c r="FM62" s="98" t="str">
        <f>IF(FJ62&lt;&gt;0,FJ62*FK62/FL62,"")</f>
        <v/>
      </c>
      <c r="FT62" s="25" t="e">
        <f>ROUND(FM62*100,0)</f>
        <v>#VALUE!</v>
      </c>
      <c r="FU62" s="99" t="e">
        <f>IF(FV62&lt;&gt;"",FT62,"")</f>
        <v>#VALUE!</v>
      </c>
      <c r="FV62" s="23" t="e">
        <f>IF(FT62&gt;FT56,"ACT","")</f>
        <v>#VALUE!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 t="e">
        <f>FT62</f>
        <v>#VALUE!</v>
      </c>
      <c r="GD62" s="23" t="e">
        <f>_xlfn.CONCAT(FV56,FV62)</f>
        <v>#VALUE!</v>
      </c>
    </row>
    <row r="63" spans="2:186" ht="15" thickTop="1" thickBot="1" x14ac:dyDescent="0.5">
      <c r="B63" t="str">
        <f t="shared" si="65"/>
        <v>Vocabulary</v>
      </c>
      <c r="C63" s="23">
        <f>READ!$AS$7</f>
        <v>0</v>
      </c>
      <c r="D63" s="23">
        <f>READ!$AS$60</f>
        <v>0</v>
      </c>
      <c r="E63" s="23">
        <f>READ!$AS$113</f>
        <v>0</v>
      </c>
      <c r="F63" s="23">
        <f>READ!$AS$166</f>
        <v>0</v>
      </c>
      <c r="G63" s="23">
        <f>READ!$AS$219</f>
        <v>0</v>
      </c>
      <c r="H63" s="23">
        <f>READ!$AS$272</f>
        <v>0</v>
      </c>
      <c r="I63" s="23">
        <f>READ!$AS$325</f>
        <v>0</v>
      </c>
      <c r="J63" s="23">
        <f>READ!$AS$378</f>
        <v>0</v>
      </c>
      <c r="K63" s="23">
        <f>READ!$AS$431</f>
        <v>0</v>
      </c>
      <c r="L63" s="23">
        <f>READ!$AS$484</f>
        <v>0</v>
      </c>
      <c r="M63" s="23">
        <f>READ!$AS$537</f>
        <v>0</v>
      </c>
      <c r="N63" s="23">
        <f>READ!$AS$590</f>
        <v>0</v>
      </c>
      <c r="O63" s="23">
        <f>READ!$AS$643</f>
        <v>0</v>
      </c>
      <c r="P63" s="23">
        <f>READ!$AS$696</f>
        <v>0</v>
      </c>
      <c r="Q63" s="23">
        <f>READ!$AS$749</f>
        <v>0</v>
      </c>
      <c r="R63" s="23">
        <f>READ!$AS$802</f>
        <v>0</v>
      </c>
      <c r="S63" s="23">
        <f>READ!$AS$855</f>
        <v>0</v>
      </c>
      <c r="T63" s="23">
        <f>READ!$AS$908</f>
        <v>0</v>
      </c>
      <c r="U63" s="23">
        <f>READ!$AS$961</f>
        <v>0</v>
      </c>
      <c r="V63" s="23">
        <f>READ!$AS$1014</f>
        <v>0</v>
      </c>
      <c r="W63" s="23">
        <f>READ!$AS$1067</f>
        <v>0</v>
      </c>
      <c r="X63" s="23">
        <f>READ!$AS$1120</f>
        <v>0</v>
      </c>
      <c r="Y63" s="23">
        <f>READ!$AS$1173</f>
        <v>0</v>
      </c>
      <c r="Z63" s="476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76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76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76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76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76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0</v>
      </c>
      <c r="FK63" s="23" t="str">
        <f>IF(FJ63&lt;&gt;0,AVERAGE(FJ48:GF48),"")</f>
        <v/>
      </c>
      <c r="FL63" s="23">
        <v>36</v>
      </c>
      <c r="FM63" s="98" t="str">
        <f>IF(FJ63&lt;&gt;0,FJ63*FK63/FL63,"")</f>
        <v/>
      </c>
      <c r="FT63" s="25" t="e">
        <f>ROUND(FM63*100,0)</f>
        <v>#VALUE!</v>
      </c>
      <c r="FU63" s="99" t="e">
        <f>IF(FV63&lt;&gt;"",FT63,"")</f>
        <v>#VALUE!</v>
      </c>
      <c r="FV63" s="23" t="e">
        <f>IF(FT63&gt;FT57,"ACT","")</f>
        <v>#VALUE!</v>
      </c>
      <c r="GB63" s="99">
        <f>FT55</f>
        <v>59</v>
      </c>
      <c r="GC63" s="23" t="e">
        <f>FT61</f>
        <v>#VALUE!</v>
      </c>
      <c r="GD63" s="23" t="e">
        <f>_xlfn.CONCAT(FV55,FV61)</f>
        <v>#VALUE!</v>
      </c>
    </row>
    <row r="64" spans="2:186" ht="14.65" thickTop="1" x14ac:dyDescent="0.45">
      <c r="B64" t="str">
        <f t="shared" si="65"/>
        <v>Implied Line</v>
      </c>
      <c r="C64" s="23">
        <f>READ!$AT$7</f>
        <v>0</v>
      </c>
      <c r="D64" s="23">
        <f>READ!$AT$60</f>
        <v>0</v>
      </c>
      <c r="E64" s="23">
        <f>READ!$AT$113</f>
        <v>0</v>
      </c>
      <c r="F64" s="23">
        <f>READ!$AT$166</f>
        <v>0</v>
      </c>
      <c r="G64" s="23">
        <f>READ!$AT$219</f>
        <v>0</v>
      </c>
      <c r="H64" s="23">
        <f>READ!$AT$272</f>
        <v>0</v>
      </c>
      <c r="I64" s="23">
        <f>READ!$AT$325</f>
        <v>0</v>
      </c>
      <c r="J64" s="23">
        <f>READ!$AT$378</f>
        <v>0</v>
      </c>
      <c r="K64" s="23">
        <f>READ!$AT$431</f>
        <v>0</v>
      </c>
      <c r="L64" s="23">
        <f>READ!$AT$484</f>
        <v>0</v>
      </c>
      <c r="M64" s="23">
        <f>READ!$AT$537</f>
        <v>0</v>
      </c>
      <c r="N64" s="23">
        <f>READ!$AT$590</f>
        <v>0</v>
      </c>
      <c r="O64" s="23">
        <f>READ!$AT$643</f>
        <v>0</v>
      </c>
      <c r="P64" s="23">
        <f>READ!$AT$696</f>
        <v>0</v>
      </c>
      <c r="Q64" s="23">
        <f>READ!$AT$749</f>
        <v>0</v>
      </c>
      <c r="R64" s="23">
        <f>READ!$AT$802</f>
        <v>0</v>
      </c>
      <c r="S64" s="23">
        <f>READ!$AT$855</f>
        <v>0</v>
      </c>
      <c r="T64" s="23">
        <f>READ!$AT$908</f>
        <v>0</v>
      </c>
      <c r="U64" s="23">
        <f>READ!$AT$961</f>
        <v>0</v>
      </c>
      <c r="V64" s="23">
        <f>READ!$AT$1014</f>
        <v>0</v>
      </c>
      <c r="W64" s="23">
        <f>READ!$AT$1067</f>
        <v>0</v>
      </c>
      <c r="X64" s="23">
        <f>READ!$AT$1120</f>
        <v>0</v>
      </c>
      <c r="Y64" s="23">
        <f>READ!$AT$1173</f>
        <v>0</v>
      </c>
      <c r="Z64" s="476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76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76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76"/>
      <c r="DW64" s="2" t="str">
        <f t="shared" si="55"/>
        <v>ACT First 10</v>
      </c>
      <c r="DX64" s="23">
        <f>IF(ISNUMBER(SEARCH("A",DX$4)),10,0)</f>
        <v>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76"/>
      <c r="FB64" s="66"/>
      <c r="FC64" s="66"/>
      <c r="FD64" s="66"/>
      <c r="FE64" s="68"/>
      <c r="FF64" s="69"/>
      <c r="FG64" s="18"/>
      <c r="GB64" s="99">
        <f>FT56</f>
        <v>61</v>
      </c>
      <c r="GC64" s="23" t="e">
        <f>FT63</f>
        <v>#VALUE!</v>
      </c>
      <c r="GD64" s="23" t="e">
        <f>_xlfn.CONCAT(FV57,FV63)</f>
        <v>#VALUE!</v>
      </c>
    </row>
    <row r="65" spans="2:186" x14ac:dyDescent="0.45">
      <c r="B65" t="str">
        <f t="shared" si="65"/>
        <v>Imply / Suggest / Infer</v>
      </c>
      <c r="C65" s="23">
        <f>READ!$AU$7</f>
        <v>0</v>
      </c>
      <c r="D65" s="23">
        <f>READ!$AU$60</f>
        <v>0</v>
      </c>
      <c r="E65" s="23">
        <f>READ!$AU$113</f>
        <v>0</v>
      </c>
      <c r="F65" s="23">
        <f>READ!$AU$166</f>
        <v>0</v>
      </c>
      <c r="G65" s="23">
        <f>READ!$AU$219</f>
        <v>0</v>
      </c>
      <c r="H65" s="23">
        <f>READ!$AU$272</f>
        <v>0</v>
      </c>
      <c r="I65" s="23">
        <f>READ!$AU$325</f>
        <v>0</v>
      </c>
      <c r="J65" s="23">
        <f>READ!$AU$378</f>
        <v>0</v>
      </c>
      <c r="K65" s="23">
        <f>READ!$AU$431</f>
        <v>0</v>
      </c>
      <c r="L65" s="23">
        <f>READ!$AU$484</f>
        <v>0</v>
      </c>
      <c r="M65" s="23">
        <f>READ!$AU$537</f>
        <v>0</v>
      </c>
      <c r="N65" s="23">
        <f>READ!$AU$590</f>
        <v>0</v>
      </c>
      <c r="O65" s="23">
        <f>READ!$AU$643</f>
        <v>0</v>
      </c>
      <c r="P65" s="23">
        <f>READ!$AU$696</f>
        <v>0</v>
      </c>
      <c r="Q65" s="23">
        <f>READ!$AU$749</f>
        <v>0</v>
      </c>
      <c r="R65" s="23">
        <f>READ!$AU$802</f>
        <v>0</v>
      </c>
      <c r="S65" s="23">
        <f>READ!$AU$855</f>
        <v>0</v>
      </c>
      <c r="T65" s="23">
        <f>READ!$AU$908</f>
        <v>0</v>
      </c>
      <c r="U65" s="23">
        <f>READ!$AU$961</f>
        <v>0</v>
      </c>
      <c r="V65" s="23">
        <f>READ!$AU$1014</f>
        <v>0</v>
      </c>
      <c r="W65" s="23">
        <f>READ!$AU$1067</f>
        <v>0</v>
      </c>
      <c r="X65" s="23">
        <f>READ!$AU$1120</f>
        <v>0</v>
      </c>
      <c r="Y65" s="23">
        <f>READ!$AU$1173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76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76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76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76"/>
      <c r="DW65" s="2" t="str">
        <f t="shared" si="55"/>
        <v>ACT Last 10</v>
      </c>
      <c r="DX65" s="23">
        <f>IF(ISNUMBER(SEARCH("A",DX$4)),10,0)</f>
        <v>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76"/>
      <c r="FA65" s="16" t="s">
        <v>321</v>
      </c>
    </row>
    <row r="66" spans="2:186" ht="15" customHeight="1" x14ac:dyDescent="0.45">
      <c r="B66" t="str">
        <f t="shared" si="65"/>
        <v>Given Figure</v>
      </c>
      <c r="C66" s="23">
        <f>READ!$AV$7</f>
        <v>0</v>
      </c>
      <c r="D66" s="23">
        <f>READ!$AV$60</f>
        <v>0</v>
      </c>
      <c r="E66" s="23">
        <f>READ!$AV$113</f>
        <v>0</v>
      </c>
      <c r="F66" s="23">
        <f>READ!$AV$166</f>
        <v>0</v>
      </c>
      <c r="G66" s="23">
        <f>READ!$AV$219</f>
        <v>0</v>
      </c>
      <c r="H66" s="23">
        <f>READ!$AV$272</f>
        <v>0</v>
      </c>
      <c r="I66" s="23">
        <f>READ!$AV$325</f>
        <v>0</v>
      </c>
      <c r="J66" s="23">
        <f>READ!$AV$378</f>
        <v>0</v>
      </c>
      <c r="K66" s="23">
        <f>READ!$AV$431</f>
        <v>0</v>
      </c>
      <c r="L66" s="23">
        <f>READ!$AV$484</f>
        <v>0</v>
      </c>
      <c r="M66" s="23">
        <f>READ!$AV$537</f>
        <v>0</v>
      </c>
      <c r="N66" s="23">
        <f>READ!$AV$590</f>
        <v>0</v>
      </c>
      <c r="O66" s="23">
        <f>READ!$AV$643</f>
        <v>0</v>
      </c>
      <c r="P66" s="23">
        <f>READ!$AV$696</f>
        <v>0</v>
      </c>
      <c r="Q66" s="23">
        <f>READ!$AV$749</f>
        <v>0</v>
      </c>
      <c r="R66" s="23">
        <f>READ!$AV$802</f>
        <v>0</v>
      </c>
      <c r="S66" s="23">
        <f>READ!$AV$855</f>
        <v>0</v>
      </c>
      <c r="T66" s="23">
        <f>READ!$AV$908</f>
        <v>0</v>
      </c>
      <c r="U66" s="23">
        <f>READ!$AV$961</f>
        <v>0</v>
      </c>
      <c r="V66" s="23">
        <f>READ!$AV$1014</f>
        <v>0</v>
      </c>
      <c r="W66" s="23">
        <f>READ!$AV$1067</f>
        <v>0</v>
      </c>
      <c r="X66" s="23">
        <f>READ!$AV$1120</f>
        <v>0</v>
      </c>
      <c r="Y66" s="23">
        <f>READ!$AV$1173</f>
        <v>0</v>
      </c>
      <c r="Z66" s="476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76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76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76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76"/>
      <c r="DW66" s="2" t="str">
        <f t="shared" si="55"/>
        <v>ACT Rest</v>
      </c>
      <c r="DX66" s="23">
        <f>IF(ISNUMBER(SEARCH("A",DX$4)),20,0)</f>
        <v>0</v>
      </c>
      <c r="DY66" s="23">
        <f t="shared" ref="DY66:ET66" si="67">IF(ISNUMBER(SEARCH("A",DY$4)),20,0)</f>
        <v>0</v>
      </c>
      <c r="DZ66" s="23">
        <f t="shared" si="67"/>
        <v>0</v>
      </c>
      <c r="EA66" s="23">
        <f t="shared" si="67"/>
        <v>0</v>
      </c>
      <c r="EB66" s="23">
        <f t="shared" si="67"/>
        <v>0</v>
      </c>
      <c r="EC66" s="23">
        <f t="shared" si="67"/>
        <v>0</v>
      </c>
      <c r="ED66" s="23">
        <f t="shared" si="67"/>
        <v>0</v>
      </c>
      <c r="EE66" s="23">
        <f t="shared" si="67"/>
        <v>0</v>
      </c>
      <c r="EF66" s="23">
        <f t="shared" si="67"/>
        <v>0</v>
      </c>
      <c r="EG66" s="23">
        <f t="shared" si="67"/>
        <v>0</v>
      </c>
      <c r="EH66" s="23">
        <f t="shared" si="67"/>
        <v>0</v>
      </c>
      <c r="EI66" s="23">
        <f t="shared" si="67"/>
        <v>0</v>
      </c>
      <c r="EJ66" s="23">
        <f t="shared" si="67"/>
        <v>0</v>
      </c>
      <c r="EK66" s="23">
        <f t="shared" si="67"/>
        <v>0</v>
      </c>
      <c r="EL66" s="23">
        <f t="shared" si="67"/>
        <v>0</v>
      </c>
      <c r="EM66" s="23">
        <f t="shared" si="67"/>
        <v>0</v>
      </c>
      <c r="EN66" s="23">
        <f t="shared" si="67"/>
        <v>0</v>
      </c>
      <c r="EO66" s="23">
        <f t="shared" si="67"/>
        <v>0</v>
      </c>
      <c r="EP66" s="23">
        <f t="shared" si="67"/>
        <v>0</v>
      </c>
      <c r="EQ66" s="23">
        <f t="shared" si="67"/>
        <v>0</v>
      </c>
      <c r="ER66" s="23">
        <f t="shared" si="67"/>
        <v>0</v>
      </c>
      <c r="ES66" s="23">
        <f t="shared" si="67"/>
        <v>0</v>
      </c>
      <c r="ET66" s="23">
        <f t="shared" si="67"/>
        <v>0</v>
      </c>
      <c r="EU66" s="476"/>
      <c r="FA66" s="473" t="str">
        <f>IF(INPUT!J4&lt;&gt;"",INDEX(EY3:EY25,MATCH(INPUT!J4,EX3:EX25,),0),"")</f>
        <v/>
      </c>
      <c r="FB66" s="474"/>
      <c r="FC66" s="474"/>
      <c r="FD66" s="474"/>
      <c r="FE66" s="474"/>
      <c r="FF66" s="474"/>
      <c r="FG66" s="475"/>
      <c r="FX66" s="453" t="str">
        <f>IF(SUM(FJ19:GF19)=1,_xlfn.CONCAT(FJ18:GF18),"TEST COMPARISON")</f>
        <v>SAT #3</v>
      </c>
      <c r="FY66" s="453"/>
      <c r="FZ66" s="453"/>
      <c r="GA66" s="453"/>
      <c r="GB66" s="453"/>
      <c r="GC66" s="453"/>
      <c r="GD66" s="453"/>
    </row>
    <row r="67" spans="2:186" x14ac:dyDescent="0.45">
      <c r="B67" t="str">
        <f t="shared" si="65"/>
        <v>Broad-Scope</v>
      </c>
      <c r="C67" s="23">
        <f>READ!$AW$7</f>
        <v>0</v>
      </c>
      <c r="D67" s="23">
        <f>READ!$AW$60</f>
        <v>0</v>
      </c>
      <c r="E67" s="23">
        <f>READ!$AW$113</f>
        <v>0</v>
      </c>
      <c r="F67" s="23">
        <f>READ!$AW$166</f>
        <v>0</v>
      </c>
      <c r="G67" s="23">
        <f>READ!$AW$219</f>
        <v>0</v>
      </c>
      <c r="H67" s="23">
        <f>READ!$AW$272</f>
        <v>0</v>
      </c>
      <c r="I67" s="23">
        <f>READ!$AW$325</f>
        <v>0</v>
      </c>
      <c r="J67" s="23">
        <f>READ!$AW$378</f>
        <v>0</v>
      </c>
      <c r="K67" s="23">
        <f>READ!$AW$431</f>
        <v>0</v>
      </c>
      <c r="L67" s="23">
        <f>READ!$AW$484</f>
        <v>0</v>
      </c>
      <c r="M67" s="23">
        <f>READ!$AW$537</f>
        <v>0</v>
      </c>
      <c r="N67" s="23">
        <f>READ!$AW$590</f>
        <v>0</v>
      </c>
      <c r="O67" s="23">
        <f>READ!$AW$643</f>
        <v>0</v>
      </c>
      <c r="P67" s="23">
        <f>READ!$AW$696</f>
        <v>0</v>
      </c>
      <c r="Q67" s="23">
        <f>READ!$AW$749</f>
        <v>0</v>
      </c>
      <c r="R67" s="23">
        <f>READ!$AW$802</f>
        <v>0</v>
      </c>
      <c r="S67" s="23">
        <f>READ!$AW$855</f>
        <v>0</v>
      </c>
      <c r="T67" s="23">
        <f>READ!$AW$908</f>
        <v>0</v>
      </c>
      <c r="U67" s="23">
        <f>READ!$AW$961</f>
        <v>0</v>
      </c>
      <c r="V67" s="23">
        <f>READ!$AW$1014</f>
        <v>0</v>
      </c>
      <c r="W67" s="23">
        <f>READ!$AW$1067</f>
        <v>0</v>
      </c>
      <c r="X67" s="23">
        <f>READ!$AW$1120</f>
        <v>0</v>
      </c>
      <c r="Y67" s="23">
        <f>READ!$AW$1173</f>
        <v>0</v>
      </c>
      <c r="Z67" s="476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76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76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76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76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76"/>
      <c r="FA67" s="30"/>
      <c r="FB67" s="454" t="s">
        <v>240</v>
      </c>
      <c r="FC67" s="455"/>
      <c r="FD67" s="456"/>
      <c r="FE67" s="478" t="s">
        <v>242</v>
      </c>
      <c r="FF67" s="479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3">
        <f>READ!$AX$7</f>
        <v>0</v>
      </c>
      <c r="D68" s="23">
        <f>READ!$AX$60</f>
        <v>0</v>
      </c>
      <c r="E68" s="23">
        <f>READ!$AX$113</f>
        <v>0</v>
      </c>
      <c r="F68" s="23">
        <f>READ!$AX$166</f>
        <v>0</v>
      </c>
      <c r="G68" s="23">
        <f>READ!$AX$219</f>
        <v>0</v>
      </c>
      <c r="H68" s="23">
        <f>READ!$AX$272</f>
        <v>0</v>
      </c>
      <c r="I68" s="23">
        <f>READ!$AX$325</f>
        <v>0</v>
      </c>
      <c r="J68" s="23">
        <f>READ!$AX$378</f>
        <v>0</v>
      </c>
      <c r="K68" s="23">
        <f>READ!$AX$431</f>
        <v>0</v>
      </c>
      <c r="L68" s="23">
        <f>READ!$AX$484</f>
        <v>0</v>
      </c>
      <c r="M68" s="23">
        <f>READ!$AX$537</f>
        <v>0</v>
      </c>
      <c r="N68" s="23">
        <f>READ!$AX$590</f>
        <v>0</v>
      </c>
      <c r="O68" s="23">
        <f>READ!$AX$643</f>
        <v>0</v>
      </c>
      <c r="P68" s="23">
        <f>READ!$AX$696</f>
        <v>0</v>
      </c>
      <c r="Q68" s="23">
        <f>READ!$AX$749</f>
        <v>0</v>
      </c>
      <c r="R68" s="23">
        <f>READ!$AX$802</f>
        <v>0</v>
      </c>
      <c r="S68" s="23">
        <f>READ!$AX$855</f>
        <v>0</v>
      </c>
      <c r="T68" s="23">
        <f>READ!$AX$908</f>
        <v>0</v>
      </c>
      <c r="U68" s="23">
        <f>READ!$AX$961</f>
        <v>0</v>
      </c>
      <c r="V68" s="23">
        <f>READ!$AX$1014</f>
        <v>0</v>
      </c>
      <c r="W68" s="23">
        <f>READ!$AX$1067</f>
        <v>0</v>
      </c>
      <c r="X68" s="23">
        <f>READ!$AX$1120</f>
        <v>0</v>
      </c>
      <c r="Y68" s="23">
        <f>READ!$AX$1173</f>
        <v>0</v>
      </c>
      <c r="Z68" s="476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76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76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76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76"/>
      <c r="DW68" s="2" t="str">
        <f>DW40</f>
        <v>Passage 1</v>
      </c>
      <c r="DX68" s="43">
        <f t="shared" ref="DX68:DX94" si="68">DX12*DX$2</f>
        <v>0</v>
      </c>
      <c r="DY68" s="43">
        <f t="shared" ref="DY68:ET80" si="69">DY12*DY$2</f>
        <v>0</v>
      </c>
      <c r="DZ68" s="43">
        <f t="shared" si="69"/>
        <v>0</v>
      </c>
      <c r="EA68" s="43">
        <f t="shared" si="69"/>
        <v>0</v>
      </c>
      <c r="EB68" s="43">
        <f t="shared" si="69"/>
        <v>0</v>
      </c>
      <c r="EC68" s="43">
        <f t="shared" si="69"/>
        <v>0</v>
      </c>
      <c r="ED68" s="43">
        <f t="shared" si="69"/>
        <v>0</v>
      </c>
      <c r="EE68" s="43">
        <f t="shared" si="69"/>
        <v>0</v>
      </c>
      <c r="EF68" s="43">
        <f t="shared" si="69"/>
        <v>0</v>
      </c>
      <c r="EG68" s="43">
        <f t="shared" si="69"/>
        <v>0</v>
      </c>
      <c r="EH68" s="43">
        <f t="shared" si="69"/>
        <v>0</v>
      </c>
      <c r="EI68" s="43">
        <f t="shared" si="69"/>
        <v>0</v>
      </c>
      <c r="EJ68" s="43">
        <f t="shared" si="69"/>
        <v>0</v>
      </c>
      <c r="EK68" s="43">
        <f t="shared" si="69"/>
        <v>0</v>
      </c>
      <c r="EL68" s="43">
        <f t="shared" si="69"/>
        <v>0</v>
      </c>
      <c r="EM68" s="43">
        <f t="shared" si="69"/>
        <v>0</v>
      </c>
      <c r="EN68" s="43">
        <f t="shared" si="69"/>
        <v>0</v>
      </c>
      <c r="EO68" s="43">
        <f t="shared" si="69"/>
        <v>0</v>
      </c>
      <c r="EP68" s="43">
        <f t="shared" si="69"/>
        <v>0</v>
      </c>
      <c r="EQ68" s="43">
        <f t="shared" si="69"/>
        <v>0</v>
      </c>
      <c r="ER68" s="43">
        <f t="shared" si="69"/>
        <v>0</v>
      </c>
      <c r="ES68" s="43">
        <f t="shared" si="69"/>
        <v>0</v>
      </c>
      <c r="ET68" s="43">
        <f t="shared" si="69"/>
        <v>0</v>
      </c>
      <c r="EU68" s="476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240</v>
      </c>
      <c r="GC68" s="8" t="str">
        <f>IF(SUM($FJ$19:$GF$19)=1,"/"&amp;GC53,GC60)</f>
        <v>/400</v>
      </c>
      <c r="GD68" s="76" t="str">
        <f>IF(SUM($FJ$19:$GF$19)=1,GD53,GD60)</f>
        <v>-</v>
      </c>
    </row>
    <row r="69" spans="2:186" x14ac:dyDescent="0.45">
      <c r="B69" t="str">
        <f t="shared" si="65"/>
        <v>General Theme</v>
      </c>
      <c r="C69" s="23">
        <f>READ!$AY$7</f>
        <v>0</v>
      </c>
      <c r="D69" s="23">
        <f>READ!$AY$60</f>
        <v>0</v>
      </c>
      <c r="E69" s="23">
        <f>READ!$AY$113</f>
        <v>0</v>
      </c>
      <c r="F69" s="23">
        <f>READ!$AY$166</f>
        <v>0</v>
      </c>
      <c r="G69" s="23">
        <f>READ!$AY$219</f>
        <v>0</v>
      </c>
      <c r="H69" s="23">
        <f>READ!$AY$272</f>
        <v>0</v>
      </c>
      <c r="I69" s="23">
        <f>READ!$AY$325</f>
        <v>0</v>
      </c>
      <c r="J69" s="23">
        <f>READ!$AY$378</f>
        <v>0</v>
      </c>
      <c r="K69" s="23">
        <f>READ!$AY$431</f>
        <v>0</v>
      </c>
      <c r="L69" s="23">
        <f>READ!$AY$484</f>
        <v>0</v>
      </c>
      <c r="M69" s="23">
        <f>READ!$AY$537</f>
        <v>0</v>
      </c>
      <c r="N69" s="23">
        <f>READ!$AY$590</f>
        <v>0</v>
      </c>
      <c r="O69" s="23">
        <f>READ!$AY$643</f>
        <v>0</v>
      </c>
      <c r="P69" s="23">
        <f>READ!$AY$696</f>
        <v>0</v>
      </c>
      <c r="Q69" s="23">
        <f>READ!$AY$749</f>
        <v>0</v>
      </c>
      <c r="R69" s="23">
        <f>READ!$AY$802</f>
        <v>0</v>
      </c>
      <c r="S69" s="23">
        <f>READ!$AY$855</f>
        <v>0</v>
      </c>
      <c r="T69" s="23">
        <f>READ!$AY$908</f>
        <v>0</v>
      </c>
      <c r="U69" s="23">
        <f>READ!$AY$961</f>
        <v>0</v>
      </c>
      <c r="V69" s="23">
        <f>READ!$AY$1014</f>
        <v>0</v>
      </c>
      <c r="W69" s="23">
        <f>READ!$AY$1067</f>
        <v>0</v>
      </c>
      <c r="X69" s="23">
        <f>READ!$AY$1120</f>
        <v>0</v>
      </c>
      <c r="Y69" s="23">
        <f>READ!$AY$1173</f>
        <v>0</v>
      </c>
      <c r="Z69" s="476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76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76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76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76"/>
      <c r="DW69" s="2" t="str">
        <f t="shared" ref="DW69:DW94" si="70">DW41</f>
        <v>Passage 2</v>
      </c>
      <c r="DX69" s="43">
        <f t="shared" si="68"/>
        <v>0</v>
      </c>
      <c r="DY69" s="43">
        <f t="shared" ref="DY69:EM69" si="71">DY13*DY$2</f>
        <v>0</v>
      </c>
      <c r="DZ69" s="43">
        <f t="shared" si="71"/>
        <v>0</v>
      </c>
      <c r="EA69" s="43">
        <f t="shared" si="71"/>
        <v>0</v>
      </c>
      <c r="EB69" s="43">
        <f t="shared" si="71"/>
        <v>0</v>
      </c>
      <c r="EC69" s="43">
        <f t="shared" si="71"/>
        <v>0</v>
      </c>
      <c r="ED69" s="43">
        <f t="shared" si="71"/>
        <v>0</v>
      </c>
      <c r="EE69" s="43">
        <f t="shared" si="71"/>
        <v>0</v>
      </c>
      <c r="EF69" s="43">
        <f t="shared" si="71"/>
        <v>0</v>
      </c>
      <c r="EG69" s="43">
        <f t="shared" si="71"/>
        <v>0</v>
      </c>
      <c r="EH69" s="43">
        <f t="shared" si="71"/>
        <v>0</v>
      </c>
      <c r="EI69" s="43">
        <f t="shared" si="71"/>
        <v>0</v>
      </c>
      <c r="EJ69" s="43">
        <f t="shared" si="71"/>
        <v>0</v>
      </c>
      <c r="EK69" s="43">
        <f t="shared" si="71"/>
        <v>0</v>
      </c>
      <c r="EL69" s="43">
        <f t="shared" si="71"/>
        <v>0</v>
      </c>
      <c r="EM69" s="43">
        <f t="shared" si="71"/>
        <v>0</v>
      </c>
      <c r="EN69" s="43">
        <f t="shared" si="69"/>
        <v>0</v>
      </c>
      <c r="EO69" s="43">
        <f t="shared" si="69"/>
        <v>0</v>
      </c>
      <c r="EP69" s="43">
        <f t="shared" si="69"/>
        <v>0</v>
      </c>
      <c r="EQ69" s="43">
        <f t="shared" si="69"/>
        <v>0</v>
      </c>
      <c r="ER69" s="43">
        <f t="shared" si="69"/>
        <v>0</v>
      </c>
      <c r="ES69" s="43">
        <f t="shared" si="69"/>
        <v>0</v>
      </c>
      <c r="ET69" s="43">
        <f t="shared" si="69"/>
        <v>0</v>
      </c>
      <c r="EU69" s="476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260</v>
      </c>
      <c r="GC69" s="94" t="str">
        <f>IF(SUM($FJ$19:$GF$19)=1,"/"&amp;GC54,GC61)</f>
        <v>/400</v>
      </c>
      <c r="GD69" s="76" t="str">
        <f>IF(SUM($FJ$19:$GF$19)=1,GD54,GD61)</f>
        <v>-</v>
      </c>
    </row>
    <row r="70" spans="2:186" x14ac:dyDescent="0.45">
      <c r="B70" t="str">
        <f t="shared" si="65"/>
        <v>Lines / Paragraph</v>
      </c>
      <c r="C70" s="23">
        <f>READ!$AZ$7</f>
        <v>0</v>
      </c>
      <c r="D70" s="23">
        <f>READ!$AZ$60</f>
        <v>0</v>
      </c>
      <c r="E70" s="23">
        <f>READ!$AZ$113</f>
        <v>0</v>
      </c>
      <c r="F70" s="23">
        <f>READ!$AZ$166</f>
        <v>0</v>
      </c>
      <c r="G70" s="23">
        <f>READ!$AZ$219</f>
        <v>0</v>
      </c>
      <c r="H70" s="23">
        <f>READ!$AZ$272</f>
        <v>0</v>
      </c>
      <c r="I70" s="23">
        <f>READ!$AZ$325</f>
        <v>0</v>
      </c>
      <c r="J70" s="23">
        <f>READ!$AZ$378</f>
        <v>0</v>
      </c>
      <c r="K70" s="23">
        <f>READ!$AZ$431</f>
        <v>0</v>
      </c>
      <c r="L70" s="23">
        <f>READ!$AZ$484</f>
        <v>0</v>
      </c>
      <c r="M70" s="23">
        <f>READ!$AZ$537</f>
        <v>0</v>
      </c>
      <c r="N70" s="23">
        <f>READ!$AZ$590</f>
        <v>0</v>
      </c>
      <c r="O70" s="23">
        <f>READ!$AZ$643</f>
        <v>0</v>
      </c>
      <c r="P70" s="23">
        <f>READ!$AZ$696</f>
        <v>0</v>
      </c>
      <c r="Q70" s="23">
        <f>READ!$AZ$749</f>
        <v>0</v>
      </c>
      <c r="R70" s="23">
        <f>READ!$AZ$802</f>
        <v>0</v>
      </c>
      <c r="S70" s="23">
        <f>READ!$AZ$855</f>
        <v>0</v>
      </c>
      <c r="T70" s="23">
        <f>READ!$AZ$908</f>
        <v>0</v>
      </c>
      <c r="U70" s="23">
        <f>READ!$AZ$961</f>
        <v>0</v>
      </c>
      <c r="V70" s="23">
        <f>READ!$AZ$1014</f>
        <v>0</v>
      </c>
      <c r="W70" s="23">
        <f>READ!$AZ$1067</f>
        <v>0</v>
      </c>
      <c r="X70" s="23">
        <f>READ!$AZ$1120</f>
        <v>0</v>
      </c>
      <c r="Y70" s="23">
        <f>READ!$AZ$1173</f>
        <v>0</v>
      </c>
      <c r="Z70" s="476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76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76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76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76"/>
      <c r="DW70" s="2" t="str">
        <f t="shared" si="70"/>
        <v>Passage 3</v>
      </c>
      <c r="DX70" s="43">
        <f t="shared" si="68"/>
        <v>0</v>
      </c>
      <c r="DY70" s="43">
        <f t="shared" si="69"/>
        <v>0</v>
      </c>
      <c r="DZ70" s="43">
        <f t="shared" si="69"/>
        <v>0</v>
      </c>
      <c r="EA70" s="43">
        <f t="shared" si="69"/>
        <v>0</v>
      </c>
      <c r="EB70" s="43">
        <f t="shared" si="69"/>
        <v>0</v>
      </c>
      <c r="EC70" s="43">
        <f t="shared" si="69"/>
        <v>0</v>
      </c>
      <c r="ED70" s="43">
        <f t="shared" si="69"/>
        <v>0</v>
      </c>
      <c r="EE70" s="43">
        <f t="shared" si="69"/>
        <v>0</v>
      </c>
      <c r="EF70" s="43">
        <f t="shared" si="69"/>
        <v>0</v>
      </c>
      <c r="EG70" s="43">
        <f t="shared" si="69"/>
        <v>0</v>
      </c>
      <c r="EH70" s="43">
        <f t="shared" si="69"/>
        <v>0</v>
      </c>
      <c r="EI70" s="43">
        <f t="shared" si="69"/>
        <v>0</v>
      </c>
      <c r="EJ70" s="43">
        <f t="shared" si="69"/>
        <v>0</v>
      </c>
      <c r="EK70" s="43">
        <f t="shared" si="69"/>
        <v>0</v>
      </c>
      <c r="EL70" s="43">
        <f t="shared" si="69"/>
        <v>0</v>
      </c>
      <c r="EM70" s="43">
        <f t="shared" si="69"/>
        <v>0</v>
      </c>
      <c r="EN70" s="43">
        <f t="shared" si="69"/>
        <v>0</v>
      </c>
      <c r="EO70" s="43">
        <f t="shared" si="69"/>
        <v>0</v>
      </c>
      <c r="EP70" s="43">
        <f t="shared" si="69"/>
        <v>0</v>
      </c>
      <c r="EQ70" s="43">
        <f t="shared" si="69"/>
        <v>0</v>
      </c>
      <c r="ER70" s="43">
        <f t="shared" si="69"/>
        <v>0</v>
      </c>
      <c r="ES70" s="43">
        <f t="shared" si="69"/>
        <v>0</v>
      </c>
      <c r="ET70" s="43">
        <f t="shared" si="69"/>
        <v>0</v>
      </c>
      <c r="EU70" s="476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R/W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#DIV/0!</v>
      </c>
      <c r="GB70" s="94">
        <f>IF(SUM($FJ$19:$GF$19)=1,GB55,GB62)</f>
        <v>500</v>
      </c>
      <c r="GC70" s="94" t="str">
        <f>IF(SUM($FJ$19:$GF$19)=1,"/"&amp;GC55,GC62)</f>
        <v>/800</v>
      </c>
      <c r="GD70" s="76" t="str">
        <f>IF(SUM($FJ$19:$GF$19)=1,GD55,GD62)</f>
        <v>35%</v>
      </c>
    </row>
    <row r="71" spans="2:186" ht="14.65" thickBot="1" x14ac:dyDescent="0.5">
      <c r="B71" t="str">
        <f t="shared" si="65"/>
        <v>Dual Passage</v>
      </c>
      <c r="C71" s="23">
        <f>READ!$BA$7</f>
        <v>0</v>
      </c>
      <c r="D71" s="23">
        <f>READ!$BA$60</f>
        <v>0</v>
      </c>
      <c r="E71" s="23">
        <f>READ!$BA$113</f>
        <v>0</v>
      </c>
      <c r="F71" s="23">
        <f>READ!$BA$166</f>
        <v>0</v>
      </c>
      <c r="G71" s="23">
        <f>READ!$BA$219</f>
        <v>0</v>
      </c>
      <c r="H71" s="23">
        <f>READ!$BA$272</f>
        <v>0</v>
      </c>
      <c r="I71" s="23">
        <f>READ!$BA$325</f>
        <v>0</v>
      </c>
      <c r="J71" s="23">
        <f>READ!$BA$378</f>
        <v>0</v>
      </c>
      <c r="K71" s="23">
        <f>READ!$BA$431</f>
        <v>0</v>
      </c>
      <c r="L71" s="23">
        <f>READ!$BA$484</f>
        <v>0</v>
      </c>
      <c r="M71" s="23">
        <f>READ!$BA$537</f>
        <v>0</v>
      </c>
      <c r="N71" s="23">
        <f>READ!$BA$590</f>
        <v>0</v>
      </c>
      <c r="O71" s="23">
        <f>READ!$BA$643</f>
        <v>0</v>
      </c>
      <c r="P71" s="23">
        <f>READ!$BA$696</f>
        <v>0</v>
      </c>
      <c r="Q71" s="23">
        <f>READ!$BA$749</f>
        <v>0</v>
      </c>
      <c r="R71" s="23">
        <f>READ!$BA$802</f>
        <v>0</v>
      </c>
      <c r="S71" s="23">
        <f>READ!$BA$855</f>
        <v>0</v>
      </c>
      <c r="T71" s="23">
        <f>READ!$BA$908</f>
        <v>0</v>
      </c>
      <c r="U71" s="23">
        <f>READ!$BA$961</f>
        <v>0</v>
      </c>
      <c r="V71" s="23">
        <f>READ!$BA$1014</f>
        <v>0</v>
      </c>
      <c r="W71" s="23">
        <f>READ!$BA$1067</f>
        <v>0</v>
      </c>
      <c r="X71" s="23">
        <f>READ!$BA$1120</f>
        <v>0</v>
      </c>
      <c r="Y71" s="23">
        <f>READ!$BA$1173</f>
        <v>0</v>
      </c>
      <c r="Z71" s="476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76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76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76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76"/>
      <c r="DW71" s="2" t="str">
        <f t="shared" si="70"/>
        <v>Passage 4</v>
      </c>
      <c r="DX71" s="43">
        <f t="shared" si="68"/>
        <v>0</v>
      </c>
      <c r="DY71" s="43">
        <f t="shared" si="69"/>
        <v>0</v>
      </c>
      <c r="DZ71" s="43">
        <f t="shared" si="69"/>
        <v>0</v>
      </c>
      <c r="EA71" s="43">
        <f t="shared" si="69"/>
        <v>0</v>
      </c>
      <c r="EB71" s="43">
        <f t="shared" si="69"/>
        <v>0</v>
      </c>
      <c r="EC71" s="43">
        <f t="shared" si="69"/>
        <v>0</v>
      </c>
      <c r="ED71" s="43">
        <f t="shared" si="69"/>
        <v>0</v>
      </c>
      <c r="EE71" s="43">
        <f t="shared" si="69"/>
        <v>0</v>
      </c>
      <c r="EF71" s="43">
        <f t="shared" si="69"/>
        <v>0</v>
      </c>
      <c r="EG71" s="43">
        <f t="shared" si="69"/>
        <v>0</v>
      </c>
      <c r="EH71" s="43">
        <f t="shared" si="69"/>
        <v>0</v>
      </c>
      <c r="EI71" s="43">
        <f t="shared" si="69"/>
        <v>0</v>
      </c>
      <c r="EJ71" s="43">
        <f t="shared" si="69"/>
        <v>0</v>
      </c>
      <c r="EK71" s="43">
        <f t="shared" si="69"/>
        <v>0</v>
      </c>
      <c r="EL71" s="43">
        <f t="shared" si="69"/>
        <v>0</v>
      </c>
      <c r="EM71" s="43">
        <f t="shared" si="69"/>
        <v>0</v>
      </c>
      <c r="EN71" s="43">
        <f t="shared" si="69"/>
        <v>0</v>
      </c>
      <c r="EO71" s="43">
        <f t="shared" si="69"/>
        <v>0</v>
      </c>
      <c r="EP71" s="43">
        <f t="shared" si="69"/>
        <v>0</v>
      </c>
      <c r="EQ71" s="43">
        <f t="shared" si="69"/>
        <v>0</v>
      </c>
      <c r="ER71" s="43">
        <f t="shared" si="69"/>
        <v>0</v>
      </c>
      <c r="ES71" s="43">
        <f t="shared" si="69"/>
        <v>0</v>
      </c>
      <c r="ET71" s="43">
        <f t="shared" si="69"/>
        <v>0</v>
      </c>
      <c r="EU71" s="476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470</v>
      </c>
      <c r="GC71" s="94" t="str">
        <f>IF(SUM($FJ$19:$GF$19)=1,"/"&amp;GC56,GC63)</f>
        <v>/800</v>
      </c>
      <c r="GD71" s="76" t="str">
        <f>IF(SUM($FJ$19:$GF$19)=1,GD56,GD63)</f>
        <v>24%</v>
      </c>
    </row>
    <row r="72" spans="2:186" ht="15" thickTop="1" thickBot="1" x14ac:dyDescent="0.5">
      <c r="B72" t="str">
        <f t="shared" si="65"/>
        <v>Comparing Authors</v>
      </c>
      <c r="C72" s="23">
        <f>READ!$BB$7</f>
        <v>0</v>
      </c>
      <c r="D72" s="23">
        <f>READ!$BB$60</f>
        <v>0</v>
      </c>
      <c r="E72" s="23">
        <f>READ!$BB$113</f>
        <v>0</v>
      </c>
      <c r="F72" s="23">
        <f>READ!$BB$166</f>
        <v>0</v>
      </c>
      <c r="G72" s="23">
        <f>READ!$BB$219</f>
        <v>0</v>
      </c>
      <c r="H72" s="23">
        <f>READ!$BB$272</f>
        <v>0</v>
      </c>
      <c r="I72" s="23">
        <f>READ!$BB$325</f>
        <v>0</v>
      </c>
      <c r="J72" s="23">
        <f>READ!$BB$378</f>
        <v>0</v>
      </c>
      <c r="K72" s="23">
        <f>READ!$BB$431</f>
        <v>0</v>
      </c>
      <c r="L72" s="23">
        <f>READ!$BB$484</f>
        <v>0</v>
      </c>
      <c r="M72" s="23">
        <f>READ!$BB$537</f>
        <v>0</v>
      </c>
      <c r="N72" s="23">
        <f>READ!$BB$590</f>
        <v>0</v>
      </c>
      <c r="O72" s="23">
        <f>READ!$BB$643</f>
        <v>0</v>
      </c>
      <c r="P72" s="23">
        <f>READ!$BB$696</f>
        <v>0</v>
      </c>
      <c r="Q72" s="23">
        <f>READ!$BB$749</f>
        <v>0</v>
      </c>
      <c r="R72" s="23">
        <f>READ!$BB$802</f>
        <v>0</v>
      </c>
      <c r="S72" s="23">
        <f>READ!$BB$855</f>
        <v>0</v>
      </c>
      <c r="T72" s="23">
        <f>READ!$BB$908</f>
        <v>0</v>
      </c>
      <c r="U72" s="23">
        <f>READ!$BB$961</f>
        <v>0</v>
      </c>
      <c r="V72" s="23">
        <f>READ!$BB$1014</f>
        <v>0</v>
      </c>
      <c r="W72" s="23">
        <f>READ!$BB$1067</f>
        <v>0</v>
      </c>
      <c r="X72" s="23">
        <f>READ!$BB$1120</f>
        <v>0</v>
      </c>
      <c r="Y72" s="23">
        <f>READ!$BB$1173</f>
        <v>0</v>
      </c>
      <c r="Z72" s="476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76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76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76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76"/>
      <c r="DW72" s="2" t="str">
        <f t="shared" si="70"/>
        <v>Passage 5</v>
      </c>
      <c r="DX72" s="43">
        <f t="shared" si="68"/>
        <v>0</v>
      </c>
      <c r="DY72" s="43">
        <f t="shared" si="69"/>
        <v>0</v>
      </c>
      <c r="DZ72" s="43">
        <f t="shared" si="69"/>
        <v>0</v>
      </c>
      <c r="EA72" s="43">
        <f t="shared" si="69"/>
        <v>0</v>
      </c>
      <c r="EB72" s="43">
        <f t="shared" si="69"/>
        <v>0</v>
      </c>
      <c r="EC72" s="43">
        <f t="shared" si="69"/>
        <v>0</v>
      </c>
      <c r="ED72" s="43">
        <f t="shared" si="69"/>
        <v>0</v>
      </c>
      <c r="EE72" s="43">
        <f t="shared" si="69"/>
        <v>0</v>
      </c>
      <c r="EF72" s="43">
        <f t="shared" si="69"/>
        <v>0</v>
      </c>
      <c r="EG72" s="43">
        <f t="shared" si="69"/>
        <v>0</v>
      </c>
      <c r="EH72" s="43">
        <f t="shared" si="69"/>
        <v>0</v>
      </c>
      <c r="EI72" s="43">
        <f t="shared" si="69"/>
        <v>0</v>
      </c>
      <c r="EJ72" s="43">
        <f t="shared" si="69"/>
        <v>0</v>
      </c>
      <c r="EK72" s="43">
        <f t="shared" si="69"/>
        <v>0</v>
      </c>
      <c r="EL72" s="43">
        <f t="shared" si="69"/>
        <v>0</v>
      </c>
      <c r="EM72" s="43">
        <f t="shared" si="69"/>
        <v>0</v>
      </c>
      <c r="EN72" s="43">
        <f t="shared" si="69"/>
        <v>0</v>
      </c>
      <c r="EO72" s="43">
        <f t="shared" si="69"/>
        <v>0</v>
      </c>
      <c r="EP72" s="43">
        <f t="shared" si="69"/>
        <v>0</v>
      </c>
      <c r="EQ72" s="43">
        <f t="shared" si="69"/>
        <v>0</v>
      </c>
      <c r="ER72" s="43">
        <f t="shared" si="69"/>
        <v>0</v>
      </c>
      <c r="ES72" s="43">
        <f t="shared" si="69"/>
        <v>0</v>
      </c>
      <c r="ET72" s="43">
        <f t="shared" si="69"/>
        <v>0</v>
      </c>
      <c r="EU72" s="476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970</v>
      </c>
      <c r="GC72" s="94" t="str">
        <f>IF(SUM($FJ$19:$GF$19)=1,"/"&amp;GC57,GC64)</f>
        <v>/1600</v>
      </c>
      <c r="GD72" s="76" t="str">
        <f>IF(SUM($FJ$19:$GF$19)=1,GD57,GD64)</f>
        <v>29%</v>
      </c>
    </row>
    <row r="73" spans="2:186" ht="14.65" thickTop="1" x14ac:dyDescent="0.45">
      <c r="B73" t="str">
        <f t="shared" si="65"/>
        <v>Answer Challenge</v>
      </c>
      <c r="C73" s="23">
        <f>READ!$BC$7</f>
        <v>0</v>
      </c>
      <c r="D73" s="23">
        <f>READ!$BC$60</f>
        <v>0</v>
      </c>
      <c r="E73" s="23">
        <f>READ!$BC$113</f>
        <v>0</v>
      </c>
      <c r="F73" s="23">
        <f>READ!$BC$166</f>
        <v>0</v>
      </c>
      <c r="G73" s="23">
        <f>READ!$BC$219</f>
        <v>0</v>
      </c>
      <c r="H73" s="23">
        <f>READ!$BC$272</f>
        <v>0</v>
      </c>
      <c r="I73" s="23">
        <f>READ!$BC$325</f>
        <v>0</v>
      </c>
      <c r="J73" s="23">
        <f>READ!$BC$378</f>
        <v>0</v>
      </c>
      <c r="K73" s="23">
        <f>READ!$BC$431</f>
        <v>0</v>
      </c>
      <c r="L73" s="23">
        <f>READ!$BC$484</f>
        <v>0</v>
      </c>
      <c r="M73" s="23">
        <f>READ!$BC$537</f>
        <v>0</v>
      </c>
      <c r="N73" s="23">
        <f>READ!$BC$590</f>
        <v>0</v>
      </c>
      <c r="O73" s="23">
        <f>READ!$BC$643</f>
        <v>0</v>
      </c>
      <c r="P73" s="23">
        <f>READ!$BC$696</f>
        <v>0</v>
      </c>
      <c r="Q73" s="23">
        <f>READ!$BC$749</f>
        <v>0</v>
      </c>
      <c r="R73" s="23">
        <f>READ!$BC$802</f>
        <v>0</v>
      </c>
      <c r="S73" s="23">
        <f>READ!$BC$855</f>
        <v>0</v>
      </c>
      <c r="T73" s="23">
        <f>READ!$BC$908</f>
        <v>0</v>
      </c>
      <c r="U73" s="23">
        <f>READ!$BC$961</f>
        <v>0</v>
      </c>
      <c r="V73" s="23">
        <f>READ!$BC$1014</f>
        <v>0</v>
      </c>
      <c r="W73" s="23">
        <f>READ!$BC$1067</f>
        <v>0</v>
      </c>
      <c r="X73" s="23">
        <f>READ!$BC$1120</f>
        <v>0</v>
      </c>
      <c r="Y73" s="23">
        <f>READ!$BC$1173</f>
        <v>0</v>
      </c>
      <c r="Z73" s="476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76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76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76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76"/>
      <c r="DW73" s="2" t="str">
        <f t="shared" si="70"/>
        <v>Passage 6</v>
      </c>
      <c r="DX73" s="43">
        <f t="shared" si="68"/>
        <v>0</v>
      </c>
      <c r="DY73" s="43">
        <f t="shared" si="69"/>
        <v>0</v>
      </c>
      <c r="DZ73" s="43">
        <f t="shared" si="69"/>
        <v>0</v>
      </c>
      <c r="EA73" s="43">
        <f t="shared" si="69"/>
        <v>0</v>
      </c>
      <c r="EB73" s="43">
        <f t="shared" si="69"/>
        <v>0</v>
      </c>
      <c r="EC73" s="43">
        <f t="shared" si="69"/>
        <v>0</v>
      </c>
      <c r="ED73" s="43">
        <f t="shared" si="69"/>
        <v>0</v>
      </c>
      <c r="EE73" s="43">
        <f t="shared" si="69"/>
        <v>0</v>
      </c>
      <c r="EF73" s="43">
        <f t="shared" si="69"/>
        <v>0</v>
      </c>
      <c r="EG73" s="43">
        <f t="shared" si="69"/>
        <v>0</v>
      </c>
      <c r="EH73" s="43">
        <f t="shared" si="69"/>
        <v>0</v>
      </c>
      <c r="EI73" s="43">
        <f t="shared" si="69"/>
        <v>0</v>
      </c>
      <c r="EJ73" s="43">
        <f t="shared" si="69"/>
        <v>0</v>
      </c>
      <c r="EK73" s="43">
        <f t="shared" si="69"/>
        <v>0</v>
      </c>
      <c r="EL73" s="43">
        <f t="shared" si="69"/>
        <v>0</v>
      </c>
      <c r="EM73" s="43">
        <f t="shared" si="69"/>
        <v>0</v>
      </c>
      <c r="EN73" s="43">
        <f t="shared" si="69"/>
        <v>0</v>
      </c>
      <c r="EO73" s="43">
        <f t="shared" si="69"/>
        <v>0</v>
      </c>
      <c r="EP73" s="43">
        <f t="shared" si="69"/>
        <v>0</v>
      </c>
      <c r="EQ73" s="43">
        <f t="shared" si="69"/>
        <v>0</v>
      </c>
      <c r="ER73" s="43">
        <f t="shared" si="69"/>
        <v>0</v>
      </c>
      <c r="ES73" s="43">
        <f t="shared" si="69"/>
        <v>0</v>
      </c>
      <c r="ET73" s="43">
        <f t="shared" si="69"/>
        <v>0</v>
      </c>
      <c r="EU73" s="476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5"/>
        <v>Buzz Words</v>
      </c>
      <c r="C74" s="23">
        <f>READ!$BD$7</f>
        <v>0</v>
      </c>
      <c r="D74" s="23">
        <f>READ!$BD$60</f>
        <v>0</v>
      </c>
      <c r="E74" s="23">
        <f>READ!$BD$113</f>
        <v>0</v>
      </c>
      <c r="F74" s="23">
        <f>READ!$BD$166</f>
        <v>0</v>
      </c>
      <c r="G74" s="23">
        <f>READ!$BD$219</f>
        <v>0</v>
      </c>
      <c r="H74" s="23">
        <f>READ!$BD$272</f>
        <v>0</v>
      </c>
      <c r="I74" s="23">
        <f>READ!$BD$325</f>
        <v>0</v>
      </c>
      <c r="J74" s="23">
        <f>READ!$BD$378</f>
        <v>0</v>
      </c>
      <c r="K74" s="23">
        <f>READ!$BD$431</f>
        <v>0</v>
      </c>
      <c r="L74" s="23">
        <f>READ!$BD$484</f>
        <v>0</v>
      </c>
      <c r="M74" s="23">
        <f>READ!$BD$537</f>
        <v>0</v>
      </c>
      <c r="N74" s="23">
        <f>READ!$BD$590</f>
        <v>0</v>
      </c>
      <c r="O74" s="23">
        <f>READ!$BD$643</f>
        <v>0</v>
      </c>
      <c r="P74" s="23">
        <f>READ!$BD$696</f>
        <v>0</v>
      </c>
      <c r="Q74" s="23">
        <f>READ!$BD$749</f>
        <v>0</v>
      </c>
      <c r="R74" s="23">
        <f>READ!$BD$802</f>
        <v>0</v>
      </c>
      <c r="S74" s="23">
        <f>READ!$BD$855</f>
        <v>0</v>
      </c>
      <c r="T74" s="23">
        <f>READ!$BD$908</f>
        <v>0</v>
      </c>
      <c r="U74" s="23">
        <f>READ!$BD$961</f>
        <v>0</v>
      </c>
      <c r="V74" s="23">
        <f>READ!$BD$1014</f>
        <v>0</v>
      </c>
      <c r="W74" s="23">
        <f>READ!$BD$1067</f>
        <v>0</v>
      </c>
      <c r="X74" s="23">
        <f>READ!$BD$1120</f>
        <v>0</v>
      </c>
      <c r="Y74" s="23">
        <f>READ!$BD$1173</f>
        <v>0</v>
      </c>
      <c r="Z74" s="476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76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76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76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76"/>
      <c r="DW74" s="2" t="str">
        <f t="shared" si="70"/>
        <v>Passage 7</v>
      </c>
      <c r="DX74" s="43">
        <f t="shared" si="68"/>
        <v>0</v>
      </c>
      <c r="DY74" s="43">
        <f t="shared" si="69"/>
        <v>0</v>
      </c>
      <c r="DZ74" s="43">
        <f t="shared" si="69"/>
        <v>0</v>
      </c>
      <c r="EA74" s="43">
        <f t="shared" si="69"/>
        <v>0</v>
      </c>
      <c r="EB74" s="43">
        <f t="shared" si="69"/>
        <v>0</v>
      </c>
      <c r="EC74" s="43">
        <f t="shared" si="69"/>
        <v>0</v>
      </c>
      <c r="ED74" s="43">
        <f t="shared" si="69"/>
        <v>0</v>
      </c>
      <c r="EE74" s="43">
        <f t="shared" si="69"/>
        <v>0</v>
      </c>
      <c r="EF74" s="43">
        <f t="shared" si="69"/>
        <v>0</v>
      </c>
      <c r="EG74" s="43">
        <f t="shared" si="69"/>
        <v>0</v>
      </c>
      <c r="EH74" s="43">
        <f t="shared" si="69"/>
        <v>0</v>
      </c>
      <c r="EI74" s="43">
        <f t="shared" si="69"/>
        <v>0</v>
      </c>
      <c r="EJ74" s="43">
        <f t="shared" si="69"/>
        <v>0</v>
      </c>
      <c r="EK74" s="43">
        <f t="shared" si="69"/>
        <v>0</v>
      </c>
      <c r="EL74" s="43">
        <f t="shared" si="69"/>
        <v>0</v>
      </c>
      <c r="EM74" s="43">
        <f t="shared" si="69"/>
        <v>0</v>
      </c>
      <c r="EN74" s="43">
        <f t="shared" si="69"/>
        <v>0</v>
      </c>
      <c r="EO74" s="43">
        <f t="shared" si="69"/>
        <v>0</v>
      </c>
      <c r="EP74" s="43">
        <f t="shared" si="69"/>
        <v>0</v>
      </c>
      <c r="EQ74" s="43">
        <f t="shared" si="69"/>
        <v>0</v>
      </c>
      <c r="ER74" s="43">
        <f t="shared" si="69"/>
        <v>0</v>
      </c>
      <c r="ES74" s="43">
        <f t="shared" si="69"/>
        <v>0</v>
      </c>
      <c r="ET74" s="43">
        <f t="shared" si="69"/>
        <v>0</v>
      </c>
      <c r="EU74" s="476"/>
      <c r="FA74" s="16" t="s">
        <v>322</v>
      </c>
    </row>
    <row r="75" spans="2:186" x14ac:dyDescent="0.45">
      <c r="B75" t="str">
        <f t="shared" si="65"/>
        <v>Extremes</v>
      </c>
      <c r="C75" s="23">
        <f>READ!$BE$7</f>
        <v>0</v>
      </c>
      <c r="D75" s="23">
        <f>READ!$BE$60</f>
        <v>0</v>
      </c>
      <c r="E75" s="23">
        <f>READ!$BE$113</f>
        <v>0</v>
      </c>
      <c r="F75" s="23">
        <f>READ!$BE$166</f>
        <v>0</v>
      </c>
      <c r="G75" s="23">
        <f>READ!$BE$219</f>
        <v>0</v>
      </c>
      <c r="H75" s="23">
        <f>READ!$BE$272</f>
        <v>0</v>
      </c>
      <c r="I75" s="23">
        <f>READ!$BE$325</f>
        <v>0</v>
      </c>
      <c r="J75" s="23">
        <f>READ!$BE$378</f>
        <v>0</v>
      </c>
      <c r="K75" s="23">
        <f>READ!$BE$431</f>
        <v>0</v>
      </c>
      <c r="L75" s="23">
        <f>READ!$BE$484</f>
        <v>0</v>
      </c>
      <c r="M75" s="23">
        <f>READ!$BE$537</f>
        <v>0</v>
      </c>
      <c r="N75" s="23">
        <f>READ!$BE$590</f>
        <v>0</v>
      </c>
      <c r="O75" s="23">
        <f>READ!$BE$643</f>
        <v>0</v>
      </c>
      <c r="P75" s="23">
        <f>READ!$BE$696</f>
        <v>0</v>
      </c>
      <c r="Q75" s="23">
        <f>READ!$BE$749</f>
        <v>0</v>
      </c>
      <c r="R75" s="23">
        <f>READ!$BE$802</f>
        <v>0</v>
      </c>
      <c r="S75" s="23">
        <f>READ!$BE$855</f>
        <v>0</v>
      </c>
      <c r="T75" s="23">
        <f>READ!$BE$908</f>
        <v>0</v>
      </c>
      <c r="U75" s="23">
        <f>READ!$BE$961</f>
        <v>0</v>
      </c>
      <c r="V75" s="23">
        <f>READ!$BE$1014</f>
        <v>0</v>
      </c>
      <c r="W75" s="23">
        <f>READ!$BE$1067</f>
        <v>0</v>
      </c>
      <c r="X75" s="23">
        <f>READ!$BE$1120</f>
        <v>0</v>
      </c>
      <c r="Y75" s="23">
        <f>READ!$BE$1173</f>
        <v>0</v>
      </c>
      <c r="Z75" s="476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76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76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76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76"/>
      <c r="DW75" s="2" t="str">
        <f t="shared" si="70"/>
        <v>General</v>
      </c>
      <c r="DX75" s="43">
        <f t="shared" si="68"/>
        <v>0</v>
      </c>
      <c r="DY75" s="43">
        <f t="shared" si="69"/>
        <v>0</v>
      </c>
      <c r="DZ75" s="43">
        <f t="shared" si="69"/>
        <v>0</v>
      </c>
      <c r="EA75" s="43">
        <f t="shared" si="69"/>
        <v>0</v>
      </c>
      <c r="EB75" s="43">
        <f t="shared" si="69"/>
        <v>0</v>
      </c>
      <c r="EC75" s="43">
        <f t="shared" si="69"/>
        <v>0</v>
      </c>
      <c r="ED75" s="43">
        <f t="shared" si="69"/>
        <v>0</v>
      </c>
      <c r="EE75" s="43">
        <f t="shared" si="69"/>
        <v>0</v>
      </c>
      <c r="EF75" s="43">
        <f t="shared" si="69"/>
        <v>0</v>
      </c>
      <c r="EG75" s="43">
        <f t="shared" si="69"/>
        <v>0</v>
      </c>
      <c r="EH75" s="43">
        <f t="shared" si="69"/>
        <v>0</v>
      </c>
      <c r="EI75" s="43">
        <f t="shared" si="69"/>
        <v>0</v>
      </c>
      <c r="EJ75" s="43">
        <f t="shared" si="69"/>
        <v>0</v>
      </c>
      <c r="EK75" s="43">
        <f t="shared" si="69"/>
        <v>0</v>
      </c>
      <c r="EL75" s="43">
        <f t="shared" si="69"/>
        <v>0</v>
      </c>
      <c r="EM75" s="43">
        <f t="shared" si="69"/>
        <v>0</v>
      </c>
      <c r="EN75" s="43">
        <f t="shared" si="69"/>
        <v>0</v>
      </c>
      <c r="EO75" s="43">
        <f t="shared" si="69"/>
        <v>0</v>
      </c>
      <c r="EP75" s="43">
        <f t="shared" si="69"/>
        <v>0</v>
      </c>
      <c r="EQ75" s="43">
        <f t="shared" si="69"/>
        <v>0</v>
      </c>
      <c r="ER75" s="43">
        <f t="shared" si="69"/>
        <v>0</v>
      </c>
      <c r="ES75" s="43">
        <f t="shared" si="69"/>
        <v>0</v>
      </c>
      <c r="ET75" s="43">
        <f t="shared" si="69"/>
        <v>0</v>
      </c>
      <c r="EU75" s="476"/>
      <c r="FA75" s="473" t="str">
        <f>IF(INPUT!K4&lt;&gt;"",INDEX(EY3:EY25,MATCH(INPUT!K4,EX3:EX25,),0),"")</f>
        <v/>
      </c>
      <c r="FB75" s="474"/>
      <c r="FC75" s="474"/>
      <c r="FD75" s="474"/>
      <c r="FE75" s="474"/>
      <c r="FF75" s="474"/>
      <c r="FG75" s="475"/>
    </row>
    <row r="76" spans="2:186" x14ac:dyDescent="0.45">
      <c r="B76" t="str">
        <f t="shared" si="65"/>
        <v>Elimination</v>
      </c>
      <c r="C76" s="23">
        <f>READ!$BF$7</f>
        <v>0</v>
      </c>
      <c r="D76" s="23">
        <f>READ!$BF$60</f>
        <v>0</v>
      </c>
      <c r="E76" s="23">
        <f>READ!$BF$113</f>
        <v>0</v>
      </c>
      <c r="F76" s="23">
        <f>READ!$BF$166</f>
        <v>0</v>
      </c>
      <c r="G76" s="23">
        <f>READ!$BF$219</f>
        <v>0</v>
      </c>
      <c r="H76" s="23">
        <f>READ!$BF$272</f>
        <v>0</v>
      </c>
      <c r="I76" s="23">
        <f>READ!$BF$325</f>
        <v>0</v>
      </c>
      <c r="J76" s="23">
        <f>READ!$BF$378</f>
        <v>0</v>
      </c>
      <c r="K76" s="23">
        <f>READ!$BF$431</f>
        <v>0</v>
      </c>
      <c r="L76" s="23">
        <f>READ!$BF$484</f>
        <v>0</v>
      </c>
      <c r="M76" s="23">
        <f>READ!$BF$537</f>
        <v>0</v>
      </c>
      <c r="N76" s="23">
        <f>READ!$BF$590</f>
        <v>0</v>
      </c>
      <c r="O76" s="23">
        <f>READ!$BF$643</f>
        <v>0</v>
      </c>
      <c r="P76" s="23">
        <f>READ!$BF$696</f>
        <v>0</v>
      </c>
      <c r="Q76" s="23">
        <f>READ!$BF$749</f>
        <v>0</v>
      </c>
      <c r="R76" s="23">
        <f>READ!$BF$802</f>
        <v>0</v>
      </c>
      <c r="S76" s="23">
        <f>READ!$BF$855</f>
        <v>0</v>
      </c>
      <c r="T76" s="23">
        <f>READ!$BF$908</f>
        <v>0</v>
      </c>
      <c r="U76" s="23">
        <f>READ!$BF$961</f>
        <v>0</v>
      </c>
      <c r="V76" s="23">
        <f>READ!$BF$1014</f>
        <v>0</v>
      </c>
      <c r="W76" s="23">
        <f>READ!$BF$1067</f>
        <v>0</v>
      </c>
      <c r="X76" s="23">
        <f>READ!$BF$1120</f>
        <v>0</v>
      </c>
      <c r="Y76" s="23">
        <f>READ!$BF$1173</f>
        <v>0</v>
      </c>
      <c r="Z76" s="476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76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76"/>
      <c r="BY76" t="str">
        <f t="shared" ref="BY76:BY86" si="72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76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76"/>
      <c r="DW76" s="2" t="str">
        <f t="shared" si="70"/>
        <v>Table</v>
      </c>
      <c r="DX76" s="43">
        <f t="shared" si="68"/>
        <v>0</v>
      </c>
      <c r="DY76" s="43">
        <f t="shared" si="69"/>
        <v>0</v>
      </c>
      <c r="DZ76" s="43">
        <f t="shared" si="69"/>
        <v>0</v>
      </c>
      <c r="EA76" s="43">
        <f t="shared" si="69"/>
        <v>0</v>
      </c>
      <c r="EB76" s="43">
        <f t="shared" si="69"/>
        <v>0</v>
      </c>
      <c r="EC76" s="43">
        <f t="shared" si="69"/>
        <v>0</v>
      </c>
      <c r="ED76" s="43">
        <f t="shared" si="69"/>
        <v>0</v>
      </c>
      <c r="EE76" s="43">
        <f t="shared" si="69"/>
        <v>0</v>
      </c>
      <c r="EF76" s="43">
        <f t="shared" si="69"/>
        <v>0</v>
      </c>
      <c r="EG76" s="43">
        <f t="shared" si="69"/>
        <v>0</v>
      </c>
      <c r="EH76" s="43">
        <f t="shared" si="69"/>
        <v>0</v>
      </c>
      <c r="EI76" s="43">
        <f t="shared" si="69"/>
        <v>0</v>
      </c>
      <c r="EJ76" s="43">
        <f t="shared" si="69"/>
        <v>0</v>
      </c>
      <c r="EK76" s="43">
        <f t="shared" si="69"/>
        <v>0</v>
      </c>
      <c r="EL76" s="43">
        <f t="shared" si="69"/>
        <v>0</v>
      </c>
      <c r="EM76" s="43">
        <f t="shared" si="69"/>
        <v>0</v>
      </c>
      <c r="EN76" s="43">
        <f t="shared" si="69"/>
        <v>0</v>
      </c>
      <c r="EO76" s="43">
        <f t="shared" si="69"/>
        <v>0</v>
      </c>
      <c r="EP76" s="43">
        <f t="shared" si="69"/>
        <v>0</v>
      </c>
      <c r="EQ76" s="43">
        <f t="shared" si="69"/>
        <v>0</v>
      </c>
      <c r="ER76" s="43">
        <f t="shared" si="69"/>
        <v>0</v>
      </c>
      <c r="ES76" s="43">
        <f t="shared" si="69"/>
        <v>0</v>
      </c>
      <c r="ET76" s="43">
        <f t="shared" si="69"/>
        <v>0</v>
      </c>
      <c r="EU76" s="476"/>
      <c r="FA76" s="30"/>
      <c r="FB76" s="454" t="s">
        <v>240</v>
      </c>
      <c r="FC76" s="455"/>
      <c r="FD76" s="456"/>
      <c r="FE76" s="478" t="s">
        <v>242</v>
      </c>
      <c r="FF76" s="479"/>
      <c r="FG76" s="30" t="s">
        <v>254</v>
      </c>
    </row>
    <row r="77" spans="2:186" x14ac:dyDescent="0.45">
      <c r="B77" t="str">
        <f t="shared" si="65"/>
        <v>Rhetoric</v>
      </c>
      <c r="C77" s="23">
        <f>READ!$BG$7</f>
        <v>0</v>
      </c>
      <c r="D77" s="23">
        <f>READ!$BG$60</f>
        <v>0</v>
      </c>
      <c r="E77" s="23">
        <f>READ!$BG$113</f>
        <v>0</v>
      </c>
      <c r="F77" s="23">
        <f>READ!$BG$166</f>
        <v>0</v>
      </c>
      <c r="G77" s="23">
        <f>READ!$BG$219</f>
        <v>0</v>
      </c>
      <c r="H77" s="23">
        <f>READ!$BG$272</f>
        <v>0</v>
      </c>
      <c r="I77" s="23">
        <f>READ!$BG$325</f>
        <v>0</v>
      </c>
      <c r="J77" s="23">
        <f>READ!$BG$378</f>
        <v>0</v>
      </c>
      <c r="K77" s="23">
        <f>READ!$BG$431</f>
        <v>0</v>
      </c>
      <c r="L77" s="23">
        <f>READ!$BG$484</f>
        <v>0</v>
      </c>
      <c r="M77" s="23">
        <f>READ!$BG$537</f>
        <v>0</v>
      </c>
      <c r="N77" s="23">
        <f>READ!$BG$590</f>
        <v>0</v>
      </c>
      <c r="O77" s="23">
        <f>READ!$BG$643</f>
        <v>0</v>
      </c>
      <c r="P77" s="23">
        <f>READ!$BG$696</f>
        <v>0</v>
      </c>
      <c r="Q77" s="23">
        <f>READ!$BG$749</f>
        <v>0</v>
      </c>
      <c r="R77" s="23">
        <f>READ!$BG$802</f>
        <v>0</v>
      </c>
      <c r="S77" s="23">
        <f>READ!$BG$855</f>
        <v>0</v>
      </c>
      <c r="T77" s="23">
        <f>READ!$BG$908</f>
        <v>0</v>
      </c>
      <c r="U77" s="23">
        <f>READ!$BG$961</f>
        <v>0</v>
      </c>
      <c r="V77" s="23">
        <f>READ!$BG$1014</f>
        <v>0</v>
      </c>
      <c r="W77" s="23">
        <f>READ!$BG$1067</f>
        <v>0</v>
      </c>
      <c r="X77" s="23">
        <f>READ!$BG$1120</f>
        <v>0</v>
      </c>
      <c r="Y77" s="23">
        <f>READ!$BG$1173</f>
        <v>0</v>
      </c>
      <c r="Z77" s="476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76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76"/>
      <c r="BY77" t="str">
        <f t="shared" si="72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76"/>
      <c r="CX77" t="str">
        <f t="shared" ref="CX77:CX86" si="73">AZ77</f>
        <v>PSAT Rest</v>
      </c>
      <c r="CY77" s="23">
        <f t="shared" ref="CY77:CY86" si="74">BA77+BZ77</f>
        <v>0</v>
      </c>
      <c r="CZ77" s="23">
        <f t="shared" ref="CZ77:CZ86" si="75">BB77+CA77</f>
        <v>0</v>
      </c>
      <c r="DA77" s="23">
        <f t="shared" ref="DA77:DA86" si="76">BC77+CB77</f>
        <v>0</v>
      </c>
      <c r="DB77" s="23">
        <f t="shared" ref="DB77:DB86" si="77">BD77+CC77</f>
        <v>0</v>
      </c>
      <c r="DC77" s="23">
        <f t="shared" ref="DC77:DC86" si="78">BE77+CD77</f>
        <v>0</v>
      </c>
      <c r="DD77" s="23">
        <f t="shared" ref="DD77:DD86" si="79">BF77+CE77</f>
        <v>0</v>
      </c>
      <c r="DE77" s="23">
        <f t="shared" ref="DE77:DE86" si="80">BG77+CF77</f>
        <v>0</v>
      </c>
      <c r="DF77" s="23">
        <f t="shared" ref="DF77:DF86" si="81">BH77+CG77</f>
        <v>0</v>
      </c>
      <c r="DG77" s="23">
        <f t="shared" ref="DG77:DG86" si="82">BI77+CH77</f>
        <v>0</v>
      </c>
      <c r="DH77" s="23">
        <f t="shared" ref="DH77:DH86" si="83">BJ77+CI77</f>
        <v>0</v>
      </c>
      <c r="DI77" s="23">
        <f t="shared" ref="DI77:DI86" si="84">BK77+CJ77</f>
        <v>0</v>
      </c>
      <c r="DJ77" s="23">
        <f t="shared" ref="DJ77:DJ86" si="85">BL77+CK77</f>
        <v>0</v>
      </c>
      <c r="DK77" s="23">
        <f t="shared" ref="DK77:DK86" si="86">BM77+CL77</f>
        <v>0</v>
      </c>
      <c r="DL77" s="23">
        <f t="shared" ref="DL77:DL86" si="87">BN77+CM77</f>
        <v>0</v>
      </c>
      <c r="DM77" s="23">
        <f t="shared" ref="DM77:DM86" si="88">BO77+CN77</f>
        <v>0</v>
      </c>
      <c r="DN77" s="23">
        <f t="shared" ref="DN77:DN86" si="89">BP77+CO77</f>
        <v>0</v>
      </c>
      <c r="DO77" s="23">
        <f t="shared" ref="DO77:DO86" si="90">BQ77+CP77</f>
        <v>0</v>
      </c>
      <c r="DP77" s="23">
        <f t="shared" ref="DP77:DP86" si="91">BR77+CQ77</f>
        <v>0</v>
      </c>
      <c r="DQ77" s="23">
        <f t="shared" ref="DQ77:DQ86" si="92">BS77+CR77</f>
        <v>0</v>
      </c>
      <c r="DR77" s="23">
        <f t="shared" ref="DR77:DR86" si="93">BT77+CS77</f>
        <v>0</v>
      </c>
      <c r="DS77" s="23">
        <f t="shared" ref="DS77:DS86" si="94">BU77+CT77</f>
        <v>0</v>
      </c>
      <c r="DT77" s="23">
        <f t="shared" ref="DT77:DT86" si="95">BV77+CU77</f>
        <v>0</v>
      </c>
      <c r="DU77" s="23">
        <f t="shared" ref="DU77:DU86" si="96">BW77+CV77</f>
        <v>0</v>
      </c>
      <c r="DV77" s="476"/>
      <c r="DW77" s="2" t="str">
        <f t="shared" si="70"/>
        <v>X-Y Plot</v>
      </c>
      <c r="DX77" s="43">
        <f t="shared" si="68"/>
        <v>0</v>
      </c>
      <c r="DY77" s="43">
        <f t="shared" si="69"/>
        <v>0</v>
      </c>
      <c r="DZ77" s="43">
        <f t="shared" si="69"/>
        <v>0</v>
      </c>
      <c r="EA77" s="43">
        <f t="shared" si="69"/>
        <v>0</v>
      </c>
      <c r="EB77" s="43">
        <f t="shared" si="69"/>
        <v>0</v>
      </c>
      <c r="EC77" s="43">
        <f t="shared" si="69"/>
        <v>0</v>
      </c>
      <c r="ED77" s="43">
        <f t="shared" si="69"/>
        <v>0</v>
      </c>
      <c r="EE77" s="43">
        <f t="shared" si="69"/>
        <v>0</v>
      </c>
      <c r="EF77" s="43">
        <f t="shared" si="69"/>
        <v>0</v>
      </c>
      <c r="EG77" s="43">
        <f t="shared" si="69"/>
        <v>0</v>
      </c>
      <c r="EH77" s="43">
        <f t="shared" si="69"/>
        <v>0</v>
      </c>
      <c r="EI77" s="43">
        <f t="shared" si="69"/>
        <v>0</v>
      </c>
      <c r="EJ77" s="43">
        <f t="shared" si="69"/>
        <v>0</v>
      </c>
      <c r="EK77" s="43">
        <f t="shared" si="69"/>
        <v>0</v>
      </c>
      <c r="EL77" s="43">
        <f t="shared" si="69"/>
        <v>0</v>
      </c>
      <c r="EM77" s="43">
        <f t="shared" si="69"/>
        <v>0</v>
      </c>
      <c r="EN77" s="43">
        <f t="shared" si="69"/>
        <v>0</v>
      </c>
      <c r="EO77" s="43">
        <f t="shared" si="69"/>
        <v>0</v>
      </c>
      <c r="EP77" s="43">
        <f t="shared" si="69"/>
        <v>0</v>
      </c>
      <c r="EQ77" s="43">
        <f t="shared" si="69"/>
        <v>0</v>
      </c>
      <c r="ER77" s="43">
        <f t="shared" si="69"/>
        <v>0</v>
      </c>
      <c r="ES77" s="43">
        <f t="shared" si="69"/>
        <v>0</v>
      </c>
      <c r="ET77" s="43">
        <f t="shared" si="69"/>
        <v>0</v>
      </c>
      <c r="EU77" s="476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3">
        <f>READ!$BH$7</f>
        <v>0</v>
      </c>
      <c r="D78" s="23">
        <f>READ!$BH$60</f>
        <v>0</v>
      </c>
      <c r="E78" s="23">
        <f>READ!$BH$113</f>
        <v>0</v>
      </c>
      <c r="F78" s="23">
        <f>READ!$BH$166</f>
        <v>0</v>
      </c>
      <c r="G78" s="23">
        <f>READ!$BH$219</f>
        <v>0</v>
      </c>
      <c r="H78" s="23">
        <f>READ!$BH$272</f>
        <v>0</v>
      </c>
      <c r="I78" s="23">
        <f>READ!$BH$325</f>
        <v>0</v>
      </c>
      <c r="J78" s="23">
        <f>READ!$BH$378</f>
        <v>0</v>
      </c>
      <c r="K78" s="23">
        <f>READ!$BH$431</f>
        <v>0</v>
      </c>
      <c r="L78" s="23">
        <f>READ!$BH$484</f>
        <v>0</v>
      </c>
      <c r="M78" s="23">
        <f>READ!$BH$537</f>
        <v>0</v>
      </c>
      <c r="N78" s="23">
        <f>READ!$BH$590</f>
        <v>0</v>
      </c>
      <c r="O78" s="23">
        <f>READ!$BH$643</f>
        <v>0</v>
      </c>
      <c r="P78" s="23">
        <f>READ!$BH$696</f>
        <v>0</v>
      </c>
      <c r="Q78" s="23">
        <f>READ!$BH$749</f>
        <v>0</v>
      </c>
      <c r="R78" s="23">
        <f>READ!$BH$802</f>
        <v>0</v>
      </c>
      <c r="S78" s="23">
        <f>READ!$BH$855</f>
        <v>0</v>
      </c>
      <c r="T78" s="23">
        <f>READ!$BH$908</f>
        <v>0</v>
      </c>
      <c r="U78" s="23">
        <f>READ!$BH$961</f>
        <v>0</v>
      </c>
      <c r="V78" s="23">
        <f>READ!$BH$1014</f>
        <v>0</v>
      </c>
      <c r="W78" s="23">
        <f>READ!$BH$1067</f>
        <v>0</v>
      </c>
      <c r="X78" s="23">
        <f>READ!$BH$1120</f>
        <v>0</v>
      </c>
      <c r="Y78" s="23">
        <f>READ!$BH$1173</f>
        <v>0</v>
      </c>
      <c r="Z78" s="476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76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76"/>
      <c r="BY78" t="str">
        <f t="shared" si="72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76"/>
      <c r="CX78" t="str">
        <f t="shared" si="73"/>
        <v>PSAT Easy</v>
      </c>
      <c r="CY78" s="23">
        <f t="shared" si="74"/>
        <v>0</v>
      </c>
      <c r="CZ78" s="23">
        <f t="shared" si="75"/>
        <v>0</v>
      </c>
      <c r="DA78" s="23">
        <f t="shared" si="76"/>
        <v>0</v>
      </c>
      <c r="DB78" s="23">
        <f t="shared" si="77"/>
        <v>0</v>
      </c>
      <c r="DC78" s="23">
        <f t="shared" si="78"/>
        <v>0</v>
      </c>
      <c r="DD78" s="23">
        <f t="shared" si="79"/>
        <v>0</v>
      </c>
      <c r="DE78" s="23">
        <f t="shared" si="80"/>
        <v>0</v>
      </c>
      <c r="DF78" s="23">
        <f t="shared" si="81"/>
        <v>0</v>
      </c>
      <c r="DG78" s="23">
        <f t="shared" si="82"/>
        <v>0</v>
      </c>
      <c r="DH78" s="23">
        <f t="shared" si="83"/>
        <v>0</v>
      </c>
      <c r="DI78" s="23">
        <f t="shared" si="84"/>
        <v>0</v>
      </c>
      <c r="DJ78" s="23">
        <f t="shared" si="85"/>
        <v>0</v>
      </c>
      <c r="DK78" s="23">
        <f t="shared" si="86"/>
        <v>0</v>
      </c>
      <c r="DL78" s="23">
        <f t="shared" si="87"/>
        <v>0</v>
      </c>
      <c r="DM78" s="23">
        <f t="shared" si="88"/>
        <v>0</v>
      </c>
      <c r="DN78" s="23">
        <f t="shared" si="89"/>
        <v>0</v>
      </c>
      <c r="DO78" s="23">
        <f t="shared" si="90"/>
        <v>0</v>
      </c>
      <c r="DP78" s="23">
        <f t="shared" si="91"/>
        <v>0</v>
      </c>
      <c r="DQ78" s="23">
        <f t="shared" si="92"/>
        <v>0</v>
      </c>
      <c r="DR78" s="23">
        <f t="shared" si="93"/>
        <v>0</v>
      </c>
      <c r="DS78" s="23">
        <f t="shared" si="94"/>
        <v>0</v>
      </c>
      <c r="DT78" s="23">
        <f t="shared" si="95"/>
        <v>0</v>
      </c>
      <c r="DU78" s="23">
        <f t="shared" si="96"/>
        <v>0</v>
      </c>
      <c r="DV78" s="476"/>
      <c r="DW78" s="2" t="str">
        <f t="shared" si="70"/>
        <v>Misc. Figure</v>
      </c>
      <c r="DX78" s="43">
        <f t="shared" si="68"/>
        <v>0</v>
      </c>
      <c r="DY78" s="43">
        <f t="shared" si="69"/>
        <v>0</v>
      </c>
      <c r="DZ78" s="43">
        <f t="shared" si="69"/>
        <v>0</v>
      </c>
      <c r="EA78" s="43">
        <f t="shared" si="69"/>
        <v>0</v>
      </c>
      <c r="EB78" s="43">
        <f t="shared" si="69"/>
        <v>0</v>
      </c>
      <c r="EC78" s="43">
        <f t="shared" si="69"/>
        <v>0</v>
      </c>
      <c r="ED78" s="43">
        <f t="shared" si="69"/>
        <v>0</v>
      </c>
      <c r="EE78" s="43">
        <f t="shared" si="69"/>
        <v>0</v>
      </c>
      <c r="EF78" s="43">
        <f t="shared" si="69"/>
        <v>0</v>
      </c>
      <c r="EG78" s="43">
        <f t="shared" si="69"/>
        <v>0</v>
      </c>
      <c r="EH78" s="43">
        <f t="shared" si="69"/>
        <v>0</v>
      </c>
      <c r="EI78" s="43">
        <f t="shared" si="69"/>
        <v>0</v>
      </c>
      <c r="EJ78" s="43">
        <f t="shared" si="69"/>
        <v>0</v>
      </c>
      <c r="EK78" s="43">
        <f t="shared" si="69"/>
        <v>0</v>
      </c>
      <c r="EL78" s="43">
        <f t="shared" si="69"/>
        <v>0</v>
      </c>
      <c r="EM78" s="43">
        <f t="shared" si="69"/>
        <v>0</v>
      </c>
      <c r="EN78" s="43">
        <f t="shared" si="69"/>
        <v>0</v>
      </c>
      <c r="EO78" s="43">
        <f t="shared" si="69"/>
        <v>0</v>
      </c>
      <c r="EP78" s="43">
        <f t="shared" si="69"/>
        <v>0</v>
      </c>
      <c r="EQ78" s="43">
        <f t="shared" si="69"/>
        <v>0</v>
      </c>
      <c r="ER78" s="43">
        <f t="shared" si="69"/>
        <v>0</v>
      </c>
      <c r="ES78" s="43">
        <f t="shared" si="69"/>
        <v>0</v>
      </c>
      <c r="ET78" s="43">
        <f t="shared" si="69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3">
        <f>READ!$BI$7</f>
        <v>0</v>
      </c>
      <c r="D79" s="23">
        <f>READ!$BI$60</f>
        <v>0</v>
      </c>
      <c r="E79" s="23">
        <f>READ!$BI$113</f>
        <v>0</v>
      </c>
      <c r="F79" s="23">
        <f>READ!$BI$166</f>
        <v>0</v>
      </c>
      <c r="G79" s="23">
        <f>READ!$BI$219</f>
        <v>0</v>
      </c>
      <c r="H79" s="23">
        <f>READ!$BI$272</f>
        <v>0</v>
      </c>
      <c r="I79" s="23">
        <f>READ!$BI$325</f>
        <v>0</v>
      </c>
      <c r="J79" s="23">
        <f>READ!$BI$378</f>
        <v>0</v>
      </c>
      <c r="K79" s="23">
        <f>READ!$BI$431</f>
        <v>0</v>
      </c>
      <c r="L79" s="23">
        <f>READ!$BI$484</f>
        <v>0</v>
      </c>
      <c r="M79" s="23">
        <f>READ!$BI$537</f>
        <v>0</v>
      </c>
      <c r="N79" s="23">
        <f>READ!$BI$590</f>
        <v>0</v>
      </c>
      <c r="O79" s="23">
        <f>READ!$BI$643</f>
        <v>0</v>
      </c>
      <c r="P79" s="23">
        <f>READ!$BI$696</f>
        <v>0</v>
      </c>
      <c r="Q79" s="23">
        <f>READ!$BI$749</f>
        <v>0</v>
      </c>
      <c r="R79" s="23">
        <f>READ!$BI$802</f>
        <v>0</v>
      </c>
      <c r="S79" s="23">
        <f>READ!$BI$855</f>
        <v>0</v>
      </c>
      <c r="T79" s="23">
        <f>READ!$BI$908</f>
        <v>0</v>
      </c>
      <c r="U79" s="23">
        <f>READ!$BI$961</f>
        <v>0</v>
      </c>
      <c r="V79" s="23">
        <f>READ!$BI$1014</f>
        <v>0</v>
      </c>
      <c r="W79" s="23">
        <f>READ!$BI$1067</f>
        <v>0</v>
      </c>
      <c r="X79" s="23">
        <f>READ!$BI$1120</f>
        <v>0</v>
      </c>
      <c r="Y79" s="23">
        <f>READ!$BI$1173</f>
        <v>0</v>
      </c>
      <c r="Z79" s="476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76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76"/>
      <c r="BY79" t="str">
        <f t="shared" si="72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76"/>
      <c r="CX79" t="str">
        <f t="shared" si="73"/>
        <v>PSAT Medium</v>
      </c>
      <c r="CY79" s="23">
        <f t="shared" si="74"/>
        <v>0</v>
      </c>
      <c r="CZ79" s="23">
        <f t="shared" si="75"/>
        <v>0</v>
      </c>
      <c r="DA79" s="23">
        <f t="shared" si="76"/>
        <v>0</v>
      </c>
      <c r="DB79" s="23">
        <f t="shared" si="77"/>
        <v>0</v>
      </c>
      <c r="DC79" s="23">
        <f t="shared" si="78"/>
        <v>0</v>
      </c>
      <c r="DD79" s="23">
        <f t="shared" si="79"/>
        <v>0</v>
      </c>
      <c r="DE79" s="23">
        <f t="shared" si="80"/>
        <v>0</v>
      </c>
      <c r="DF79" s="23">
        <f t="shared" si="81"/>
        <v>0</v>
      </c>
      <c r="DG79" s="23">
        <f t="shared" si="82"/>
        <v>0</v>
      </c>
      <c r="DH79" s="23">
        <f t="shared" si="83"/>
        <v>0</v>
      </c>
      <c r="DI79" s="23">
        <f t="shared" si="84"/>
        <v>0</v>
      </c>
      <c r="DJ79" s="23">
        <f t="shared" si="85"/>
        <v>0</v>
      </c>
      <c r="DK79" s="23">
        <f t="shared" si="86"/>
        <v>0</v>
      </c>
      <c r="DL79" s="23">
        <f t="shared" si="87"/>
        <v>0</v>
      </c>
      <c r="DM79" s="23">
        <f t="shared" si="88"/>
        <v>0</v>
      </c>
      <c r="DN79" s="23">
        <f t="shared" si="89"/>
        <v>0</v>
      </c>
      <c r="DO79" s="23">
        <f t="shared" si="90"/>
        <v>0</v>
      </c>
      <c r="DP79" s="23">
        <f t="shared" si="91"/>
        <v>0</v>
      </c>
      <c r="DQ79" s="23">
        <f t="shared" si="92"/>
        <v>0</v>
      </c>
      <c r="DR79" s="23">
        <f t="shared" si="93"/>
        <v>0</v>
      </c>
      <c r="DS79" s="23">
        <f t="shared" si="94"/>
        <v>0</v>
      </c>
      <c r="DT79" s="23">
        <f t="shared" si="95"/>
        <v>0</v>
      </c>
      <c r="DU79" s="23">
        <f t="shared" si="96"/>
        <v>0</v>
      </c>
      <c r="DV79" s="476"/>
      <c r="DW79" s="2" t="str">
        <f t="shared" si="70"/>
        <v>Cross-Reference</v>
      </c>
      <c r="DX79" s="43">
        <f t="shared" si="68"/>
        <v>0</v>
      </c>
      <c r="DY79" s="43">
        <f t="shared" si="69"/>
        <v>0</v>
      </c>
      <c r="DZ79" s="43">
        <f t="shared" si="69"/>
        <v>0</v>
      </c>
      <c r="EA79" s="43">
        <f t="shared" si="69"/>
        <v>0</v>
      </c>
      <c r="EB79" s="43">
        <f t="shared" si="69"/>
        <v>0</v>
      </c>
      <c r="EC79" s="43">
        <f t="shared" si="69"/>
        <v>0</v>
      </c>
      <c r="ED79" s="43">
        <f t="shared" si="69"/>
        <v>0</v>
      </c>
      <c r="EE79" s="43">
        <f t="shared" si="69"/>
        <v>0</v>
      </c>
      <c r="EF79" s="43">
        <f t="shared" si="69"/>
        <v>0</v>
      </c>
      <c r="EG79" s="43">
        <f t="shared" si="69"/>
        <v>0</v>
      </c>
      <c r="EH79" s="43">
        <f t="shared" si="69"/>
        <v>0</v>
      </c>
      <c r="EI79" s="43">
        <f t="shared" si="69"/>
        <v>0</v>
      </c>
      <c r="EJ79" s="43">
        <f t="shared" si="69"/>
        <v>0</v>
      </c>
      <c r="EK79" s="43">
        <f t="shared" si="69"/>
        <v>0</v>
      </c>
      <c r="EL79" s="43">
        <f t="shared" si="69"/>
        <v>0</v>
      </c>
      <c r="EM79" s="43">
        <f t="shared" si="69"/>
        <v>0</v>
      </c>
      <c r="EN79" s="43">
        <f t="shared" si="69"/>
        <v>0</v>
      </c>
      <c r="EO79" s="43">
        <f t="shared" si="69"/>
        <v>0</v>
      </c>
      <c r="EP79" s="43">
        <f t="shared" si="69"/>
        <v>0</v>
      </c>
      <c r="EQ79" s="43">
        <f t="shared" si="69"/>
        <v>0</v>
      </c>
      <c r="ER79" s="43">
        <f t="shared" si="69"/>
        <v>0</v>
      </c>
      <c r="ES79" s="43">
        <f t="shared" si="69"/>
        <v>0</v>
      </c>
      <c r="ET79" s="43">
        <f t="shared" si="69"/>
        <v>0</v>
      </c>
      <c r="EU79" s="476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3">
        <f>READ!$BJ$7</f>
        <v>0</v>
      </c>
      <c r="D80" s="23">
        <f>READ!$BJ$60</f>
        <v>0</v>
      </c>
      <c r="E80" s="23">
        <f>READ!$BJ$113</f>
        <v>0</v>
      </c>
      <c r="F80" s="23">
        <f>READ!$BJ$166</f>
        <v>0</v>
      </c>
      <c r="G80" s="23">
        <f>READ!$BJ$219</f>
        <v>0</v>
      </c>
      <c r="H80" s="23">
        <f>READ!$BJ$272</f>
        <v>0</v>
      </c>
      <c r="I80" s="23">
        <f>READ!$BJ$325</f>
        <v>0</v>
      </c>
      <c r="J80" s="23">
        <f>READ!$BJ$378</f>
        <v>0</v>
      </c>
      <c r="K80" s="23">
        <f>READ!$BJ$431</f>
        <v>0</v>
      </c>
      <c r="L80" s="23">
        <f>READ!$BJ$484</f>
        <v>0</v>
      </c>
      <c r="M80" s="23">
        <f>READ!$BJ$537</f>
        <v>0</v>
      </c>
      <c r="N80" s="23">
        <f>READ!$BJ$590</f>
        <v>0</v>
      </c>
      <c r="O80" s="23">
        <f>READ!$BJ$643</f>
        <v>0</v>
      </c>
      <c r="P80" s="23">
        <f>READ!$BJ$696</f>
        <v>0</v>
      </c>
      <c r="Q80" s="23">
        <f>READ!$BJ$749</f>
        <v>0</v>
      </c>
      <c r="R80" s="23">
        <f>READ!$BJ$802</f>
        <v>0</v>
      </c>
      <c r="S80" s="23">
        <f>READ!$BJ$855</f>
        <v>0</v>
      </c>
      <c r="T80" s="23">
        <f>READ!$BJ$908</f>
        <v>0</v>
      </c>
      <c r="U80" s="23">
        <f>READ!$BJ$961</f>
        <v>0</v>
      </c>
      <c r="V80" s="23">
        <f>READ!$BJ$1014</f>
        <v>0</v>
      </c>
      <c r="W80" s="23">
        <f>READ!$BJ$1067</f>
        <v>0</v>
      </c>
      <c r="X80" s="23">
        <f>READ!$BJ$1120</f>
        <v>0</v>
      </c>
      <c r="Y80" s="23">
        <f>READ!$BJ$1173</f>
        <v>0</v>
      </c>
      <c r="Z80" s="476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76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76"/>
      <c r="BY80" t="str">
        <f t="shared" si="72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76"/>
      <c r="CX80" t="str">
        <f t="shared" si="73"/>
        <v>PSAT Hard</v>
      </c>
      <c r="CY80" s="23">
        <f t="shared" si="74"/>
        <v>0</v>
      </c>
      <c r="CZ80" s="23">
        <f t="shared" si="75"/>
        <v>0</v>
      </c>
      <c r="DA80" s="23">
        <f t="shared" si="76"/>
        <v>0</v>
      </c>
      <c r="DB80" s="23">
        <f t="shared" si="77"/>
        <v>0</v>
      </c>
      <c r="DC80" s="23">
        <f t="shared" si="78"/>
        <v>0</v>
      </c>
      <c r="DD80" s="23">
        <f t="shared" si="79"/>
        <v>0</v>
      </c>
      <c r="DE80" s="23">
        <f t="shared" si="80"/>
        <v>0</v>
      </c>
      <c r="DF80" s="23">
        <f t="shared" si="81"/>
        <v>0</v>
      </c>
      <c r="DG80" s="23">
        <f t="shared" si="82"/>
        <v>0</v>
      </c>
      <c r="DH80" s="23">
        <f t="shared" si="83"/>
        <v>0</v>
      </c>
      <c r="DI80" s="23">
        <f t="shared" si="84"/>
        <v>0</v>
      </c>
      <c r="DJ80" s="23">
        <f t="shared" si="85"/>
        <v>0</v>
      </c>
      <c r="DK80" s="23">
        <f t="shared" si="86"/>
        <v>0</v>
      </c>
      <c r="DL80" s="23">
        <f t="shared" si="87"/>
        <v>0</v>
      </c>
      <c r="DM80" s="23">
        <f t="shared" si="88"/>
        <v>0</v>
      </c>
      <c r="DN80" s="23">
        <f t="shared" si="89"/>
        <v>0</v>
      </c>
      <c r="DO80" s="23">
        <f t="shared" si="90"/>
        <v>0</v>
      </c>
      <c r="DP80" s="23">
        <f t="shared" si="91"/>
        <v>0</v>
      </c>
      <c r="DQ80" s="23">
        <f t="shared" si="92"/>
        <v>0</v>
      </c>
      <c r="DR80" s="23">
        <f t="shared" si="93"/>
        <v>0</v>
      </c>
      <c r="DS80" s="23">
        <f t="shared" si="94"/>
        <v>0</v>
      </c>
      <c r="DT80" s="23">
        <f t="shared" si="95"/>
        <v>0</v>
      </c>
      <c r="DU80" s="23">
        <f t="shared" si="96"/>
        <v>0</v>
      </c>
      <c r="DV80" s="476"/>
      <c r="DW80" s="2" t="str">
        <f t="shared" si="70"/>
        <v>Factual</v>
      </c>
      <c r="DX80" s="43">
        <f t="shared" si="68"/>
        <v>0</v>
      </c>
      <c r="DY80" s="43">
        <f t="shared" si="69"/>
        <v>0</v>
      </c>
      <c r="DZ80" s="43">
        <f t="shared" si="69"/>
        <v>0</v>
      </c>
      <c r="EA80" s="43">
        <f t="shared" si="69"/>
        <v>0</v>
      </c>
      <c r="EB80" s="43">
        <f t="shared" si="69"/>
        <v>0</v>
      </c>
      <c r="EC80" s="43">
        <f t="shared" si="69"/>
        <v>0</v>
      </c>
      <c r="ED80" s="43">
        <f t="shared" si="69"/>
        <v>0</v>
      </c>
      <c r="EE80" s="43">
        <f t="shared" ref="DY80:ET91" si="97">EE24*EE$2</f>
        <v>0</v>
      </c>
      <c r="EF80" s="43">
        <f t="shared" si="97"/>
        <v>0</v>
      </c>
      <c r="EG80" s="43">
        <f t="shared" si="97"/>
        <v>0</v>
      </c>
      <c r="EH80" s="43">
        <f t="shared" si="97"/>
        <v>0</v>
      </c>
      <c r="EI80" s="43">
        <f t="shared" si="97"/>
        <v>0</v>
      </c>
      <c r="EJ80" s="43">
        <f t="shared" si="97"/>
        <v>0</v>
      </c>
      <c r="EK80" s="43">
        <f t="shared" si="97"/>
        <v>0</v>
      </c>
      <c r="EL80" s="43">
        <f t="shared" si="97"/>
        <v>0</v>
      </c>
      <c r="EM80" s="43">
        <f t="shared" si="97"/>
        <v>0</v>
      </c>
      <c r="EN80" s="43">
        <f t="shared" si="97"/>
        <v>0</v>
      </c>
      <c r="EO80" s="43">
        <f t="shared" si="97"/>
        <v>0</v>
      </c>
      <c r="EP80" s="43">
        <f t="shared" si="97"/>
        <v>0</v>
      </c>
      <c r="EQ80" s="43">
        <f t="shared" si="97"/>
        <v>0</v>
      </c>
      <c r="ER80" s="43">
        <f t="shared" si="97"/>
        <v>0</v>
      </c>
      <c r="ES80" s="43">
        <f t="shared" si="97"/>
        <v>0</v>
      </c>
      <c r="ET80" s="43">
        <f t="shared" si="97"/>
        <v>0</v>
      </c>
      <c r="EU80" s="476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3">
        <f>READ!$BK$7</f>
        <v>0</v>
      </c>
      <c r="D81" s="23">
        <f>READ!$BK$60</f>
        <v>0</v>
      </c>
      <c r="E81" s="23">
        <f>READ!$BK$113</f>
        <v>0</v>
      </c>
      <c r="F81" s="23">
        <f>READ!$BK$166</f>
        <v>0</v>
      </c>
      <c r="G81" s="23">
        <f>READ!$BK$219</f>
        <v>0</v>
      </c>
      <c r="H81" s="23">
        <f>READ!$BK$272</f>
        <v>0</v>
      </c>
      <c r="I81" s="23">
        <f>READ!$BK$325</f>
        <v>0</v>
      </c>
      <c r="J81" s="23">
        <f>READ!$BK$378</f>
        <v>0</v>
      </c>
      <c r="K81" s="23">
        <f>READ!$BK$431</f>
        <v>0</v>
      </c>
      <c r="L81" s="23">
        <f>READ!$BK$484</f>
        <v>0</v>
      </c>
      <c r="M81" s="23">
        <f>READ!$BK$537</f>
        <v>0</v>
      </c>
      <c r="N81" s="23">
        <f>READ!$BK$590</f>
        <v>0</v>
      </c>
      <c r="O81" s="23">
        <f>READ!$BK$643</f>
        <v>0</v>
      </c>
      <c r="P81" s="23">
        <f>READ!$BK$696</f>
        <v>0</v>
      </c>
      <c r="Q81" s="23">
        <f>READ!$BK$749</f>
        <v>0</v>
      </c>
      <c r="R81" s="23">
        <f>READ!$BK$802</f>
        <v>0</v>
      </c>
      <c r="S81" s="23">
        <f>READ!$BK$855</f>
        <v>0</v>
      </c>
      <c r="T81" s="23">
        <f>READ!$BK$908</f>
        <v>0</v>
      </c>
      <c r="U81" s="23">
        <f>READ!$BK$961</f>
        <v>0</v>
      </c>
      <c r="V81" s="23">
        <f>READ!$BK$1014</f>
        <v>0</v>
      </c>
      <c r="W81" s="23">
        <f>READ!$BK$1067</f>
        <v>0</v>
      </c>
      <c r="X81" s="23">
        <f>READ!$BK$1120</f>
        <v>0</v>
      </c>
      <c r="Y81" s="23">
        <f>READ!$BK$1173</f>
        <v>0</v>
      </c>
      <c r="Z81" s="476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76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76"/>
      <c r="BY81" t="str">
        <f t="shared" si="72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76"/>
      <c r="CX81" t="str">
        <f t="shared" si="73"/>
        <v>ACT First 10</v>
      </c>
      <c r="CY81" s="23">
        <f t="shared" si="74"/>
        <v>0</v>
      </c>
      <c r="CZ81" s="23">
        <f t="shared" si="75"/>
        <v>0</v>
      </c>
      <c r="DA81" s="23">
        <f t="shared" si="76"/>
        <v>0</v>
      </c>
      <c r="DB81" s="23">
        <f t="shared" si="77"/>
        <v>0</v>
      </c>
      <c r="DC81" s="23">
        <f t="shared" si="78"/>
        <v>0</v>
      </c>
      <c r="DD81" s="23">
        <f t="shared" si="79"/>
        <v>0</v>
      </c>
      <c r="DE81" s="23">
        <f t="shared" si="80"/>
        <v>0</v>
      </c>
      <c r="DF81" s="23">
        <f t="shared" si="81"/>
        <v>0</v>
      </c>
      <c r="DG81" s="23">
        <f t="shared" si="82"/>
        <v>0</v>
      </c>
      <c r="DH81" s="23">
        <f t="shared" si="83"/>
        <v>0</v>
      </c>
      <c r="DI81" s="23">
        <f t="shared" si="84"/>
        <v>0</v>
      </c>
      <c r="DJ81" s="23">
        <f t="shared" si="85"/>
        <v>0</v>
      </c>
      <c r="DK81" s="23">
        <f t="shared" si="86"/>
        <v>0</v>
      </c>
      <c r="DL81" s="23">
        <f t="shared" si="87"/>
        <v>0</v>
      </c>
      <c r="DM81" s="23">
        <f t="shared" si="88"/>
        <v>0</v>
      </c>
      <c r="DN81" s="23">
        <f t="shared" si="89"/>
        <v>0</v>
      </c>
      <c r="DO81" s="23">
        <f t="shared" si="90"/>
        <v>0</v>
      </c>
      <c r="DP81" s="23">
        <f t="shared" si="91"/>
        <v>0</v>
      </c>
      <c r="DQ81" s="23">
        <f t="shared" si="92"/>
        <v>0</v>
      </c>
      <c r="DR81" s="23">
        <f t="shared" si="93"/>
        <v>0</v>
      </c>
      <c r="DS81" s="23">
        <f t="shared" si="94"/>
        <v>0</v>
      </c>
      <c r="DT81" s="23">
        <f t="shared" si="95"/>
        <v>0</v>
      </c>
      <c r="DU81" s="23">
        <f t="shared" si="96"/>
        <v>0</v>
      </c>
      <c r="DV81" s="476"/>
      <c r="DW81" s="2" t="str">
        <f t="shared" si="70"/>
        <v>Interpreting Relations</v>
      </c>
      <c r="DX81" s="43">
        <f t="shared" si="68"/>
        <v>0</v>
      </c>
      <c r="DY81" s="43">
        <f t="shared" si="97"/>
        <v>0</v>
      </c>
      <c r="DZ81" s="43">
        <f t="shared" si="97"/>
        <v>0</v>
      </c>
      <c r="EA81" s="43">
        <f t="shared" si="97"/>
        <v>0</v>
      </c>
      <c r="EB81" s="43">
        <f t="shared" si="97"/>
        <v>0</v>
      </c>
      <c r="EC81" s="43">
        <f t="shared" si="97"/>
        <v>0</v>
      </c>
      <c r="ED81" s="43">
        <f t="shared" si="97"/>
        <v>0</v>
      </c>
      <c r="EE81" s="43">
        <f t="shared" si="97"/>
        <v>0</v>
      </c>
      <c r="EF81" s="43">
        <f t="shared" si="97"/>
        <v>0</v>
      </c>
      <c r="EG81" s="43">
        <f t="shared" si="97"/>
        <v>0</v>
      </c>
      <c r="EH81" s="43">
        <f t="shared" si="97"/>
        <v>0</v>
      </c>
      <c r="EI81" s="43">
        <f t="shared" si="97"/>
        <v>0</v>
      </c>
      <c r="EJ81" s="43">
        <f t="shared" si="97"/>
        <v>0</v>
      </c>
      <c r="EK81" s="43">
        <f t="shared" si="97"/>
        <v>0</v>
      </c>
      <c r="EL81" s="43">
        <f t="shared" si="97"/>
        <v>0</v>
      </c>
      <c r="EM81" s="43">
        <f t="shared" si="97"/>
        <v>0</v>
      </c>
      <c r="EN81" s="43">
        <f t="shared" si="97"/>
        <v>0</v>
      </c>
      <c r="EO81" s="43">
        <f t="shared" si="97"/>
        <v>0</v>
      </c>
      <c r="EP81" s="43">
        <f t="shared" si="97"/>
        <v>0</v>
      </c>
      <c r="EQ81" s="43">
        <f t="shared" si="97"/>
        <v>0</v>
      </c>
      <c r="ER81" s="43">
        <f t="shared" si="97"/>
        <v>0</v>
      </c>
      <c r="ES81" s="43">
        <f t="shared" si="97"/>
        <v>0</v>
      </c>
      <c r="ET81" s="43">
        <f t="shared" si="97"/>
        <v>0</v>
      </c>
      <c r="EU81" s="476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3">
        <f>IF(ISNUMBER(SEARCH("S",C$4)),10,0)</f>
        <v>10</v>
      </c>
      <c r="D82" s="23">
        <f t="shared" ref="D82:Y82" si="98">IF(ISNUMBER(SEARCH("S",D$4)),10,0)</f>
        <v>0</v>
      </c>
      <c r="E82" s="23">
        <f t="shared" si="98"/>
        <v>0</v>
      </c>
      <c r="F82" s="23">
        <f t="shared" si="98"/>
        <v>0</v>
      </c>
      <c r="G82" s="23">
        <f t="shared" si="98"/>
        <v>0</v>
      </c>
      <c r="H82" s="23">
        <f t="shared" si="98"/>
        <v>0</v>
      </c>
      <c r="I82" s="23">
        <f t="shared" si="98"/>
        <v>0</v>
      </c>
      <c r="J82" s="23">
        <f t="shared" si="98"/>
        <v>0</v>
      </c>
      <c r="K82" s="23">
        <f t="shared" si="98"/>
        <v>0</v>
      </c>
      <c r="L82" s="23">
        <f t="shared" si="98"/>
        <v>0</v>
      </c>
      <c r="M82" s="23">
        <f t="shared" si="98"/>
        <v>0</v>
      </c>
      <c r="N82" s="23">
        <f t="shared" si="98"/>
        <v>0</v>
      </c>
      <c r="O82" s="23">
        <f t="shared" si="98"/>
        <v>0</v>
      </c>
      <c r="P82" s="23">
        <f t="shared" si="98"/>
        <v>0</v>
      </c>
      <c r="Q82" s="23">
        <f t="shared" si="98"/>
        <v>0</v>
      </c>
      <c r="R82" s="23">
        <f t="shared" si="98"/>
        <v>0</v>
      </c>
      <c r="S82" s="23">
        <f t="shared" si="98"/>
        <v>0</v>
      </c>
      <c r="T82" s="23">
        <f t="shared" si="98"/>
        <v>0</v>
      </c>
      <c r="U82" s="23">
        <f t="shared" si="98"/>
        <v>0</v>
      </c>
      <c r="V82" s="23">
        <f t="shared" si="98"/>
        <v>0</v>
      </c>
      <c r="W82" s="23">
        <f t="shared" si="98"/>
        <v>0</v>
      </c>
      <c r="X82" s="23">
        <f t="shared" si="98"/>
        <v>0</v>
      </c>
      <c r="Y82" s="23">
        <f t="shared" si="98"/>
        <v>0</v>
      </c>
      <c r="Z82" s="476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76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76"/>
      <c r="BY82" t="str">
        <f t="shared" si="72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76"/>
      <c r="CX82" t="str">
        <f t="shared" si="73"/>
        <v>ACT Last 10</v>
      </c>
      <c r="CY82" s="23">
        <f t="shared" si="74"/>
        <v>0</v>
      </c>
      <c r="CZ82" s="23">
        <f t="shared" si="75"/>
        <v>0</v>
      </c>
      <c r="DA82" s="23">
        <f t="shared" si="76"/>
        <v>0</v>
      </c>
      <c r="DB82" s="23">
        <f t="shared" si="77"/>
        <v>0</v>
      </c>
      <c r="DC82" s="23">
        <f t="shared" si="78"/>
        <v>0</v>
      </c>
      <c r="DD82" s="23">
        <f t="shared" si="79"/>
        <v>0</v>
      </c>
      <c r="DE82" s="23">
        <f t="shared" si="80"/>
        <v>0</v>
      </c>
      <c r="DF82" s="23">
        <f t="shared" si="81"/>
        <v>0</v>
      </c>
      <c r="DG82" s="23">
        <f t="shared" si="82"/>
        <v>0</v>
      </c>
      <c r="DH82" s="23">
        <f t="shared" si="83"/>
        <v>0</v>
      </c>
      <c r="DI82" s="23">
        <f t="shared" si="84"/>
        <v>0</v>
      </c>
      <c r="DJ82" s="23">
        <f t="shared" si="85"/>
        <v>0</v>
      </c>
      <c r="DK82" s="23">
        <f t="shared" si="86"/>
        <v>0</v>
      </c>
      <c r="DL82" s="23">
        <f t="shared" si="87"/>
        <v>0</v>
      </c>
      <c r="DM82" s="23">
        <f t="shared" si="88"/>
        <v>0</v>
      </c>
      <c r="DN82" s="23">
        <f t="shared" si="89"/>
        <v>0</v>
      </c>
      <c r="DO82" s="23">
        <f t="shared" si="90"/>
        <v>0</v>
      </c>
      <c r="DP82" s="23">
        <f t="shared" si="91"/>
        <v>0</v>
      </c>
      <c r="DQ82" s="23">
        <f t="shared" si="92"/>
        <v>0</v>
      </c>
      <c r="DR82" s="23">
        <f t="shared" si="93"/>
        <v>0</v>
      </c>
      <c r="DS82" s="23">
        <f t="shared" si="94"/>
        <v>0</v>
      </c>
      <c r="DT82" s="23">
        <f t="shared" si="95"/>
        <v>0</v>
      </c>
      <c r="DU82" s="23">
        <f t="shared" si="96"/>
        <v>0</v>
      </c>
      <c r="DV82" s="476"/>
      <c r="DW82" s="2" t="str">
        <f t="shared" si="70"/>
        <v>Interpolation / Extrapolation</v>
      </c>
      <c r="DX82" s="43">
        <f t="shared" si="68"/>
        <v>0</v>
      </c>
      <c r="DY82" s="43">
        <f t="shared" si="97"/>
        <v>0</v>
      </c>
      <c r="DZ82" s="43">
        <f t="shared" si="97"/>
        <v>0</v>
      </c>
      <c r="EA82" s="43">
        <f t="shared" si="97"/>
        <v>0</v>
      </c>
      <c r="EB82" s="43">
        <f t="shared" si="97"/>
        <v>0</v>
      </c>
      <c r="EC82" s="43">
        <f t="shared" si="97"/>
        <v>0</v>
      </c>
      <c r="ED82" s="43">
        <f t="shared" si="97"/>
        <v>0</v>
      </c>
      <c r="EE82" s="43">
        <f t="shared" si="97"/>
        <v>0</v>
      </c>
      <c r="EF82" s="43">
        <f t="shared" si="97"/>
        <v>0</v>
      </c>
      <c r="EG82" s="43">
        <f t="shared" si="97"/>
        <v>0</v>
      </c>
      <c r="EH82" s="43">
        <f t="shared" si="97"/>
        <v>0</v>
      </c>
      <c r="EI82" s="43">
        <f t="shared" si="97"/>
        <v>0</v>
      </c>
      <c r="EJ82" s="43">
        <f t="shared" si="97"/>
        <v>0</v>
      </c>
      <c r="EK82" s="43">
        <f t="shared" si="97"/>
        <v>0</v>
      </c>
      <c r="EL82" s="43">
        <f t="shared" si="97"/>
        <v>0</v>
      </c>
      <c r="EM82" s="43">
        <f t="shared" si="97"/>
        <v>0</v>
      </c>
      <c r="EN82" s="43">
        <f t="shared" si="97"/>
        <v>0</v>
      </c>
      <c r="EO82" s="43">
        <f t="shared" si="97"/>
        <v>0</v>
      </c>
      <c r="EP82" s="43">
        <f t="shared" si="97"/>
        <v>0</v>
      </c>
      <c r="EQ82" s="43">
        <f t="shared" si="97"/>
        <v>0</v>
      </c>
      <c r="ER82" s="43">
        <f t="shared" si="97"/>
        <v>0</v>
      </c>
      <c r="ES82" s="43">
        <f t="shared" si="97"/>
        <v>0</v>
      </c>
      <c r="ET82" s="43">
        <f t="shared" si="97"/>
        <v>0</v>
      </c>
      <c r="EU82" s="476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5"/>
        <v>SAT Last 10</v>
      </c>
      <c r="C83" s="23">
        <f>IF(ISNUMBER(SEARCH("S",C$4)),10,0)</f>
        <v>10</v>
      </c>
      <c r="D83" s="23">
        <f t="shared" ref="D83:Y83" si="99">IF(ISNUMBER(SEARCH("S",D$4)),10,0)</f>
        <v>0</v>
      </c>
      <c r="E83" s="23">
        <f t="shared" si="99"/>
        <v>0</v>
      </c>
      <c r="F83" s="23">
        <f t="shared" si="99"/>
        <v>0</v>
      </c>
      <c r="G83" s="23">
        <f t="shared" si="99"/>
        <v>0</v>
      </c>
      <c r="H83" s="23">
        <f t="shared" si="99"/>
        <v>0</v>
      </c>
      <c r="I83" s="23">
        <f t="shared" si="99"/>
        <v>0</v>
      </c>
      <c r="J83" s="23">
        <f t="shared" si="99"/>
        <v>0</v>
      </c>
      <c r="K83" s="23">
        <f t="shared" si="99"/>
        <v>0</v>
      </c>
      <c r="L83" s="23">
        <f t="shared" si="99"/>
        <v>0</v>
      </c>
      <c r="M83" s="23">
        <f t="shared" si="99"/>
        <v>0</v>
      </c>
      <c r="N83" s="23">
        <f t="shared" si="99"/>
        <v>0</v>
      </c>
      <c r="O83" s="23">
        <f t="shared" si="99"/>
        <v>0</v>
      </c>
      <c r="P83" s="23">
        <f t="shared" si="99"/>
        <v>0</v>
      </c>
      <c r="Q83" s="23">
        <f t="shared" si="99"/>
        <v>0</v>
      </c>
      <c r="R83" s="23">
        <f t="shared" si="99"/>
        <v>0</v>
      </c>
      <c r="S83" s="23">
        <f t="shared" si="99"/>
        <v>0</v>
      </c>
      <c r="T83" s="23">
        <f t="shared" si="99"/>
        <v>0</v>
      </c>
      <c r="U83" s="23">
        <f t="shared" si="99"/>
        <v>0</v>
      </c>
      <c r="V83" s="23">
        <f t="shared" si="99"/>
        <v>0</v>
      </c>
      <c r="W83" s="23">
        <f t="shared" si="99"/>
        <v>0</v>
      </c>
      <c r="X83" s="23">
        <f t="shared" si="99"/>
        <v>0</v>
      </c>
      <c r="Y83" s="23">
        <f t="shared" si="99"/>
        <v>0</v>
      </c>
      <c r="Z83" s="476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76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76"/>
      <c r="BY83" t="str">
        <f t="shared" si="72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76"/>
      <c r="CX83" t="str">
        <f t="shared" si="73"/>
        <v>ACT Rest</v>
      </c>
      <c r="CY83" s="23">
        <f t="shared" si="74"/>
        <v>0</v>
      </c>
      <c r="CZ83" s="23">
        <f t="shared" si="75"/>
        <v>0</v>
      </c>
      <c r="DA83" s="23">
        <f t="shared" si="76"/>
        <v>0</v>
      </c>
      <c r="DB83" s="23">
        <f t="shared" si="77"/>
        <v>0</v>
      </c>
      <c r="DC83" s="23">
        <f t="shared" si="78"/>
        <v>0</v>
      </c>
      <c r="DD83" s="23">
        <f t="shared" si="79"/>
        <v>0</v>
      </c>
      <c r="DE83" s="23">
        <f t="shared" si="80"/>
        <v>0</v>
      </c>
      <c r="DF83" s="23">
        <f t="shared" si="81"/>
        <v>0</v>
      </c>
      <c r="DG83" s="23">
        <f t="shared" si="82"/>
        <v>0</v>
      </c>
      <c r="DH83" s="23">
        <f t="shared" si="83"/>
        <v>0</v>
      </c>
      <c r="DI83" s="23">
        <f t="shared" si="84"/>
        <v>0</v>
      </c>
      <c r="DJ83" s="23">
        <f t="shared" si="85"/>
        <v>0</v>
      </c>
      <c r="DK83" s="23">
        <f t="shared" si="86"/>
        <v>0</v>
      </c>
      <c r="DL83" s="23">
        <f t="shared" si="87"/>
        <v>0</v>
      </c>
      <c r="DM83" s="23">
        <f t="shared" si="88"/>
        <v>0</v>
      </c>
      <c r="DN83" s="23">
        <f t="shared" si="89"/>
        <v>0</v>
      </c>
      <c r="DO83" s="23">
        <f t="shared" si="90"/>
        <v>0</v>
      </c>
      <c r="DP83" s="23">
        <f t="shared" si="91"/>
        <v>0</v>
      </c>
      <c r="DQ83" s="23">
        <f t="shared" si="92"/>
        <v>0</v>
      </c>
      <c r="DR83" s="23">
        <f t="shared" si="93"/>
        <v>0</v>
      </c>
      <c r="DS83" s="23">
        <f t="shared" si="94"/>
        <v>0</v>
      </c>
      <c r="DT83" s="23">
        <f t="shared" si="95"/>
        <v>0</v>
      </c>
      <c r="DU83" s="23">
        <f t="shared" si="96"/>
        <v>0</v>
      </c>
      <c r="DV83" s="476"/>
      <c r="DW83" s="2" t="str">
        <f t="shared" si="70"/>
        <v>Foundational Knowledge</v>
      </c>
      <c r="DX83" s="43">
        <f t="shared" si="68"/>
        <v>0</v>
      </c>
      <c r="DY83" s="43">
        <f t="shared" si="97"/>
        <v>0</v>
      </c>
      <c r="DZ83" s="43">
        <f t="shared" si="97"/>
        <v>0</v>
      </c>
      <c r="EA83" s="43">
        <f t="shared" si="97"/>
        <v>0</v>
      </c>
      <c r="EB83" s="43">
        <f t="shared" si="97"/>
        <v>0</v>
      </c>
      <c r="EC83" s="43">
        <f t="shared" si="97"/>
        <v>0</v>
      </c>
      <c r="ED83" s="43">
        <f t="shared" si="97"/>
        <v>0</v>
      </c>
      <c r="EE83" s="43">
        <f t="shared" si="97"/>
        <v>0</v>
      </c>
      <c r="EF83" s="43">
        <f t="shared" si="97"/>
        <v>0</v>
      </c>
      <c r="EG83" s="43">
        <f t="shared" si="97"/>
        <v>0</v>
      </c>
      <c r="EH83" s="43">
        <f t="shared" si="97"/>
        <v>0</v>
      </c>
      <c r="EI83" s="43">
        <f t="shared" si="97"/>
        <v>0</v>
      </c>
      <c r="EJ83" s="43">
        <f t="shared" si="97"/>
        <v>0</v>
      </c>
      <c r="EK83" s="43">
        <f t="shared" si="97"/>
        <v>0</v>
      </c>
      <c r="EL83" s="43">
        <f t="shared" si="97"/>
        <v>0</v>
      </c>
      <c r="EM83" s="43">
        <f t="shared" si="97"/>
        <v>0</v>
      </c>
      <c r="EN83" s="43">
        <f t="shared" si="97"/>
        <v>0</v>
      </c>
      <c r="EO83" s="43">
        <f t="shared" si="97"/>
        <v>0</v>
      </c>
      <c r="EP83" s="43">
        <f t="shared" si="97"/>
        <v>0</v>
      </c>
      <c r="EQ83" s="43">
        <f t="shared" si="97"/>
        <v>0</v>
      </c>
      <c r="ER83" s="43">
        <f t="shared" si="97"/>
        <v>0</v>
      </c>
      <c r="ES83" s="43">
        <f t="shared" si="97"/>
        <v>0</v>
      </c>
      <c r="ET83" s="43">
        <f t="shared" si="97"/>
        <v>0</v>
      </c>
      <c r="EU83" s="476"/>
      <c r="FA83" s="16" t="s">
        <v>323</v>
      </c>
    </row>
    <row r="84" spans="2:163" ht="15" customHeight="1" x14ac:dyDescent="0.45">
      <c r="B84" t="str">
        <f t="shared" si="65"/>
        <v>SAT Rest</v>
      </c>
      <c r="C84" s="23">
        <f t="shared" ref="C84:Y84" si="100">IF(ISNUMBER(SEARCH("S",C$4)),32,0)</f>
        <v>32</v>
      </c>
      <c r="D84" s="23">
        <f t="shared" si="100"/>
        <v>0</v>
      </c>
      <c r="E84" s="23">
        <f t="shared" si="100"/>
        <v>0</v>
      </c>
      <c r="F84" s="23">
        <f t="shared" si="100"/>
        <v>0</v>
      </c>
      <c r="G84" s="23">
        <f t="shared" si="100"/>
        <v>0</v>
      </c>
      <c r="H84" s="23">
        <f t="shared" si="100"/>
        <v>0</v>
      </c>
      <c r="I84" s="23">
        <f t="shared" si="100"/>
        <v>0</v>
      </c>
      <c r="J84" s="23">
        <f t="shared" si="100"/>
        <v>0</v>
      </c>
      <c r="K84" s="23">
        <f t="shared" si="100"/>
        <v>0</v>
      </c>
      <c r="L84" s="23">
        <f t="shared" si="100"/>
        <v>0</v>
      </c>
      <c r="M84" s="23">
        <f t="shared" si="100"/>
        <v>0</v>
      </c>
      <c r="N84" s="23">
        <f t="shared" si="100"/>
        <v>0</v>
      </c>
      <c r="O84" s="23">
        <f t="shared" si="100"/>
        <v>0</v>
      </c>
      <c r="P84" s="23">
        <f t="shared" si="100"/>
        <v>0</v>
      </c>
      <c r="Q84" s="23">
        <f t="shared" si="100"/>
        <v>0</v>
      </c>
      <c r="R84" s="23">
        <f t="shared" si="100"/>
        <v>0</v>
      </c>
      <c r="S84" s="23">
        <f t="shared" si="100"/>
        <v>0</v>
      </c>
      <c r="T84" s="23">
        <f t="shared" si="100"/>
        <v>0</v>
      </c>
      <c r="U84" s="23">
        <f t="shared" si="100"/>
        <v>0</v>
      </c>
      <c r="V84" s="23">
        <f t="shared" si="100"/>
        <v>0</v>
      </c>
      <c r="W84" s="23">
        <f t="shared" si="100"/>
        <v>0</v>
      </c>
      <c r="X84" s="23">
        <f t="shared" si="100"/>
        <v>0</v>
      </c>
      <c r="Y84" s="23">
        <f t="shared" si="100"/>
        <v>0</v>
      </c>
      <c r="Z84" s="476"/>
      <c r="AA84" t="str">
        <f t="shared" si="64"/>
        <v>SAT First 10</v>
      </c>
      <c r="AB84" s="23">
        <f>IF(ISNUMBER(SEARCH("S",AB$4)),10,0)</f>
        <v>10</v>
      </c>
      <c r="AC84" s="23">
        <f t="shared" ref="AC84:AX85" si="101">IF(ISNUMBER(SEARCH("S",AC$4)),10,0)</f>
        <v>0</v>
      </c>
      <c r="AD84" s="23">
        <f t="shared" si="101"/>
        <v>0</v>
      </c>
      <c r="AE84" s="23">
        <f t="shared" si="101"/>
        <v>0</v>
      </c>
      <c r="AF84" s="23">
        <f t="shared" si="101"/>
        <v>0</v>
      </c>
      <c r="AG84" s="23">
        <f t="shared" si="101"/>
        <v>0</v>
      </c>
      <c r="AH84" s="23">
        <f t="shared" si="101"/>
        <v>0</v>
      </c>
      <c r="AI84" s="23">
        <f t="shared" si="101"/>
        <v>0</v>
      </c>
      <c r="AJ84" s="23">
        <f t="shared" si="101"/>
        <v>0</v>
      </c>
      <c r="AK84" s="23">
        <f t="shared" si="101"/>
        <v>0</v>
      </c>
      <c r="AL84" s="23">
        <f t="shared" si="101"/>
        <v>0</v>
      </c>
      <c r="AM84" s="23">
        <f t="shared" si="101"/>
        <v>0</v>
      </c>
      <c r="AN84" s="23">
        <f t="shared" si="101"/>
        <v>0</v>
      </c>
      <c r="AO84" s="23">
        <f t="shared" si="101"/>
        <v>0</v>
      </c>
      <c r="AP84" s="23">
        <f t="shared" si="101"/>
        <v>0</v>
      </c>
      <c r="AQ84" s="23">
        <f t="shared" si="101"/>
        <v>0</v>
      </c>
      <c r="AR84" s="23">
        <f t="shared" si="101"/>
        <v>0</v>
      </c>
      <c r="AS84" s="23">
        <f t="shared" si="101"/>
        <v>0</v>
      </c>
      <c r="AT84" s="23">
        <f t="shared" si="101"/>
        <v>0</v>
      </c>
      <c r="AU84" s="23">
        <f t="shared" si="101"/>
        <v>0</v>
      </c>
      <c r="AV84" s="23">
        <f t="shared" si="101"/>
        <v>0</v>
      </c>
      <c r="AW84" s="23">
        <f t="shared" si="101"/>
        <v>0</v>
      </c>
      <c r="AX84" s="23">
        <f t="shared" si="101"/>
        <v>0</v>
      </c>
      <c r="AY84" s="476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76"/>
      <c r="BY84" t="str">
        <f t="shared" si="72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76"/>
      <c r="CX84" t="str">
        <f t="shared" si="73"/>
        <v>ACT Easy</v>
      </c>
      <c r="CY84" s="23">
        <f t="shared" si="74"/>
        <v>0</v>
      </c>
      <c r="CZ84" s="23">
        <f t="shared" si="75"/>
        <v>0</v>
      </c>
      <c r="DA84" s="23">
        <f t="shared" si="76"/>
        <v>0</v>
      </c>
      <c r="DB84" s="23">
        <f t="shared" si="77"/>
        <v>0</v>
      </c>
      <c r="DC84" s="23">
        <f t="shared" si="78"/>
        <v>0</v>
      </c>
      <c r="DD84" s="23">
        <f t="shared" si="79"/>
        <v>0</v>
      </c>
      <c r="DE84" s="23">
        <f t="shared" si="80"/>
        <v>0</v>
      </c>
      <c r="DF84" s="23">
        <f t="shared" si="81"/>
        <v>0</v>
      </c>
      <c r="DG84" s="23">
        <f t="shared" si="82"/>
        <v>0</v>
      </c>
      <c r="DH84" s="23">
        <f t="shared" si="83"/>
        <v>0</v>
      </c>
      <c r="DI84" s="23">
        <f t="shared" si="84"/>
        <v>0</v>
      </c>
      <c r="DJ84" s="23">
        <f t="shared" si="85"/>
        <v>0</v>
      </c>
      <c r="DK84" s="23">
        <f t="shared" si="86"/>
        <v>0</v>
      </c>
      <c r="DL84" s="23">
        <f t="shared" si="87"/>
        <v>0</v>
      </c>
      <c r="DM84" s="23">
        <f t="shared" si="88"/>
        <v>0</v>
      </c>
      <c r="DN84" s="23">
        <f t="shared" si="89"/>
        <v>0</v>
      </c>
      <c r="DO84" s="23">
        <f t="shared" si="90"/>
        <v>0</v>
      </c>
      <c r="DP84" s="23">
        <f t="shared" si="91"/>
        <v>0</v>
      </c>
      <c r="DQ84" s="23">
        <f t="shared" si="92"/>
        <v>0</v>
      </c>
      <c r="DR84" s="23">
        <f t="shared" si="93"/>
        <v>0</v>
      </c>
      <c r="DS84" s="23">
        <f t="shared" si="94"/>
        <v>0</v>
      </c>
      <c r="DT84" s="23">
        <f t="shared" si="95"/>
        <v>0</v>
      </c>
      <c r="DU84" s="23">
        <f t="shared" si="96"/>
        <v>0</v>
      </c>
      <c r="DV84" s="476"/>
      <c r="DW84" s="2" t="str">
        <f t="shared" si="70"/>
        <v>CHARTS &amp; GRAPHS</v>
      </c>
      <c r="DX84" s="43">
        <f t="shared" si="68"/>
        <v>0</v>
      </c>
      <c r="DY84" s="43">
        <f t="shared" si="97"/>
        <v>0</v>
      </c>
      <c r="DZ84" s="43">
        <f t="shared" si="97"/>
        <v>0</v>
      </c>
      <c r="EA84" s="43">
        <f t="shared" si="97"/>
        <v>0</v>
      </c>
      <c r="EB84" s="43">
        <f t="shared" si="97"/>
        <v>0</v>
      </c>
      <c r="EC84" s="43">
        <f t="shared" si="97"/>
        <v>0</v>
      </c>
      <c r="ED84" s="43">
        <f t="shared" si="97"/>
        <v>0</v>
      </c>
      <c r="EE84" s="43">
        <f t="shared" si="97"/>
        <v>0</v>
      </c>
      <c r="EF84" s="43">
        <f t="shared" si="97"/>
        <v>0</v>
      </c>
      <c r="EG84" s="43">
        <f t="shared" si="97"/>
        <v>0</v>
      </c>
      <c r="EH84" s="43">
        <f t="shared" si="97"/>
        <v>0</v>
      </c>
      <c r="EI84" s="43">
        <f t="shared" si="97"/>
        <v>0</v>
      </c>
      <c r="EJ84" s="43">
        <f t="shared" si="97"/>
        <v>0</v>
      </c>
      <c r="EK84" s="43">
        <f t="shared" si="97"/>
        <v>0</v>
      </c>
      <c r="EL84" s="43">
        <f t="shared" si="97"/>
        <v>0</v>
      </c>
      <c r="EM84" s="43">
        <f t="shared" si="97"/>
        <v>0</v>
      </c>
      <c r="EN84" s="43">
        <f t="shared" si="97"/>
        <v>0</v>
      </c>
      <c r="EO84" s="43">
        <f t="shared" si="97"/>
        <v>0</v>
      </c>
      <c r="EP84" s="43">
        <f t="shared" si="97"/>
        <v>0</v>
      </c>
      <c r="EQ84" s="43">
        <f t="shared" si="97"/>
        <v>0</v>
      </c>
      <c r="ER84" s="43">
        <f t="shared" si="97"/>
        <v>0</v>
      </c>
      <c r="ES84" s="43">
        <f t="shared" si="97"/>
        <v>0</v>
      </c>
      <c r="ET84" s="43">
        <f t="shared" si="97"/>
        <v>0</v>
      </c>
      <c r="EU84" s="476"/>
      <c r="FA84" s="473" t="str">
        <f>IF(INPUT!L4&lt;&gt;"",INDEX(EY3:EY25,MATCH(INPUT!L4,EX3:EX25,),0),"")</f>
        <v/>
      </c>
      <c r="FB84" s="474"/>
      <c r="FC84" s="474"/>
      <c r="FD84" s="474"/>
      <c r="FE84" s="474"/>
      <c r="FF84" s="474"/>
      <c r="FG84" s="475"/>
    </row>
    <row r="85" spans="2:163" x14ac:dyDescent="0.45">
      <c r="B85" t="str">
        <f t="shared" si="65"/>
        <v>PSAT First 10</v>
      </c>
      <c r="C85" s="23">
        <f t="shared" ref="C85:L86" si="102">IF(ISNUMBER(SEARCH("P",C$4)),10,0)</f>
        <v>0</v>
      </c>
      <c r="D85" s="23">
        <f t="shared" si="102"/>
        <v>0</v>
      </c>
      <c r="E85" s="23">
        <f t="shared" si="102"/>
        <v>0</v>
      </c>
      <c r="F85" s="23">
        <f t="shared" si="102"/>
        <v>0</v>
      </c>
      <c r="G85" s="23">
        <f t="shared" si="102"/>
        <v>0</v>
      </c>
      <c r="H85" s="23">
        <f t="shared" si="102"/>
        <v>0</v>
      </c>
      <c r="I85" s="23">
        <f t="shared" si="102"/>
        <v>0</v>
      </c>
      <c r="J85" s="23">
        <f t="shared" si="102"/>
        <v>0</v>
      </c>
      <c r="K85" s="23">
        <f t="shared" si="102"/>
        <v>0</v>
      </c>
      <c r="L85" s="23">
        <f t="shared" si="102"/>
        <v>0</v>
      </c>
      <c r="M85" s="23">
        <f t="shared" ref="M85:Y86" si="103">IF(ISNUMBER(SEARCH("P",M$4)),10,0)</f>
        <v>0</v>
      </c>
      <c r="N85" s="23">
        <f t="shared" si="103"/>
        <v>0</v>
      </c>
      <c r="O85" s="23">
        <f t="shared" si="103"/>
        <v>0</v>
      </c>
      <c r="P85" s="23">
        <f t="shared" si="103"/>
        <v>0</v>
      </c>
      <c r="Q85" s="23">
        <f t="shared" si="103"/>
        <v>0</v>
      </c>
      <c r="R85" s="23">
        <f t="shared" si="103"/>
        <v>0</v>
      </c>
      <c r="S85" s="23">
        <f t="shared" si="103"/>
        <v>0</v>
      </c>
      <c r="T85" s="23">
        <f t="shared" si="103"/>
        <v>0</v>
      </c>
      <c r="U85" s="23">
        <f t="shared" si="103"/>
        <v>0</v>
      </c>
      <c r="V85" s="23">
        <f t="shared" si="103"/>
        <v>0</v>
      </c>
      <c r="W85" s="23">
        <f t="shared" si="103"/>
        <v>0</v>
      </c>
      <c r="X85" s="23">
        <f t="shared" si="103"/>
        <v>0</v>
      </c>
      <c r="Y85" s="23">
        <f t="shared" si="103"/>
        <v>0</v>
      </c>
      <c r="Z85" s="476"/>
      <c r="AA85" t="str">
        <f t="shared" si="64"/>
        <v>SAT Last 10</v>
      </c>
      <c r="AB85" s="23">
        <f>IF(ISNUMBER(SEARCH("S",AB$4)),10,0)</f>
        <v>10</v>
      </c>
      <c r="AC85" s="23">
        <f t="shared" si="101"/>
        <v>0</v>
      </c>
      <c r="AD85" s="23">
        <f t="shared" si="101"/>
        <v>0</v>
      </c>
      <c r="AE85" s="23">
        <f t="shared" si="101"/>
        <v>0</v>
      </c>
      <c r="AF85" s="23">
        <f t="shared" si="101"/>
        <v>0</v>
      </c>
      <c r="AG85" s="23">
        <f t="shared" si="101"/>
        <v>0</v>
      </c>
      <c r="AH85" s="23">
        <f t="shared" si="101"/>
        <v>0</v>
      </c>
      <c r="AI85" s="23">
        <f t="shared" si="101"/>
        <v>0</v>
      </c>
      <c r="AJ85" s="23">
        <f t="shared" si="101"/>
        <v>0</v>
      </c>
      <c r="AK85" s="23">
        <f t="shared" si="101"/>
        <v>0</v>
      </c>
      <c r="AL85" s="23">
        <f t="shared" si="101"/>
        <v>0</v>
      </c>
      <c r="AM85" s="23">
        <f t="shared" si="101"/>
        <v>0</v>
      </c>
      <c r="AN85" s="23">
        <f t="shared" si="101"/>
        <v>0</v>
      </c>
      <c r="AO85" s="23">
        <f t="shared" si="101"/>
        <v>0</v>
      </c>
      <c r="AP85" s="23">
        <f t="shared" si="101"/>
        <v>0</v>
      </c>
      <c r="AQ85" s="23">
        <f t="shared" si="101"/>
        <v>0</v>
      </c>
      <c r="AR85" s="23">
        <f t="shared" si="101"/>
        <v>0</v>
      </c>
      <c r="AS85" s="23">
        <f t="shared" si="101"/>
        <v>0</v>
      </c>
      <c r="AT85" s="23">
        <f t="shared" si="101"/>
        <v>0</v>
      </c>
      <c r="AU85" s="23">
        <f t="shared" si="101"/>
        <v>0</v>
      </c>
      <c r="AV85" s="23">
        <f t="shared" si="101"/>
        <v>0</v>
      </c>
      <c r="AW85" s="23">
        <f t="shared" si="101"/>
        <v>0</v>
      </c>
      <c r="AX85" s="23">
        <f t="shared" si="101"/>
        <v>0</v>
      </c>
      <c r="AY85" s="476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76"/>
      <c r="BY85" t="str">
        <f t="shared" si="72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76"/>
      <c r="CX85" t="str">
        <f t="shared" si="73"/>
        <v>ACT Medium</v>
      </c>
      <c r="CY85" s="23">
        <f t="shared" si="74"/>
        <v>0</v>
      </c>
      <c r="CZ85" s="23">
        <f t="shared" si="75"/>
        <v>0</v>
      </c>
      <c r="DA85" s="23">
        <f t="shared" si="76"/>
        <v>0</v>
      </c>
      <c r="DB85" s="23">
        <f t="shared" si="77"/>
        <v>0</v>
      </c>
      <c r="DC85" s="23">
        <f t="shared" si="78"/>
        <v>0</v>
      </c>
      <c r="DD85" s="23">
        <f t="shared" si="79"/>
        <v>0</v>
      </c>
      <c r="DE85" s="23">
        <f t="shared" si="80"/>
        <v>0</v>
      </c>
      <c r="DF85" s="23">
        <f t="shared" si="81"/>
        <v>0</v>
      </c>
      <c r="DG85" s="23">
        <f t="shared" si="82"/>
        <v>0</v>
      </c>
      <c r="DH85" s="23">
        <f t="shared" si="83"/>
        <v>0</v>
      </c>
      <c r="DI85" s="23">
        <f t="shared" si="84"/>
        <v>0</v>
      </c>
      <c r="DJ85" s="23">
        <f t="shared" si="85"/>
        <v>0</v>
      </c>
      <c r="DK85" s="23">
        <f t="shared" si="86"/>
        <v>0</v>
      </c>
      <c r="DL85" s="23">
        <f t="shared" si="87"/>
        <v>0</v>
      </c>
      <c r="DM85" s="23">
        <f t="shared" si="88"/>
        <v>0</v>
      </c>
      <c r="DN85" s="23">
        <f t="shared" si="89"/>
        <v>0</v>
      </c>
      <c r="DO85" s="23">
        <f t="shared" si="90"/>
        <v>0</v>
      </c>
      <c r="DP85" s="23">
        <f t="shared" si="91"/>
        <v>0</v>
      </c>
      <c r="DQ85" s="23">
        <f t="shared" si="92"/>
        <v>0</v>
      </c>
      <c r="DR85" s="23">
        <f t="shared" si="93"/>
        <v>0</v>
      </c>
      <c r="DS85" s="23">
        <f t="shared" si="94"/>
        <v>0</v>
      </c>
      <c r="DT85" s="23">
        <f t="shared" si="95"/>
        <v>0</v>
      </c>
      <c r="DU85" s="23">
        <f t="shared" si="96"/>
        <v>0</v>
      </c>
      <c r="DV85" s="476"/>
      <c r="DW85" s="2" t="str">
        <f t="shared" si="70"/>
        <v>EXPERIMENTS</v>
      </c>
      <c r="DX85" s="43">
        <f t="shared" si="68"/>
        <v>0</v>
      </c>
      <c r="DY85" s="43">
        <f t="shared" si="97"/>
        <v>0</v>
      </c>
      <c r="DZ85" s="43">
        <f t="shared" si="97"/>
        <v>0</v>
      </c>
      <c r="EA85" s="43">
        <f t="shared" si="97"/>
        <v>0</v>
      </c>
      <c r="EB85" s="43">
        <f t="shared" si="97"/>
        <v>0</v>
      </c>
      <c r="EC85" s="43">
        <f t="shared" si="97"/>
        <v>0</v>
      </c>
      <c r="ED85" s="43">
        <f t="shared" si="97"/>
        <v>0</v>
      </c>
      <c r="EE85" s="43">
        <f t="shared" si="97"/>
        <v>0</v>
      </c>
      <c r="EF85" s="43">
        <f t="shared" si="97"/>
        <v>0</v>
      </c>
      <c r="EG85" s="43">
        <f t="shared" si="97"/>
        <v>0</v>
      </c>
      <c r="EH85" s="43">
        <f t="shared" si="97"/>
        <v>0</v>
      </c>
      <c r="EI85" s="43">
        <f t="shared" si="97"/>
        <v>0</v>
      </c>
      <c r="EJ85" s="43">
        <f t="shared" si="97"/>
        <v>0</v>
      </c>
      <c r="EK85" s="43">
        <f t="shared" si="97"/>
        <v>0</v>
      </c>
      <c r="EL85" s="43">
        <f t="shared" si="97"/>
        <v>0</v>
      </c>
      <c r="EM85" s="43">
        <f t="shared" si="97"/>
        <v>0</v>
      </c>
      <c r="EN85" s="43">
        <f t="shared" si="97"/>
        <v>0</v>
      </c>
      <c r="EO85" s="43">
        <f t="shared" si="97"/>
        <v>0</v>
      </c>
      <c r="EP85" s="43">
        <f t="shared" si="97"/>
        <v>0</v>
      </c>
      <c r="EQ85" s="43">
        <f t="shared" si="97"/>
        <v>0</v>
      </c>
      <c r="ER85" s="43">
        <f t="shared" si="97"/>
        <v>0</v>
      </c>
      <c r="ES85" s="43">
        <f t="shared" si="97"/>
        <v>0</v>
      </c>
      <c r="ET85" s="43">
        <f t="shared" si="97"/>
        <v>0</v>
      </c>
      <c r="EU85" s="476"/>
      <c r="FA85" s="30"/>
      <c r="FB85" s="454" t="s">
        <v>240</v>
      </c>
      <c r="FC85" s="455"/>
      <c r="FD85" s="456"/>
      <c r="FE85" s="478" t="s">
        <v>242</v>
      </c>
      <c r="FF85" s="479"/>
      <c r="FG85" s="30" t="s">
        <v>254</v>
      </c>
    </row>
    <row r="86" spans="2:163" x14ac:dyDescent="0.45">
      <c r="B86" t="str">
        <f t="shared" si="65"/>
        <v>PSAT Last 10</v>
      </c>
      <c r="C86" s="23">
        <f t="shared" si="102"/>
        <v>0</v>
      </c>
      <c r="D86" s="23">
        <f t="shared" si="102"/>
        <v>0</v>
      </c>
      <c r="E86" s="23">
        <f t="shared" si="102"/>
        <v>0</v>
      </c>
      <c r="F86" s="23">
        <f t="shared" si="102"/>
        <v>0</v>
      </c>
      <c r="G86" s="23">
        <f t="shared" si="102"/>
        <v>0</v>
      </c>
      <c r="H86" s="23">
        <f t="shared" si="102"/>
        <v>0</v>
      </c>
      <c r="I86" s="23">
        <f t="shared" si="102"/>
        <v>0</v>
      </c>
      <c r="J86" s="23">
        <f t="shared" si="102"/>
        <v>0</v>
      </c>
      <c r="K86" s="23">
        <f t="shared" si="102"/>
        <v>0</v>
      </c>
      <c r="L86" s="23">
        <f t="shared" si="102"/>
        <v>0</v>
      </c>
      <c r="M86" s="23">
        <f t="shared" si="103"/>
        <v>0</v>
      </c>
      <c r="N86" s="23">
        <f t="shared" si="103"/>
        <v>0</v>
      </c>
      <c r="O86" s="23">
        <f t="shared" si="103"/>
        <v>0</v>
      </c>
      <c r="P86" s="23">
        <f t="shared" si="103"/>
        <v>0</v>
      </c>
      <c r="Q86" s="23">
        <f t="shared" si="103"/>
        <v>0</v>
      </c>
      <c r="R86" s="23">
        <f t="shared" si="103"/>
        <v>0</v>
      </c>
      <c r="S86" s="23">
        <f t="shared" si="103"/>
        <v>0</v>
      </c>
      <c r="T86" s="23">
        <f t="shared" si="103"/>
        <v>0</v>
      </c>
      <c r="U86" s="23">
        <f t="shared" si="103"/>
        <v>0</v>
      </c>
      <c r="V86" s="23">
        <f t="shared" si="103"/>
        <v>0</v>
      </c>
      <c r="W86" s="23">
        <f t="shared" si="103"/>
        <v>0</v>
      </c>
      <c r="X86" s="23">
        <f t="shared" si="103"/>
        <v>0</v>
      </c>
      <c r="Y86" s="23">
        <f t="shared" si="103"/>
        <v>0</v>
      </c>
      <c r="Z86" s="476"/>
      <c r="AA86" t="str">
        <f t="shared" si="64"/>
        <v>SAT Rest</v>
      </c>
      <c r="AB86" s="23">
        <f>IF(ISNUMBER(SEARCH("S",AB$4)),24,0)</f>
        <v>24</v>
      </c>
      <c r="AC86" s="23">
        <f t="shared" ref="AC86:AX86" si="104">IF(ISNUMBER(SEARCH("S",AC$4)),24,0)</f>
        <v>0</v>
      </c>
      <c r="AD86" s="23">
        <f t="shared" si="104"/>
        <v>0</v>
      </c>
      <c r="AE86" s="23">
        <f t="shared" si="104"/>
        <v>0</v>
      </c>
      <c r="AF86" s="23">
        <f t="shared" si="104"/>
        <v>0</v>
      </c>
      <c r="AG86" s="23">
        <f t="shared" si="104"/>
        <v>0</v>
      </c>
      <c r="AH86" s="23">
        <f t="shared" si="104"/>
        <v>0</v>
      </c>
      <c r="AI86" s="23">
        <f t="shared" si="104"/>
        <v>0</v>
      </c>
      <c r="AJ86" s="23">
        <f t="shared" si="104"/>
        <v>0</v>
      </c>
      <c r="AK86" s="23">
        <f t="shared" si="104"/>
        <v>0</v>
      </c>
      <c r="AL86" s="23">
        <f t="shared" si="104"/>
        <v>0</v>
      </c>
      <c r="AM86" s="23">
        <f t="shared" si="104"/>
        <v>0</v>
      </c>
      <c r="AN86" s="23">
        <f t="shared" si="104"/>
        <v>0</v>
      </c>
      <c r="AO86" s="23">
        <f t="shared" si="104"/>
        <v>0</v>
      </c>
      <c r="AP86" s="23">
        <f t="shared" si="104"/>
        <v>0</v>
      </c>
      <c r="AQ86" s="23">
        <f t="shared" si="104"/>
        <v>0</v>
      </c>
      <c r="AR86" s="23">
        <f t="shared" si="104"/>
        <v>0</v>
      </c>
      <c r="AS86" s="23">
        <f t="shared" si="104"/>
        <v>0</v>
      </c>
      <c r="AT86" s="23">
        <f t="shared" si="104"/>
        <v>0</v>
      </c>
      <c r="AU86" s="23">
        <f t="shared" si="104"/>
        <v>0</v>
      </c>
      <c r="AV86" s="23">
        <f t="shared" si="104"/>
        <v>0</v>
      </c>
      <c r="AW86" s="23">
        <f t="shared" si="104"/>
        <v>0</v>
      </c>
      <c r="AX86" s="23">
        <f t="shared" si="104"/>
        <v>0</v>
      </c>
      <c r="AY86" s="476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76"/>
      <c r="BY86" t="str">
        <f t="shared" si="72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76"/>
      <c r="CX86" t="str">
        <f t="shared" si="73"/>
        <v>ACT Hard</v>
      </c>
      <c r="CY86" s="23">
        <f t="shared" si="74"/>
        <v>0</v>
      </c>
      <c r="CZ86" s="23">
        <f t="shared" si="75"/>
        <v>0</v>
      </c>
      <c r="DA86" s="23">
        <f t="shared" si="76"/>
        <v>0</v>
      </c>
      <c r="DB86" s="23">
        <f t="shared" si="77"/>
        <v>0</v>
      </c>
      <c r="DC86" s="23">
        <f t="shared" si="78"/>
        <v>0</v>
      </c>
      <c r="DD86" s="23">
        <f t="shared" si="79"/>
        <v>0</v>
      </c>
      <c r="DE86" s="23">
        <f t="shared" si="80"/>
        <v>0</v>
      </c>
      <c r="DF86" s="23">
        <f t="shared" si="81"/>
        <v>0</v>
      </c>
      <c r="DG86" s="23">
        <f t="shared" si="82"/>
        <v>0</v>
      </c>
      <c r="DH86" s="23">
        <f t="shared" si="83"/>
        <v>0</v>
      </c>
      <c r="DI86" s="23">
        <f t="shared" si="84"/>
        <v>0</v>
      </c>
      <c r="DJ86" s="23">
        <f t="shared" si="85"/>
        <v>0</v>
      </c>
      <c r="DK86" s="23">
        <f t="shared" si="86"/>
        <v>0</v>
      </c>
      <c r="DL86" s="23">
        <f t="shared" si="87"/>
        <v>0</v>
      </c>
      <c r="DM86" s="23">
        <f t="shared" si="88"/>
        <v>0</v>
      </c>
      <c r="DN86" s="23">
        <f t="shared" si="89"/>
        <v>0</v>
      </c>
      <c r="DO86" s="23">
        <f t="shared" si="90"/>
        <v>0</v>
      </c>
      <c r="DP86" s="23">
        <f t="shared" si="91"/>
        <v>0</v>
      </c>
      <c r="DQ86" s="23">
        <f t="shared" si="92"/>
        <v>0</v>
      </c>
      <c r="DR86" s="23">
        <f t="shared" si="93"/>
        <v>0</v>
      </c>
      <c r="DS86" s="23">
        <f t="shared" si="94"/>
        <v>0</v>
      </c>
      <c r="DT86" s="23">
        <f t="shared" si="95"/>
        <v>0</v>
      </c>
      <c r="DU86" s="23">
        <f t="shared" si="96"/>
        <v>0</v>
      </c>
      <c r="DV86" s="476"/>
      <c r="DW86" s="2" t="str">
        <f t="shared" si="70"/>
        <v>Experimental Design</v>
      </c>
      <c r="DX86" s="43">
        <f t="shared" si="68"/>
        <v>0</v>
      </c>
      <c r="DY86" s="43">
        <f t="shared" si="97"/>
        <v>0</v>
      </c>
      <c r="DZ86" s="43">
        <f t="shared" si="97"/>
        <v>0</v>
      </c>
      <c r="EA86" s="43">
        <f t="shared" si="97"/>
        <v>0</v>
      </c>
      <c r="EB86" s="43">
        <f t="shared" si="97"/>
        <v>0</v>
      </c>
      <c r="EC86" s="43">
        <f t="shared" si="97"/>
        <v>0</v>
      </c>
      <c r="ED86" s="43">
        <f t="shared" si="97"/>
        <v>0</v>
      </c>
      <c r="EE86" s="43">
        <f t="shared" si="97"/>
        <v>0</v>
      </c>
      <c r="EF86" s="43">
        <f t="shared" si="97"/>
        <v>0</v>
      </c>
      <c r="EG86" s="43">
        <f t="shared" si="97"/>
        <v>0</v>
      </c>
      <c r="EH86" s="43">
        <f t="shared" si="97"/>
        <v>0</v>
      </c>
      <c r="EI86" s="43">
        <f t="shared" si="97"/>
        <v>0</v>
      </c>
      <c r="EJ86" s="43">
        <f t="shared" si="97"/>
        <v>0</v>
      </c>
      <c r="EK86" s="43">
        <f t="shared" si="97"/>
        <v>0</v>
      </c>
      <c r="EL86" s="43">
        <f t="shared" si="97"/>
        <v>0</v>
      </c>
      <c r="EM86" s="43">
        <f t="shared" si="97"/>
        <v>0</v>
      </c>
      <c r="EN86" s="43">
        <f t="shared" si="97"/>
        <v>0</v>
      </c>
      <c r="EO86" s="43">
        <f t="shared" si="97"/>
        <v>0</v>
      </c>
      <c r="EP86" s="43">
        <f t="shared" si="97"/>
        <v>0</v>
      </c>
      <c r="EQ86" s="43">
        <f t="shared" si="97"/>
        <v>0</v>
      </c>
      <c r="ER86" s="43">
        <f t="shared" si="97"/>
        <v>0</v>
      </c>
      <c r="ES86" s="43">
        <f t="shared" si="97"/>
        <v>0</v>
      </c>
      <c r="ET86" s="43">
        <f t="shared" si="97"/>
        <v>0</v>
      </c>
      <c r="EU86" s="476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3">
        <f t="shared" ref="C87:Y87" si="105">IF(ISNUMBER(SEARCH("P",C$4)),27,0)</f>
        <v>0</v>
      </c>
      <c r="D87" s="23">
        <f t="shared" si="105"/>
        <v>0</v>
      </c>
      <c r="E87" s="23">
        <f t="shared" si="105"/>
        <v>0</v>
      </c>
      <c r="F87" s="23">
        <f t="shared" si="105"/>
        <v>0</v>
      </c>
      <c r="G87" s="23">
        <f t="shared" si="105"/>
        <v>0</v>
      </c>
      <c r="H87" s="23">
        <f t="shared" si="105"/>
        <v>0</v>
      </c>
      <c r="I87" s="23">
        <f t="shared" si="105"/>
        <v>0</v>
      </c>
      <c r="J87" s="23">
        <f t="shared" si="105"/>
        <v>0</v>
      </c>
      <c r="K87" s="23">
        <f t="shared" si="105"/>
        <v>0</v>
      </c>
      <c r="L87" s="23">
        <f t="shared" si="105"/>
        <v>0</v>
      </c>
      <c r="M87" s="23">
        <f t="shared" si="105"/>
        <v>0</v>
      </c>
      <c r="N87" s="23">
        <f t="shared" si="105"/>
        <v>0</v>
      </c>
      <c r="O87" s="23">
        <f t="shared" si="105"/>
        <v>0</v>
      </c>
      <c r="P87" s="23">
        <f t="shared" si="105"/>
        <v>0</v>
      </c>
      <c r="Q87" s="23">
        <f t="shared" si="105"/>
        <v>0</v>
      </c>
      <c r="R87" s="23">
        <f t="shared" si="105"/>
        <v>0</v>
      </c>
      <c r="S87" s="23">
        <f t="shared" si="105"/>
        <v>0</v>
      </c>
      <c r="T87" s="23">
        <f t="shared" si="105"/>
        <v>0</v>
      </c>
      <c r="U87" s="23">
        <f t="shared" si="105"/>
        <v>0</v>
      </c>
      <c r="V87" s="23">
        <f t="shared" si="105"/>
        <v>0</v>
      </c>
      <c r="W87" s="23">
        <f t="shared" si="105"/>
        <v>0</v>
      </c>
      <c r="X87" s="23">
        <f t="shared" si="105"/>
        <v>0</v>
      </c>
      <c r="Y87" s="23">
        <f t="shared" si="105"/>
        <v>0</v>
      </c>
      <c r="Z87" s="476"/>
      <c r="AA87" t="str">
        <f t="shared" si="64"/>
        <v>PSAT First 10</v>
      </c>
      <c r="AB87" s="23">
        <f>IF(ISNUMBER(SEARCH("P",AB$4)),10,0)</f>
        <v>0</v>
      </c>
      <c r="AC87" s="23">
        <f t="shared" ref="AC87:AX88" si="106">IF(ISNUMBER(SEARCH("P",AC$4)),10,0)</f>
        <v>0</v>
      </c>
      <c r="AD87" s="23">
        <f t="shared" si="106"/>
        <v>0</v>
      </c>
      <c r="AE87" s="23">
        <f t="shared" si="106"/>
        <v>0</v>
      </c>
      <c r="AF87" s="23">
        <f t="shared" si="106"/>
        <v>0</v>
      </c>
      <c r="AG87" s="23">
        <f t="shared" si="106"/>
        <v>0</v>
      </c>
      <c r="AH87" s="23">
        <f t="shared" si="106"/>
        <v>0</v>
      </c>
      <c r="AI87" s="23">
        <f t="shared" si="106"/>
        <v>0</v>
      </c>
      <c r="AJ87" s="23">
        <f t="shared" si="106"/>
        <v>0</v>
      </c>
      <c r="AK87" s="23">
        <f t="shared" si="106"/>
        <v>0</v>
      </c>
      <c r="AL87" s="23">
        <f t="shared" si="106"/>
        <v>0</v>
      </c>
      <c r="AM87" s="23">
        <f t="shared" si="106"/>
        <v>0</v>
      </c>
      <c r="AN87" s="23">
        <f t="shared" si="106"/>
        <v>0</v>
      </c>
      <c r="AO87" s="23">
        <f t="shared" si="106"/>
        <v>0</v>
      </c>
      <c r="AP87" s="23">
        <f t="shared" si="106"/>
        <v>0</v>
      </c>
      <c r="AQ87" s="23">
        <f t="shared" si="106"/>
        <v>0</v>
      </c>
      <c r="AR87" s="23">
        <f t="shared" si="106"/>
        <v>0</v>
      </c>
      <c r="AS87" s="23">
        <f t="shared" si="106"/>
        <v>0</v>
      </c>
      <c r="AT87" s="23">
        <f t="shared" si="106"/>
        <v>0</v>
      </c>
      <c r="AU87" s="23">
        <f t="shared" si="106"/>
        <v>0</v>
      </c>
      <c r="AV87" s="23">
        <f t="shared" si="106"/>
        <v>0</v>
      </c>
      <c r="AW87" s="23">
        <f t="shared" si="106"/>
        <v>0</v>
      </c>
      <c r="AX87" s="23">
        <f t="shared" si="106"/>
        <v>0</v>
      </c>
      <c r="AY87" s="476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76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76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76"/>
      <c r="DW87" s="2" t="str">
        <f t="shared" si="70"/>
        <v>Hypothetical Experiment</v>
      </c>
      <c r="DX87" s="43">
        <f t="shared" si="68"/>
        <v>0</v>
      </c>
      <c r="DY87" s="43">
        <f t="shared" si="97"/>
        <v>0</v>
      </c>
      <c r="DZ87" s="43">
        <f t="shared" si="97"/>
        <v>0</v>
      </c>
      <c r="EA87" s="43">
        <f t="shared" si="97"/>
        <v>0</v>
      </c>
      <c r="EB87" s="43">
        <f t="shared" si="97"/>
        <v>0</v>
      </c>
      <c r="EC87" s="43">
        <f t="shared" si="97"/>
        <v>0</v>
      </c>
      <c r="ED87" s="43">
        <f t="shared" si="97"/>
        <v>0</v>
      </c>
      <c r="EE87" s="43">
        <f t="shared" si="97"/>
        <v>0</v>
      </c>
      <c r="EF87" s="43">
        <f t="shared" si="97"/>
        <v>0</v>
      </c>
      <c r="EG87" s="43">
        <f t="shared" si="97"/>
        <v>0</v>
      </c>
      <c r="EH87" s="43">
        <f t="shared" si="97"/>
        <v>0</v>
      </c>
      <c r="EI87" s="43">
        <f t="shared" si="97"/>
        <v>0</v>
      </c>
      <c r="EJ87" s="43">
        <f t="shared" si="97"/>
        <v>0</v>
      </c>
      <c r="EK87" s="43">
        <f t="shared" si="97"/>
        <v>0</v>
      </c>
      <c r="EL87" s="43">
        <f t="shared" si="97"/>
        <v>0</v>
      </c>
      <c r="EM87" s="43">
        <f t="shared" si="97"/>
        <v>0</v>
      </c>
      <c r="EN87" s="43">
        <f t="shared" si="97"/>
        <v>0</v>
      </c>
      <c r="EO87" s="43">
        <f t="shared" si="97"/>
        <v>0</v>
      </c>
      <c r="EP87" s="43">
        <f t="shared" si="97"/>
        <v>0</v>
      </c>
      <c r="EQ87" s="43">
        <f t="shared" si="97"/>
        <v>0</v>
      </c>
      <c r="ER87" s="43">
        <f t="shared" si="97"/>
        <v>0</v>
      </c>
      <c r="ES87" s="43">
        <f t="shared" si="97"/>
        <v>0</v>
      </c>
      <c r="ET87" s="43">
        <f t="shared" si="97"/>
        <v>0</v>
      </c>
      <c r="EU87" s="476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3">
        <f t="shared" ref="C88:L89" si="107">IF(ISNUMBER(SEARCH("A",C$4)),10,0)</f>
        <v>0</v>
      </c>
      <c r="D88" s="23">
        <f t="shared" si="107"/>
        <v>0</v>
      </c>
      <c r="E88" s="23">
        <f t="shared" si="107"/>
        <v>0</v>
      </c>
      <c r="F88" s="23">
        <f t="shared" si="107"/>
        <v>0</v>
      </c>
      <c r="G88" s="23">
        <f t="shared" si="107"/>
        <v>0</v>
      </c>
      <c r="H88" s="23">
        <f t="shared" si="107"/>
        <v>0</v>
      </c>
      <c r="I88" s="23">
        <f t="shared" si="107"/>
        <v>0</v>
      </c>
      <c r="J88" s="23">
        <f t="shared" si="107"/>
        <v>0</v>
      </c>
      <c r="K88" s="23">
        <f t="shared" si="107"/>
        <v>0</v>
      </c>
      <c r="L88" s="23">
        <f t="shared" si="107"/>
        <v>0</v>
      </c>
      <c r="M88" s="23">
        <f t="shared" ref="M88:Y89" si="108">IF(ISNUMBER(SEARCH("A",M$4)),10,0)</f>
        <v>0</v>
      </c>
      <c r="N88" s="23">
        <f t="shared" si="108"/>
        <v>0</v>
      </c>
      <c r="O88" s="23">
        <f t="shared" si="108"/>
        <v>0</v>
      </c>
      <c r="P88" s="23">
        <f t="shared" si="108"/>
        <v>0</v>
      </c>
      <c r="Q88" s="23">
        <f t="shared" si="108"/>
        <v>0</v>
      </c>
      <c r="R88" s="23">
        <f t="shared" si="108"/>
        <v>0</v>
      </c>
      <c r="S88" s="23">
        <f t="shared" si="108"/>
        <v>0</v>
      </c>
      <c r="T88" s="23">
        <f t="shared" si="108"/>
        <v>0</v>
      </c>
      <c r="U88" s="23">
        <f t="shared" si="108"/>
        <v>0</v>
      </c>
      <c r="V88" s="23">
        <f t="shared" si="108"/>
        <v>0</v>
      </c>
      <c r="W88" s="23">
        <f t="shared" si="108"/>
        <v>0</v>
      </c>
      <c r="X88" s="23">
        <f t="shared" si="108"/>
        <v>0</v>
      </c>
      <c r="Y88" s="23">
        <f t="shared" si="108"/>
        <v>0</v>
      </c>
      <c r="Z88" s="476"/>
      <c r="AA88" t="str">
        <f t="shared" si="64"/>
        <v>PSAT Last 10</v>
      </c>
      <c r="AB88" s="23">
        <f>IF(ISNUMBER(SEARCH("P",AB$4)),10,0)</f>
        <v>0</v>
      </c>
      <c r="AC88" s="23">
        <f t="shared" si="106"/>
        <v>0</v>
      </c>
      <c r="AD88" s="23">
        <f t="shared" si="106"/>
        <v>0</v>
      </c>
      <c r="AE88" s="23">
        <f t="shared" si="106"/>
        <v>0</v>
      </c>
      <c r="AF88" s="23">
        <f t="shared" si="106"/>
        <v>0</v>
      </c>
      <c r="AG88" s="23">
        <f t="shared" si="106"/>
        <v>0</v>
      </c>
      <c r="AH88" s="23">
        <f t="shared" si="106"/>
        <v>0</v>
      </c>
      <c r="AI88" s="23">
        <f t="shared" si="106"/>
        <v>0</v>
      </c>
      <c r="AJ88" s="23">
        <f t="shared" si="106"/>
        <v>0</v>
      </c>
      <c r="AK88" s="23">
        <f t="shared" si="106"/>
        <v>0</v>
      </c>
      <c r="AL88" s="23">
        <f t="shared" si="106"/>
        <v>0</v>
      </c>
      <c r="AM88" s="23">
        <f t="shared" si="106"/>
        <v>0</v>
      </c>
      <c r="AN88" s="23">
        <f t="shared" si="106"/>
        <v>0</v>
      </c>
      <c r="AO88" s="23">
        <f t="shared" si="106"/>
        <v>0</v>
      </c>
      <c r="AP88" s="23">
        <f t="shared" si="106"/>
        <v>0</v>
      </c>
      <c r="AQ88" s="23">
        <f t="shared" si="106"/>
        <v>0</v>
      </c>
      <c r="AR88" s="23">
        <f t="shared" si="106"/>
        <v>0</v>
      </c>
      <c r="AS88" s="23">
        <f t="shared" si="106"/>
        <v>0</v>
      </c>
      <c r="AT88" s="23">
        <f t="shared" si="106"/>
        <v>0</v>
      </c>
      <c r="AU88" s="23">
        <f t="shared" si="106"/>
        <v>0</v>
      </c>
      <c r="AV88" s="23">
        <f t="shared" si="106"/>
        <v>0</v>
      </c>
      <c r="AW88" s="23">
        <f t="shared" si="106"/>
        <v>0</v>
      </c>
      <c r="AX88" s="23">
        <f t="shared" si="106"/>
        <v>0</v>
      </c>
      <c r="AY88" s="476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76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76"/>
      <c r="CX88" t="str">
        <f>CX12</f>
        <v>Grid-In</v>
      </c>
      <c r="CY88" s="23">
        <f t="shared" ref="CY88:DU88" si="109">BA88+BZ88</f>
        <v>0</v>
      </c>
      <c r="CZ88" s="23">
        <f t="shared" si="109"/>
        <v>0</v>
      </c>
      <c r="DA88" s="23">
        <f t="shared" si="109"/>
        <v>0</v>
      </c>
      <c r="DB88" s="23">
        <f t="shared" si="109"/>
        <v>0</v>
      </c>
      <c r="DC88" s="23">
        <f t="shared" si="109"/>
        <v>0</v>
      </c>
      <c r="DD88" s="23">
        <f t="shared" si="109"/>
        <v>0</v>
      </c>
      <c r="DE88" s="23">
        <f t="shared" si="109"/>
        <v>0</v>
      </c>
      <c r="DF88" s="23">
        <f t="shared" si="109"/>
        <v>0</v>
      </c>
      <c r="DG88" s="23">
        <f t="shared" si="109"/>
        <v>0</v>
      </c>
      <c r="DH88" s="23">
        <f t="shared" si="109"/>
        <v>0</v>
      </c>
      <c r="DI88" s="23">
        <f t="shared" si="109"/>
        <v>0</v>
      </c>
      <c r="DJ88" s="23">
        <f t="shared" si="109"/>
        <v>0</v>
      </c>
      <c r="DK88" s="23">
        <f t="shared" si="109"/>
        <v>0</v>
      </c>
      <c r="DL88" s="23">
        <f t="shared" si="109"/>
        <v>0</v>
      </c>
      <c r="DM88" s="23">
        <f t="shared" si="109"/>
        <v>0</v>
      </c>
      <c r="DN88" s="23">
        <f t="shared" si="109"/>
        <v>0</v>
      </c>
      <c r="DO88" s="23">
        <f t="shared" si="109"/>
        <v>0</v>
      </c>
      <c r="DP88" s="23">
        <f t="shared" si="109"/>
        <v>0</v>
      </c>
      <c r="DQ88" s="23">
        <f t="shared" si="109"/>
        <v>0</v>
      </c>
      <c r="DR88" s="23">
        <f t="shared" si="109"/>
        <v>0</v>
      </c>
      <c r="DS88" s="23">
        <f t="shared" si="109"/>
        <v>0</v>
      </c>
      <c r="DT88" s="23">
        <f t="shared" si="109"/>
        <v>0</v>
      </c>
      <c r="DU88" s="23">
        <f t="shared" si="109"/>
        <v>0</v>
      </c>
      <c r="DV88" s="476"/>
      <c r="DW88" s="2" t="str">
        <f t="shared" si="70"/>
        <v>Interpreting Experiment</v>
      </c>
      <c r="DX88" s="43">
        <f t="shared" si="68"/>
        <v>0</v>
      </c>
      <c r="DY88" s="43">
        <f t="shared" si="97"/>
        <v>0</v>
      </c>
      <c r="DZ88" s="43">
        <f t="shared" si="97"/>
        <v>0</v>
      </c>
      <c r="EA88" s="43">
        <f t="shared" si="97"/>
        <v>0</v>
      </c>
      <c r="EB88" s="43">
        <f t="shared" si="97"/>
        <v>0</v>
      </c>
      <c r="EC88" s="43">
        <f t="shared" si="97"/>
        <v>0</v>
      </c>
      <c r="ED88" s="43">
        <f t="shared" si="97"/>
        <v>0</v>
      </c>
      <c r="EE88" s="43">
        <f t="shared" si="97"/>
        <v>0</v>
      </c>
      <c r="EF88" s="43">
        <f t="shared" si="97"/>
        <v>0</v>
      </c>
      <c r="EG88" s="43">
        <f t="shared" si="97"/>
        <v>0</v>
      </c>
      <c r="EH88" s="43">
        <f t="shared" si="97"/>
        <v>0</v>
      </c>
      <c r="EI88" s="43">
        <f t="shared" si="97"/>
        <v>0</v>
      </c>
      <c r="EJ88" s="43">
        <f t="shared" si="97"/>
        <v>0</v>
      </c>
      <c r="EK88" s="43">
        <f t="shared" si="97"/>
        <v>0</v>
      </c>
      <c r="EL88" s="43">
        <f t="shared" si="97"/>
        <v>0</v>
      </c>
      <c r="EM88" s="43">
        <f t="shared" si="97"/>
        <v>0</v>
      </c>
      <c r="EN88" s="43">
        <f t="shared" si="97"/>
        <v>0</v>
      </c>
      <c r="EO88" s="43">
        <f t="shared" si="97"/>
        <v>0</v>
      </c>
      <c r="EP88" s="43">
        <f t="shared" si="97"/>
        <v>0</v>
      </c>
      <c r="EQ88" s="43">
        <f t="shared" si="97"/>
        <v>0</v>
      </c>
      <c r="ER88" s="43">
        <f t="shared" si="97"/>
        <v>0</v>
      </c>
      <c r="ES88" s="43">
        <f t="shared" si="97"/>
        <v>0</v>
      </c>
      <c r="ET88" s="43">
        <f t="shared" si="97"/>
        <v>0</v>
      </c>
      <c r="EU88" s="476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3">
        <f t="shared" si="107"/>
        <v>0</v>
      </c>
      <c r="D89" s="23">
        <f t="shared" si="107"/>
        <v>0</v>
      </c>
      <c r="E89" s="23">
        <f t="shared" si="107"/>
        <v>0</v>
      </c>
      <c r="F89" s="23">
        <f t="shared" si="107"/>
        <v>0</v>
      </c>
      <c r="G89" s="23">
        <f t="shared" si="107"/>
        <v>0</v>
      </c>
      <c r="H89" s="23">
        <f t="shared" si="107"/>
        <v>0</v>
      </c>
      <c r="I89" s="23">
        <f t="shared" si="107"/>
        <v>0</v>
      </c>
      <c r="J89" s="23">
        <f t="shared" si="107"/>
        <v>0</v>
      </c>
      <c r="K89" s="23">
        <f t="shared" si="107"/>
        <v>0</v>
      </c>
      <c r="L89" s="23">
        <f t="shared" si="107"/>
        <v>0</v>
      </c>
      <c r="M89" s="23">
        <f t="shared" si="108"/>
        <v>0</v>
      </c>
      <c r="N89" s="23">
        <f t="shared" si="108"/>
        <v>0</v>
      </c>
      <c r="O89" s="23">
        <f t="shared" si="108"/>
        <v>0</v>
      </c>
      <c r="P89" s="23">
        <f t="shared" si="108"/>
        <v>0</v>
      </c>
      <c r="Q89" s="23">
        <f t="shared" si="108"/>
        <v>0</v>
      </c>
      <c r="R89" s="23">
        <f t="shared" si="108"/>
        <v>0</v>
      </c>
      <c r="S89" s="23">
        <f t="shared" si="108"/>
        <v>0</v>
      </c>
      <c r="T89" s="23">
        <f t="shared" si="108"/>
        <v>0</v>
      </c>
      <c r="U89" s="23">
        <f t="shared" si="108"/>
        <v>0</v>
      </c>
      <c r="V89" s="23">
        <f t="shared" si="108"/>
        <v>0</v>
      </c>
      <c r="W89" s="23">
        <f t="shared" si="108"/>
        <v>0</v>
      </c>
      <c r="X89" s="23">
        <f t="shared" si="108"/>
        <v>0</v>
      </c>
      <c r="Y89" s="23">
        <f t="shared" si="108"/>
        <v>0</v>
      </c>
      <c r="Z89" s="476"/>
      <c r="AA89" t="str">
        <f t="shared" si="64"/>
        <v>PSAT Rest</v>
      </c>
      <c r="AB89" s="23">
        <f>IF(ISNUMBER(SEARCH("P",AB$4)),24,0)</f>
        <v>0</v>
      </c>
      <c r="AC89" s="23">
        <f t="shared" ref="AC89:AX89" si="110">IF(ISNUMBER(SEARCH("P",AC$4)),24,0)</f>
        <v>0</v>
      </c>
      <c r="AD89" s="23">
        <f t="shared" si="110"/>
        <v>0</v>
      </c>
      <c r="AE89" s="23">
        <f t="shared" si="110"/>
        <v>0</v>
      </c>
      <c r="AF89" s="23">
        <f t="shared" si="110"/>
        <v>0</v>
      </c>
      <c r="AG89" s="23">
        <f t="shared" si="110"/>
        <v>0</v>
      </c>
      <c r="AH89" s="23">
        <f t="shared" si="110"/>
        <v>0</v>
      </c>
      <c r="AI89" s="23">
        <f t="shared" si="110"/>
        <v>0</v>
      </c>
      <c r="AJ89" s="23">
        <f t="shared" si="110"/>
        <v>0</v>
      </c>
      <c r="AK89" s="23">
        <f t="shared" si="110"/>
        <v>0</v>
      </c>
      <c r="AL89" s="23">
        <f t="shared" si="110"/>
        <v>0</v>
      </c>
      <c r="AM89" s="23">
        <f t="shared" si="110"/>
        <v>0</v>
      </c>
      <c r="AN89" s="23">
        <f t="shared" si="110"/>
        <v>0</v>
      </c>
      <c r="AO89" s="23">
        <f t="shared" si="110"/>
        <v>0</v>
      </c>
      <c r="AP89" s="23">
        <f t="shared" si="110"/>
        <v>0</v>
      </c>
      <c r="AQ89" s="23">
        <f t="shared" si="110"/>
        <v>0</v>
      </c>
      <c r="AR89" s="23">
        <f t="shared" si="110"/>
        <v>0</v>
      </c>
      <c r="AS89" s="23">
        <f t="shared" si="110"/>
        <v>0</v>
      </c>
      <c r="AT89" s="23">
        <f t="shared" si="110"/>
        <v>0</v>
      </c>
      <c r="AU89" s="23">
        <f t="shared" si="110"/>
        <v>0</v>
      </c>
      <c r="AV89" s="23">
        <f t="shared" si="110"/>
        <v>0</v>
      </c>
      <c r="AW89" s="23">
        <f t="shared" si="110"/>
        <v>0</v>
      </c>
      <c r="AX89" s="23">
        <f t="shared" si="110"/>
        <v>0</v>
      </c>
      <c r="AY89" s="476"/>
      <c r="AZ89" t="str">
        <f t="shared" ref="AZ89:AZ152" si="111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76"/>
      <c r="BY89" t="str">
        <f t="shared" ref="BY89:BY152" si="112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76"/>
      <c r="CX89" t="str">
        <f t="shared" ref="CX89:CX152" si="113">CX13</f>
        <v>Calculator Dependence</v>
      </c>
      <c r="CY89" s="23">
        <f t="shared" ref="CY89:CY152" si="114">BA89+BZ89</f>
        <v>0</v>
      </c>
      <c r="CZ89" s="23">
        <f t="shared" ref="CZ89:CZ152" si="115">BB89+CA89</f>
        <v>0</v>
      </c>
      <c r="DA89" s="23">
        <f t="shared" ref="DA89:DA152" si="116">BC89+CB89</f>
        <v>0</v>
      </c>
      <c r="DB89" s="23">
        <f t="shared" ref="DB89:DB152" si="117">BD89+CC89</f>
        <v>0</v>
      </c>
      <c r="DC89" s="23">
        <f t="shared" ref="DC89:DC152" si="118">BE89+CD89</f>
        <v>0</v>
      </c>
      <c r="DD89" s="23">
        <f t="shared" ref="DD89:DD152" si="119">BF89+CE89</f>
        <v>0</v>
      </c>
      <c r="DE89" s="23">
        <f t="shared" ref="DE89:DE152" si="120">BG89+CF89</f>
        <v>0</v>
      </c>
      <c r="DF89" s="23">
        <f t="shared" ref="DF89:DF152" si="121">BH89+CG89</f>
        <v>0</v>
      </c>
      <c r="DG89" s="23">
        <f t="shared" ref="DG89:DG152" si="122">BI89+CH89</f>
        <v>0</v>
      </c>
      <c r="DH89" s="23">
        <f t="shared" ref="DH89:DH152" si="123">BJ89+CI89</f>
        <v>0</v>
      </c>
      <c r="DI89" s="23">
        <f t="shared" ref="DI89:DI152" si="124">BK89+CJ89</f>
        <v>0</v>
      </c>
      <c r="DJ89" s="23">
        <f t="shared" ref="DJ89:DJ152" si="125">BL89+CK89</f>
        <v>0</v>
      </c>
      <c r="DK89" s="23">
        <f t="shared" ref="DK89:DK152" si="126">BM89+CL89</f>
        <v>0</v>
      </c>
      <c r="DL89" s="23">
        <f t="shared" ref="DL89:DL152" si="127">BN89+CM89</f>
        <v>0</v>
      </c>
      <c r="DM89" s="23">
        <f t="shared" ref="DM89:DM152" si="128">BO89+CN89</f>
        <v>0</v>
      </c>
      <c r="DN89" s="23">
        <f t="shared" ref="DN89:DN152" si="129">BP89+CO89</f>
        <v>0</v>
      </c>
      <c r="DO89" s="23">
        <f t="shared" ref="DO89:DO152" si="130">BQ89+CP89</f>
        <v>0</v>
      </c>
      <c r="DP89" s="23">
        <f t="shared" ref="DP89:DP152" si="131">BR89+CQ89</f>
        <v>0</v>
      </c>
      <c r="DQ89" s="23">
        <f t="shared" ref="DQ89:DQ152" si="132">BS89+CR89</f>
        <v>0</v>
      </c>
      <c r="DR89" s="23">
        <f t="shared" ref="DR89:DR152" si="133">BT89+CS89</f>
        <v>0</v>
      </c>
      <c r="DS89" s="23">
        <f t="shared" ref="DS89:DS152" si="134">BU89+CT89</f>
        <v>0</v>
      </c>
      <c r="DT89" s="23">
        <f t="shared" ref="DT89:DT152" si="135">BV89+CU89</f>
        <v>0</v>
      </c>
      <c r="DU89" s="23">
        <f t="shared" ref="DU89:DU152" si="136">BW89+CV89</f>
        <v>0</v>
      </c>
      <c r="DV89" s="476"/>
      <c r="DW89" s="2" t="str">
        <f t="shared" si="70"/>
        <v>FIGHTING SCIENTISTS</v>
      </c>
      <c r="DX89" s="43">
        <f t="shared" si="68"/>
        <v>0</v>
      </c>
      <c r="DY89" s="43">
        <f t="shared" si="97"/>
        <v>0</v>
      </c>
      <c r="DZ89" s="43">
        <f t="shared" si="97"/>
        <v>0</v>
      </c>
      <c r="EA89" s="43">
        <f t="shared" si="97"/>
        <v>0</v>
      </c>
      <c r="EB89" s="43">
        <f t="shared" si="97"/>
        <v>0</v>
      </c>
      <c r="EC89" s="43">
        <f t="shared" si="97"/>
        <v>0</v>
      </c>
      <c r="ED89" s="43">
        <f t="shared" si="97"/>
        <v>0</v>
      </c>
      <c r="EE89" s="43">
        <f t="shared" si="97"/>
        <v>0</v>
      </c>
      <c r="EF89" s="43">
        <f t="shared" si="97"/>
        <v>0</v>
      </c>
      <c r="EG89" s="43">
        <f t="shared" si="97"/>
        <v>0</v>
      </c>
      <c r="EH89" s="43">
        <f t="shared" si="97"/>
        <v>0</v>
      </c>
      <c r="EI89" s="43">
        <f t="shared" si="97"/>
        <v>0</v>
      </c>
      <c r="EJ89" s="43">
        <f t="shared" si="97"/>
        <v>0</v>
      </c>
      <c r="EK89" s="43">
        <f t="shared" si="97"/>
        <v>0</v>
      </c>
      <c r="EL89" s="43">
        <f t="shared" si="97"/>
        <v>0</v>
      </c>
      <c r="EM89" s="43">
        <f t="shared" si="97"/>
        <v>0</v>
      </c>
      <c r="EN89" s="43">
        <f t="shared" si="97"/>
        <v>0</v>
      </c>
      <c r="EO89" s="43">
        <f t="shared" si="97"/>
        <v>0</v>
      </c>
      <c r="EP89" s="43">
        <f t="shared" si="97"/>
        <v>0</v>
      </c>
      <c r="EQ89" s="43">
        <f t="shared" si="97"/>
        <v>0</v>
      </c>
      <c r="ER89" s="43">
        <f t="shared" si="97"/>
        <v>0</v>
      </c>
      <c r="ES89" s="43">
        <f t="shared" si="97"/>
        <v>0</v>
      </c>
      <c r="ET89" s="43">
        <f t="shared" si="97"/>
        <v>0</v>
      </c>
      <c r="EU89" s="476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3">
        <f t="shared" ref="C90:Y90" si="137">IF(ISNUMBER(SEARCH("A",C$4)),20,0)</f>
        <v>0</v>
      </c>
      <c r="D90" s="23">
        <f t="shared" si="137"/>
        <v>0</v>
      </c>
      <c r="E90" s="23">
        <f t="shared" si="137"/>
        <v>0</v>
      </c>
      <c r="F90" s="23">
        <f t="shared" si="137"/>
        <v>0</v>
      </c>
      <c r="G90" s="23">
        <f t="shared" si="137"/>
        <v>0</v>
      </c>
      <c r="H90" s="23">
        <f t="shared" si="137"/>
        <v>0</v>
      </c>
      <c r="I90" s="23">
        <f t="shared" si="137"/>
        <v>0</v>
      </c>
      <c r="J90" s="23">
        <f t="shared" si="137"/>
        <v>0</v>
      </c>
      <c r="K90" s="23">
        <f t="shared" si="137"/>
        <v>0</v>
      </c>
      <c r="L90" s="23">
        <f t="shared" si="137"/>
        <v>0</v>
      </c>
      <c r="M90" s="23">
        <f t="shared" si="137"/>
        <v>0</v>
      </c>
      <c r="N90" s="23">
        <f t="shared" si="137"/>
        <v>0</v>
      </c>
      <c r="O90" s="23">
        <f t="shared" si="137"/>
        <v>0</v>
      </c>
      <c r="P90" s="23">
        <f t="shared" si="137"/>
        <v>0</v>
      </c>
      <c r="Q90" s="23">
        <f t="shared" si="137"/>
        <v>0</v>
      </c>
      <c r="R90" s="23">
        <f t="shared" si="137"/>
        <v>0</v>
      </c>
      <c r="S90" s="23">
        <f t="shared" si="137"/>
        <v>0</v>
      </c>
      <c r="T90" s="23">
        <f t="shared" si="137"/>
        <v>0</v>
      </c>
      <c r="U90" s="23">
        <f t="shared" si="137"/>
        <v>0</v>
      </c>
      <c r="V90" s="23">
        <f t="shared" si="137"/>
        <v>0</v>
      </c>
      <c r="W90" s="23">
        <f t="shared" si="137"/>
        <v>0</v>
      </c>
      <c r="X90" s="23">
        <f t="shared" si="137"/>
        <v>0</v>
      </c>
      <c r="Y90" s="23">
        <f t="shared" si="137"/>
        <v>0</v>
      </c>
      <c r="Z90" s="476"/>
      <c r="AA90" t="str">
        <f t="shared" si="64"/>
        <v>ACT First 10</v>
      </c>
      <c r="AB90" s="23">
        <f>IF(ISNUMBER(SEARCH("A",AB$4)),10,0)</f>
        <v>0</v>
      </c>
      <c r="AC90" s="23">
        <f t="shared" ref="AC90:AX91" si="138">IF(ISNUMBER(SEARCH("A",AC$4)),10,0)</f>
        <v>0</v>
      </c>
      <c r="AD90" s="23">
        <f t="shared" si="138"/>
        <v>0</v>
      </c>
      <c r="AE90" s="23">
        <f t="shared" si="138"/>
        <v>0</v>
      </c>
      <c r="AF90" s="23">
        <f t="shared" si="138"/>
        <v>0</v>
      </c>
      <c r="AG90" s="23">
        <f t="shared" si="138"/>
        <v>0</v>
      </c>
      <c r="AH90" s="23">
        <f t="shared" si="138"/>
        <v>0</v>
      </c>
      <c r="AI90" s="23">
        <f t="shared" si="138"/>
        <v>0</v>
      </c>
      <c r="AJ90" s="23">
        <f t="shared" si="138"/>
        <v>0</v>
      </c>
      <c r="AK90" s="23">
        <f t="shared" si="138"/>
        <v>0</v>
      </c>
      <c r="AL90" s="23">
        <f t="shared" si="138"/>
        <v>0</v>
      </c>
      <c r="AM90" s="23">
        <f t="shared" si="138"/>
        <v>0</v>
      </c>
      <c r="AN90" s="23">
        <f t="shared" si="138"/>
        <v>0</v>
      </c>
      <c r="AO90" s="23">
        <f t="shared" si="138"/>
        <v>0</v>
      </c>
      <c r="AP90" s="23">
        <f t="shared" si="138"/>
        <v>0</v>
      </c>
      <c r="AQ90" s="23">
        <f t="shared" si="138"/>
        <v>0</v>
      </c>
      <c r="AR90" s="23">
        <f t="shared" si="138"/>
        <v>0</v>
      </c>
      <c r="AS90" s="23">
        <f t="shared" si="138"/>
        <v>0</v>
      </c>
      <c r="AT90" s="23">
        <f t="shared" si="138"/>
        <v>0</v>
      </c>
      <c r="AU90" s="23">
        <f t="shared" si="138"/>
        <v>0</v>
      </c>
      <c r="AV90" s="23">
        <f t="shared" si="138"/>
        <v>0</v>
      </c>
      <c r="AW90" s="23">
        <f t="shared" si="138"/>
        <v>0</v>
      </c>
      <c r="AX90" s="23">
        <f t="shared" si="138"/>
        <v>0</v>
      </c>
      <c r="AY90" s="476"/>
      <c r="AZ90" t="str">
        <f t="shared" si="111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76"/>
      <c r="BY90" t="str">
        <f t="shared" si="112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76"/>
      <c r="CX90" t="str">
        <f t="shared" si="113"/>
        <v>Word Problem</v>
      </c>
      <c r="CY90" s="23">
        <f t="shared" si="114"/>
        <v>0</v>
      </c>
      <c r="CZ90" s="23">
        <f t="shared" si="115"/>
        <v>0</v>
      </c>
      <c r="DA90" s="23">
        <f t="shared" si="116"/>
        <v>0</v>
      </c>
      <c r="DB90" s="23">
        <f t="shared" si="117"/>
        <v>0</v>
      </c>
      <c r="DC90" s="23">
        <f t="shared" si="118"/>
        <v>0</v>
      </c>
      <c r="DD90" s="23">
        <f t="shared" si="119"/>
        <v>0</v>
      </c>
      <c r="DE90" s="23">
        <f t="shared" si="120"/>
        <v>0</v>
      </c>
      <c r="DF90" s="23">
        <f t="shared" si="121"/>
        <v>0</v>
      </c>
      <c r="DG90" s="23">
        <f t="shared" si="122"/>
        <v>0</v>
      </c>
      <c r="DH90" s="23">
        <f t="shared" si="123"/>
        <v>0</v>
      </c>
      <c r="DI90" s="23">
        <f t="shared" si="124"/>
        <v>0</v>
      </c>
      <c r="DJ90" s="23">
        <f t="shared" si="125"/>
        <v>0</v>
      </c>
      <c r="DK90" s="23">
        <f t="shared" si="126"/>
        <v>0</v>
      </c>
      <c r="DL90" s="23">
        <f t="shared" si="127"/>
        <v>0</v>
      </c>
      <c r="DM90" s="23">
        <f t="shared" si="128"/>
        <v>0</v>
      </c>
      <c r="DN90" s="23">
        <f t="shared" si="129"/>
        <v>0</v>
      </c>
      <c r="DO90" s="23">
        <f t="shared" si="130"/>
        <v>0</v>
      </c>
      <c r="DP90" s="23">
        <f t="shared" si="131"/>
        <v>0</v>
      </c>
      <c r="DQ90" s="23">
        <f t="shared" si="132"/>
        <v>0</v>
      </c>
      <c r="DR90" s="23">
        <f t="shared" si="133"/>
        <v>0</v>
      </c>
      <c r="DS90" s="23">
        <f t="shared" si="134"/>
        <v>0</v>
      </c>
      <c r="DT90" s="23">
        <f t="shared" si="135"/>
        <v>0</v>
      </c>
      <c r="DU90" s="23">
        <f t="shared" si="136"/>
        <v>0</v>
      </c>
      <c r="DW90" s="2" t="str">
        <f t="shared" si="70"/>
        <v>Understanding Viewpoint</v>
      </c>
      <c r="DX90" s="43">
        <f t="shared" si="68"/>
        <v>0</v>
      </c>
      <c r="DY90" s="43">
        <f t="shared" si="97"/>
        <v>0</v>
      </c>
      <c r="DZ90" s="43">
        <f t="shared" si="97"/>
        <v>0</v>
      </c>
      <c r="EA90" s="43">
        <f t="shared" si="97"/>
        <v>0</v>
      </c>
      <c r="EB90" s="43">
        <f t="shared" si="97"/>
        <v>0</v>
      </c>
      <c r="EC90" s="43">
        <f t="shared" si="97"/>
        <v>0</v>
      </c>
      <c r="ED90" s="43">
        <f t="shared" si="97"/>
        <v>0</v>
      </c>
      <c r="EE90" s="43">
        <f t="shared" si="97"/>
        <v>0</v>
      </c>
      <c r="EF90" s="43">
        <f t="shared" si="97"/>
        <v>0</v>
      </c>
      <c r="EG90" s="43">
        <f t="shared" si="97"/>
        <v>0</v>
      </c>
      <c r="EH90" s="43">
        <f t="shared" si="97"/>
        <v>0</v>
      </c>
      <c r="EI90" s="43">
        <f t="shared" si="97"/>
        <v>0</v>
      </c>
      <c r="EJ90" s="43">
        <f t="shared" si="97"/>
        <v>0</v>
      </c>
      <c r="EK90" s="43">
        <f t="shared" si="97"/>
        <v>0</v>
      </c>
      <c r="EL90" s="43">
        <f t="shared" si="97"/>
        <v>0</v>
      </c>
      <c r="EM90" s="43">
        <f t="shared" si="97"/>
        <v>0</v>
      </c>
      <c r="EN90" s="43">
        <f t="shared" si="97"/>
        <v>0</v>
      </c>
      <c r="EO90" s="43">
        <f t="shared" si="97"/>
        <v>0</v>
      </c>
      <c r="EP90" s="43">
        <f t="shared" si="97"/>
        <v>0</v>
      </c>
      <c r="EQ90" s="43">
        <f t="shared" si="97"/>
        <v>0</v>
      </c>
      <c r="ER90" s="43">
        <f t="shared" si="97"/>
        <v>0</v>
      </c>
      <c r="ES90" s="43">
        <f t="shared" si="97"/>
        <v>0</v>
      </c>
      <c r="ET90" s="43">
        <f t="shared" si="97"/>
        <v>0</v>
      </c>
      <c r="EU90" s="476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28">
        <v>1</v>
      </c>
      <c r="D91" s="28">
        <v>2</v>
      </c>
      <c r="E91" s="28">
        <v>3</v>
      </c>
      <c r="F91" s="28">
        <v>4</v>
      </c>
      <c r="G91" s="28">
        <v>5</v>
      </c>
      <c r="H91" s="28">
        <v>6</v>
      </c>
      <c r="I91" s="28">
        <v>7</v>
      </c>
      <c r="J91" s="28">
        <v>8</v>
      </c>
      <c r="K91" s="28">
        <v>9</v>
      </c>
      <c r="L91" s="28">
        <v>10</v>
      </c>
      <c r="M91" s="28">
        <v>11</v>
      </c>
      <c r="N91" s="28">
        <v>12</v>
      </c>
      <c r="O91" s="28">
        <v>13</v>
      </c>
      <c r="P91" s="28">
        <v>14</v>
      </c>
      <c r="Q91" s="28">
        <v>15</v>
      </c>
      <c r="R91" s="28">
        <v>16</v>
      </c>
      <c r="S91" s="28">
        <v>17</v>
      </c>
      <c r="T91" s="28">
        <v>18</v>
      </c>
      <c r="U91" s="28">
        <v>19</v>
      </c>
      <c r="V91" s="28">
        <v>20</v>
      </c>
      <c r="W91" s="28">
        <v>21</v>
      </c>
      <c r="X91" s="28">
        <v>22</v>
      </c>
      <c r="Y91" s="28">
        <v>23</v>
      </c>
      <c r="Z91" s="476"/>
      <c r="AA91" t="str">
        <f t="shared" si="64"/>
        <v>ACT Last 10</v>
      </c>
      <c r="AB91" s="23">
        <f>IF(ISNUMBER(SEARCH("A",AB$4)),10,0)</f>
        <v>0</v>
      </c>
      <c r="AC91" s="23">
        <f t="shared" si="138"/>
        <v>0</v>
      </c>
      <c r="AD91" s="23">
        <f t="shared" si="138"/>
        <v>0</v>
      </c>
      <c r="AE91" s="23">
        <f t="shared" si="138"/>
        <v>0</v>
      </c>
      <c r="AF91" s="23">
        <f t="shared" si="138"/>
        <v>0</v>
      </c>
      <c r="AG91" s="23">
        <f t="shared" si="138"/>
        <v>0</v>
      </c>
      <c r="AH91" s="23">
        <f t="shared" si="138"/>
        <v>0</v>
      </c>
      <c r="AI91" s="23">
        <f t="shared" si="138"/>
        <v>0</v>
      </c>
      <c r="AJ91" s="23">
        <f t="shared" si="138"/>
        <v>0</v>
      </c>
      <c r="AK91" s="23">
        <f t="shared" si="138"/>
        <v>0</v>
      </c>
      <c r="AL91" s="23">
        <f t="shared" si="138"/>
        <v>0</v>
      </c>
      <c r="AM91" s="23">
        <f t="shared" si="138"/>
        <v>0</v>
      </c>
      <c r="AN91" s="23">
        <f t="shared" si="138"/>
        <v>0</v>
      </c>
      <c r="AO91" s="23">
        <f t="shared" si="138"/>
        <v>0</v>
      </c>
      <c r="AP91" s="23">
        <f t="shared" si="138"/>
        <v>0</v>
      </c>
      <c r="AQ91" s="23">
        <f t="shared" si="138"/>
        <v>0</v>
      </c>
      <c r="AR91" s="23">
        <f t="shared" si="138"/>
        <v>0</v>
      </c>
      <c r="AS91" s="23">
        <f t="shared" si="138"/>
        <v>0</v>
      </c>
      <c r="AT91" s="23">
        <f t="shared" si="138"/>
        <v>0</v>
      </c>
      <c r="AU91" s="23">
        <f t="shared" si="138"/>
        <v>0</v>
      </c>
      <c r="AV91" s="23">
        <f t="shared" si="138"/>
        <v>0</v>
      </c>
      <c r="AW91" s="23">
        <f t="shared" si="138"/>
        <v>0</v>
      </c>
      <c r="AX91" s="23">
        <f t="shared" si="138"/>
        <v>0</v>
      </c>
      <c r="AZ91" t="str">
        <f t="shared" si="111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76"/>
      <c r="BY91" t="str">
        <f t="shared" si="112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76"/>
      <c r="CX91" t="str">
        <f t="shared" si="113"/>
        <v>All Variables</v>
      </c>
      <c r="CY91" s="23">
        <f t="shared" si="114"/>
        <v>0</v>
      </c>
      <c r="CZ91" s="23">
        <f t="shared" si="115"/>
        <v>0</v>
      </c>
      <c r="DA91" s="23">
        <f t="shared" si="116"/>
        <v>0</v>
      </c>
      <c r="DB91" s="23">
        <f t="shared" si="117"/>
        <v>0</v>
      </c>
      <c r="DC91" s="23">
        <f t="shared" si="118"/>
        <v>0</v>
      </c>
      <c r="DD91" s="23">
        <f t="shared" si="119"/>
        <v>0</v>
      </c>
      <c r="DE91" s="23">
        <f t="shared" si="120"/>
        <v>0</v>
      </c>
      <c r="DF91" s="23">
        <f t="shared" si="121"/>
        <v>0</v>
      </c>
      <c r="DG91" s="23">
        <f t="shared" si="122"/>
        <v>0</v>
      </c>
      <c r="DH91" s="23">
        <f t="shared" si="123"/>
        <v>0</v>
      </c>
      <c r="DI91" s="23">
        <f t="shared" si="124"/>
        <v>0</v>
      </c>
      <c r="DJ91" s="23">
        <f t="shared" si="125"/>
        <v>0</v>
      </c>
      <c r="DK91" s="23">
        <f t="shared" si="126"/>
        <v>0</v>
      </c>
      <c r="DL91" s="23">
        <f t="shared" si="127"/>
        <v>0</v>
      </c>
      <c r="DM91" s="23">
        <f t="shared" si="128"/>
        <v>0</v>
      </c>
      <c r="DN91" s="23">
        <f t="shared" si="129"/>
        <v>0</v>
      </c>
      <c r="DO91" s="23">
        <f t="shared" si="130"/>
        <v>0</v>
      </c>
      <c r="DP91" s="23">
        <f t="shared" si="131"/>
        <v>0</v>
      </c>
      <c r="DQ91" s="23">
        <f t="shared" si="132"/>
        <v>0</v>
      </c>
      <c r="DR91" s="23">
        <f t="shared" si="133"/>
        <v>0</v>
      </c>
      <c r="DS91" s="23">
        <f t="shared" si="134"/>
        <v>0</v>
      </c>
      <c r="DT91" s="23">
        <f t="shared" si="135"/>
        <v>0</v>
      </c>
      <c r="DU91" s="23">
        <f t="shared" si="136"/>
        <v>0</v>
      </c>
      <c r="DV91" s="476" t="s">
        <v>282</v>
      </c>
      <c r="DW91" s="2" t="str">
        <f t="shared" si="70"/>
        <v>Comparing Viewpoints</v>
      </c>
      <c r="DX91" s="43">
        <f t="shared" si="68"/>
        <v>0</v>
      </c>
      <c r="DY91" s="43">
        <f t="shared" si="97"/>
        <v>0</v>
      </c>
      <c r="DZ91" s="43">
        <f t="shared" si="97"/>
        <v>0</v>
      </c>
      <c r="EA91" s="43">
        <f t="shared" si="97"/>
        <v>0</v>
      </c>
      <c r="EB91" s="43">
        <f t="shared" si="97"/>
        <v>0</v>
      </c>
      <c r="EC91" s="43">
        <f t="shared" si="97"/>
        <v>0</v>
      </c>
      <c r="ED91" s="43">
        <f t="shared" si="97"/>
        <v>0</v>
      </c>
      <c r="EE91" s="43">
        <f t="shared" si="97"/>
        <v>0</v>
      </c>
      <c r="EF91" s="43">
        <f t="shared" si="97"/>
        <v>0</v>
      </c>
      <c r="EG91" s="43">
        <f t="shared" si="97"/>
        <v>0</v>
      </c>
      <c r="EH91" s="43">
        <f t="shared" si="97"/>
        <v>0</v>
      </c>
      <c r="EI91" s="43">
        <f t="shared" si="97"/>
        <v>0</v>
      </c>
      <c r="EJ91" s="43">
        <f t="shared" si="97"/>
        <v>0</v>
      </c>
      <c r="EK91" s="43">
        <f t="shared" si="97"/>
        <v>0</v>
      </c>
      <c r="EL91" s="43">
        <f t="shared" si="97"/>
        <v>0</v>
      </c>
      <c r="EM91" s="43">
        <f t="shared" si="97"/>
        <v>0</v>
      </c>
      <c r="EN91" s="43">
        <f t="shared" si="97"/>
        <v>0</v>
      </c>
      <c r="EO91" s="43">
        <f t="shared" si="97"/>
        <v>0</v>
      </c>
      <c r="EP91" s="43">
        <f t="shared" si="97"/>
        <v>0</v>
      </c>
      <c r="EQ91" s="43">
        <f t="shared" si="97"/>
        <v>0</v>
      </c>
      <c r="ER91" s="43">
        <f t="shared" ref="DY91:ET94" si="139">ER35*ER$2</f>
        <v>0</v>
      </c>
      <c r="ES91" s="43">
        <f t="shared" si="139"/>
        <v>0</v>
      </c>
      <c r="ET91" s="43">
        <f t="shared" si="139"/>
        <v>0</v>
      </c>
      <c r="EU91" s="476"/>
      <c r="FB91" s="66"/>
      <c r="FC91" s="66"/>
      <c r="FD91" s="66"/>
      <c r="FE91" s="68"/>
      <c r="FF91" s="69"/>
      <c r="FG91" s="18"/>
    </row>
    <row r="92" spans="2:163" x14ac:dyDescent="0.45">
      <c r="B92" t="str">
        <f t="shared" ref="B92:B121" si="140">B12</f>
        <v>SAT Passage 1</v>
      </c>
      <c r="C92" s="43">
        <f t="shared" ref="C92:Y92" si="141">C12*C$2</f>
        <v>0</v>
      </c>
      <c r="D92" s="43">
        <f t="shared" si="141"/>
        <v>0</v>
      </c>
      <c r="E92" s="43">
        <f t="shared" si="141"/>
        <v>0</v>
      </c>
      <c r="F92" s="43">
        <f t="shared" si="141"/>
        <v>0</v>
      </c>
      <c r="G92" s="43">
        <f t="shared" si="141"/>
        <v>0</v>
      </c>
      <c r="H92" s="43">
        <f t="shared" si="141"/>
        <v>0</v>
      </c>
      <c r="I92" s="43">
        <f t="shared" si="141"/>
        <v>0</v>
      </c>
      <c r="J92" s="43">
        <f t="shared" si="141"/>
        <v>0</v>
      </c>
      <c r="K92" s="43">
        <f t="shared" si="141"/>
        <v>0</v>
      </c>
      <c r="L92" s="43">
        <f t="shared" si="141"/>
        <v>0</v>
      </c>
      <c r="M92" s="43">
        <f t="shared" si="141"/>
        <v>0</v>
      </c>
      <c r="N92" s="43">
        <f t="shared" si="141"/>
        <v>0</v>
      </c>
      <c r="O92" s="43">
        <f t="shared" si="141"/>
        <v>0</v>
      </c>
      <c r="P92" s="43">
        <f t="shared" si="141"/>
        <v>0</v>
      </c>
      <c r="Q92" s="43">
        <f t="shared" si="141"/>
        <v>0</v>
      </c>
      <c r="R92" s="43">
        <f t="shared" si="141"/>
        <v>0</v>
      </c>
      <c r="S92" s="43">
        <f t="shared" si="141"/>
        <v>0</v>
      </c>
      <c r="T92" s="43">
        <f t="shared" si="141"/>
        <v>0</v>
      </c>
      <c r="U92" s="43">
        <f t="shared" si="141"/>
        <v>0</v>
      </c>
      <c r="V92" s="43">
        <f t="shared" si="141"/>
        <v>0</v>
      </c>
      <c r="W92" s="43">
        <f t="shared" si="141"/>
        <v>0</v>
      </c>
      <c r="X92" s="43">
        <f t="shared" si="141"/>
        <v>0</v>
      </c>
      <c r="Y92" s="43">
        <f t="shared" si="141"/>
        <v>0</v>
      </c>
      <c r="Z92" s="112"/>
      <c r="AA92" t="str">
        <f t="shared" si="64"/>
        <v>ACT Rest</v>
      </c>
      <c r="AB92" s="23">
        <f>IF(ISNUMBER(SEARCH("A",AB$4)),55,0)</f>
        <v>0</v>
      </c>
      <c r="AC92" s="23">
        <f t="shared" ref="AC92:AX92" si="142">IF(ISNUMBER(SEARCH("A",AC$4)),55,0)</f>
        <v>0</v>
      </c>
      <c r="AD92" s="23">
        <f t="shared" si="142"/>
        <v>0</v>
      </c>
      <c r="AE92" s="23">
        <f t="shared" si="142"/>
        <v>0</v>
      </c>
      <c r="AF92" s="23">
        <f t="shared" si="142"/>
        <v>0</v>
      </c>
      <c r="AG92" s="23">
        <f t="shared" si="142"/>
        <v>0</v>
      </c>
      <c r="AH92" s="23">
        <f t="shared" si="142"/>
        <v>0</v>
      </c>
      <c r="AI92" s="23">
        <f t="shared" si="142"/>
        <v>0</v>
      </c>
      <c r="AJ92" s="23">
        <f t="shared" si="142"/>
        <v>0</v>
      </c>
      <c r="AK92" s="23">
        <f t="shared" si="142"/>
        <v>0</v>
      </c>
      <c r="AL92" s="23">
        <f t="shared" si="142"/>
        <v>0</v>
      </c>
      <c r="AM92" s="23">
        <f t="shared" si="142"/>
        <v>0</v>
      </c>
      <c r="AN92" s="23">
        <f t="shared" si="142"/>
        <v>0</v>
      </c>
      <c r="AO92" s="23">
        <f t="shared" si="142"/>
        <v>0</v>
      </c>
      <c r="AP92" s="23">
        <f t="shared" si="142"/>
        <v>0</v>
      </c>
      <c r="AQ92" s="23">
        <f t="shared" si="142"/>
        <v>0</v>
      </c>
      <c r="AR92" s="23">
        <f t="shared" si="142"/>
        <v>0</v>
      </c>
      <c r="AS92" s="23">
        <f t="shared" si="142"/>
        <v>0</v>
      </c>
      <c r="AT92" s="23">
        <f t="shared" si="142"/>
        <v>0</v>
      </c>
      <c r="AU92" s="23">
        <f t="shared" si="142"/>
        <v>0</v>
      </c>
      <c r="AV92" s="23">
        <f t="shared" si="142"/>
        <v>0</v>
      </c>
      <c r="AW92" s="23">
        <f t="shared" si="142"/>
        <v>0</v>
      </c>
      <c r="AX92" s="23">
        <f t="shared" si="142"/>
        <v>0</v>
      </c>
      <c r="AY92" s="476" t="s">
        <v>283</v>
      </c>
      <c r="AZ92" t="str">
        <f t="shared" si="111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76"/>
      <c r="BY92" t="str">
        <f t="shared" si="112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76"/>
      <c r="CX92" t="str">
        <f t="shared" si="113"/>
        <v>Chain of Questions</v>
      </c>
      <c r="CY92" s="23">
        <f t="shared" si="114"/>
        <v>0</v>
      </c>
      <c r="CZ92" s="23">
        <f t="shared" si="115"/>
        <v>0</v>
      </c>
      <c r="DA92" s="23">
        <f t="shared" si="116"/>
        <v>0</v>
      </c>
      <c r="DB92" s="23">
        <f t="shared" si="117"/>
        <v>0</v>
      </c>
      <c r="DC92" s="23">
        <f t="shared" si="118"/>
        <v>0</v>
      </c>
      <c r="DD92" s="23">
        <f t="shared" si="119"/>
        <v>0</v>
      </c>
      <c r="DE92" s="23">
        <f t="shared" si="120"/>
        <v>0</v>
      </c>
      <c r="DF92" s="23">
        <f t="shared" si="121"/>
        <v>0</v>
      </c>
      <c r="DG92" s="23">
        <f t="shared" si="122"/>
        <v>0</v>
      </c>
      <c r="DH92" s="23">
        <f t="shared" si="123"/>
        <v>0</v>
      </c>
      <c r="DI92" s="23">
        <f t="shared" si="124"/>
        <v>0</v>
      </c>
      <c r="DJ92" s="23">
        <f t="shared" si="125"/>
        <v>0</v>
      </c>
      <c r="DK92" s="23">
        <f t="shared" si="126"/>
        <v>0</v>
      </c>
      <c r="DL92" s="23">
        <f t="shared" si="127"/>
        <v>0</v>
      </c>
      <c r="DM92" s="23">
        <f t="shared" si="128"/>
        <v>0</v>
      </c>
      <c r="DN92" s="23">
        <f t="shared" si="129"/>
        <v>0</v>
      </c>
      <c r="DO92" s="23">
        <f t="shared" si="130"/>
        <v>0</v>
      </c>
      <c r="DP92" s="23">
        <f t="shared" si="131"/>
        <v>0</v>
      </c>
      <c r="DQ92" s="23">
        <f t="shared" si="132"/>
        <v>0</v>
      </c>
      <c r="DR92" s="23">
        <f t="shared" si="133"/>
        <v>0</v>
      </c>
      <c r="DS92" s="23">
        <f t="shared" si="134"/>
        <v>0</v>
      </c>
      <c r="DT92" s="23">
        <f t="shared" si="135"/>
        <v>0</v>
      </c>
      <c r="DU92" s="23">
        <f t="shared" si="136"/>
        <v>0</v>
      </c>
      <c r="DV92" s="476"/>
      <c r="DW92" s="2" t="str">
        <f t="shared" si="70"/>
        <v>ACT First 10</v>
      </c>
      <c r="DX92" s="43">
        <f t="shared" si="68"/>
        <v>0</v>
      </c>
      <c r="DY92" s="43">
        <f t="shared" si="139"/>
        <v>0</v>
      </c>
      <c r="DZ92" s="43">
        <f t="shared" si="139"/>
        <v>0</v>
      </c>
      <c r="EA92" s="43">
        <f t="shared" si="139"/>
        <v>0</v>
      </c>
      <c r="EB92" s="43">
        <f t="shared" si="139"/>
        <v>0</v>
      </c>
      <c r="EC92" s="43">
        <f t="shared" si="139"/>
        <v>0</v>
      </c>
      <c r="ED92" s="43">
        <f t="shared" si="139"/>
        <v>0</v>
      </c>
      <c r="EE92" s="43">
        <f t="shared" si="139"/>
        <v>0</v>
      </c>
      <c r="EF92" s="43">
        <f t="shared" si="139"/>
        <v>0</v>
      </c>
      <c r="EG92" s="43">
        <f t="shared" si="139"/>
        <v>0</v>
      </c>
      <c r="EH92" s="43">
        <f t="shared" si="139"/>
        <v>0</v>
      </c>
      <c r="EI92" s="43">
        <f t="shared" si="139"/>
        <v>0</v>
      </c>
      <c r="EJ92" s="43">
        <f t="shared" si="139"/>
        <v>0</v>
      </c>
      <c r="EK92" s="43">
        <f t="shared" si="139"/>
        <v>0</v>
      </c>
      <c r="EL92" s="43">
        <f t="shared" si="139"/>
        <v>0</v>
      </c>
      <c r="EM92" s="43">
        <f t="shared" si="139"/>
        <v>0</v>
      </c>
      <c r="EN92" s="43">
        <f t="shared" si="139"/>
        <v>0</v>
      </c>
      <c r="EO92" s="43">
        <f t="shared" si="139"/>
        <v>0</v>
      </c>
      <c r="EP92" s="43">
        <f t="shared" si="139"/>
        <v>0</v>
      </c>
      <c r="EQ92" s="43">
        <f t="shared" si="139"/>
        <v>0</v>
      </c>
      <c r="ER92" s="43">
        <f t="shared" si="139"/>
        <v>0</v>
      </c>
      <c r="ES92" s="43">
        <f t="shared" si="139"/>
        <v>0</v>
      </c>
      <c r="ET92" s="43">
        <f t="shared" si="139"/>
        <v>0</v>
      </c>
      <c r="EU92" s="476"/>
      <c r="FA92" s="16" t="s">
        <v>324</v>
      </c>
    </row>
    <row r="93" spans="2:163" x14ac:dyDescent="0.45">
      <c r="B93" t="str">
        <f t="shared" si="140"/>
        <v>SAT Passage 2</v>
      </c>
      <c r="C93" s="43">
        <f t="shared" ref="C93:Y93" si="143">C13*C$2</f>
        <v>0</v>
      </c>
      <c r="D93" s="43">
        <f t="shared" si="143"/>
        <v>0</v>
      </c>
      <c r="E93" s="43">
        <f t="shared" si="143"/>
        <v>0</v>
      </c>
      <c r="F93" s="43">
        <f t="shared" si="143"/>
        <v>0</v>
      </c>
      <c r="G93" s="43">
        <f t="shared" si="143"/>
        <v>0</v>
      </c>
      <c r="H93" s="43">
        <f t="shared" si="143"/>
        <v>0</v>
      </c>
      <c r="I93" s="43">
        <f t="shared" si="143"/>
        <v>0</v>
      </c>
      <c r="J93" s="43">
        <f t="shared" si="143"/>
        <v>0</v>
      </c>
      <c r="K93" s="43">
        <f t="shared" si="143"/>
        <v>0</v>
      </c>
      <c r="L93" s="43">
        <f t="shared" si="143"/>
        <v>0</v>
      </c>
      <c r="M93" s="43">
        <f t="shared" si="143"/>
        <v>0</v>
      </c>
      <c r="N93" s="43">
        <f t="shared" si="143"/>
        <v>0</v>
      </c>
      <c r="O93" s="43">
        <f t="shared" si="143"/>
        <v>0</v>
      </c>
      <c r="P93" s="43">
        <f t="shared" si="143"/>
        <v>0</v>
      </c>
      <c r="Q93" s="43">
        <f t="shared" si="143"/>
        <v>0</v>
      </c>
      <c r="R93" s="43">
        <f t="shared" si="143"/>
        <v>0</v>
      </c>
      <c r="S93" s="43">
        <f t="shared" si="143"/>
        <v>0</v>
      </c>
      <c r="T93" s="43">
        <f t="shared" si="143"/>
        <v>0</v>
      </c>
      <c r="U93" s="43">
        <f t="shared" si="143"/>
        <v>0</v>
      </c>
      <c r="V93" s="43">
        <f t="shared" si="143"/>
        <v>0</v>
      </c>
      <c r="W93" s="43">
        <f t="shared" si="143"/>
        <v>0</v>
      </c>
      <c r="X93" s="43">
        <f t="shared" si="143"/>
        <v>0</v>
      </c>
      <c r="Y93" s="43">
        <f t="shared" si="143"/>
        <v>0</v>
      </c>
      <c r="Z93" s="476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76"/>
      <c r="AZ93" t="str">
        <f t="shared" si="111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76"/>
      <c r="BY93" t="str">
        <f t="shared" si="112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76"/>
      <c r="CX93" t="str">
        <f t="shared" si="113"/>
        <v>Foundational Knowledge</v>
      </c>
      <c r="CY93" s="23">
        <f t="shared" si="114"/>
        <v>0</v>
      </c>
      <c r="CZ93" s="23">
        <f t="shared" si="115"/>
        <v>0</v>
      </c>
      <c r="DA93" s="23">
        <f t="shared" si="116"/>
        <v>0</v>
      </c>
      <c r="DB93" s="23">
        <f t="shared" si="117"/>
        <v>0</v>
      </c>
      <c r="DC93" s="23">
        <f t="shared" si="118"/>
        <v>0</v>
      </c>
      <c r="DD93" s="23">
        <f t="shared" si="119"/>
        <v>0</v>
      </c>
      <c r="DE93" s="23">
        <f t="shared" si="120"/>
        <v>0</v>
      </c>
      <c r="DF93" s="23">
        <f t="shared" si="121"/>
        <v>0</v>
      </c>
      <c r="DG93" s="23">
        <f t="shared" si="122"/>
        <v>0</v>
      </c>
      <c r="DH93" s="23">
        <f t="shared" si="123"/>
        <v>0</v>
      </c>
      <c r="DI93" s="23">
        <f t="shared" si="124"/>
        <v>0</v>
      </c>
      <c r="DJ93" s="23">
        <f t="shared" si="125"/>
        <v>0</v>
      </c>
      <c r="DK93" s="23">
        <f t="shared" si="126"/>
        <v>0</v>
      </c>
      <c r="DL93" s="23">
        <f t="shared" si="127"/>
        <v>0</v>
      </c>
      <c r="DM93" s="23">
        <f t="shared" si="128"/>
        <v>0</v>
      </c>
      <c r="DN93" s="23">
        <f t="shared" si="129"/>
        <v>0</v>
      </c>
      <c r="DO93" s="23">
        <f t="shared" si="130"/>
        <v>0</v>
      </c>
      <c r="DP93" s="23">
        <f t="shared" si="131"/>
        <v>0</v>
      </c>
      <c r="DQ93" s="23">
        <f t="shared" si="132"/>
        <v>0</v>
      </c>
      <c r="DR93" s="23">
        <f t="shared" si="133"/>
        <v>0</v>
      </c>
      <c r="DS93" s="23">
        <f t="shared" si="134"/>
        <v>0</v>
      </c>
      <c r="DT93" s="23">
        <f t="shared" si="135"/>
        <v>0</v>
      </c>
      <c r="DU93" s="23">
        <f t="shared" si="136"/>
        <v>0</v>
      </c>
      <c r="DV93" s="476"/>
      <c r="DW93" s="2" t="str">
        <f t="shared" si="70"/>
        <v>ACT Last 10</v>
      </c>
      <c r="DX93" s="43">
        <f t="shared" si="68"/>
        <v>0</v>
      </c>
      <c r="DY93" s="43">
        <f t="shared" si="139"/>
        <v>0</v>
      </c>
      <c r="DZ93" s="43">
        <f t="shared" si="139"/>
        <v>0</v>
      </c>
      <c r="EA93" s="43">
        <f t="shared" si="139"/>
        <v>0</v>
      </c>
      <c r="EB93" s="43">
        <f t="shared" si="139"/>
        <v>0</v>
      </c>
      <c r="EC93" s="43">
        <f t="shared" si="139"/>
        <v>0</v>
      </c>
      <c r="ED93" s="43">
        <f t="shared" si="139"/>
        <v>0</v>
      </c>
      <c r="EE93" s="43">
        <f t="shared" si="139"/>
        <v>0</v>
      </c>
      <c r="EF93" s="43">
        <f t="shared" si="139"/>
        <v>0</v>
      </c>
      <c r="EG93" s="43">
        <f t="shared" si="139"/>
        <v>0</v>
      </c>
      <c r="EH93" s="43">
        <f t="shared" si="139"/>
        <v>0</v>
      </c>
      <c r="EI93" s="43">
        <f t="shared" si="139"/>
        <v>0</v>
      </c>
      <c r="EJ93" s="43">
        <f t="shared" si="139"/>
        <v>0</v>
      </c>
      <c r="EK93" s="43">
        <f t="shared" si="139"/>
        <v>0</v>
      </c>
      <c r="EL93" s="43">
        <f t="shared" si="139"/>
        <v>0</v>
      </c>
      <c r="EM93" s="43">
        <f t="shared" si="139"/>
        <v>0</v>
      </c>
      <c r="EN93" s="43">
        <f t="shared" si="139"/>
        <v>0</v>
      </c>
      <c r="EO93" s="43">
        <f t="shared" si="139"/>
        <v>0</v>
      </c>
      <c r="EP93" s="43">
        <f t="shared" si="139"/>
        <v>0</v>
      </c>
      <c r="EQ93" s="43">
        <f t="shared" si="139"/>
        <v>0</v>
      </c>
      <c r="ER93" s="43">
        <f t="shared" si="139"/>
        <v>0</v>
      </c>
      <c r="ES93" s="43">
        <f t="shared" si="139"/>
        <v>0</v>
      </c>
      <c r="ET93" s="43">
        <f t="shared" si="139"/>
        <v>0</v>
      </c>
      <c r="EU93" s="476"/>
      <c r="FA93" s="473" t="str">
        <f>IF(INPUT!M4&lt;&gt;"",INDEX(EY3:EY25,MATCH(INPUT!M4,EX3:EX25,),0),"")</f>
        <v/>
      </c>
      <c r="FB93" s="474"/>
      <c r="FC93" s="474"/>
      <c r="FD93" s="474"/>
      <c r="FE93" s="474"/>
      <c r="FF93" s="474"/>
      <c r="FG93" s="475"/>
    </row>
    <row r="94" spans="2:163" x14ac:dyDescent="0.45">
      <c r="B94" t="str">
        <f t="shared" si="140"/>
        <v>SAT Passage 3</v>
      </c>
      <c r="C94" s="43">
        <f t="shared" ref="C94:Y94" si="144">C14*C$2</f>
        <v>0</v>
      </c>
      <c r="D94" s="43">
        <f t="shared" si="144"/>
        <v>0</v>
      </c>
      <c r="E94" s="43">
        <f t="shared" si="144"/>
        <v>0</v>
      </c>
      <c r="F94" s="43">
        <f t="shared" si="144"/>
        <v>0</v>
      </c>
      <c r="G94" s="43">
        <f t="shared" si="144"/>
        <v>0</v>
      </c>
      <c r="H94" s="43">
        <f t="shared" si="144"/>
        <v>0</v>
      </c>
      <c r="I94" s="43">
        <f t="shared" si="144"/>
        <v>0</v>
      </c>
      <c r="J94" s="43">
        <f t="shared" si="144"/>
        <v>0</v>
      </c>
      <c r="K94" s="43">
        <f t="shared" si="144"/>
        <v>0</v>
      </c>
      <c r="L94" s="43">
        <f t="shared" si="144"/>
        <v>0</v>
      </c>
      <c r="M94" s="43">
        <f t="shared" si="144"/>
        <v>0</v>
      </c>
      <c r="N94" s="43">
        <f t="shared" si="144"/>
        <v>0</v>
      </c>
      <c r="O94" s="43">
        <f t="shared" si="144"/>
        <v>0</v>
      </c>
      <c r="P94" s="43">
        <f t="shared" si="144"/>
        <v>0</v>
      </c>
      <c r="Q94" s="43">
        <f t="shared" si="144"/>
        <v>0</v>
      </c>
      <c r="R94" s="43">
        <f t="shared" si="144"/>
        <v>0</v>
      </c>
      <c r="S94" s="43">
        <f t="shared" si="144"/>
        <v>0</v>
      </c>
      <c r="T94" s="43">
        <f t="shared" si="144"/>
        <v>0</v>
      </c>
      <c r="U94" s="43">
        <f t="shared" si="144"/>
        <v>0</v>
      </c>
      <c r="V94" s="43">
        <f t="shared" si="144"/>
        <v>0</v>
      </c>
      <c r="W94" s="43">
        <f t="shared" si="144"/>
        <v>0</v>
      </c>
      <c r="X94" s="43">
        <f t="shared" si="144"/>
        <v>0</v>
      </c>
      <c r="Y94" s="43">
        <f t="shared" si="144"/>
        <v>0</v>
      </c>
      <c r="Z94" s="476"/>
      <c r="AA94" t="str">
        <f>AA12</f>
        <v>Grammar</v>
      </c>
      <c r="AB94" s="43">
        <f>AB12*AB$2</f>
        <v>0</v>
      </c>
      <c r="AC94" s="43">
        <f t="shared" ref="AC94:AX94" si="145">AC12*AC$2</f>
        <v>0</v>
      </c>
      <c r="AD94" s="43">
        <f t="shared" si="145"/>
        <v>0</v>
      </c>
      <c r="AE94" s="43">
        <f t="shared" si="145"/>
        <v>0</v>
      </c>
      <c r="AF94" s="43">
        <f t="shared" si="145"/>
        <v>0</v>
      </c>
      <c r="AG94" s="43">
        <f t="shared" si="145"/>
        <v>0</v>
      </c>
      <c r="AH94" s="43">
        <f t="shared" si="145"/>
        <v>0</v>
      </c>
      <c r="AI94" s="43">
        <f t="shared" si="145"/>
        <v>0</v>
      </c>
      <c r="AJ94" s="43">
        <f t="shared" si="145"/>
        <v>0</v>
      </c>
      <c r="AK94" s="43">
        <f t="shared" si="145"/>
        <v>0</v>
      </c>
      <c r="AL94" s="43">
        <f t="shared" si="145"/>
        <v>0</v>
      </c>
      <c r="AM94" s="43">
        <f t="shared" si="145"/>
        <v>0</v>
      </c>
      <c r="AN94" s="43">
        <f t="shared" si="145"/>
        <v>0</v>
      </c>
      <c r="AO94" s="43">
        <f t="shared" si="145"/>
        <v>0</v>
      </c>
      <c r="AP94" s="43">
        <f t="shared" si="145"/>
        <v>0</v>
      </c>
      <c r="AQ94" s="43">
        <f t="shared" si="145"/>
        <v>0</v>
      </c>
      <c r="AR94" s="43">
        <f t="shared" si="145"/>
        <v>0</v>
      </c>
      <c r="AS94" s="43">
        <f t="shared" si="145"/>
        <v>0</v>
      </c>
      <c r="AT94" s="43">
        <f t="shared" si="145"/>
        <v>0</v>
      </c>
      <c r="AU94" s="43">
        <f t="shared" si="145"/>
        <v>0</v>
      </c>
      <c r="AV94" s="43">
        <f t="shared" si="145"/>
        <v>0</v>
      </c>
      <c r="AW94" s="43">
        <f t="shared" si="145"/>
        <v>0</v>
      </c>
      <c r="AX94" s="43">
        <f t="shared" si="145"/>
        <v>0</v>
      </c>
      <c r="AY94" s="476"/>
      <c r="AZ94" t="str">
        <f t="shared" si="111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2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3"/>
        <v>Must be True</v>
      </c>
      <c r="CY94" s="23">
        <f t="shared" si="114"/>
        <v>0</v>
      </c>
      <c r="CZ94" s="23">
        <f t="shared" si="115"/>
        <v>0</v>
      </c>
      <c r="DA94" s="23">
        <f t="shared" si="116"/>
        <v>0</v>
      </c>
      <c r="DB94" s="23">
        <f t="shared" si="117"/>
        <v>0</v>
      </c>
      <c r="DC94" s="23">
        <f t="shared" si="118"/>
        <v>0</v>
      </c>
      <c r="DD94" s="23">
        <f t="shared" si="119"/>
        <v>0</v>
      </c>
      <c r="DE94" s="23">
        <f t="shared" si="120"/>
        <v>0</v>
      </c>
      <c r="DF94" s="23">
        <f t="shared" si="121"/>
        <v>0</v>
      </c>
      <c r="DG94" s="23">
        <f t="shared" si="122"/>
        <v>0</v>
      </c>
      <c r="DH94" s="23">
        <f t="shared" si="123"/>
        <v>0</v>
      </c>
      <c r="DI94" s="23">
        <f t="shared" si="124"/>
        <v>0</v>
      </c>
      <c r="DJ94" s="23">
        <f t="shared" si="125"/>
        <v>0</v>
      </c>
      <c r="DK94" s="23">
        <f t="shared" si="126"/>
        <v>0</v>
      </c>
      <c r="DL94" s="23">
        <f t="shared" si="127"/>
        <v>0</v>
      </c>
      <c r="DM94" s="23">
        <f t="shared" si="128"/>
        <v>0</v>
      </c>
      <c r="DN94" s="23">
        <f t="shared" si="129"/>
        <v>0</v>
      </c>
      <c r="DO94" s="23">
        <f t="shared" si="130"/>
        <v>0</v>
      </c>
      <c r="DP94" s="23">
        <f t="shared" si="131"/>
        <v>0</v>
      </c>
      <c r="DQ94" s="23">
        <f t="shared" si="132"/>
        <v>0</v>
      </c>
      <c r="DR94" s="23">
        <f t="shared" si="133"/>
        <v>0</v>
      </c>
      <c r="DS94" s="23">
        <f t="shared" si="134"/>
        <v>0</v>
      </c>
      <c r="DT94" s="23">
        <f t="shared" si="135"/>
        <v>0</v>
      </c>
      <c r="DU94" s="23">
        <f t="shared" si="136"/>
        <v>0</v>
      </c>
      <c r="DV94" s="476"/>
      <c r="DW94" s="2" t="str">
        <f t="shared" si="70"/>
        <v>ACT Rest</v>
      </c>
      <c r="DX94" s="43">
        <f t="shared" si="68"/>
        <v>0</v>
      </c>
      <c r="DY94" s="43">
        <f t="shared" si="139"/>
        <v>0</v>
      </c>
      <c r="DZ94" s="43">
        <f t="shared" si="139"/>
        <v>0</v>
      </c>
      <c r="EA94" s="43">
        <f t="shared" si="139"/>
        <v>0</v>
      </c>
      <c r="EB94" s="43">
        <f t="shared" si="139"/>
        <v>0</v>
      </c>
      <c r="EC94" s="43">
        <f t="shared" si="139"/>
        <v>0</v>
      </c>
      <c r="ED94" s="43">
        <f t="shared" si="139"/>
        <v>0</v>
      </c>
      <c r="EE94" s="43">
        <f t="shared" si="139"/>
        <v>0</v>
      </c>
      <c r="EF94" s="43">
        <f t="shared" si="139"/>
        <v>0</v>
      </c>
      <c r="EG94" s="43">
        <f t="shared" si="139"/>
        <v>0</v>
      </c>
      <c r="EH94" s="43">
        <f t="shared" si="139"/>
        <v>0</v>
      </c>
      <c r="EI94" s="43">
        <f t="shared" si="139"/>
        <v>0</v>
      </c>
      <c r="EJ94" s="43">
        <f t="shared" si="139"/>
        <v>0</v>
      </c>
      <c r="EK94" s="43">
        <f t="shared" si="139"/>
        <v>0</v>
      </c>
      <c r="EL94" s="43">
        <f t="shared" si="139"/>
        <v>0</v>
      </c>
      <c r="EM94" s="43">
        <f t="shared" si="139"/>
        <v>0</v>
      </c>
      <c r="EN94" s="43">
        <f t="shared" si="139"/>
        <v>0</v>
      </c>
      <c r="EO94" s="43">
        <f t="shared" si="139"/>
        <v>0</v>
      </c>
      <c r="EP94" s="43">
        <f t="shared" si="139"/>
        <v>0</v>
      </c>
      <c r="EQ94" s="43">
        <f t="shared" si="139"/>
        <v>0</v>
      </c>
      <c r="ER94" s="43">
        <f t="shared" si="139"/>
        <v>0</v>
      </c>
      <c r="ES94" s="43">
        <f t="shared" si="139"/>
        <v>0</v>
      </c>
      <c r="ET94" s="43">
        <f t="shared" si="139"/>
        <v>0</v>
      </c>
      <c r="EU94" s="476"/>
      <c r="FA94" s="30"/>
      <c r="FB94" s="454" t="s">
        <v>240</v>
      </c>
      <c r="FC94" s="455"/>
      <c r="FD94" s="456"/>
      <c r="FE94" s="478" t="s">
        <v>242</v>
      </c>
      <c r="FF94" s="479"/>
      <c r="FG94" s="30" t="s">
        <v>254</v>
      </c>
    </row>
    <row r="95" spans="2:163" x14ac:dyDescent="0.45">
      <c r="B95" t="str">
        <f t="shared" si="140"/>
        <v>SAT Passage 4</v>
      </c>
      <c r="C95" s="43">
        <f t="shared" ref="C95:Y95" si="146">C15*C$2</f>
        <v>0</v>
      </c>
      <c r="D95" s="43">
        <f t="shared" si="146"/>
        <v>0</v>
      </c>
      <c r="E95" s="43">
        <f t="shared" si="146"/>
        <v>0</v>
      </c>
      <c r="F95" s="43">
        <f t="shared" si="146"/>
        <v>0</v>
      </c>
      <c r="G95" s="43">
        <f t="shared" si="146"/>
        <v>0</v>
      </c>
      <c r="H95" s="43">
        <f t="shared" si="146"/>
        <v>0</v>
      </c>
      <c r="I95" s="43">
        <f t="shared" si="146"/>
        <v>0</v>
      </c>
      <c r="J95" s="43">
        <f t="shared" si="146"/>
        <v>0</v>
      </c>
      <c r="K95" s="43">
        <f t="shared" si="146"/>
        <v>0</v>
      </c>
      <c r="L95" s="43">
        <f t="shared" si="146"/>
        <v>0</v>
      </c>
      <c r="M95" s="43">
        <f t="shared" si="146"/>
        <v>0</v>
      </c>
      <c r="N95" s="43">
        <f t="shared" si="146"/>
        <v>0</v>
      </c>
      <c r="O95" s="43">
        <f t="shared" si="146"/>
        <v>0</v>
      </c>
      <c r="P95" s="43">
        <f t="shared" si="146"/>
        <v>0</v>
      </c>
      <c r="Q95" s="43">
        <f t="shared" si="146"/>
        <v>0</v>
      </c>
      <c r="R95" s="43">
        <f t="shared" si="146"/>
        <v>0</v>
      </c>
      <c r="S95" s="43">
        <f t="shared" si="146"/>
        <v>0</v>
      </c>
      <c r="T95" s="43">
        <f t="shared" si="146"/>
        <v>0</v>
      </c>
      <c r="U95" s="43">
        <f t="shared" si="146"/>
        <v>0</v>
      </c>
      <c r="V95" s="43">
        <f t="shared" si="146"/>
        <v>0</v>
      </c>
      <c r="W95" s="43">
        <f t="shared" si="146"/>
        <v>0</v>
      </c>
      <c r="X95" s="43">
        <f t="shared" si="146"/>
        <v>0</v>
      </c>
      <c r="Y95" s="43">
        <f t="shared" si="146"/>
        <v>0</v>
      </c>
      <c r="Z95" s="476"/>
      <c r="AA95" t="str">
        <f t="shared" ref="AA95:AA133" si="147">AA13</f>
        <v>Choosing the Modifier</v>
      </c>
      <c r="AB95" s="43">
        <f t="shared" ref="AB95:AX95" si="148">AB13*AB$2</f>
        <v>0</v>
      </c>
      <c r="AC95" s="43">
        <f t="shared" si="148"/>
        <v>0</v>
      </c>
      <c r="AD95" s="43">
        <f t="shared" si="148"/>
        <v>0</v>
      </c>
      <c r="AE95" s="43">
        <f t="shared" si="148"/>
        <v>0</v>
      </c>
      <c r="AF95" s="43">
        <f t="shared" si="148"/>
        <v>0</v>
      </c>
      <c r="AG95" s="43">
        <f t="shared" si="148"/>
        <v>0</v>
      </c>
      <c r="AH95" s="43">
        <f t="shared" si="148"/>
        <v>0</v>
      </c>
      <c r="AI95" s="43">
        <f t="shared" si="148"/>
        <v>0</v>
      </c>
      <c r="AJ95" s="43">
        <f t="shared" si="148"/>
        <v>0</v>
      </c>
      <c r="AK95" s="43">
        <f t="shared" si="148"/>
        <v>0</v>
      </c>
      <c r="AL95" s="43">
        <f t="shared" si="148"/>
        <v>0</v>
      </c>
      <c r="AM95" s="43">
        <f t="shared" si="148"/>
        <v>0</v>
      </c>
      <c r="AN95" s="43">
        <f t="shared" si="148"/>
        <v>0</v>
      </c>
      <c r="AO95" s="43">
        <f t="shared" si="148"/>
        <v>0</v>
      </c>
      <c r="AP95" s="43">
        <f t="shared" si="148"/>
        <v>0</v>
      </c>
      <c r="AQ95" s="43">
        <f t="shared" si="148"/>
        <v>0</v>
      </c>
      <c r="AR95" s="43">
        <f t="shared" si="148"/>
        <v>0</v>
      </c>
      <c r="AS95" s="43">
        <f t="shared" si="148"/>
        <v>0</v>
      </c>
      <c r="AT95" s="43">
        <f t="shared" si="148"/>
        <v>0</v>
      </c>
      <c r="AU95" s="43">
        <f t="shared" si="148"/>
        <v>0</v>
      </c>
      <c r="AV95" s="43">
        <f t="shared" si="148"/>
        <v>0</v>
      </c>
      <c r="AW95" s="43">
        <f t="shared" si="148"/>
        <v>0</v>
      </c>
      <c r="AX95" s="43">
        <f t="shared" si="148"/>
        <v>0</v>
      </c>
      <c r="AY95" s="476"/>
      <c r="AZ95" t="str">
        <f t="shared" si="111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2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3"/>
        <v>Two-Part</v>
      </c>
      <c r="CY95" s="23">
        <f t="shared" si="114"/>
        <v>0</v>
      </c>
      <c r="CZ95" s="23">
        <f t="shared" si="115"/>
        <v>0</v>
      </c>
      <c r="DA95" s="23">
        <f t="shared" si="116"/>
        <v>0</v>
      </c>
      <c r="DB95" s="23">
        <f t="shared" si="117"/>
        <v>0</v>
      </c>
      <c r="DC95" s="23">
        <f t="shared" si="118"/>
        <v>0</v>
      </c>
      <c r="DD95" s="23">
        <f t="shared" si="119"/>
        <v>0</v>
      </c>
      <c r="DE95" s="23">
        <f t="shared" si="120"/>
        <v>0</v>
      </c>
      <c r="DF95" s="23">
        <f t="shared" si="121"/>
        <v>0</v>
      </c>
      <c r="DG95" s="23">
        <f t="shared" si="122"/>
        <v>0</v>
      </c>
      <c r="DH95" s="23">
        <f t="shared" si="123"/>
        <v>0</v>
      </c>
      <c r="DI95" s="23">
        <f t="shared" si="124"/>
        <v>0</v>
      </c>
      <c r="DJ95" s="23">
        <f t="shared" si="125"/>
        <v>0</v>
      </c>
      <c r="DK95" s="23">
        <f t="shared" si="126"/>
        <v>0</v>
      </c>
      <c r="DL95" s="23">
        <f t="shared" si="127"/>
        <v>0</v>
      </c>
      <c r="DM95" s="23">
        <f t="shared" si="128"/>
        <v>0</v>
      </c>
      <c r="DN95" s="23">
        <f t="shared" si="129"/>
        <v>0</v>
      </c>
      <c r="DO95" s="23">
        <f t="shared" si="130"/>
        <v>0</v>
      </c>
      <c r="DP95" s="23">
        <f t="shared" si="131"/>
        <v>0</v>
      </c>
      <c r="DQ95" s="23">
        <f t="shared" si="132"/>
        <v>0</v>
      </c>
      <c r="DR95" s="23">
        <f t="shared" si="133"/>
        <v>0</v>
      </c>
      <c r="DS95" s="23">
        <f t="shared" si="134"/>
        <v>0</v>
      </c>
      <c r="DT95" s="23">
        <f t="shared" si="135"/>
        <v>0</v>
      </c>
      <c r="DU95" s="23">
        <f t="shared" si="136"/>
        <v>0</v>
      </c>
      <c r="DV95" s="476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3">
        <f t="shared" ref="C96:Y96" si="149">C16*C$2</f>
        <v>0</v>
      </c>
      <c r="D96" s="43">
        <f t="shared" si="149"/>
        <v>0</v>
      </c>
      <c r="E96" s="43">
        <f t="shared" si="149"/>
        <v>0</v>
      </c>
      <c r="F96" s="43">
        <f t="shared" si="149"/>
        <v>0</v>
      </c>
      <c r="G96" s="43">
        <f t="shared" si="149"/>
        <v>0</v>
      </c>
      <c r="H96" s="43">
        <f t="shared" si="149"/>
        <v>0</v>
      </c>
      <c r="I96" s="43">
        <f t="shared" si="149"/>
        <v>0</v>
      </c>
      <c r="J96" s="43">
        <f t="shared" si="149"/>
        <v>0</v>
      </c>
      <c r="K96" s="43">
        <f t="shared" si="149"/>
        <v>0</v>
      </c>
      <c r="L96" s="43">
        <f t="shared" si="149"/>
        <v>0</v>
      </c>
      <c r="M96" s="43">
        <f t="shared" si="149"/>
        <v>0</v>
      </c>
      <c r="N96" s="43">
        <f t="shared" si="149"/>
        <v>0</v>
      </c>
      <c r="O96" s="43">
        <f t="shared" si="149"/>
        <v>0</v>
      </c>
      <c r="P96" s="43">
        <f t="shared" si="149"/>
        <v>0</v>
      </c>
      <c r="Q96" s="43">
        <f t="shared" si="149"/>
        <v>0</v>
      </c>
      <c r="R96" s="43">
        <f t="shared" si="149"/>
        <v>0</v>
      </c>
      <c r="S96" s="43">
        <f t="shared" si="149"/>
        <v>0</v>
      </c>
      <c r="T96" s="43">
        <f t="shared" si="149"/>
        <v>0</v>
      </c>
      <c r="U96" s="43">
        <f t="shared" si="149"/>
        <v>0</v>
      </c>
      <c r="V96" s="43">
        <f t="shared" si="149"/>
        <v>0</v>
      </c>
      <c r="W96" s="43">
        <f t="shared" si="149"/>
        <v>0</v>
      </c>
      <c r="X96" s="43">
        <f t="shared" si="149"/>
        <v>0</v>
      </c>
      <c r="Y96" s="43">
        <f t="shared" si="149"/>
        <v>0</v>
      </c>
      <c r="Z96" s="476"/>
      <c r="AA96" t="str">
        <f t="shared" si="147"/>
        <v>Faulty Comparisons</v>
      </c>
      <c r="AB96" s="43">
        <f t="shared" ref="AB96:AX96" si="150">AB14*AB$2</f>
        <v>0</v>
      </c>
      <c r="AC96" s="43">
        <f t="shared" si="150"/>
        <v>0</v>
      </c>
      <c r="AD96" s="43">
        <f t="shared" si="150"/>
        <v>0</v>
      </c>
      <c r="AE96" s="43">
        <f t="shared" si="150"/>
        <v>0</v>
      </c>
      <c r="AF96" s="43">
        <f t="shared" si="150"/>
        <v>0</v>
      </c>
      <c r="AG96" s="43">
        <f t="shared" si="150"/>
        <v>0</v>
      </c>
      <c r="AH96" s="43">
        <f t="shared" si="150"/>
        <v>0</v>
      </c>
      <c r="AI96" s="43">
        <f t="shared" si="150"/>
        <v>0</v>
      </c>
      <c r="AJ96" s="43">
        <f t="shared" si="150"/>
        <v>0</v>
      </c>
      <c r="AK96" s="43">
        <f t="shared" si="150"/>
        <v>0</v>
      </c>
      <c r="AL96" s="43">
        <f t="shared" si="150"/>
        <v>0</v>
      </c>
      <c r="AM96" s="43">
        <f t="shared" si="150"/>
        <v>0</v>
      </c>
      <c r="AN96" s="43">
        <f t="shared" si="150"/>
        <v>0</v>
      </c>
      <c r="AO96" s="43">
        <f t="shared" si="150"/>
        <v>0</v>
      </c>
      <c r="AP96" s="43">
        <f t="shared" si="150"/>
        <v>0</v>
      </c>
      <c r="AQ96" s="43">
        <f t="shared" si="150"/>
        <v>0</v>
      </c>
      <c r="AR96" s="43">
        <f t="shared" si="150"/>
        <v>0</v>
      </c>
      <c r="AS96" s="43">
        <f t="shared" si="150"/>
        <v>0</v>
      </c>
      <c r="AT96" s="43">
        <f t="shared" si="150"/>
        <v>0</v>
      </c>
      <c r="AU96" s="43">
        <f t="shared" si="150"/>
        <v>0</v>
      </c>
      <c r="AV96" s="43">
        <f t="shared" si="150"/>
        <v>0</v>
      </c>
      <c r="AW96" s="43">
        <f t="shared" si="150"/>
        <v>0</v>
      </c>
      <c r="AX96" s="43">
        <f t="shared" si="150"/>
        <v>0</v>
      </c>
      <c r="AY96" s="476"/>
      <c r="AZ96" t="str">
        <f t="shared" si="111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2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3"/>
        <v>Imaginary Numbers</v>
      </c>
      <c r="CY96" s="23">
        <f t="shared" si="114"/>
        <v>0</v>
      </c>
      <c r="CZ96" s="23">
        <f t="shared" si="115"/>
        <v>0</v>
      </c>
      <c r="DA96" s="23">
        <f t="shared" si="116"/>
        <v>0</v>
      </c>
      <c r="DB96" s="23">
        <f t="shared" si="117"/>
        <v>0</v>
      </c>
      <c r="DC96" s="23">
        <f t="shared" si="118"/>
        <v>0</v>
      </c>
      <c r="DD96" s="23">
        <f t="shared" si="119"/>
        <v>0</v>
      </c>
      <c r="DE96" s="23">
        <f t="shared" si="120"/>
        <v>0</v>
      </c>
      <c r="DF96" s="23">
        <f t="shared" si="121"/>
        <v>0</v>
      </c>
      <c r="DG96" s="23">
        <f t="shared" si="122"/>
        <v>0</v>
      </c>
      <c r="DH96" s="23">
        <f t="shared" si="123"/>
        <v>0</v>
      </c>
      <c r="DI96" s="23">
        <f t="shared" si="124"/>
        <v>0</v>
      </c>
      <c r="DJ96" s="23">
        <f t="shared" si="125"/>
        <v>0</v>
      </c>
      <c r="DK96" s="23">
        <f t="shared" si="126"/>
        <v>0</v>
      </c>
      <c r="DL96" s="23">
        <f t="shared" si="127"/>
        <v>0</v>
      </c>
      <c r="DM96" s="23">
        <f t="shared" si="128"/>
        <v>0</v>
      </c>
      <c r="DN96" s="23">
        <f t="shared" si="129"/>
        <v>0</v>
      </c>
      <c r="DO96" s="23">
        <f t="shared" si="130"/>
        <v>0</v>
      </c>
      <c r="DP96" s="23">
        <f t="shared" si="131"/>
        <v>0</v>
      </c>
      <c r="DQ96" s="23">
        <f t="shared" si="132"/>
        <v>0</v>
      </c>
      <c r="DR96" s="23">
        <f t="shared" si="133"/>
        <v>0</v>
      </c>
      <c r="DS96" s="23">
        <f t="shared" si="134"/>
        <v>0</v>
      </c>
      <c r="DT96" s="23">
        <f t="shared" si="135"/>
        <v>0</v>
      </c>
      <c r="DU96" s="23">
        <f t="shared" si="136"/>
        <v>0</v>
      </c>
      <c r="DV96" s="476"/>
      <c r="DW96" s="2" t="str">
        <f>DW68</f>
        <v>Passage 1</v>
      </c>
      <c r="DX96" s="43">
        <f t="shared" ref="DX96:DX122" si="151">DX40*DX$2</f>
        <v>0</v>
      </c>
      <c r="DY96" s="43">
        <f t="shared" ref="DY96:ET108" si="152">DY40*DY$2</f>
        <v>0</v>
      </c>
      <c r="DZ96" s="43">
        <f t="shared" si="152"/>
        <v>0</v>
      </c>
      <c r="EA96" s="43">
        <f t="shared" si="152"/>
        <v>0</v>
      </c>
      <c r="EB96" s="43">
        <f t="shared" si="152"/>
        <v>0</v>
      </c>
      <c r="EC96" s="43">
        <f t="shared" si="152"/>
        <v>0</v>
      </c>
      <c r="ED96" s="43">
        <f t="shared" si="152"/>
        <v>0</v>
      </c>
      <c r="EE96" s="43">
        <f t="shared" si="152"/>
        <v>0</v>
      </c>
      <c r="EF96" s="43">
        <f t="shared" si="152"/>
        <v>0</v>
      </c>
      <c r="EG96" s="43">
        <f t="shared" si="152"/>
        <v>0</v>
      </c>
      <c r="EH96" s="43">
        <f t="shared" si="152"/>
        <v>0</v>
      </c>
      <c r="EI96" s="43">
        <f t="shared" si="152"/>
        <v>0</v>
      </c>
      <c r="EJ96" s="43">
        <f t="shared" si="152"/>
        <v>0</v>
      </c>
      <c r="EK96" s="43">
        <f t="shared" si="152"/>
        <v>0</v>
      </c>
      <c r="EL96" s="43">
        <f t="shared" si="152"/>
        <v>0</v>
      </c>
      <c r="EM96" s="43">
        <f t="shared" si="152"/>
        <v>0</v>
      </c>
      <c r="EN96" s="43">
        <f t="shared" si="152"/>
        <v>0</v>
      </c>
      <c r="EO96" s="43">
        <f t="shared" si="152"/>
        <v>0</v>
      </c>
      <c r="EP96" s="43">
        <f t="shared" si="152"/>
        <v>0</v>
      </c>
      <c r="EQ96" s="43">
        <f t="shared" si="152"/>
        <v>0</v>
      </c>
      <c r="ER96" s="43">
        <f t="shared" si="152"/>
        <v>0</v>
      </c>
      <c r="ES96" s="43">
        <f t="shared" si="152"/>
        <v>0</v>
      </c>
      <c r="ET96" s="43">
        <f t="shared" si="152"/>
        <v>0</v>
      </c>
      <c r="EU96" s="476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3">
        <f t="shared" ref="C97:Y97" si="153">C17*C$2</f>
        <v>0</v>
      </c>
      <c r="D97" s="43">
        <f t="shared" si="153"/>
        <v>0</v>
      </c>
      <c r="E97" s="43">
        <f t="shared" si="153"/>
        <v>0</v>
      </c>
      <c r="F97" s="43">
        <f t="shared" si="153"/>
        <v>0</v>
      </c>
      <c r="G97" s="43">
        <f t="shared" si="153"/>
        <v>0</v>
      </c>
      <c r="H97" s="43">
        <f t="shared" si="153"/>
        <v>0</v>
      </c>
      <c r="I97" s="43">
        <f t="shared" si="153"/>
        <v>0</v>
      </c>
      <c r="J97" s="43">
        <f t="shared" si="153"/>
        <v>0</v>
      </c>
      <c r="K97" s="43">
        <f t="shared" si="153"/>
        <v>0</v>
      </c>
      <c r="L97" s="43">
        <f t="shared" si="153"/>
        <v>0</v>
      </c>
      <c r="M97" s="43">
        <f t="shared" si="153"/>
        <v>0</v>
      </c>
      <c r="N97" s="43">
        <f t="shared" si="153"/>
        <v>0</v>
      </c>
      <c r="O97" s="43">
        <f t="shared" si="153"/>
        <v>0</v>
      </c>
      <c r="P97" s="43">
        <f t="shared" si="153"/>
        <v>0</v>
      </c>
      <c r="Q97" s="43">
        <f t="shared" si="153"/>
        <v>0</v>
      </c>
      <c r="R97" s="43">
        <f t="shared" si="153"/>
        <v>0</v>
      </c>
      <c r="S97" s="43">
        <f t="shared" si="153"/>
        <v>0</v>
      </c>
      <c r="T97" s="43">
        <f t="shared" si="153"/>
        <v>0</v>
      </c>
      <c r="U97" s="43">
        <f t="shared" si="153"/>
        <v>0</v>
      </c>
      <c r="V97" s="43">
        <f t="shared" si="153"/>
        <v>0</v>
      </c>
      <c r="W97" s="43">
        <f t="shared" si="153"/>
        <v>0</v>
      </c>
      <c r="X97" s="43">
        <f t="shared" si="153"/>
        <v>0</v>
      </c>
      <c r="Y97" s="43">
        <f t="shared" si="153"/>
        <v>0</v>
      </c>
      <c r="Z97" s="476"/>
      <c r="AA97" t="str">
        <f t="shared" si="147"/>
        <v>Idioms</v>
      </c>
      <c r="AB97" s="43">
        <f t="shared" ref="AB97:AX97" si="154">AB15*AB$2</f>
        <v>0</v>
      </c>
      <c r="AC97" s="43">
        <f t="shared" si="154"/>
        <v>0</v>
      </c>
      <c r="AD97" s="43">
        <f t="shared" si="154"/>
        <v>0</v>
      </c>
      <c r="AE97" s="43">
        <f t="shared" si="154"/>
        <v>0</v>
      </c>
      <c r="AF97" s="43">
        <f t="shared" si="154"/>
        <v>0</v>
      </c>
      <c r="AG97" s="43">
        <f t="shared" si="154"/>
        <v>0</v>
      </c>
      <c r="AH97" s="43">
        <f t="shared" si="154"/>
        <v>0</v>
      </c>
      <c r="AI97" s="43">
        <f t="shared" si="154"/>
        <v>0</v>
      </c>
      <c r="AJ97" s="43">
        <f t="shared" si="154"/>
        <v>0</v>
      </c>
      <c r="AK97" s="43">
        <f t="shared" si="154"/>
        <v>0</v>
      </c>
      <c r="AL97" s="43">
        <f t="shared" si="154"/>
        <v>0</v>
      </c>
      <c r="AM97" s="43">
        <f t="shared" si="154"/>
        <v>0</v>
      </c>
      <c r="AN97" s="43">
        <f t="shared" si="154"/>
        <v>0</v>
      </c>
      <c r="AO97" s="43">
        <f t="shared" si="154"/>
        <v>0</v>
      </c>
      <c r="AP97" s="43">
        <f t="shared" si="154"/>
        <v>0</v>
      </c>
      <c r="AQ97" s="43">
        <f t="shared" si="154"/>
        <v>0</v>
      </c>
      <c r="AR97" s="43">
        <f t="shared" si="154"/>
        <v>0</v>
      </c>
      <c r="AS97" s="43">
        <f t="shared" si="154"/>
        <v>0</v>
      </c>
      <c r="AT97" s="43">
        <f t="shared" si="154"/>
        <v>0</v>
      </c>
      <c r="AU97" s="43">
        <f t="shared" si="154"/>
        <v>0</v>
      </c>
      <c r="AV97" s="43">
        <f t="shared" si="154"/>
        <v>0</v>
      </c>
      <c r="AW97" s="43">
        <f t="shared" si="154"/>
        <v>0</v>
      </c>
      <c r="AX97" s="43">
        <f t="shared" si="154"/>
        <v>0</v>
      </c>
      <c r="AY97" s="476"/>
      <c r="AZ97" t="str">
        <f t="shared" si="111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2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3"/>
        <v>Power Rules</v>
      </c>
      <c r="CY97" s="23">
        <f t="shared" si="114"/>
        <v>0</v>
      </c>
      <c r="CZ97" s="23">
        <f t="shared" si="115"/>
        <v>0</v>
      </c>
      <c r="DA97" s="23">
        <f t="shared" si="116"/>
        <v>0</v>
      </c>
      <c r="DB97" s="23">
        <f t="shared" si="117"/>
        <v>0</v>
      </c>
      <c r="DC97" s="23">
        <f t="shared" si="118"/>
        <v>0</v>
      </c>
      <c r="DD97" s="23">
        <f t="shared" si="119"/>
        <v>0</v>
      </c>
      <c r="DE97" s="23">
        <f t="shared" si="120"/>
        <v>0</v>
      </c>
      <c r="DF97" s="23">
        <f t="shared" si="121"/>
        <v>0</v>
      </c>
      <c r="DG97" s="23">
        <f t="shared" si="122"/>
        <v>0</v>
      </c>
      <c r="DH97" s="23">
        <f t="shared" si="123"/>
        <v>0</v>
      </c>
      <c r="DI97" s="23">
        <f t="shared" si="124"/>
        <v>0</v>
      </c>
      <c r="DJ97" s="23">
        <f t="shared" si="125"/>
        <v>0</v>
      </c>
      <c r="DK97" s="23">
        <f t="shared" si="126"/>
        <v>0</v>
      </c>
      <c r="DL97" s="23">
        <f t="shared" si="127"/>
        <v>0</v>
      </c>
      <c r="DM97" s="23">
        <f t="shared" si="128"/>
        <v>0</v>
      </c>
      <c r="DN97" s="23">
        <f t="shared" si="129"/>
        <v>0</v>
      </c>
      <c r="DO97" s="23">
        <f t="shared" si="130"/>
        <v>0</v>
      </c>
      <c r="DP97" s="23">
        <f t="shared" si="131"/>
        <v>0</v>
      </c>
      <c r="DQ97" s="23">
        <f t="shared" si="132"/>
        <v>0</v>
      </c>
      <c r="DR97" s="23">
        <f t="shared" si="133"/>
        <v>0</v>
      </c>
      <c r="DS97" s="23">
        <f t="shared" si="134"/>
        <v>0</v>
      </c>
      <c r="DT97" s="23">
        <f t="shared" si="135"/>
        <v>0</v>
      </c>
      <c r="DU97" s="23">
        <f t="shared" si="136"/>
        <v>0</v>
      </c>
      <c r="DV97" s="476"/>
      <c r="DW97" s="2" t="str">
        <f t="shared" ref="DW97:DW122" si="155">DW69</f>
        <v>Passage 2</v>
      </c>
      <c r="DX97" s="43">
        <f t="shared" si="151"/>
        <v>0</v>
      </c>
      <c r="DY97" s="43">
        <f t="shared" ref="DY97:EM97" si="156">DY41*DY$2</f>
        <v>0</v>
      </c>
      <c r="DZ97" s="43">
        <f t="shared" si="156"/>
        <v>0</v>
      </c>
      <c r="EA97" s="43">
        <f t="shared" si="156"/>
        <v>0</v>
      </c>
      <c r="EB97" s="43">
        <f t="shared" si="156"/>
        <v>0</v>
      </c>
      <c r="EC97" s="43">
        <f t="shared" si="156"/>
        <v>0</v>
      </c>
      <c r="ED97" s="43">
        <f t="shared" si="156"/>
        <v>0</v>
      </c>
      <c r="EE97" s="43">
        <f t="shared" si="156"/>
        <v>0</v>
      </c>
      <c r="EF97" s="43">
        <f t="shared" si="156"/>
        <v>0</v>
      </c>
      <c r="EG97" s="43">
        <f t="shared" si="156"/>
        <v>0</v>
      </c>
      <c r="EH97" s="43">
        <f t="shared" si="156"/>
        <v>0</v>
      </c>
      <c r="EI97" s="43">
        <f t="shared" si="156"/>
        <v>0</v>
      </c>
      <c r="EJ97" s="43">
        <f t="shared" si="156"/>
        <v>0</v>
      </c>
      <c r="EK97" s="43">
        <f t="shared" si="156"/>
        <v>0</v>
      </c>
      <c r="EL97" s="43">
        <f t="shared" si="156"/>
        <v>0</v>
      </c>
      <c r="EM97" s="43">
        <f t="shared" si="156"/>
        <v>0</v>
      </c>
      <c r="EN97" s="43">
        <f t="shared" si="152"/>
        <v>0</v>
      </c>
      <c r="EO97" s="43">
        <f t="shared" si="152"/>
        <v>0</v>
      </c>
      <c r="EP97" s="43">
        <f t="shared" si="152"/>
        <v>0</v>
      </c>
      <c r="EQ97" s="43">
        <f t="shared" si="152"/>
        <v>0</v>
      </c>
      <c r="ER97" s="43">
        <f t="shared" si="152"/>
        <v>0</v>
      </c>
      <c r="ES97" s="43">
        <f t="shared" si="152"/>
        <v>0</v>
      </c>
      <c r="ET97" s="43">
        <f t="shared" si="152"/>
        <v>0</v>
      </c>
      <c r="EU97" s="476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3">
        <f t="shared" ref="C98:Y98" si="157">C18*C$2</f>
        <v>0</v>
      </c>
      <c r="D98" s="43">
        <f t="shared" si="157"/>
        <v>0</v>
      </c>
      <c r="E98" s="43">
        <f t="shared" si="157"/>
        <v>0</v>
      </c>
      <c r="F98" s="43">
        <f t="shared" si="157"/>
        <v>0</v>
      </c>
      <c r="G98" s="43">
        <f t="shared" si="157"/>
        <v>0</v>
      </c>
      <c r="H98" s="43">
        <f t="shared" si="157"/>
        <v>0</v>
      </c>
      <c r="I98" s="43">
        <f t="shared" si="157"/>
        <v>0</v>
      </c>
      <c r="J98" s="43">
        <f t="shared" si="157"/>
        <v>0</v>
      </c>
      <c r="K98" s="43">
        <f t="shared" si="157"/>
        <v>0</v>
      </c>
      <c r="L98" s="43">
        <f t="shared" si="157"/>
        <v>0</v>
      </c>
      <c r="M98" s="43">
        <f t="shared" si="157"/>
        <v>0</v>
      </c>
      <c r="N98" s="43">
        <f t="shared" si="157"/>
        <v>0</v>
      </c>
      <c r="O98" s="43">
        <f t="shared" si="157"/>
        <v>0</v>
      </c>
      <c r="P98" s="43">
        <f t="shared" si="157"/>
        <v>0</v>
      </c>
      <c r="Q98" s="43">
        <f t="shared" si="157"/>
        <v>0</v>
      </c>
      <c r="R98" s="43">
        <f t="shared" si="157"/>
        <v>0</v>
      </c>
      <c r="S98" s="43">
        <f t="shared" si="157"/>
        <v>0</v>
      </c>
      <c r="T98" s="43">
        <f t="shared" si="157"/>
        <v>0</v>
      </c>
      <c r="U98" s="43">
        <f t="shared" si="157"/>
        <v>0</v>
      </c>
      <c r="V98" s="43">
        <f t="shared" si="157"/>
        <v>0</v>
      </c>
      <c r="W98" s="43">
        <f t="shared" si="157"/>
        <v>0</v>
      </c>
      <c r="X98" s="43">
        <f t="shared" si="157"/>
        <v>0</v>
      </c>
      <c r="Y98" s="43">
        <f t="shared" si="157"/>
        <v>0</v>
      </c>
      <c r="Z98" s="476"/>
      <c r="AA98" t="str">
        <f t="shared" si="147"/>
        <v>Ind / Dependent Clauses</v>
      </c>
      <c r="AB98" s="43">
        <f t="shared" ref="AB98:AX98" si="158">AB16*AB$2</f>
        <v>0</v>
      </c>
      <c r="AC98" s="43">
        <f t="shared" si="158"/>
        <v>0</v>
      </c>
      <c r="AD98" s="43">
        <f t="shared" si="158"/>
        <v>0</v>
      </c>
      <c r="AE98" s="43">
        <f t="shared" si="158"/>
        <v>0</v>
      </c>
      <c r="AF98" s="43">
        <f t="shared" si="158"/>
        <v>0</v>
      </c>
      <c r="AG98" s="43">
        <f t="shared" si="158"/>
        <v>0</v>
      </c>
      <c r="AH98" s="43">
        <f t="shared" si="158"/>
        <v>0</v>
      </c>
      <c r="AI98" s="43">
        <f t="shared" si="158"/>
        <v>0</v>
      </c>
      <c r="AJ98" s="43">
        <f t="shared" si="158"/>
        <v>0</v>
      </c>
      <c r="AK98" s="43">
        <f t="shared" si="158"/>
        <v>0</v>
      </c>
      <c r="AL98" s="43">
        <f t="shared" si="158"/>
        <v>0</v>
      </c>
      <c r="AM98" s="43">
        <f t="shared" si="158"/>
        <v>0</v>
      </c>
      <c r="AN98" s="43">
        <f t="shared" si="158"/>
        <v>0</v>
      </c>
      <c r="AO98" s="43">
        <f t="shared" si="158"/>
        <v>0</v>
      </c>
      <c r="AP98" s="43">
        <f t="shared" si="158"/>
        <v>0</v>
      </c>
      <c r="AQ98" s="43">
        <f t="shared" si="158"/>
        <v>0</v>
      </c>
      <c r="AR98" s="43">
        <f t="shared" si="158"/>
        <v>0</v>
      </c>
      <c r="AS98" s="43">
        <f t="shared" si="158"/>
        <v>0</v>
      </c>
      <c r="AT98" s="43">
        <f t="shared" si="158"/>
        <v>0</v>
      </c>
      <c r="AU98" s="43">
        <f t="shared" si="158"/>
        <v>0</v>
      </c>
      <c r="AV98" s="43">
        <f t="shared" si="158"/>
        <v>0</v>
      </c>
      <c r="AW98" s="43">
        <f t="shared" si="158"/>
        <v>0</v>
      </c>
      <c r="AX98" s="43">
        <f t="shared" si="158"/>
        <v>0</v>
      </c>
      <c r="AY98" s="476"/>
      <c r="AZ98" t="str">
        <f t="shared" si="111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2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3"/>
        <v>Inequalities</v>
      </c>
      <c r="CY98" s="23">
        <f t="shared" si="114"/>
        <v>0</v>
      </c>
      <c r="CZ98" s="23">
        <f t="shared" si="115"/>
        <v>0</v>
      </c>
      <c r="DA98" s="23">
        <f t="shared" si="116"/>
        <v>0</v>
      </c>
      <c r="DB98" s="23">
        <f t="shared" si="117"/>
        <v>0</v>
      </c>
      <c r="DC98" s="23">
        <f t="shared" si="118"/>
        <v>0</v>
      </c>
      <c r="DD98" s="23">
        <f t="shared" si="119"/>
        <v>0</v>
      </c>
      <c r="DE98" s="23">
        <f t="shared" si="120"/>
        <v>0</v>
      </c>
      <c r="DF98" s="23">
        <f t="shared" si="121"/>
        <v>0</v>
      </c>
      <c r="DG98" s="23">
        <f t="shared" si="122"/>
        <v>0</v>
      </c>
      <c r="DH98" s="23">
        <f t="shared" si="123"/>
        <v>0</v>
      </c>
      <c r="DI98" s="23">
        <f t="shared" si="124"/>
        <v>0</v>
      </c>
      <c r="DJ98" s="23">
        <f t="shared" si="125"/>
        <v>0</v>
      </c>
      <c r="DK98" s="23">
        <f t="shared" si="126"/>
        <v>0</v>
      </c>
      <c r="DL98" s="23">
        <f t="shared" si="127"/>
        <v>0</v>
      </c>
      <c r="DM98" s="23">
        <f t="shared" si="128"/>
        <v>0</v>
      </c>
      <c r="DN98" s="23">
        <f t="shared" si="129"/>
        <v>0</v>
      </c>
      <c r="DO98" s="23">
        <f t="shared" si="130"/>
        <v>0</v>
      </c>
      <c r="DP98" s="23">
        <f t="shared" si="131"/>
        <v>0</v>
      </c>
      <c r="DQ98" s="23">
        <f t="shared" si="132"/>
        <v>0</v>
      </c>
      <c r="DR98" s="23">
        <f t="shared" si="133"/>
        <v>0</v>
      </c>
      <c r="DS98" s="23">
        <f t="shared" si="134"/>
        <v>0</v>
      </c>
      <c r="DT98" s="23">
        <f t="shared" si="135"/>
        <v>0</v>
      </c>
      <c r="DU98" s="23">
        <f t="shared" si="136"/>
        <v>0</v>
      </c>
      <c r="DV98" s="476"/>
      <c r="DW98" s="2" t="str">
        <f t="shared" si="155"/>
        <v>Passage 3</v>
      </c>
      <c r="DX98" s="43">
        <f t="shared" si="151"/>
        <v>0</v>
      </c>
      <c r="DY98" s="43">
        <f t="shared" si="152"/>
        <v>0</v>
      </c>
      <c r="DZ98" s="43">
        <f t="shared" si="152"/>
        <v>0</v>
      </c>
      <c r="EA98" s="43">
        <f t="shared" si="152"/>
        <v>0</v>
      </c>
      <c r="EB98" s="43">
        <f t="shared" si="152"/>
        <v>0</v>
      </c>
      <c r="EC98" s="43">
        <f t="shared" si="152"/>
        <v>0</v>
      </c>
      <c r="ED98" s="43">
        <f t="shared" si="152"/>
        <v>0</v>
      </c>
      <c r="EE98" s="43">
        <f t="shared" si="152"/>
        <v>0</v>
      </c>
      <c r="EF98" s="43">
        <f t="shared" si="152"/>
        <v>0</v>
      </c>
      <c r="EG98" s="43">
        <f t="shared" si="152"/>
        <v>0</v>
      </c>
      <c r="EH98" s="43">
        <f t="shared" si="152"/>
        <v>0</v>
      </c>
      <c r="EI98" s="43">
        <f t="shared" si="152"/>
        <v>0</v>
      </c>
      <c r="EJ98" s="43">
        <f t="shared" si="152"/>
        <v>0</v>
      </c>
      <c r="EK98" s="43">
        <f t="shared" si="152"/>
        <v>0</v>
      </c>
      <c r="EL98" s="43">
        <f t="shared" si="152"/>
        <v>0</v>
      </c>
      <c r="EM98" s="43">
        <f t="shared" si="152"/>
        <v>0</v>
      </c>
      <c r="EN98" s="43">
        <f t="shared" si="152"/>
        <v>0</v>
      </c>
      <c r="EO98" s="43">
        <f t="shared" si="152"/>
        <v>0</v>
      </c>
      <c r="EP98" s="43">
        <f t="shared" si="152"/>
        <v>0</v>
      </c>
      <c r="EQ98" s="43">
        <f t="shared" si="152"/>
        <v>0</v>
      </c>
      <c r="ER98" s="43">
        <f t="shared" si="152"/>
        <v>0</v>
      </c>
      <c r="ES98" s="43">
        <f t="shared" si="152"/>
        <v>0</v>
      </c>
      <c r="ET98" s="43">
        <f t="shared" si="152"/>
        <v>0</v>
      </c>
      <c r="EU98" s="476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3">
        <f t="shared" ref="C99:Y99" si="159">C19*C$2</f>
        <v>0</v>
      </c>
      <c r="D99" s="43">
        <f t="shared" si="159"/>
        <v>0</v>
      </c>
      <c r="E99" s="43">
        <f t="shared" si="159"/>
        <v>0</v>
      </c>
      <c r="F99" s="43">
        <f t="shared" si="159"/>
        <v>0</v>
      </c>
      <c r="G99" s="43">
        <f t="shared" si="159"/>
        <v>0</v>
      </c>
      <c r="H99" s="43">
        <f t="shared" si="159"/>
        <v>0</v>
      </c>
      <c r="I99" s="43">
        <f t="shared" si="159"/>
        <v>0</v>
      </c>
      <c r="J99" s="43">
        <f t="shared" si="159"/>
        <v>0</v>
      </c>
      <c r="K99" s="43">
        <f t="shared" si="159"/>
        <v>0</v>
      </c>
      <c r="L99" s="43">
        <f t="shared" si="159"/>
        <v>0</v>
      </c>
      <c r="M99" s="43">
        <f t="shared" si="159"/>
        <v>0</v>
      </c>
      <c r="N99" s="43">
        <f t="shared" si="159"/>
        <v>0</v>
      </c>
      <c r="O99" s="43">
        <f t="shared" si="159"/>
        <v>0</v>
      </c>
      <c r="P99" s="43">
        <f t="shared" si="159"/>
        <v>0</v>
      </c>
      <c r="Q99" s="43">
        <f t="shared" si="159"/>
        <v>0</v>
      </c>
      <c r="R99" s="43">
        <f t="shared" si="159"/>
        <v>0</v>
      </c>
      <c r="S99" s="43">
        <f t="shared" si="159"/>
        <v>0</v>
      </c>
      <c r="T99" s="43">
        <f t="shared" si="159"/>
        <v>0</v>
      </c>
      <c r="U99" s="43">
        <f t="shared" si="159"/>
        <v>0</v>
      </c>
      <c r="V99" s="43">
        <f t="shared" si="159"/>
        <v>0</v>
      </c>
      <c r="W99" s="43">
        <f t="shared" si="159"/>
        <v>0</v>
      </c>
      <c r="X99" s="43">
        <f t="shared" si="159"/>
        <v>0</v>
      </c>
      <c r="Y99" s="43">
        <f t="shared" si="159"/>
        <v>0</v>
      </c>
      <c r="Z99" s="476"/>
      <c r="AA99" t="str">
        <f t="shared" si="147"/>
        <v>Conjunctions</v>
      </c>
      <c r="AB99" s="43">
        <f t="shared" ref="AB99:AX99" si="160">AB17*AB$2</f>
        <v>0</v>
      </c>
      <c r="AC99" s="43">
        <f t="shared" si="160"/>
        <v>0</v>
      </c>
      <c r="AD99" s="43">
        <f t="shared" si="160"/>
        <v>0</v>
      </c>
      <c r="AE99" s="43">
        <f t="shared" si="160"/>
        <v>0</v>
      </c>
      <c r="AF99" s="43">
        <f t="shared" si="160"/>
        <v>0</v>
      </c>
      <c r="AG99" s="43">
        <f t="shared" si="160"/>
        <v>0</v>
      </c>
      <c r="AH99" s="43">
        <f t="shared" si="160"/>
        <v>0</v>
      </c>
      <c r="AI99" s="43">
        <f t="shared" si="160"/>
        <v>0</v>
      </c>
      <c r="AJ99" s="43">
        <f t="shared" si="160"/>
        <v>0</v>
      </c>
      <c r="AK99" s="43">
        <f t="shared" si="160"/>
        <v>0</v>
      </c>
      <c r="AL99" s="43">
        <f t="shared" si="160"/>
        <v>0</v>
      </c>
      <c r="AM99" s="43">
        <f t="shared" si="160"/>
        <v>0</v>
      </c>
      <c r="AN99" s="43">
        <f t="shared" si="160"/>
        <v>0</v>
      </c>
      <c r="AO99" s="43">
        <f t="shared" si="160"/>
        <v>0</v>
      </c>
      <c r="AP99" s="43">
        <f t="shared" si="160"/>
        <v>0</v>
      </c>
      <c r="AQ99" s="43">
        <f t="shared" si="160"/>
        <v>0</v>
      </c>
      <c r="AR99" s="43">
        <f t="shared" si="160"/>
        <v>0</v>
      </c>
      <c r="AS99" s="43">
        <f t="shared" si="160"/>
        <v>0</v>
      </c>
      <c r="AT99" s="43">
        <f t="shared" si="160"/>
        <v>0</v>
      </c>
      <c r="AU99" s="43">
        <f t="shared" si="160"/>
        <v>0</v>
      </c>
      <c r="AV99" s="43">
        <f t="shared" si="160"/>
        <v>0</v>
      </c>
      <c r="AW99" s="43">
        <f t="shared" si="160"/>
        <v>0</v>
      </c>
      <c r="AX99" s="43">
        <f t="shared" si="160"/>
        <v>0</v>
      </c>
      <c r="AY99" s="476"/>
      <c r="AZ99" t="str">
        <f t="shared" si="111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76" t="s">
        <v>282</v>
      </c>
      <c r="BY99" t="str">
        <f t="shared" si="112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76" t="s">
        <v>282</v>
      </c>
      <c r="CX99" t="str">
        <f t="shared" si="113"/>
        <v>Creating Figures</v>
      </c>
      <c r="CY99" s="23">
        <f t="shared" si="114"/>
        <v>0</v>
      </c>
      <c r="CZ99" s="23">
        <f t="shared" si="115"/>
        <v>0</v>
      </c>
      <c r="DA99" s="23">
        <f t="shared" si="116"/>
        <v>0</v>
      </c>
      <c r="DB99" s="23">
        <f t="shared" si="117"/>
        <v>0</v>
      </c>
      <c r="DC99" s="23">
        <f t="shared" si="118"/>
        <v>0</v>
      </c>
      <c r="DD99" s="23">
        <f t="shared" si="119"/>
        <v>0</v>
      </c>
      <c r="DE99" s="23">
        <f t="shared" si="120"/>
        <v>0</v>
      </c>
      <c r="DF99" s="23">
        <f t="shared" si="121"/>
        <v>0</v>
      </c>
      <c r="DG99" s="23">
        <f t="shared" si="122"/>
        <v>0</v>
      </c>
      <c r="DH99" s="23">
        <f t="shared" si="123"/>
        <v>0</v>
      </c>
      <c r="DI99" s="23">
        <f t="shared" si="124"/>
        <v>0</v>
      </c>
      <c r="DJ99" s="23">
        <f t="shared" si="125"/>
        <v>0</v>
      </c>
      <c r="DK99" s="23">
        <f t="shared" si="126"/>
        <v>0</v>
      </c>
      <c r="DL99" s="23">
        <f t="shared" si="127"/>
        <v>0</v>
      </c>
      <c r="DM99" s="23">
        <f t="shared" si="128"/>
        <v>0</v>
      </c>
      <c r="DN99" s="23">
        <f t="shared" si="129"/>
        <v>0</v>
      </c>
      <c r="DO99" s="23">
        <f t="shared" si="130"/>
        <v>0</v>
      </c>
      <c r="DP99" s="23">
        <f t="shared" si="131"/>
        <v>0</v>
      </c>
      <c r="DQ99" s="23">
        <f t="shared" si="132"/>
        <v>0</v>
      </c>
      <c r="DR99" s="23">
        <f t="shared" si="133"/>
        <v>0</v>
      </c>
      <c r="DS99" s="23">
        <f t="shared" si="134"/>
        <v>0</v>
      </c>
      <c r="DT99" s="23">
        <f t="shared" si="135"/>
        <v>0</v>
      </c>
      <c r="DU99" s="23">
        <f t="shared" si="136"/>
        <v>0</v>
      </c>
      <c r="DV99" s="476"/>
      <c r="DW99" s="2" t="str">
        <f t="shared" si="155"/>
        <v>Passage 4</v>
      </c>
      <c r="DX99" s="43">
        <f t="shared" si="151"/>
        <v>0</v>
      </c>
      <c r="DY99" s="43">
        <f t="shared" si="152"/>
        <v>0</v>
      </c>
      <c r="DZ99" s="43">
        <f t="shared" si="152"/>
        <v>0</v>
      </c>
      <c r="EA99" s="43">
        <f t="shared" si="152"/>
        <v>0</v>
      </c>
      <c r="EB99" s="43">
        <f t="shared" si="152"/>
        <v>0</v>
      </c>
      <c r="EC99" s="43">
        <f t="shared" si="152"/>
        <v>0</v>
      </c>
      <c r="ED99" s="43">
        <f t="shared" si="152"/>
        <v>0</v>
      </c>
      <c r="EE99" s="43">
        <f t="shared" si="152"/>
        <v>0</v>
      </c>
      <c r="EF99" s="43">
        <f t="shared" si="152"/>
        <v>0</v>
      </c>
      <c r="EG99" s="43">
        <f t="shared" si="152"/>
        <v>0</v>
      </c>
      <c r="EH99" s="43">
        <f t="shared" si="152"/>
        <v>0</v>
      </c>
      <c r="EI99" s="43">
        <f t="shared" si="152"/>
        <v>0</v>
      </c>
      <c r="EJ99" s="43">
        <f t="shared" si="152"/>
        <v>0</v>
      </c>
      <c r="EK99" s="43">
        <f t="shared" si="152"/>
        <v>0</v>
      </c>
      <c r="EL99" s="43">
        <f t="shared" si="152"/>
        <v>0</v>
      </c>
      <c r="EM99" s="43">
        <f t="shared" si="152"/>
        <v>0</v>
      </c>
      <c r="EN99" s="43">
        <f t="shared" si="152"/>
        <v>0</v>
      </c>
      <c r="EO99" s="43">
        <f t="shared" si="152"/>
        <v>0</v>
      </c>
      <c r="EP99" s="43">
        <f t="shared" si="152"/>
        <v>0</v>
      </c>
      <c r="EQ99" s="43">
        <f t="shared" si="152"/>
        <v>0</v>
      </c>
      <c r="ER99" s="43">
        <f t="shared" si="152"/>
        <v>0</v>
      </c>
      <c r="ES99" s="43">
        <f t="shared" si="152"/>
        <v>0</v>
      </c>
      <c r="ET99" s="43">
        <f t="shared" si="152"/>
        <v>0</v>
      </c>
      <c r="EU99" s="476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3">
        <f t="shared" ref="C100:Y100" si="161">C20*C$2</f>
        <v>0</v>
      </c>
      <c r="D100" s="43">
        <f t="shared" si="161"/>
        <v>0</v>
      </c>
      <c r="E100" s="43">
        <f t="shared" si="161"/>
        <v>0</v>
      </c>
      <c r="F100" s="43">
        <f t="shared" si="161"/>
        <v>0</v>
      </c>
      <c r="G100" s="43">
        <f t="shared" si="161"/>
        <v>0</v>
      </c>
      <c r="H100" s="43">
        <f t="shared" si="161"/>
        <v>0</v>
      </c>
      <c r="I100" s="43">
        <f t="shared" si="161"/>
        <v>0</v>
      </c>
      <c r="J100" s="43">
        <f t="shared" si="161"/>
        <v>0</v>
      </c>
      <c r="K100" s="43">
        <f t="shared" si="161"/>
        <v>0</v>
      </c>
      <c r="L100" s="43">
        <f t="shared" si="161"/>
        <v>0</v>
      </c>
      <c r="M100" s="43">
        <f t="shared" si="161"/>
        <v>0</v>
      </c>
      <c r="N100" s="43">
        <f t="shared" si="161"/>
        <v>0</v>
      </c>
      <c r="O100" s="43">
        <f t="shared" si="161"/>
        <v>0</v>
      </c>
      <c r="P100" s="43">
        <f t="shared" si="161"/>
        <v>0</v>
      </c>
      <c r="Q100" s="43">
        <f t="shared" si="161"/>
        <v>0</v>
      </c>
      <c r="R100" s="43">
        <f t="shared" si="161"/>
        <v>0</v>
      </c>
      <c r="S100" s="43">
        <f t="shared" si="161"/>
        <v>0</v>
      </c>
      <c r="T100" s="43">
        <f t="shared" si="161"/>
        <v>0</v>
      </c>
      <c r="U100" s="43">
        <f t="shared" si="161"/>
        <v>0</v>
      </c>
      <c r="V100" s="43">
        <f t="shared" si="161"/>
        <v>0</v>
      </c>
      <c r="W100" s="43">
        <f t="shared" si="161"/>
        <v>0</v>
      </c>
      <c r="X100" s="43">
        <f t="shared" si="161"/>
        <v>0</v>
      </c>
      <c r="Y100" s="43">
        <f t="shared" si="161"/>
        <v>0</v>
      </c>
      <c r="Z100" s="476"/>
      <c r="AA100" t="str">
        <f t="shared" si="147"/>
        <v>Punctuation</v>
      </c>
      <c r="AB100" s="43">
        <f t="shared" ref="AB100:AX100" si="162">AB18*AB$2</f>
        <v>0</v>
      </c>
      <c r="AC100" s="43">
        <f t="shared" si="162"/>
        <v>0</v>
      </c>
      <c r="AD100" s="43">
        <f t="shared" si="162"/>
        <v>0</v>
      </c>
      <c r="AE100" s="43">
        <f t="shared" si="162"/>
        <v>0</v>
      </c>
      <c r="AF100" s="43">
        <f t="shared" si="162"/>
        <v>0</v>
      </c>
      <c r="AG100" s="43">
        <f t="shared" si="162"/>
        <v>0</v>
      </c>
      <c r="AH100" s="43">
        <f t="shared" si="162"/>
        <v>0</v>
      </c>
      <c r="AI100" s="43">
        <f t="shared" si="162"/>
        <v>0</v>
      </c>
      <c r="AJ100" s="43">
        <f t="shared" si="162"/>
        <v>0</v>
      </c>
      <c r="AK100" s="43">
        <f t="shared" si="162"/>
        <v>0</v>
      </c>
      <c r="AL100" s="43">
        <f t="shared" si="162"/>
        <v>0</v>
      </c>
      <c r="AM100" s="43">
        <f t="shared" si="162"/>
        <v>0</v>
      </c>
      <c r="AN100" s="43">
        <f t="shared" si="162"/>
        <v>0</v>
      </c>
      <c r="AO100" s="43">
        <f t="shared" si="162"/>
        <v>0</v>
      </c>
      <c r="AP100" s="43">
        <f t="shared" si="162"/>
        <v>0</v>
      </c>
      <c r="AQ100" s="43">
        <f t="shared" si="162"/>
        <v>0</v>
      </c>
      <c r="AR100" s="43">
        <f t="shared" si="162"/>
        <v>0</v>
      </c>
      <c r="AS100" s="43">
        <f t="shared" si="162"/>
        <v>0</v>
      </c>
      <c r="AT100" s="43">
        <f t="shared" si="162"/>
        <v>0</v>
      </c>
      <c r="AU100" s="43">
        <f t="shared" si="162"/>
        <v>0</v>
      </c>
      <c r="AV100" s="43">
        <f t="shared" si="162"/>
        <v>0</v>
      </c>
      <c r="AW100" s="43">
        <f t="shared" si="162"/>
        <v>0</v>
      </c>
      <c r="AX100" s="43">
        <f t="shared" si="162"/>
        <v>0</v>
      </c>
      <c r="AY100" s="476"/>
      <c r="AZ100" t="str">
        <f t="shared" si="111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76"/>
      <c r="BY100" t="str">
        <f t="shared" si="112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76"/>
      <c r="CX100" t="str">
        <f t="shared" si="113"/>
        <v>Given Figure</v>
      </c>
      <c r="CY100" s="23">
        <f t="shared" si="114"/>
        <v>0</v>
      </c>
      <c r="CZ100" s="23">
        <f t="shared" si="115"/>
        <v>0</v>
      </c>
      <c r="DA100" s="23">
        <f t="shared" si="116"/>
        <v>0</v>
      </c>
      <c r="DB100" s="23">
        <f t="shared" si="117"/>
        <v>0</v>
      </c>
      <c r="DC100" s="23">
        <f t="shared" si="118"/>
        <v>0</v>
      </c>
      <c r="DD100" s="23">
        <f t="shared" si="119"/>
        <v>0</v>
      </c>
      <c r="DE100" s="23">
        <f t="shared" si="120"/>
        <v>0</v>
      </c>
      <c r="DF100" s="23">
        <f t="shared" si="121"/>
        <v>0</v>
      </c>
      <c r="DG100" s="23">
        <f t="shared" si="122"/>
        <v>0</v>
      </c>
      <c r="DH100" s="23">
        <f t="shared" si="123"/>
        <v>0</v>
      </c>
      <c r="DI100" s="23">
        <f t="shared" si="124"/>
        <v>0</v>
      </c>
      <c r="DJ100" s="23">
        <f t="shared" si="125"/>
        <v>0</v>
      </c>
      <c r="DK100" s="23">
        <f t="shared" si="126"/>
        <v>0</v>
      </c>
      <c r="DL100" s="23">
        <f t="shared" si="127"/>
        <v>0</v>
      </c>
      <c r="DM100" s="23">
        <f t="shared" si="128"/>
        <v>0</v>
      </c>
      <c r="DN100" s="23">
        <f t="shared" si="129"/>
        <v>0</v>
      </c>
      <c r="DO100" s="23">
        <f t="shared" si="130"/>
        <v>0</v>
      </c>
      <c r="DP100" s="23">
        <f t="shared" si="131"/>
        <v>0</v>
      </c>
      <c r="DQ100" s="23">
        <f t="shared" si="132"/>
        <v>0</v>
      </c>
      <c r="DR100" s="23">
        <f t="shared" si="133"/>
        <v>0</v>
      </c>
      <c r="DS100" s="23">
        <f t="shared" si="134"/>
        <v>0</v>
      </c>
      <c r="DT100" s="23">
        <f t="shared" si="135"/>
        <v>0</v>
      </c>
      <c r="DU100" s="23">
        <f t="shared" si="136"/>
        <v>0</v>
      </c>
      <c r="DV100" s="476"/>
      <c r="DW100" s="2" t="str">
        <f t="shared" si="155"/>
        <v>Passage 5</v>
      </c>
      <c r="DX100" s="43">
        <f t="shared" si="151"/>
        <v>0</v>
      </c>
      <c r="DY100" s="43">
        <f t="shared" si="152"/>
        <v>0</v>
      </c>
      <c r="DZ100" s="43">
        <f t="shared" si="152"/>
        <v>0</v>
      </c>
      <c r="EA100" s="43">
        <f t="shared" si="152"/>
        <v>0</v>
      </c>
      <c r="EB100" s="43">
        <f t="shared" si="152"/>
        <v>0</v>
      </c>
      <c r="EC100" s="43">
        <f t="shared" si="152"/>
        <v>0</v>
      </c>
      <c r="ED100" s="43">
        <f t="shared" si="152"/>
        <v>0</v>
      </c>
      <c r="EE100" s="43">
        <f t="shared" si="152"/>
        <v>0</v>
      </c>
      <c r="EF100" s="43">
        <f t="shared" si="152"/>
        <v>0</v>
      </c>
      <c r="EG100" s="43">
        <f t="shared" si="152"/>
        <v>0</v>
      </c>
      <c r="EH100" s="43">
        <f t="shared" si="152"/>
        <v>0</v>
      </c>
      <c r="EI100" s="43">
        <f t="shared" si="152"/>
        <v>0</v>
      </c>
      <c r="EJ100" s="43">
        <f t="shared" si="152"/>
        <v>0</v>
      </c>
      <c r="EK100" s="43">
        <f t="shared" si="152"/>
        <v>0</v>
      </c>
      <c r="EL100" s="43">
        <f t="shared" si="152"/>
        <v>0</v>
      </c>
      <c r="EM100" s="43">
        <f t="shared" si="152"/>
        <v>0</v>
      </c>
      <c r="EN100" s="43">
        <f t="shared" si="152"/>
        <v>0</v>
      </c>
      <c r="EO100" s="43">
        <f t="shared" si="152"/>
        <v>0</v>
      </c>
      <c r="EP100" s="43">
        <f t="shared" si="152"/>
        <v>0</v>
      </c>
      <c r="EQ100" s="43">
        <f t="shared" si="152"/>
        <v>0</v>
      </c>
      <c r="ER100" s="43">
        <f t="shared" si="152"/>
        <v>0</v>
      </c>
      <c r="ES100" s="43">
        <f t="shared" si="152"/>
        <v>0</v>
      </c>
      <c r="ET100" s="43">
        <f t="shared" si="152"/>
        <v>0</v>
      </c>
      <c r="EU100" s="476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0"/>
        <v>I Spy</v>
      </c>
      <c r="C101" s="43">
        <f t="shared" ref="C101:Y101" si="163">C21*C$2</f>
        <v>0</v>
      </c>
      <c r="D101" s="43">
        <f t="shared" si="163"/>
        <v>0</v>
      </c>
      <c r="E101" s="43">
        <f t="shared" si="163"/>
        <v>0</v>
      </c>
      <c r="F101" s="43">
        <f t="shared" si="163"/>
        <v>0</v>
      </c>
      <c r="G101" s="43">
        <f t="shared" si="163"/>
        <v>0</v>
      </c>
      <c r="H101" s="43">
        <f t="shared" si="163"/>
        <v>0</v>
      </c>
      <c r="I101" s="43">
        <f t="shared" si="163"/>
        <v>0</v>
      </c>
      <c r="J101" s="43">
        <f t="shared" si="163"/>
        <v>0</v>
      </c>
      <c r="K101" s="43">
        <f t="shared" si="163"/>
        <v>0</v>
      </c>
      <c r="L101" s="43">
        <f t="shared" si="163"/>
        <v>0</v>
      </c>
      <c r="M101" s="43">
        <f t="shared" si="163"/>
        <v>0</v>
      </c>
      <c r="N101" s="43">
        <f t="shared" si="163"/>
        <v>0</v>
      </c>
      <c r="O101" s="43">
        <f t="shared" si="163"/>
        <v>0</v>
      </c>
      <c r="P101" s="43">
        <f t="shared" si="163"/>
        <v>0</v>
      </c>
      <c r="Q101" s="43">
        <f t="shared" si="163"/>
        <v>0</v>
      </c>
      <c r="R101" s="43">
        <f t="shared" si="163"/>
        <v>0</v>
      </c>
      <c r="S101" s="43">
        <f t="shared" si="163"/>
        <v>0</v>
      </c>
      <c r="T101" s="43">
        <f t="shared" si="163"/>
        <v>0</v>
      </c>
      <c r="U101" s="43">
        <f t="shared" si="163"/>
        <v>0</v>
      </c>
      <c r="V101" s="43">
        <f t="shared" si="163"/>
        <v>0</v>
      </c>
      <c r="W101" s="43">
        <f t="shared" si="163"/>
        <v>0</v>
      </c>
      <c r="X101" s="43">
        <f t="shared" si="163"/>
        <v>0</v>
      </c>
      <c r="Y101" s="43">
        <f t="shared" si="163"/>
        <v>0</v>
      </c>
      <c r="Z101" s="476"/>
      <c r="AA101" t="str">
        <f t="shared" si="147"/>
        <v>Apostrophes</v>
      </c>
      <c r="AB101" s="43">
        <f t="shared" ref="AB101:AX101" si="164">AB19*AB$2</f>
        <v>0</v>
      </c>
      <c r="AC101" s="43">
        <f t="shared" si="164"/>
        <v>0</v>
      </c>
      <c r="AD101" s="43">
        <f t="shared" si="164"/>
        <v>0</v>
      </c>
      <c r="AE101" s="43">
        <f t="shared" si="164"/>
        <v>0</v>
      </c>
      <c r="AF101" s="43">
        <f t="shared" si="164"/>
        <v>0</v>
      </c>
      <c r="AG101" s="43">
        <f t="shared" si="164"/>
        <v>0</v>
      </c>
      <c r="AH101" s="43">
        <f t="shared" si="164"/>
        <v>0</v>
      </c>
      <c r="AI101" s="43">
        <f t="shared" si="164"/>
        <v>0</v>
      </c>
      <c r="AJ101" s="43">
        <f t="shared" si="164"/>
        <v>0</v>
      </c>
      <c r="AK101" s="43">
        <f t="shared" si="164"/>
        <v>0</v>
      </c>
      <c r="AL101" s="43">
        <f t="shared" si="164"/>
        <v>0</v>
      </c>
      <c r="AM101" s="43">
        <f t="shared" si="164"/>
        <v>0</v>
      </c>
      <c r="AN101" s="43">
        <f t="shared" si="164"/>
        <v>0</v>
      </c>
      <c r="AO101" s="43">
        <f t="shared" si="164"/>
        <v>0</v>
      </c>
      <c r="AP101" s="43">
        <f t="shared" si="164"/>
        <v>0</v>
      </c>
      <c r="AQ101" s="43">
        <f t="shared" si="164"/>
        <v>0</v>
      </c>
      <c r="AR101" s="43">
        <f t="shared" si="164"/>
        <v>0</v>
      </c>
      <c r="AS101" s="43">
        <f t="shared" si="164"/>
        <v>0</v>
      </c>
      <c r="AT101" s="43">
        <f t="shared" si="164"/>
        <v>0</v>
      </c>
      <c r="AU101" s="43">
        <f t="shared" si="164"/>
        <v>0</v>
      </c>
      <c r="AV101" s="43">
        <f t="shared" si="164"/>
        <v>0</v>
      </c>
      <c r="AW101" s="43">
        <f t="shared" si="164"/>
        <v>0</v>
      </c>
      <c r="AX101" s="43">
        <f t="shared" si="164"/>
        <v>0</v>
      </c>
      <c r="AY101" s="476"/>
      <c r="AZ101" t="str">
        <f t="shared" si="111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76"/>
      <c r="BY101" t="str">
        <f t="shared" si="112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76"/>
      <c r="CX101" t="str">
        <f t="shared" si="113"/>
        <v>Drawn to Scale</v>
      </c>
      <c r="CY101" s="23">
        <f t="shared" si="114"/>
        <v>0</v>
      </c>
      <c r="CZ101" s="23">
        <f t="shared" si="115"/>
        <v>0</v>
      </c>
      <c r="DA101" s="23">
        <f t="shared" si="116"/>
        <v>0</v>
      </c>
      <c r="DB101" s="23">
        <f t="shared" si="117"/>
        <v>0</v>
      </c>
      <c r="DC101" s="23">
        <f t="shared" si="118"/>
        <v>0</v>
      </c>
      <c r="DD101" s="23">
        <f t="shared" si="119"/>
        <v>0</v>
      </c>
      <c r="DE101" s="23">
        <f t="shared" si="120"/>
        <v>0</v>
      </c>
      <c r="DF101" s="23">
        <f t="shared" si="121"/>
        <v>0</v>
      </c>
      <c r="DG101" s="23">
        <f t="shared" si="122"/>
        <v>0</v>
      </c>
      <c r="DH101" s="23">
        <f t="shared" si="123"/>
        <v>0</v>
      </c>
      <c r="DI101" s="23">
        <f t="shared" si="124"/>
        <v>0</v>
      </c>
      <c r="DJ101" s="23">
        <f t="shared" si="125"/>
        <v>0</v>
      </c>
      <c r="DK101" s="23">
        <f t="shared" si="126"/>
        <v>0</v>
      </c>
      <c r="DL101" s="23">
        <f t="shared" si="127"/>
        <v>0</v>
      </c>
      <c r="DM101" s="23">
        <f t="shared" si="128"/>
        <v>0</v>
      </c>
      <c r="DN101" s="23">
        <f t="shared" si="129"/>
        <v>0</v>
      </c>
      <c r="DO101" s="23">
        <f t="shared" si="130"/>
        <v>0</v>
      </c>
      <c r="DP101" s="23">
        <f t="shared" si="131"/>
        <v>0</v>
      </c>
      <c r="DQ101" s="23">
        <f t="shared" si="132"/>
        <v>0</v>
      </c>
      <c r="DR101" s="23">
        <f t="shared" si="133"/>
        <v>0</v>
      </c>
      <c r="DS101" s="23">
        <f t="shared" si="134"/>
        <v>0</v>
      </c>
      <c r="DT101" s="23">
        <f t="shared" si="135"/>
        <v>0</v>
      </c>
      <c r="DU101" s="23">
        <f t="shared" si="136"/>
        <v>0</v>
      </c>
      <c r="DV101" s="476"/>
      <c r="DW101" s="2" t="str">
        <f t="shared" si="155"/>
        <v>Passage 6</v>
      </c>
      <c r="DX101" s="43">
        <f t="shared" si="151"/>
        <v>0</v>
      </c>
      <c r="DY101" s="43">
        <f t="shared" si="152"/>
        <v>0</v>
      </c>
      <c r="DZ101" s="43">
        <f t="shared" si="152"/>
        <v>0</v>
      </c>
      <c r="EA101" s="43">
        <f t="shared" si="152"/>
        <v>0</v>
      </c>
      <c r="EB101" s="43">
        <f t="shared" si="152"/>
        <v>0</v>
      </c>
      <c r="EC101" s="43">
        <f t="shared" si="152"/>
        <v>0</v>
      </c>
      <c r="ED101" s="43">
        <f t="shared" si="152"/>
        <v>0</v>
      </c>
      <c r="EE101" s="43">
        <f t="shared" si="152"/>
        <v>0</v>
      </c>
      <c r="EF101" s="43">
        <f t="shared" si="152"/>
        <v>0</v>
      </c>
      <c r="EG101" s="43">
        <f t="shared" si="152"/>
        <v>0</v>
      </c>
      <c r="EH101" s="43">
        <f t="shared" si="152"/>
        <v>0</v>
      </c>
      <c r="EI101" s="43">
        <f t="shared" si="152"/>
        <v>0</v>
      </c>
      <c r="EJ101" s="43">
        <f t="shared" si="152"/>
        <v>0</v>
      </c>
      <c r="EK101" s="43">
        <f t="shared" si="152"/>
        <v>0</v>
      </c>
      <c r="EL101" s="43">
        <f t="shared" si="152"/>
        <v>0</v>
      </c>
      <c r="EM101" s="43">
        <f t="shared" si="152"/>
        <v>0</v>
      </c>
      <c r="EN101" s="43">
        <f t="shared" si="152"/>
        <v>0</v>
      </c>
      <c r="EO101" s="43">
        <f t="shared" si="152"/>
        <v>0</v>
      </c>
      <c r="EP101" s="43">
        <f t="shared" si="152"/>
        <v>0</v>
      </c>
      <c r="EQ101" s="43">
        <f t="shared" si="152"/>
        <v>0</v>
      </c>
      <c r="ER101" s="43">
        <f t="shared" si="152"/>
        <v>0</v>
      </c>
      <c r="ES101" s="43">
        <f t="shared" si="152"/>
        <v>0</v>
      </c>
      <c r="ET101" s="43">
        <f t="shared" si="152"/>
        <v>0</v>
      </c>
      <c r="EU101" s="476"/>
      <c r="FA101" s="16" t="s">
        <v>325</v>
      </c>
    </row>
    <row r="102" spans="2:163" ht="15" customHeight="1" x14ac:dyDescent="0.45">
      <c r="B102" t="str">
        <f t="shared" si="140"/>
        <v>Given Line</v>
      </c>
      <c r="C102" s="43">
        <f t="shared" ref="C102:Y102" si="165">C22*C$2</f>
        <v>0</v>
      </c>
      <c r="D102" s="43">
        <f t="shared" si="165"/>
        <v>0</v>
      </c>
      <c r="E102" s="43">
        <f t="shared" si="165"/>
        <v>0</v>
      </c>
      <c r="F102" s="43">
        <f t="shared" si="165"/>
        <v>0</v>
      </c>
      <c r="G102" s="43">
        <f t="shared" si="165"/>
        <v>0</v>
      </c>
      <c r="H102" s="43">
        <f t="shared" si="165"/>
        <v>0</v>
      </c>
      <c r="I102" s="43">
        <f t="shared" si="165"/>
        <v>0</v>
      </c>
      <c r="J102" s="43">
        <f t="shared" si="165"/>
        <v>0</v>
      </c>
      <c r="K102" s="43">
        <f t="shared" si="165"/>
        <v>0</v>
      </c>
      <c r="L102" s="43">
        <f t="shared" si="165"/>
        <v>0</v>
      </c>
      <c r="M102" s="43">
        <f t="shared" si="165"/>
        <v>0</v>
      </c>
      <c r="N102" s="43">
        <f t="shared" si="165"/>
        <v>0</v>
      </c>
      <c r="O102" s="43">
        <f t="shared" si="165"/>
        <v>0</v>
      </c>
      <c r="P102" s="43">
        <f t="shared" si="165"/>
        <v>0</v>
      </c>
      <c r="Q102" s="43">
        <f t="shared" si="165"/>
        <v>0</v>
      </c>
      <c r="R102" s="43">
        <f t="shared" si="165"/>
        <v>0</v>
      </c>
      <c r="S102" s="43">
        <f t="shared" si="165"/>
        <v>0</v>
      </c>
      <c r="T102" s="43">
        <f t="shared" si="165"/>
        <v>0</v>
      </c>
      <c r="U102" s="43">
        <f t="shared" si="165"/>
        <v>0</v>
      </c>
      <c r="V102" s="43">
        <f t="shared" si="165"/>
        <v>0</v>
      </c>
      <c r="W102" s="43">
        <f t="shared" si="165"/>
        <v>0</v>
      </c>
      <c r="X102" s="43">
        <f t="shared" si="165"/>
        <v>0</v>
      </c>
      <c r="Y102" s="43">
        <f t="shared" si="165"/>
        <v>0</v>
      </c>
      <c r="Z102" s="476"/>
      <c r="AA102" t="str">
        <f t="shared" si="147"/>
        <v>Dashes</v>
      </c>
      <c r="AB102" s="43">
        <f t="shared" ref="AB102:AX102" si="166">AB20*AB$2</f>
        <v>0</v>
      </c>
      <c r="AC102" s="43">
        <f t="shared" si="166"/>
        <v>0</v>
      </c>
      <c r="AD102" s="43">
        <f t="shared" si="166"/>
        <v>0</v>
      </c>
      <c r="AE102" s="43">
        <f t="shared" si="166"/>
        <v>0</v>
      </c>
      <c r="AF102" s="43">
        <f t="shared" si="166"/>
        <v>0</v>
      </c>
      <c r="AG102" s="43">
        <f t="shared" si="166"/>
        <v>0</v>
      </c>
      <c r="AH102" s="43">
        <f t="shared" si="166"/>
        <v>0</v>
      </c>
      <c r="AI102" s="43">
        <f t="shared" si="166"/>
        <v>0</v>
      </c>
      <c r="AJ102" s="43">
        <f t="shared" si="166"/>
        <v>0</v>
      </c>
      <c r="AK102" s="43">
        <f t="shared" si="166"/>
        <v>0</v>
      </c>
      <c r="AL102" s="43">
        <f t="shared" si="166"/>
        <v>0</v>
      </c>
      <c r="AM102" s="43">
        <f t="shared" si="166"/>
        <v>0</v>
      </c>
      <c r="AN102" s="43">
        <f t="shared" si="166"/>
        <v>0</v>
      </c>
      <c r="AO102" s="43">
        <f t="shared" si="166"/>
        <v>0</v>
      </c>
      <c r="AP102" s="43">
        <f t="shared" si="166"/>
        <v>0</v>
      </c>
      <c r="AQ102" s="43">
        <f t="shared" si="166"/>
        <v>0</v>
      </c>
      <c r="AR102" s="43">
        <f t="shared" si="166"/>
        <v>0</v>
      </c>
      <c r="AS102" s="43">
        <f t="shared" si="166"/>
        <v>0</v>
      </c>
      <c r="AT102" s="43">
        <f t="shared" si="166"/>
        <v>0</v>
      </c>
      <c r="AU102" s="43">
        <f t="shared" si="166"/>
        <v>0</v>
      </c>
      <c r="AV102" s="43">
        <f t="shared" si="166"/>
        <v>0</v>
      </c>
      <c r="AW102" s="43">
        <f t="shared" si="166"/>
        <v>0</v>
      </c>
      <c r="AX102" s="43">
        <f t="shared" si="166"/>
        <v>0</v>
      </c>
      <c r="AY102" s="476"/>
      <c r="AZ102" t="str">
        <f t="shared" si="111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76"/>
      <c r="BY102" t="str">
        <f t="shared" si="112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76"/>
      <c r="CX102" t="str">
        <f t="shared" si="113"/>
        <v>Not Drawn to Scale</v>
      </c>
      <c r="CY102" s="23">
        <f t="shared" si="114"/>
        <v>0</v>
      </c>
      <c r="CZ102" s="23">
        <f t="shared" si="115"/>
        <v>0</v>
      </c>
      <c r="DA102" s="23">
        <f t="shared" si="116"/>
        <v>0</v>
      </c>
      <c r="DB102" s="23">
        <f t="shared" si="117"/>
        <v>0</v>
      </c>
      <c r="DC102" s="23">
        <f t="shared" si="118"/>
        <v>0</v>
      </c>
      <c r="DD102" s="23">
        <f t="shared" si="119"/>
        <v>0</v>
      </c>
      <c r="DE102" s="23">
        <f t="shared" si="120"/>
        <v>0</v>
      </c>
      <c r="DF102" s="23">
        <f t="shared" si="121"/>
        <v>0</v>
      </c>
      <c r="DG102" s="23">
        <f t="shared" si="122"/>
        <v>0</v>
      </c>
      <c r="DH102" s="23">
        <f t="shared" si="123"/>
        <v>0</v>
      </c>
      <c r="DI102" s="23">
        <f t="shared" si="124"/>
        <v>0</v>
      </c>
      <c r="DJ102" s="23">
        <f t="shared" si="125"/>
        <v>0</v>
      </c>
      <c r="DK102" s="23">
        <f t="shared" si="126"/>
        <v>0</v>
      </c>
      <c r="DL102" s="23">
        <f t="shared" si="127"/>
        <v>0</v>
      </c>
      <c r="DM102" s="23">
        <f t="shared" si="128"/>
        <v>0</v>
      </c>
      <c r="DN102" s="23">
        <f t="shared" si="129"/>
        <v>0</v>
      </c>
      <c r="DO102" s="23">
        <f t="shared" si="130"/>
        <v>0</v>
      </c>
      <c r="DP102" s="23">
        <f t="shared" si="131"/>
        <v>0</v>
      </c>
      <c r="DQ102" s="23">
        <f t="shared" si="132"/>
        <v>0</v>
      </c>
      <c r="DR102" s="23">
        <f t="shared" si="133"/>
        <v>0</v>
      </c>
      <c r="DS102" s="23">
        <f t="shared" si="134"/>
        <v>0</v>
      </c>
      <c r="DT102" s="23">
        <f t="shared" si="135"/>
        <v>0</v>
      </c>
      <c r="DU102" s="23">
        <f t="shared" si="136"/>
        <v>0</v>
      </c>
      <c r="DV102" s="476"/>
      <c r="DW102" s="2" t="str">
        <f t="shared" si="155"/>
        <v>Passage 7</v>
      </c>
      <c r="DX102" s="43">
        <f t="shared" si="151"/>
        <v>0</v>
      </c>
      <c r="DY102" s="43">
        <f t="shared" si="152"/>
        <v>0</v>
      </c>
      <c r="DZ102" s="43">
        <f t="shared" si="152"/>
        <v>0</v>
      </c>
      <c r="EA102" s="43">
        <f t="shared" si="152"/>
        <v>0</v>
      </c>
      <c r="EB102" s="43">
        <f t="shared" si="152"/>
        <v>0</v>
      </c>
      <c r="EC102" s="43">
        <f t="shared" si="152"/>
        <v>0</v>
      </c>
      <c r="ED102" s="43">
        <f t="shared" si="152"/>
        <v>0</v>
      </c>
      <c r="EE102" s="43">
        <f t="shared" si="152"/>
        <v>0</v>
      </c>
      <c r="EF102" s="43">
        <f t="shared" si="152"/>
        <v>0</v>
      </c>
      <c r="EG102" s="43">
        <f t="shared" si="152"/>
        <v>0</v>
      </c>
      <c r="EH102" s="43">
        <f t="shared" si="152"/>
        <v>0</v>
      </c>
      <c r="EI102" s="43">
        <f t="shared" si="152"/>
        <v>0</v>
      </c>
      <c r="EJ102" s="43">
        <f t="shared" si="152"/>
        <v>0</v>
      </c>
      <c r="EK102" s="43">
        <f t="shared" si="152"/>
        <v>0</v>
      </c>
      <c r="EL102" s="43">
        <f t="shared" si="152"/>
        <v>0</v>
      </c>
      <c r="EM102" s="43">
        <f t="shared" si="152"/>
        <v>0</v>
      </c>
      <c r="EN102" s="43">
        <f t="shared" si="152"/>
        <v>0</v>
      </c>
      <c r="EO102" s="43">
        <f t="shared" si="152"/>
        <v>0</v>
      </c>
      <c r="EP102" s="43">
        <f t="shared" si="152"/>
        <v>0</v>
      </c>
      <c r="EQ102" s="43">
        <f t="shared" si="152"/>
        <v>0</v>
      </c>
      <c r="ER102" s="43">
        <f t="shared" si="152"/>
        <v>0</v>
      </c>
      <c r="ES102" s="43">
        <f t="shared" si="152"/>
        <v>0</v>
      </c>
      <c r="ET102" s="43">
        <f t="shared" si="152"/>
        <v>0</v>
      </c>
      <c r="EU102" s="476"/>
      <c r="FA102" s="473" t="str">
        <f>IF(INPUT!N4&lt;&gt;"",INDEX(EY3:EY25,MATCH(INPUT!N4,EX3:EX25,),0),"")</f>
        <v/>
      </c>
      <c r="FB102" s="474"/>
      <c r="FC102" s="474"/>
      <c r="FD102" s="474"/>
      <c r="FE102" s="474"/>
      <c r="FF102" s="474"/>
      <c r="FG102" s="475"/>
    </row>
    <row r="103" spans="2:163" x14ac:dyDescent="0.45">
      <c r="B103" t="str">
        <f t="shared" si="140"/>
        <v>Vocabulary</v>
      </c>
      <c r="C103" s="43">
        <f t="shared" ref="C103:Y103" si="167">C23*C$2</f>
        <v>0</v>
      </c>
      <c r="D103" s="43">
        <f t="shared" si="167"/>
        <v>0</v>
      </c>
      <c r="E103" s="43">
        <f t="shared" si="167"/>
        <v>0</v>
      </c>
      <c r="F103" s="43">
        <f t="shared" si="167"/>
        <v>0</v>
      </c>
      <c r="G103" s="43">
        <f t="shared" si="167"/>
        <v>0</v>
      </c>
      <c r="H103" s="43">
        <f t="shared" si="167"/>
        <v>0</v>
      </c>
      <c r="I103" s="43">
        <f t="shared" si="167"/>
        <v>0</v>
      </c>
      <c r="J103" s="43">
        <f t="shared" si="167"/>
        <v>0</v>
      </c>
      <c r="K103" s="43">
        <f t="shared" si="167"/>
        <v>0</v>
      </c>
      <c r="L103" s="43">
        <f t="shared" si="167"/>
        <v>0</v>
      </c>
      <c r="M103" s="43">
        <f t="shared" si="167"/>
        <v>0</v>
      </c>
      <c r="N103" s="43">
        <f t="shared" si="167"/>
        <v>0</v>
      </c>
      <c r="O103" s="43">
        <f t="shared" si="167"/>
        <v>0</v>
      </c>
      <c r="P103" s="43">
        <f t="shared" si="167"/>
        <v>0</v>
      </c>
      <c r="Q103" s="43">
        <f t="shared" si="167"/>
        <v>0</v>
      </c>
      <c r="R103" s="43">
        <f t="shared" si="167"/>
        <v>0</v>
      </c>
      <c r="S103" s="43">
        <f t="shared" si="167"/>
        <v>0</v>
      </c>
      <c r="T103" s="43">
        <f t="shared" si="167"/>
        <v>0</v>
      </c>
      <c r="U103" s="43">
        <f t="shared" si="167"/>
        <v>0</v>
      </c>
      <c r="V103" s="43">
        <f t="shared" si="167"/>
        <v>0</v>
      </c>
      <c r="W103" s="43">
        <f t="shared" si="167"/>
        <v>0</v>
      </c>
      <c r="X103" s="43">
        <f t="shared" si="167"/>
        <v>0</v>
      </c>
      <c r="Y103" s="43">
        <f t="shared" si="167"/>
        <v>0</v>
      </c>
      <c r="Z103" s="476"/>
      <c r="AA103" t="str">
        <f t="shared" si="147"/>
        <v>Colons</v>
      </c>
      <c r="AB103" s="43">
        <f t="shared" ref="AB103:AX103" si="168">AB21*AB$2</f>
        <v>0</v>
      </c>
      <c r="AC103" s="43">
        <f t="shared" si="168"/>
        <v>0</v>
      </c>
      <c r="AD103" s="43">
        <f t="shared" si="168"/>
        <v>0</v>
      </c>
      <c r="AE103" s="43">
        <f t="shared" si="168"/>
        <v>0</v>
      </c>
      <c r="AF103" s="43">
        <f t="shared" si="168"/>
        <v>0</v>
      </c>
      <c r="AG103" s="43">
        <f t="shared" si="168"/>
        <v>0</v>
      </c>
      <c r="AH103" s="43">
        <f t="shared" si="168"/>
        <v>0</v>
      </c>
      <c r="AI103" s="43">
        <f t="shared" si="168"/>
        <v>0</v>
      </c>
      <c r="AJ103" s="43">
        <f t="shared" si="168"/>
        <v>0</v>
      </c>
      <c r="AK103" s="43">
        <f t="shared" si="168"/>
        <v>0</v>
      </c>
      <c r="AL103" s="43">
        <f t="shared" si="168"/>
        <v>0</v>
      </c>
      <c r="AM103" s="43">
        <f t="shared" si="168"/>
        <v>0</v>
      </c>
      <c r="AN103" s="43">
        <f t="shared" si="168"/>
        <v>0</v>
      </c>
      <c r="AO103" s="43">
        <f t="shared" si="168"/>
        <v>0</v>
      </c>
      <c r="AP103" s="43">
        <f t="shared" si="168"/>
        <v>0</v>
      </c>
      <c r="AQ103" s="43">
        <f t="shared" si="168"/>
        <v>0</v>
      </c>
      <c r="AR103" s="43">
        <f t="shared" si="168"/>
        <v>0</v>
      </c>
      <c r="AS103" s="43">
        <f t="shared" si="168"/>
        <v>0</v>
      </c>
      <c r="AT103" s="43">
        <f t="shared" si="168"/>
        <v>0</v>
      </c>
      <c r="AU103" s="43">
        <f t="shared" si="168"/>
        <v>0</v>
      </c>
      <c r="AV103" s="43">
        <f t="shared" si="168"/>
        <v>0</v>
      </c>
      <c r="AW103" s="43">
        <f t="shared" si="168"/>
        <v>0</v>
      </c>
      <c r="AX103" s="43">
        <f t="shared" si="168"/>
        <v>0</v>
      </c>
      <c r="AY103" s="476"/>
      <c r="AZ103" t="str">
        <f t="shared" si="111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76"/>
      <c r="BY103" t="str">
        <f t="shared" si="112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76"/>
      <c r="CX103" t="str">
        <f t="shared" si="113"/>
        <v>Isolate the Figure</v>
      </c>
      <c r="CY103" s="23">
        <f t="shared" si="114"/>
        <v>0</v>
      </c>
      <c r="CZ103" s="23">
        <f t="shared" si="115"/>
        <v>0</v>
      </c>
      <c r="DA103" s="23">
        <f t="shared" si="116"/>
        <v>0</v>
      </c>
      <c r="DB103" s="23">
        <f t="shared" si="117"/>
        <v>0</v>
      </c>
      <c r="DC103" s="23">
        <f t="shared" si="118"/>
        <v>0</v>
      </c>
      <c r="DD103" s="23">
        <f t="shared" si="119"/>
        <v>0</v>
      </c>
      <c r="DE103" s="23">
        <f t="shared" si="120"/>
        <v>0</v>
      </c>
      <c r="DF103" s="23">
        <f t="shared" si="121"/>
        <v>0</v>
      </c>
      <c r="DG103" s="23">
        <f t="shared" si="122"/>
        <v>0</v>
      </c>
      <c r="DH103" s="23">
        <f t="shared" si="123"/>
        <v>0</v>
      </c>
      <c r="DI103" s="23">
        <f t="shared" si="124"/>
        <v>0</v>
      </c>
      <c r="DJ103" s="23">
        <f t="shared" si="125"/>
        <v>0</v>
      </c>
      <c r="DK103" s="23">
        <f t="shared" si="126"/>
        <v>0</v>
      </c>
      <c r="DL103" s="23">
        <f t="shared" si="127"/>
        <v>0</v>
      </c>
      <c r="DM103" s="23">
        <f t="shared" si="128"/>
        <v>0</v>
      </c>
      <c r="DN103" s="23">
        <f t="shared" si="129"/>
        <v>0</v>
      </c>
      <c r="DO103" s="23">
        <f t="shared" si="130"/>
        <v>0</v>
      </c>
      <c r="DP103" s="23">
        <f t="shared" si="131"/>
        <v>0</v>
      </c>
      <c r="DQ103" s="23">
        <f t="shared" si="132"/>
        <v>0</v>
      </c>
      <c r="DR103" s="23">
        <f t="shared" si="133"/>
        <v>0</v>
      </c>
      <c r="DS103" s="23">
        <f t="shared" si="134"/>
        <v>0</v>
      </c>
      <c r="DT103" s="23">
        <f t="shared" si="135"/>
        <v>0</v>
      </c>
      <c r="DU103" s="23">
        <f t="shared" si="136"/>
        <v>0</v>
      </c>
      <c r="DV103" s="476"/>
      <c r="DW103" s="2" t="str">
        <f t="shared" si="155"/>
        <v>General</v>
      </c>
      <c r="DX103" s="43">
        <f t="shared" si="151"/>
        <v>0</v>
      </c>
      <c r="DY103" s="43">
        <f t="shared" si="152"/>
        <v>0</v>
      </c>
      <c r="DZ103" s="43">
        <f t="shared" si="152"/>
        <v>0</v>
      </c>
      <c r="EA103" s="43">
        <f t="shared" si="152"/>
        <v>0</v>
      </c>
      <c r="EB103" s="43">
        <f t="shared" si="152"/>
        <v>0</v>
      </c>
      <c r="EC103" s="43">
        <f t="shared" si="152"/>
        <v>0</v>
      </c>
      <c r="ED103" s="43">
        <f t="shared" si="152"/>
        <v>0</v>
      </c>
      <c r="EE103" s="43">
        <f t="shared" si="152"/>
        <v>0</v>
      </c>
      <c r="EF103" s="43">
        <f t="shared" si="152"/>
        <v>0</v>
      </c>
      <c r="EG103" s="43">
        <f t="shared" si="152"/>
        <v>0</v>
      </c>
      <c r="EH103" s="43">
        <f t="shared" si="152"/>
        <v>0</v>
      </c>
      <c r="EI103" s="43">
        <f t="shared" si="152"/>
        <v>0</v>
      </c>
      <c r="EJ103" s="43">
        <f t="shared" si="152"/>
        <v>0</v>
      </c>
      <c r="EK103" s="43">
        <f t="shared" si="152"/>
        <v>0</v>
      </c>
      <c r="EL103" s="43">
        <f t="shared" si="152"/>
        <v>0</v>
      </c>
      <c r="EM103" s="43">
        <f t="shared" si="152"/>
        <v>0</v>
      </c>
      <c r="EN103" s="43">
        <f t="shared" si="152"/>
        <v>0</v>
      </c>
      <c r="EO103" s="43">
        <f t="shared" si="152"/>
        <v>0</v>
      </c>
      <c r="EP103" s="43">
        <f t="shared" si="152"/>
        <v>0</v>
      </c>
      <c r="EQ103" s="43">
        <f t="shared" si="152"/>
        <v>0</v>
      </c>
      <c r="ER103" s="43">
        <f t="shared" si="152"/>
        <v>0</v>
      </c>
      <c r="ES103" s="43">
        <f t="shared" si="152"/>
        <v>0</v>
      </c>
      <c r="ET103" s="43">
        <f t="shared" si="152"/>
        <v>0</v>
      </c>
      <c r="EU103" s="476"/>
      <c r="FA103" s="30"/>
      <c r="FB103" s="454" t="s">
        <v>240</v>
      </c>
      <c r="FC103" s="455"/>
      <c r="FD103" s="456"/>
      <c r="FE103" s="478" t="s">
        <v>242</v>
      </c>
      <c r="FF103" s="479"/>
      <c r="FG103" s="30" t="s">
        <v>254</v>
      </c>
    </row>
    <row r="104" spans="2:163" x14ac:dyDescent="0.45">
      <c r="B104" t="str">
        <f t="shared" si="140"/>
        <v>Implied Line</v>
      </c>
      <c r="C104" s="43">
        <f t="shared" ref="C104:Y104" si="169">C24*C$2</f>
        <v>0</v>
      </c>
      <c r="D104" s="43">
        <f t="shared" si="169"/>
        <v>0</v>
      </c>
      <c r="E104" s="43">
        <f t="shared" si="169"/>
        <v>0</v>
      </c>
      <c r="F104" s="43">
        <f t="shared" si="169"/>
        <v>0</v>
      </c>
      <c r="G104" s="43">
        <f t="shared" si="169"/>
        <v>0</v>
      </c>
      <c r="H104" s="43">
        <f t="shared" si="169"/>
        <v>0</v>
      </c>
      <c r="I104" s="43">
        <f t="shared" si="169"/>
        <v>0</v>
      </c>
      <c r="J104" s="43">
        <f t="shared" si="169"/>
        <v>0</v>
      </c>
      <c r="K104" s="43">
        <f t="shared" si="169"/>
        <v>0</v>
      </c>
      <c r="L104" s="43">
        <f t="shared" si="169"/>
        <v>0</v>
      </c>
      <c r="M104" s="43">
        <f t="shared" si="169"/>
        <v>0</v>
      </c>
      <c r="N104" s="43">
        <f t="shared" si="169"/>
        <v>0</v>
      </c>
      <c r="O104" s="43">
        <f t="shared" si="169"/>
        <v>0</v>
      </c>
      <c r="P104" s="43">
        <f t="shared" si="169"/>
        <v>0</v>
      </c>
      <c r="Q104" s="43">
        <f t="shared" si="169"/>
        <v>0</v>
      </c>
      <c r="R104" s="43">
        <f t="shared" si="169"/>
        <v>0</v>
      </c>
      <c r="S104" s="43">
        <f t="shared" si="169"/>
        <v>0</v>
      </c>
      <c r="T104" s="43">
        <f t="shared" si="169"/>
        <v>0</v>
      </c>
      <c r="U104" s="43">
        <f t="shared" si="169"/>
        <v>0</v>
      </c>
      <c r="V104" s="43">
        <f t="shared" si="169"/>
        <v>0</v>
      </c>
      <c r="W104" s="43">
        <f t="shared" si="169"/>
        <v>0</v>
      </c>
      <c r="X104" s="43">
        <f t="shared" si="169"/>
        <v>0</v>
      </c>
      <c r="Y104" s="43">
        <f t="shared" si="169"/>
        <v>0</v>
      </c>
      <c r="Z104" s="476"/>
      <c r="AA104" t="str">
        <f t="shared" si="147"/>
        <v>Commas</v>
      </c>
      <c r="AB104" s="43">
        <f t="shared" ref="AB104:AX104" si="170">AB22*AB$2</f>
        <v>0</v>
      </c>
      <c r="AC104" s="43">
        <f t="shared" si="170"/>
        <v>0</v>
      </c>
      <c r="AD104" s="43">
        <f t="shared" si="170"/>
        <v>0</v>
      </c>
      <c r="AE104" s="43">
        <f t="shared" si="170"/>
        <v>0</v>
      </c>
      <c r="AF104" s="43">
        <f t="shared" si="170"/>
        <v>0</v>
      </c>
      <c r="AG104" s="43">
        <f t="shared" si="170"/>
        <v>0</v>
      </c>
      <c r="AH104" s="43">
        <f t="shared" si="170"/>
        <v>0</v>
      </c>
      <c r="AI104" s="43">
        <f t="shared" si="170"/>
        <v>0</v>
      </c>
      <c r="AJ104" s="43">
        <f t="shared" si="170"/>
        <v>0</v>
      </c>
      <c r="AK104" s="43">
        <f t="shared" si="170"/>
        <v>0</v>
      </c>
      <c r="AL104" s="43">
        <f t="shared" si="170"/>
        <v>0</v>
      </c>
      <c r="AM104" s="43">
        <f t="shared" si="170"/>
        <v>0</v>
      </c>
      <c r="AN104" s="43">
        <f t="shared" si="170"/>
        <v>0</v>
      </c>
      <c r="AO104" s="43">
        <f t="shared" si="170"/>
        <v>0</v>
      </c>
      <c r="AP104" s="43">
        <f t="shared" si="170"/>
        <v>0</v>
      </c>
      <c r="AQ104" s="43">
        <f t="shared" si="170"/>
        <v>0</v>
      </c>
      <c r="AR104" s="43">
        <f t="shared" si="170"/>
        <v>0</v>
      </c>
      <c r="AS104" s="43">
        <f t="shared" si="170"/>
        <v>0</v>
      </c>
      <c r="AT104" s="43">
        <f t="shared" si="170"/>
        <v>0</v>
      </c>
      <c r="AU104" s="43">
        <f t="shared" si="170"/>
        <v>0</v>
      </c>
      <c r="AV104" s="43">
        <f t="shared" si="170"/>
        <v>0</v>
      </c>
      <c r="AW104" s="43">
        <f t="shared" si="170"/>
        <v>0</v>
      </c>
      <c r="AX104" s="43">
        <f t="shared" si="170"/>
        <v>0</v>
      </c>
      <c r="AY104" s="476"/>
      <c r="AZ104" t="str">
        <f t="shared" si="111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76"/>
      <c r="BY104" t="str">
        <f t="shared" si="112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76"/>
      <c r="CX104" t="str">
        <f t="shared" si="113"/>
        <v>Creating Equations</v>
      </c>
      <c r="CY104" s="23">
        <f t="shared" si="114"/>
        <v>0</v>
      </c>
      <c r="CZ104" s="23">
        <f t="shared" si="115"/>
        <v>0</v>
      </c>
      <c r="DA104" s="23">
        <f t="shared" si="116"/>
        <v>0</v>
      </c>
      <c r="DB104" s="23">
        <f t="shared" si="117"/>
        <v>0</v>
      </c>
      <c r="DC104" s="23">
        <f t="shared" si="118"/>
        <v>0</v>
      </c>
      <c r="DD104" s="23">
        <f t="shared" si="119"/>
        <v>0</v>
      </c>
      <c r="DE104" s="23">
        <f t="shared" si="120"/>
        <v>0</v>
      </c>
      <c r="DF104" s="23">
        <f t="shared" si="121"/>
        <v>0</v>
      </c>
      <c r="DG104" s="23">
        <f t="shared" si="122"/>
        <v>0</v>
      </c>
      <c r="DH104" s="23">
        <f t="shared" si="123"/>
        <v>0</v>
      </c>
      <c r="DI104" s="23">
        <f t="shared" si="124"/>
        <v>0</v>
      </c>
      <c r="DJ104" s="23">
        <f t="shared" si="125"/>
        <v>0</v>
      </c>
      <c r="DK104" s="23">
        <f t="shared" si="126"/>
        <v>0</v>
      </c>
      <c r="DL104" s="23">
        <f t="shared" si="127"/>
        <v>0</v>
      </c>
      <c r="DM104" s="23">
        <f t="shared" si="128"/>
        <v>0</v>
      </c>
      <c r="DN104" s="23">
        <f t="shared" si="129"/>
        <v>0</v>
      </c>
      <c r="DO104" s="23">
        <f t="shared" si="130"/>
        <v>0</v>
      </c>
      <c r="DP104" s="23">
        <f t="shared" si="131"/>
        <v>0</v>
      </c>
      <c r="DQ104" s="23">
        <f t="shared" si="132"/>
        <v>0</v>
      </c>
      <c r="DR104" s="23">
        <f t="shared" si="133"/>
        <v>0</v>
      </c>
      <c r="DS104" s="23">
        <f t="shared" si="134"/>
        <v>0</v>
      </c>
      <c r="DT104" s="23">
        <f t="shared" si="135"/>
        <v>0</v>
      </c>
      <c r="DU104" s="23">
        <f t="shared" si="136"/>
        <v>0</v>
      </c>
      <c r="DV104" s="476"/>
      <c r="DW104" s="2" t="str">
        <f t="shared" si="155"/>
        <v>Table</v>
      </c>
      <c r="DX104" s="43">
        <f t="shared" si="151"/>
        <v>0</v>
      </c>
      <c r="DY104" s="43">
        <f t="shared" si="152"/>
        <v>0</v>
      </c>
      <c r="DZ104" s="43">
        <f t="shared" si="152"/>
        <v>0</v>
      </c>
      <c r="EA104" s="43">
        <f t="shared" si="152"/>
        <v>0</v>
      </c>
      <c r="EB104" s="43">
        <f t="shared" si="152"/>
        <v>0</v>
      </c>
      <c r="EC104" s="43">
        <f t="shared" si="152"/>
        <v>0</v>
      </c>
      <c r="ED104" s="43">
        <f t="shared" si="152"/>
        <v>0</v>
      </c>
      <c r="EE104" s="43">
        <f t="shared" si="152"/>
        <v>0</v>
      </c>
      <c r="EF104" s="43">
        <f t="shared" si="152"/>
        <v>0</v>
      </c>
      <c r="EG104" s="43">
        <f t="shared" si="152"/>
        <v>0</v>
      </c>
      <c r="EH104" s="43">
        <f t="shared" si="152"/>
        <v>0</v>
      </c>
      <c r="EI104" s="43">
        <f t="shared" si="152"/>
        <v>0</v>
      </c>
      <c r="EJ104" s="43">
        <f t="shared" si="152"/>
        <v>0</v>
      </c>
      <c r="EK104" s="43">
        <f t="shared" si="152"/>
        <v>0</v>
      </c>
      <c r="EL104" s="43">
        <f t="shared" si="152"/>
        <v>0</v>
      </c>
      <c r="EM104" s="43">
        <f t="shared" si="152"/>
        <v>0</v>
      </c>
      <c r="EN104" s="43">
        <f t="shared" si="152"/>
        <v>0</v>
      </c>
      <c r="EO104" s="43">
        <f t="shared" si="152"/>
        <v>0</v>
      </c>
      <c r="EP104" s="43">
        <f t="shared" si="152"/>
        <v>0</v>
      </c>
      <c r="EQ104" s="43">
        <f t="shared" si="152"/>
        <v>0</v>
      </c>
      <c r="ER104" s="43">
        <f t="shared" si="152"/>
        <v>0</v>
      </c>
      <c r="ES104" s="43">
        <f t="shared" si="152"/>
        <v>0</v>
      </c>
      <c r="ET104" s="43">
        <f t="shared" si="152"/>
        <v>0</v>
      </c>
      <c r="EU104" s="476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3">
        <f t="shared" ref="C105:Y105" si="171">C25*C$2</f>
        <v>0</v>
      </c>
      <c r="D105" s="43">
        <f t="shared" si="171"/>
        <v>0</v>
      </c>
      <c r="E105" s="43">
        <f t="shared" si="171"/>
        <v>0</v>
      </c>
      <c r="F105" s="43">
        <f t="shared" si="171"/>
        <v>0</v>
      </c>
      <c r="G105" s="43">
        <f t="shared" si="171"/>
        <v>0</v>
      </c>
      <c r="H105" s="43">
        <f t="shared" si="171"/>
        <v>0</v>
      </c>
      <c r="I105" s="43">
        <f t="shared" si="171"/>
        <v>0</v>
      </c>
      <c r="J105" s="43">
        <f t="shared" si="171"/>
        <v>0</v>
      </c>
      <c r="K105" s="43">
        <f t="shared" si="171"/>
        <v>0</v>
      </c>
      <c r="L105" s="43">
        <f t="shared" si="171"/>
        <v>0</v>
      </c>
      <c r="M105" s="43">
        <f t="shared" si="171"/>
        <v>0</v>
      </c>
      <c r="N105" s="43">
        <f t="shared" si="171"/>
        <v>0</v>
      </c>
      <c r="O105" s="43">
        <f t="shared" si="171"/>
        <v>0</v>
      </c>
      <c r="P105" s="43">
        <f t="shared" si="171"/>
        <v>0</v>
      </c>
      <c r="Q105" s="43">
        <f t="shared" si="171"/>
        <v>0</v>
      </c>
      <c r="R105" s="43">
        <f t="shared" si="171"/>
        <v>0</v>
      </c>
      <c r="S105" s="43">
        <f t="shared" si="171"/>
        <v>0</v>
      </c>
      <c r="T105" s="43">
        <f t="shared" si="171"/>
        <v>0</v>
      </c>
      <c r="U105" s="43">
        <f t="shared" si="171"/>
        <v>0</v>
      </c>
      <c r="V105" s="43">
        <f t="shared" si="171"/>
        <v>0</v>
      </c>
      <c r="W105" s="43">
        <f t="shared" si="171"/>
        <v>0</v>
      </c>
      <c r="X105" s="43">
        <f t="shared" si="171"/>
        <v>0</v>
      </c>
      <c r="Y105" s="43">
        <f t="shared" si="171"/>
        <v>0</v>
      </c>
      <c r="Z105" s="476"/>
      <c r="AA105" t="str">
        <f t="shared" si="147"/>
        <v>Semicolons</v>
      </c>
      <c r="AB105" s="43">
        <f t="shared" ref="AB105:AX105" si="172">AB23*AB$2</f>
        <v>0</v>
      </c>
      <c r="AC105" s="43">
        <f t="shared" si="172"/>
        <v>0</v>
      </c>
      <c r="AD105" s="43">
        <f t="shared" si="172"/>
        <v>0</v>
      </c>
      <c r="AE105" s="43">
        <f t="shared" si="172"/>
        <v>0</v>
      </c>
      <c r="AF105" s="43">
        <f t="shared" si="172"/>
        <v>0</v>
      </c>
      <c r="AG105" s="43">
        <f t="shared" si="172"/>
        <v>0</v>
      </c>
      <c r="AH105" s="43">
        <f t="shared" si="172"/>
        <v>0</v>
      </c>
      <c r="AI105" s="43">
        <f t="shared" si="172"/>
        <v>0</v>
      </c>
      <c r="AJ105" s="43">
        <f t="shared" si="172"/>
        <v>0</v>
      </c>
      <c r="AK105" s="43">
        <f t="shared" si="172"/>
        <v>0</v>
      </c>
      <c r="AL105" s="43">
        <f t="shared" si="172"/>
        <v>0</v>
      </c>
      <c r="AM105" s="43">
        <f t="shared" si="172"/>
        <v>0</v>
      </c>
      <c r="AN105" s="43">
        <f t="shared" si="172"/>
        <v>0</v>
      </c>
      <c r="AO105" s="43">
        <f t="shared" si="172"/>
        <v>0</v>
      </c>
      <c r="AP105" s="43">
        <f t="shared" si="172"/>
        <v>0</v>
      </c>
      <c r="AQ105" s="43">
        <f t="shared" si="172"/>
        <v>0</v>
      </c>
      <c r="AR105" s="43">
        <f t="shared" si="172"/>
        <v>0</v>
      </c>
      <c r="AS105" s="43">
        <f t="shared" si="172"/>
        <v>0</v>
      </c>
      <c r="AT105" s="43">
        <f t="shared" si="172"/>
        <v>0</v>
      </c>
      <c r="AU105" s="43">
        <f t="shared" si="172"/>
        <v>0</v>
      </c>
      <c r="AV105" s="43">
        <f t="shared" si="172"/>
        <v>0</v>
      </c>
      <c r="AW105" s="43">
        <f t="shared" si="172"/>
        <v>0</v>
      </c>
      <c r="AX105" s="43">
        <f t="shared" si="172"/>
        <v>0</v>
      </c>
      <c r="AY105" s="476"/>
      <c r="AZ105" t="str">
        <f t="shared" si="111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76"/>
      <c r="BY105" t="str">
        <f t="shared" si="112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76"/>
      <c r="CX105" t="str">
        <f t="shared" si="113"/>
        <v>ALGEBRA</v>
      </c>
      <c r="CY105" s="23">
        <f t="shared" si="114"/>
        <v>0</v>
      </c>
      <c r="CZ105" s="23">
        <f t="shared" si="115"/>
        <v>0</v>
      </c>
      <c r="DA105" s="23">
        <f t="shared" si="116"/>
        <v>0</v>
      </c>
      <c r="DB105" s="23">
        <f t="shared" si="117"/>
        <v>0</v>
      </c>
      <c r="DC105" s="23">
        <f t="shared" si="118"/>
        <v>0</v>
      </c>
      <c r="DD105" s="23">
        <f t="shared" si="119"/>
        <v>0</v>
      </c>
      <c r="DE105" s="23">
        <f t="shared" si="120"/>
        <v>0</v>
      </c>
      <c r="DF105" s="23">
        <f t="shared" si="121"/>
        <v>0</v>
      </c>
      <c r="DG105" s="23">
        <f t="shared" si="122"/>
        <v>0</v>
      </c>
      <c r="DH105" s="23">
        <f t="shared" si="123"/>
        <v>0</v>
      </c>
      <c r="DI105" s="23">
        <f t="shared" si="124"/>
        <v>0</v>
      </c>
      <c r="DJ105" s="23">
        <f t="shared" si="125"/>
        <v>0</v>
      </c>
      <c r="DK105" s="23">
        <f t="shared" si="126"/>
        <v>0</v>
      </c>
      <c r="DL105" s="23">
        <f t="shared" si="127"/>
        <v>0</v>
      </c>
      <c r="DM105" s="23">
        <f t="shared" si="128"/>
        <v>0</v>
      </c>
      <c r="DN105" s="23">
        <f t="shared" si="129"/>
        <v>0</v>
      </c>
      <c r="DO105" s="23">
        <f t="shared" si="130"/>
        <v>0</v>
      </c>
      <c r="DP105" s="23">
        <f t="shared" si="131"/>
        <v>0</v>
      </c>
      <c r="DQ105" s="23">
        <f t="shared" si="132"/>
        <v>0</v>
      </c>
      <c r="DR105" s="23">
        <f t="shared" si="133"/>
        <v>0</v>
      </c>
      <c r="DS105" s="23">
        <f t="shared" si="134"/>
        <v>0</v>
      </c>
      <c r="DT105" s="23">
        <f t="shared" si="135"/>
        <v>0</v>
      </c>
      <c r="DU105" s="23">
        <f t="shared" si="136"/>
        <v>0</v>
      </c>
      <c r="DV105" s="476"/>
      <c r="DW105" s="2" t="str">
        <f t="shared" si="155"/>
        <v>X-Y Plot</v>
      </c>
      <c r="DX105" s="43">
        <f t="shared" si="151"/>
        <v>0</v>
      </c>
      <c r="DY105" s="43">
        <f t="shared" si="152"/>
        <v>0</v>
      </c>
      <c r="DZ105" s="43">
        <f t="shared" si="152"/>
        <v>0</v>
      </c>
      <c r="EA105" s="43">
        <f t="shared" si="152"/>
        <v>0</v>
      </c>
      <c r="EB105" s="43">
        <f t="shared" si="152"/>
        <v>0</v>
      </c>
      <c r="EC105" s="43">
        <f t="shared" si="152"/>
        <v>0</v>
      </c>
      <c r="ED105" s="43">
        <f t="shared" si="152"/>
        <v>0</v>
      </c>
      <c r="EE105" s="43">
        <f t="shared" si="152"/>
        <v>0</v>
      </c>
      <c r="EF105" s="43">
        <f t="shared" si="152"/>
        <v>0</v>
      </c>
      <c r="EG105" s="43">
        <f t="shared" si="152"/>
        <v>0</v>
      </c>
      <c r="EH105" s="43">
        <f t="shared" si="152"/>
        <v>0</v>
      </c>
      <c r="EI105" s="43">
        <f t="shared" si="152"/>
        <v>0</v>
      </c>
      <c r="EJ105" s="43">
        <f t="shared" si="152"/>
        <v>0</v>
      </c>
      <c r="EK105" s="43">
        <f t="shared" si="152"/>
        <v>0</v>
      </c>
      <c r="EL105" s="43">
        <f t="shared" si="152"/>
        <v>0</v>
      </c>
      <c r="EM105" s="43">
        <f t="shared" si="152"/>
        <v>0</v>
      </c>
      <c r="EN105" s="43">
        <f t="shared" si="152"/>
        <v>0</v>
      </c>
      <c r="EO105" s="43">
        <f t="shared" si="152"/>
        <v>0</v>
      </c>
      <c r="EP105" s="43">
        <f t="shared" si="152"/>
        <v>0</v>
      </c>
      <c r="EQ105" s="43">
        <f t="shared" si="152"/>
        <v>0</v>
      </c>
      <c r="ER105" s="43">
        <f t="shared" si="152"/>
        <v>0</v>
      </c>
      <c r="ES105" s="43">
        <f t="shared" si="152"/>
        <v>0</v>
      </c>
      <c r="ET105" s="43">
        <f t="shared" si="152"/>
        <v>0</v>
      </c>
      <c r="EU105" s="476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3">
        <f t="shared" ref="C106:Y106" si="173">C26*C$2</f>
        <v>0</v>
      </c>
      <c r="D106" s="43">
        <f t="shared" si="173"/>
        <v>0</v>
      </c>
      <c r="E106" s="43">
        <f t="shared" si="173"/>
        <v>0</v>
      </c>
      <c r="F106" s="43">
        <f t="shared" si="173"/>
        <v>0</v>
      </c>
      <c r="G106" s="43">
        <f t="shared" si="173"/>
        <v>0</v>
      </c>
      <c r="H106" s="43">
        <f t="shared" si="173"/>
        <v>0</v>
      </c>
      <c r="I106" s="43">
        <f t="shared" si="173"/>
        <v>0</v>
      </c>
      <c r="J106" s="43">
        <f t="shared" si="173"/>
        <v>0</v>
      </c>
      <c r="K106" s="43">
        <f t="shared" si="173"/>
        <v>0</v>
      </c>
      <c r="L106" s="43">
        <f t="shared" si="173"/>
        <v>0</v>
      </c>
      <c r="M106" s="43">
        <f t="shared" si="173"/>
        <v>0</v>
      </c>
      <c r="N106" s="43">
        <f t="shared" si="173"/>
        <v>0</v>
      </c>
      <c r="O106" s="43">
        <f t="shared" si="173"/>
        <v>0</v>
      </c>
      <c r="P106" s="43">
        <f t="shared" si="173"/>
        <v>0</v>
      </c>
      <c r="Q106" s="43">
        <f t="shared" si="173"/>
        <v>0</v>
      </c>
      <c r="R106" s="43">
        <f t="shared" si="173"/>
        <v>0</v>
      </c>
      <c r="S106" s="43">
        <f t="shared" si="173"/>
        <v>0</v>
      </c>
      <c r="T106" s="43">
        <f t="shared" si="173"/>
        <v>0</v>
      </c>
      <c r="U106" s="43">
        <f t="shared" si="173"/>
        <v>0</v>
      </c>
      <c r="V106" s="43">
        <f t="shared" si="173"/>
        <v>0</v>
      </c>
      <c r="W106" s="43">
        <f t="shared" si="173"/>
        <v>0</v>
      </c>
      <c r="X106" s="43">
        <f t="shared" si="173"/>
        <v>0</v>
      </c>
      <c r="Y106" s="43">
        <f t="shared" si="173"/>
        <v>0</v>
      </c>
      <c r="Z106" s="476"/>
      <c r="AA106" t="str">
        <f t="shared" si="147"/>
        <v>End of Sentence</v>
      </c>
      <c r="AB106" s="43">
        <f t="shared" ref="AB106:AX106" si="174">AB24*AB$2</f>
        <v>0</v>
      </c>
      <c r="AC106" s="43">
        <f t="shared" si="174"/>
        <v>0</v>
      </c>
      <c r="AD106" s="43">
        <f t="shared" si="174"/>
        <v>0</v>
      </c>
      <c r="AE106" s="43">
        <f t="shared" si="174"/>
        <v>0</v>
      </c>
      <c r="AF106" s="43">
        <f t="shared" si="174"/>
        <v>0</v>
      </c>
      <c r="AG106" s="43">
        <f t="shared" si="174"/>
        <v>0</v>
      </c>
      <c r="AH106" s="43">
        <f t="shared" si="174"/>
        <v>0</v>
      </c>
      <c r="AI106" s="43">
        <f t="shared" si="174"/>
        <v>0</v>
      </c>
      <c r="AJ106" s="43">
        <f t="shared" si="174"/>
        <v>0</v>
      </c>
      <c r="AK106" s="43">
        <f t="shared" si="174"/>
        <v>0</v>
      </c>
      <c r="AL106" s="43">
        <f t="shared" si="174"/>
        <v>0</v>
      </c>
      <c r="AM106" s="43">
        <f t="shared" si="174"/>
        <v>0</v>
      </c>
      <c r="AN106" s="43">
        <f t="shared" si="174"/>
        <v>0</v>
      </c>
      <c r="AO106" s="43">
        <f t="shared" si="174"/>
        <v>0</v>
      </c>
      <c r="AP106" s="43">
        <f t="shared" si="174"/>
        <v>0</v>
      </c>
      <c r="AQ106" s="43">
        <f t="shared" si="174"/>
        <v>0</v>
      </c>
      <c r="AR106" s="43">
        <f t="shared" si="174"/>
        <v>0</v>
      </c>
      <c r="AS106" s="43">
        <f t="shared" si="174"/>
        <v>0</v>
      </c>
      <c r="AT106" s="43">
        <f t="shared" si="174"/>
        <v>0</v>
      </c>
      <c r="AU106" s="43">
        <f t="shared" si="174"/>
        <v>0</v>
      </c>
      <c r="AV106" s="43">
        <f t="shared" si="174"/>
        <v>0</v>
      </c>
      <c r="AW106" s="43">
        <f t="shared" si="174"/>
        <v>0</v>
      </c>
      <c r="AX106" s="43">
        <f t="shared" si="174"/>
        <v>0</v>
      </c>
      <c r="AY106" s="476"/>
      <c r="AZ106" t="str">
        <f t="shared" si="111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76"/>
      <c r="BY106" t="str">
        <f t="shared" si="112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76"/>
      <c r="CX106" t="str">
        <f t="shared" si="113"/>
        <v>Use the Answers</v>
      </c>
      <c r="CY106" s="23">
        <f t="shared" si="114"/>
        <v>0</v>
      </c>
      <c r="CZ106" s="23">
        <f t="shared" si="115"/>
        <v>0</v>
      </c>
      <c r="DA106" s="23">
        <f t="shared" si="116"/>
        <v>0</v>
      </c>
      <c r="DB106" s="23">
        <f t="shared" si="117"/>
        <v>0</v>
      </c>
      <c r="DC106" s="23">
        <f t="shared" si="118"/>
        <v>0</v>
      </c>
      <c r="DD106" s="23">
        <f t="shared" si="119"/>
        <v>0</v>
      </c>
      <c r="DE106" s="23">
        <f t="shared" si="120"/>
        <v>0</v>
      </c>
      <c r="DF106" s="23">
        <f t="shared" si="121"/>
        <v>0</v>
      </c>
      <c r="DG106" s="23">
        <f t="shared" si="122"/>
        <v>0</v>
      </c>
      <c r="DH106" s="23">
        <f t="shared" si="123"/>
        <v>0</v>
      </c>
      <c r="DI106" s="23">
        <f t="shared" si="124"/>
        <v>0</v>
      </c>
      <c r="DJ106" s="23">
        <f t="shared" si="125"/>
        <v>0</v>
      </c>
      <c r="DK106" s="23">
        <f t="shared" si="126"/>
        <v>0</v>
      </c>
      <c r="DL106" s="23">
        <f t="shared" si="127"/>
        <v>0</v>
      </c>
      <c r="DM106" s="23">
        <f t="shared" si="128"/>
        <v>0</v>
      </c>
      <c r="DN106" s="23">
        <f t="shared" si="129"/>
        <v>0</v>
      </c>
      <c r="DO106" s="23">
        <f t="shared" si="130"/>
        <v>0</v>
      </c>
      <c r="DP106" s="23">
        <f t="shared" si="131"/>
        <v>0</v>
      </c>
      <c r="DQ106" s="23">
        <f t="shared" si="132"/>
        <v>0</v>
      </c>
      <c r="DR106" s="23">
        <f t="shared" si="133"/>
        <v>0</v>
      </c>
      <c r="DS106" s="23">
        <f t="shared" si="134"/>
        <v>0</v>
      </c>
      <c r="DT106" s="23">
        <f t="shared" si="135"/>
        <v>0</v>
      </c>
      <c r="DU106" s="23">
        <f t="shared" si="136"/>
        <v>0</v>
      </c>
      <c r="DV106" s="476"/>
      <c r="DW106" s="2" t="str">
        <f t="shared" si="155"/>
        <v>Misc. Figure</v>
      </c>
      <c r="DX106" s="43">
        <f t="shared" si="151"/>
        <v>0</v>
      </c>
      <c r="DY106" s="43">
        <f t="shared" si="152"/>
        <v>0</v>
      </c>
      <c r="DZ106" s="43">
        <f t="shared" si="152"/>
        <v>0</v>
      </c>
      <c r="EA106" s="43">
        <f t="shared" si="152"/>
        <v>0</v>
      </c>
      <c r="EB106" s="43">
        <f t="shared" si="152"/>
        <v>0</v>
      </c>
      <c r="EC106" s="43">
        <f t="shared" si="152"/>
        <v>0</v>
      </c>
      <c r="ED106" s="43">
        <f t="shared" si="152"/>
        <v>0</v>
      </c>
      <c r="EE106" s="43">
        <f t="shared" si="152"/>
        <v>0</v>
      </c>
      <c r="EF106" s="43">
        <f t="shared" si="152"/>
        <v>0</v>
      </c>
      <c r="EG106" s="43">
        <f t="shared" si="152"/>
        <v>0</v>
      </c>
      <c r="EH106" s="43">
        <f t="shared" si="152"/>
        <v>0</v>
      </c>
      <c r="EI106" s="43">
        <f t="shared" si="152"/>
        <v>0</v>
      </c>
      <c r="EJ106" s="43">
        <f t="shared" si="152"/>
        <v>0</v>
      </c>
      <c r="EK106" s="43">
        <f t="shared" si="152"/>
        <v>0</v>
      </c>
      <c r="EL106" s="43">
        <f t="shared" si="152"/>
        <v>0</v>
      </c>
      <c r="EM106" s="43">
        <f t="shared" si="152"/>
        <v>0</v>
      </c>
      <c r="EN106" s="43">
        <f t="shared" si="152"/>
        <v>0</v>
      </c>
      <c r="EO106" s="43">
        <f t="shared" si="152"/>
        <v>0</v>
      </c>
      <c r="EP106" s="43">
        <f t="shared" si="152"/>
        <v>0</v>
      </c>
      <c r="EQ106" s="43">
        <f t="shared" si="152"/>
        <v>0</v>
      </c>
      <c r="ER106" s="43">
        <f t="shared" si="152"/>
        <v>0</v>
      </c>
      <c r="ES106" s="43">
        <f t="shared" si="152"/>
        <v>0</v>
      </c>
      <c r="ET106" s="43">
        <f t="shared" si="152"/>
        <v>0</v>
      </c>
      <c r="EU106" s="476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3">
        <f t="shared" ref="C107:Y107" si="175">C27*C$2</f>
        <v>0</v>
      </c>
      <c r="D107" s="43">
        <f t="shared" si="175"/>
        <v>0</v>
      </c>
      <c r="E107" s="43">
        <f t="shared" si="175"/>
        <v>0</v>
      </c>
      <c r="F107" s="43">
        <f t="shared" si="175"/>
        <v>0</v>
      </c>
      <c r="G107" s="43">
        <f t="shared" si="175"/>
        <v>0</v>
      </c>
      <c r="H107" s="43">
        <f t="shared" si="175"/>
        <v>0</v>
      </c>
      <c r="I107" s="43">
        <f t="shared" si="175"/>
        <v>0</v>
      </c>
      <c r="J107" s="43">
        <f t="shared" si="175"/>
        <v>0</v>
      </c>
      <c r="K107" s="43">
        <f t="shared" si="175"/>
        <v>0</v>
      </c>
      <c r="L107" s="43">
        <f t="shared" si="175"/>
        <v>0</v>
      </c>
      <c r="M107" s="43">
        <f t="shared" si="175"/>
        <v>0</v>
      </c>
      <c r="N107" s="43">
        <f t="shared" si="175"/>
        <v>0</v>
      </c>
      <c r="O107" s="43">
        <f t="shared" si="175"/>
        <v>0</v>
      </c>
      <c r="P107" s="43">
        <f t="shared" si="175"/>
        <v>0</v>
      </c>
      <c r="Q107" s="43">
        <f t="shared" si="175"/>
        <v>0</v>
      </c>
      <c r="R107" s="43">
        <f t="shared" si="175"/>
        <v>0</v>
      </c>
      <c r="S107" s="43">
        <f t="shared" si="175"/>
        <v>0</v>
      </c>
      <c r="T107" s="43">
        <f t="shared" si="175"/>
        <v>0</v>
      </c>
      <c r="U107" s="43">
        <f t="shared" si="175"/>
        <v>0</v>
      </c>
      <c r="V107" s="43">
        <f t="shared" si="175"/>
        <v>0</v>
      </c>
      <c r="W107" s="43">
        <f t="shared" si="175"/>
        <v>0</v>
      </c>
      <c r="X107" s="43">
        <f t="shared" si="175"/>
        <v>0</v>
      </c>
      <c r="Y107" s="43">
        <f t="shared" si="175"/>
        <v>0</v>
      </c>
      <c r="Z107" s="476"/>
      <c r="AA107" t="str">
        <f t="shared" si="147"/>
        <v>Prepositions</v>
      </c>
      <c r="AB107" s="43">
        <f t="shared" ref="AB107:AX107" si="176">AB25*AB$2</f>
        <v>0</v>
      </c>
      <c r="AC107" s="43">
        <f t="shared" si="176"/>
        <v>0</v>
      </c>
      <c r="AD107" s="43">
        <f t="shared" si="176"/>
        <v>0</v>
      </c>
      <c r="AE107" s="43">
        <f t="shared" si="176"/>
        <v>0</v>
      </c>
      <c r="AF107" s="43">
        <f t="shared" si="176"/>
        <v>0</v>
      </c>
      <c r="AG107" s="43">
        <f t="shared" si="176"/>
        <v>0</v>
      </c>
      <c r="AH107" s="43">
        <f t="shared" si="176"/>
        <v>0</v>
      </c>
      <c r="AI107" s="43">
        <f t="shared" si="176"/>
        <v>0</v>
      </c>
      <c r="AJ107" s="43">
        <f t="shared" si="176"/>
        <v>0</v>
      </c>
      <c r="AK107" s="43">
        <f t="shared" si="176"/>
        <v>0</v>
      </c>
      <c r="AL107" s="43">
        <f t="shared" si="176"/>
        <v>0</v>
      </c>
      <c r="AM107" s="43">
        <f t="shared" si="176"/>
        <v>0</v>
      </c>
      <c r="AN107" s="43">
        <f t="shared" si="176"/>
        <v>0</v>
      </c>
      <c r="AO107" s="43">
        <f t="shared" si="176"/>
        <v>0</v>
      </c>
      <c r="AP107" s="43">
        <f t="shared" si="176"/>
        <v>0</v>
      </c>
      <c r="AQ107" s="43">
        <f t="shared" si="176"/>
        <v>0</v>
      </c>
      <c r="AR107" s="43">
        <f t="shared" si="176"/>
        <v>0</v>
      </c>
      <c r="AS107" s="43">
        <f t="shared" si="176"/>
        <v>0</v>
      </c>
      <c r="AT107" s="43">
        <f t="shared" si="176"/>
        <v>0</v>
      </c>
      <c r="AU107" s="43">
        <f t="shared" si="176"/>
        <v>0</v>
      </c>
      <c r="AV107" s="43">
        <f t="shared" si="176"/>
        <v>0</v>
      </c>
      <c r="AW107" s="43">
        <f t="shared" si="176"/>
        <v>0</v>
      </c>
      <c r="AX107" s="43">
        <f t="shared" si="176"/>
        <v>0</v>
      </c>
      <c r="AY107" s="476"/>
      <c r="AZ107" t="str">
        <f t="shared" si="111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76"/>
      <c r="BY107" t="str">
        <f t="shared" si="112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76"/>
      <c r="CX107" t="str">
        <f t="shared" si="113"/>
        <v>Plug-In Own Numbers</v>
      </c>
      <c r="CY107" s="23">
        <f t="shared" si="114"/>
        <v>0</v>
      </c>
      <c r="CZ107" s="23">
        <f t="shared" si="115"/>
        <v>0</v>
      </c>
      <c r="DA107" s="23">
        <f t="shared" si="116"/>
        <v>0</v>
      </c>
      <c r="DB107" s="23">
        <f t="shared" si="117"/>
        <v>0</v>
      </c>
      <c r="DC107" s="23">
        <f t="shared" si="118"/>
        <v>0</v>
      </c>
      <c r="DD107" s="23">
        <f t="shared" si="119"/>
        <v>0</v>
      </c>
      <c r="DE107" s="23">
        <f t="shared" si="120"/>
        <v>0</v>
      </c>
      <c r="DF107" s="23">
        <f t="shared" si="121"/>
        <v>0</v>
      </c>
      <c r="DG107" s="23">
        <f t="shared" si="122"/>
        <v>0</v>
      </c>
      <c r="DH107" s="23">
        <f t="shared" si="123"/>
        <v>0</v>
      </c>
      <c r="DI107" s="23">
        <f t="shared" si="124"/>
        <v>0</v>
      </c>
      <c r="DJ107" s="23">
        <f t="shared" si="125"/>
        <v>0</v>
      </c>
      <c r="DK107" s="23">
        <f t="shared" si="126"/>
        <v>0</v>
      </c>
      <c r="DL107" s="23">
        <f t="shared" si="127"/>
        <v>0</v>
      </c>
      <c r="DM107" s="23">
        <f t="shared" si="128"/>
        <v>0</v>
      </c>
      <c r="DN107" s="23">
        <f t="shared" si="129"/>
        <v>0</v>
      </c>
      <c r="DO107" s="23">
        <f t="shared" si="130"/>
        <v>0</v>
      </c>
      <c r="DP107" s="23">
        <f t="shared" si="131"/>
        <v>0</v>
      </c>
      <c r="DQ107" s="23">
        <f t="shared" si="132"/>
        <v>0</v>
      </c>
      <c r="DR107" s="23">
        <f t="shared" si="133"/>
        <v>0</v>
      </c>
      <c r="DS107" s="23">
        <f t="shared" si="134"/>
        <v>0</v>
      </c>
      <c r="DT107" s="23">
        <f t="shared" si="135"/>
        <v>0</v>
      </c>
      <c r="DU107" s="23">
        <f t="shared" si="136"/>
        <v>0</v>
      </c>
      <c r="DV107" s="476"/>
      <c r="DW107" s="2" t="str">
        <f t="shared" si="155"/>
        <v>Cross-Reference</v>
      </c>
      <c r="DX107" s="43">
        <f t="shared" si="151"/>
        <v>0</v>
      </c>
      <c r="DY107" s="43">
        <f t="shared" si="152"/>
        <v>0</v>
      </c>
      <c r="DZ107" s="43">
        <f t="shared" si="152"/>
        <v>0</v>
      </c>
      <c r="EA107" s="43">
        <f t="shared" si="152"/>
        <v>0</v>
      </c>
      <c r="EB107" s="43">
        <f t="shared" si="152"/>
        <v>0</v>
      </c>
      <c r="EC107" s="43">
        <f t="shared" si="152"/>
        <v>0</v>
      </c>
      <c r="ED107" s="43">
        <f t="shared" si="152"/>
        <v>0</v>
      </c>
      <c r="EE107" s="43">
        <f t="shared" si="152"/>
        <v>0</v>
      </c>
      <c r="EF107" s="43">
        <f t="shared" si="152"/>
        <v>0</v>
      </c>
      <c r="EG107" s="43">
        <f t="shared" si="152"/>
        <v>0</v>
      </c>
      <c r="EH107" s="43">
        <f t="shared" si="152"/>
        <v>0</v>
      </c>
      <c r="EI107" s="43">
        <f t="shared" si="152"/>
        <v>0</v>
      </c>
      <c r="EJ107" s="43">
        <f t="shared" si="152"/>
        <v>0</v>
      </c>
      <c r="EK107" s="43">
        <f t="shared" si="152"/>
        <v>0</v>
      </c>
      <c r="EL107" s="43">
        <f t="shared" si="152"/>
        <v>0</v>
      </c>
      <c r="EM107" s="43">
        <f t="shared" si="152"/>
        <v>0</v>
      </c>
      <c r="EN107" s="43">
        <f t="shared" si="152"/>
        <v>0</v>
      </c>
      <c r="EO107" s="43">
        <f t="shared" si="152"/>
        <v>0</v>
      </c>
      <c r="EP107" s="43">
        <f t="shared" si="152"/>
        <v>0</v>
      </c>
      <c r="EQ107" s="43">
        <f t="shared" si="152"/>
        <v>0</v>
      </c>
      <c r="ER107" s="43">
        <f t="shared" si="152"/>
        <v>0</v>
      </c>
      <c r="ES107" s="43">
        <f t="shared" si="152"/>
        <v>0</v>
      </c>
      <c r="ET107" s="43">
        <f t="shared" si="152"/>
        <v>0</v>
      </c>
      <c r="EU107" s="476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3">
        <f t="shared" ref="C108:Y108" si="177">C28*C$2</f>
        <v>0</v>
      </c>
      <c r="D108" s="43">
        <f t="shared" si="177"/>
        <v>0</v>
      </c>
      <c r="E108" s="43">
        <f t="shared" si="177"/>
        <v>0</v>
      </c>
      <c r="F108" s="43">
        <f t="shared" si="177"/>
        <v>0</v>
      </c>
      <c r="G108" s="43">
        <f t="shared" si="177"/>
        <v>0</v>
      </c>
      <c r="H108" s="43">
        <f t="shared" si="177"/>
        <v>0</v>
      </c>
      <c r="I108" s="43">
        <f t="shared" si="177"/>
        <v>0</v>
      </c>
      <c r="J108" s="43">
        <f t="shared" si="177"/>
        <v>0</v>
      </c>
      <c r="K108" s="43">
        <f t="shared" si="177"/>
        <v>0</v>
      </c>
      <c r="L108" s="43">
        <f t="shared" si="177"/>
        <v>0</v>
      </c>
      <c r="M108" s="43">
        <f t="shared" si="177"/>
        <v>0</v>
      </c>
      <c r="N108" s="43">
        <f t="shared" si="177"/>
        <v>0</v>
      </c>
      <c r="O108" s="43">
        <f t="shared" si="177"/>
        <v>0</v>
      </c>
      <c r="P108" s="43">
        <f t="shared" si="177"/>
        <v>0</v>
      </c>
      <c r="Q108" s="43">
        <f t="shared" si="177"/>
        <v>0</v>
      </c>
      <c r="R108" s="43">
        <f t="shared" si="177"/>
        <v>0</v>
      </c>
      <c r="S108" s="43">
        <f t="shared" si="177"/>
        <v>0</v>
      </c>
      <c r="T108" s="43">
        <f t="shared" si="177"/>
        <v>0</v>
      </c>
      <c r="U108" s="43">
        <f t="shared" si="177"/>
        <v>0</v>
      </c>
      <c r="V108" s="43">
        <f t="shared" si="177"/>
        <v>0</v>
      </c>
      <c r="W108" s="43">
        <f t="shared" si="177"/>
        <v>0</v>
      </c>
      <c r="X108" s="43">
        <f t="shared" si="177"/>
        <v>0</v>
      </c>
      <c r="Y108" s="43">
        <f t="shared" si="177"/>
        <v>0</v>
      </c>
      <c r="Z108" s="476"/>
      <c r="AA108" t="str">
        <f t="shared" si="147"/>
        <v>Tense Agreement</v>
      </c>
      <c r="AB108" s="43">
        <f t="shared" ref="AB108:AX108" si="178">AB26*AB$2</f>
        <v>0</v>
      </c>
      <c r="AC108" s="43">
        <f t="shared" si="178"/>
        <v>0</v>
      </c>
      <c r="AD108" s="43">
        <f t="shared" si="178"/>
        <v>0</v>
      </c>
      <c r="AE108" s="43">
        <f t="shared" si="178"/>
        <v>0</v>
      </c>
      <c r="AF108" s="43">
        <f t="shared" si="178"/>
        <v>0</v>
      </c>
      <c r="AG108" s="43">
        <f t="shared" si="178"/>
        <v>0</v>
      </c>
      <c r="AH108" s="43">
        <f t="shared" si="178"/>
        <v>0</v>
      </c>
      <c r="AI108" s="43">
        <f t="shared" si="178"/>
        <v>0</v>
      </c>
      <c r="AJ108" s="43">
        <f t="shared" si="178"/>
        <v>0</v>
      </c>
      <c r="AK108" s="43">
        <f t="shared" si="178"/>
        <v>0</v>
      </c>
      <c r="AL108" s="43">
        <f t="shared" si="178"/>
        <v>0</v>
      </c>
      <c r="AM108" s="43">
        <f t="shared" si="178"/>
        <v>0</v>
      </c>
      <c r="AN108" s="43">
        <f t="shared" si="178"/>
        <v>0</v>
      </c>
      <c r="AO108" s="43">
        <f t="shared" si="178"/>
        <v>0</v>
      </c>
      <c r="AP108" s="43">
        <f t="shared" si="178"/>
        <v>0</v>
      </c>
      <c r="AQ108" s="43">
        <f t="shared" si="178"/>
        <v>0</v>
      </c>
      <c r="AR108" s="43">
        <f t="shared" si="178"/>
        <v>0</v>
      </c>
      <c r="AS108" s="43">
        <f t="shared" si="178"/>
        <v>0</v>
      </c>
      <c r="AT108" s="43">
        <f t="shared" si="178"/>
        <v>0</v>
      </c>
      <c r="AU108" s="43">
        <f t="shared" si="178"/>
        <v>0</v>
      </c>
      <c r="AV108" s="43">
        <f t="shared" si="178"/>
        <v>0</v>
      </c>
      <c r="AW108" s="43">
        <f t="shared" si="178"/>
        <v>0</v>
      </c>
      <c r="AX108" s="43">
        <f t="shared" si="178"/>
        <v>0</v>
      </c>
      <c r="AY108" s="476"/>
      <c r="AZ108" t="str">
        <f t="shared" si="111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76"/>
      <c r="BY108" t="str">
        <f t="shared" si="112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76"/>
      <c r="CX108" t="str">
        <f t="shared" si="113"/>
        <v>Matrices</v>
      </c>
      <c r="CY108" s="23">
        <f t="shared" si="114"/>
        <v>0</v>
      </c>
      <c r="CZ108" s="23">
        <f t="shared" si="115"/>
        <v>0</v>
      </c>
      <c r="DA108" s="23">
        <f t="shared" si="116"/>
        <v>0</v>
      </c>
      <c r="DB108" s="23">
        <f t="shared" si="117"/>
        <v>0</v>
      </c>
      <c r="DC108" s="23">
        <f t="shared" si="118"/>
        <v>0</v>
      </c>
      <c r="DD108" s="23">
        <f t="shared" si="119"/>
        <v>0</v>
      </c>
      <c r="DE108" s="23">
        <f t="shared" si="120"/>
        <v>0</v>
      </c>
      <c r="DF108" s="23">
        <f t="shared" si="121"/>
        <v>0</v>
      </c>
      <c r="DG108" s="23">
        <f t="shared" si="122"/>
        <v>0</v>
      </c>
      <c r="DH108" s="23">
        <f t="shared" si="123"/>
        <v>0</v>
      </c>
      <c r="DI108" s="23">
        <f t="shared" si="124"/>
        <v>0</v>
      </c>
      <c r="DJ108" s="23">
        <f t="shared" si="125"/>
        <v>0</v>
      </c>
      <c r="DK108" s="23">
        <f t="shared" si="126"/>
        <v>0</v>
      </c>
      <c r="DL108" s="23">
        <f t="shared" si="127"/>
        <v>0</v>
      </c>
      <c r="DM108" s="23">
        <f t="shared" si="128"/>
        <v>0</v>
      </c>
      <c r="DN108" s="23">
        <f t="shared" si="129"/>
        <v>0</v>
      </c>
      <c r="DO108" s="23">
        <f t="shared" si="130"/>
        <v>0</v>
      </c>
      <c r="DP108" s="23">
        <f t="shared" si="131"/>
        <v>0</v>
      </c>
      <c r="DQ108" s="23">
        <f t="shared" si="132"/>
        <v>0</v>
      </c>
      <c r="DR108" s="23">
        <f t="shared" si="133"/>
        <v>0</v>
      </c>
      <c r="DS108" s="23">
        <f t="shared" si="134"/>
        <v>0</v>
      </c>
      <c r="DT108" s="23">
        <f t="shared" si="135"/>
        <v>0</v>
      </c>
      <c r="DU108" s="23">
        <f t="shared" si="136"/>
        <v>0</v>
      </c>
      <c r="DV108" s="476"/>
      <c r="DW108" s="2" t="str">
        <f t="shared" si="155"/>
        <v>Factual</v>
      </c>
      <c r="DX108" s="43">
        <f t="shared" si="151"/>
        <v>0</v>
      </c>
      <c r="DY108" s="43">
        <f t="shared" si="152"/>
        <v>0</v>
      </c>
      <c r="DZ108" s="43">
        <f t="shared" si="152"/>
        <v>0</v>
      </c>
      <c r="EA108" s="43">
        <f t="shared" si="152"/>
        <v>0</v>
      </c>
      <c r="EB108" s="43">
        <f t="shared" si="152"/>
        <v>0</v>
      </c>
      <c r="EC108" s="43">
        <f t="shared" si="152"/>
        <v>0</v>
      </c>
      <c r="ED108" s="43">
        <f t="shared" si="152"/>
        <v>0</v>
      </c>
      <c r="EE108" s="43">
        <f t="shared" ref="DY108:ET119" si="179">EE52*EE$2</f>
        <v>0</v>
      </c>
      <c r="EF108" s="43">
        <f t="shared" si="179"/>
        <v>0</v>
      </c>
      <c r="EG108" s="43">
        <f t="shared" si="179"/>
        <v>0</v>
      </c>
      <c r="EH108" s="43">
        <f t="shared" si="179"/>
        <v>0</v>
      </c>
      <c r="EI108" s="43">
        <f t="shared" si="179"/>
        <v>0</v>
      </c>
      <c r="EJ108" s="43">
        <f t="shared" si="179"/>
        <v>0</v>
      </c>
      <c r="EK108" s="43">
        <f t="shared" si="179"/>
        <v>0</v>
      </c>
      <c r="EL108" s="43">
        <f t="shared" si="179"/>
        <v>0</v>
      </c>
      <c r="EM108" s="43">
        <f t="shared" si="179"/>
        <v>0</v>
      </c>
      <c r="EN108" s="43">
        <f t="shared" si="179"/>
        <v>0</v>
      </c>
      <c r="EO108" s="43">
        <f t="shared" si="179"/>
        <v>0</v>
      </c>
      <c r="EP108" s="43">
        <f t="shared" si="179"/>
        <v>0</v>
      </c>
      <c r="EQ108" s="43">
        <f t="shared" si="179"/>
        <v>0</v>
      </c>
      <c r="ER108" s="43">
        <f t="shared" si="179"/>
        <v>0</v>
      </c>
      <c r="ES108" s="43">
        <f t="shared" si="179"/>
        <v>0</v>
      </c>
      <c r="ET108" s="43">
        <f t="shared" si="179"/>
        <v>0</v>
      </c>
      <c r="EU108" s="476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3">
        <f t="shared" ref="C109:Y109" si="180">C29*C$2</f>
        <v>0</v>
      </c>
      <c r="D109" s="43">
        <f t="shared" si="180"/>
        <v>0</v>
      </c>
      <c r="E109" s="43">
        <f t="shared" si="180"/>
        <v>0</v>
      </c>
      <c r="F109" s="43">
        <f t="shared" si="180"/>
        <v>0</v>
      </c>
      <c r="G109" s="43">
        <f t="shared" si="180"/>
        <v>0</v>
      </c>
      <c r="H109" s="43">
        <f t="shared" si="180"/>
        <v>0</v>
      </c>
      <c r="I109" s="43">
        <f t="shared" si="180"/>
        <v>0</v>
      </c>
      <c r="J109" s="43">
        <f t="shared" si="180"/>
        <v>0</v>
      </c>
      <c r="K109" s="43">
        <f t="shared" si="180"/>
        <v>0</v>
      </c>
      <c r="L109" s="43">
        <f t="shared" si="180"/>
        <v>0</v>
      </c>
      <c r="M109" s="43">
        <f t="shared" si="180"/>
        <v>0</v>
      </c>
      <c r="N109" s="43">
        <f t="shared" si="180"/>
        <v>0</v>
      </c>
      <c r="O109" s="43">
        <f t="shared" si="180"/>
        <v>0</v>
      </c>
      <c r="P109" s="43">
        <f t="shared" si="180"/>
        <v>0</v>
      </c>
      <c r="Q109" s="43">
        <f t="shared" si="180"/>
        <v>0</v>
      </c>
      <c r="R109" s="43">
        <f t="shared" si="180"/>
        <v>0</v>
      </c>
      <c r="S109" s="43">
        <f t="shared" si="180"/>
        <v>0</v>
      </c>
      <c r="T109" s="43">
        <f t="shared" si="180"/>
        <v>0</v>
      </c>
      <c r="U109" s="43">
        <f t="shared" si="180"/>
        <v>0</v>
      </c>
      <c r="V109" s="43">
        <f t="shared" si="180"/>
        <v>0</v>
      </c>
      <c r="W109" s="43">
        <f t="shared" si="180"/>
        <v>0</v>
      </c>
      <c r="X109" s="43">
        <f t="shared" si="180"/>
        <v>0</v>
      </c>
      <c r="Y109" s="43">
        <f t="shared" si="180"/>
        <v>0</v>
      </c>
      <c r="Z109" s="476"/>
      <c r="AA109" t="str">
        <f t="shared" si="147"/>
        <v>Nouns / Pronouns</v>
      </c>
      <c r="AB109" s="43">
        <f t="shared" ref="AB109:AX109" si="181">AB27*AB$2</f>
        <v>0</v>
      </c>
      <c r="AC109" s="43">
        <f t="shared" si="181"/>
        <v>0</v>
      </c>
      <c r="AD109" s="43">
        <f t="shared" si="181"/>
        <v>0</v>
      </c>
      <c r="AE109" s="43">
        <f t="shared" si="181"/>
        <v>0</v>
      </c>
      <c r="AF109" s="43">
        <f t="shared" si="181"/>
        <v>0</v>
      </c>
      <c r="AG109" s="43">
        <f t="shared" si="181"/>
        <v>0</v>
      </c>
      <c r="AH109" s="43">
        <f t="shared" si="181"/>
        <v>0</v>
      </c>
      <c r="AI109" s="43">
        <f t="shared" si="181"/>
        <v>0</v>
      </c>
      <c r="AJ109" s="43">
        <f t="shared" si="181"/>
        <v>0</v>
      </c>
      <c r="AK109" s="43">
        <f t="shared" si="181"/>
        <v>0</v>
      </c>
      <c r="AL109" s="43">
        <f t="shared" si="181"/>
        <v>0</v>
      </c>
      <c r="AM109" s="43">
        <f t="shared" si="181"/>
        <v>0</v>
      </c>
      <c r="AN109" s="43">
        <f t="shared" si="181"/>
        <v>0</v>
      </c>
      <c r="AO109" s="43">
        <f t="shared" si="181"/>
        <v>0</v>
      </c>
      <c r="AP109" s="43">
        <f t="shared" si="181"/>
        <v>0</v>
      </c>
      <c r="AQ109" s="43">
        <f t="shared" si="181"/>
        <v>0</v>
      </c>
      <c r="AR109" s="43">
        <f t="shared" si="181"/>
        <v>0</v>
      </c>
      <c r="AS109" s="43">
        <f t="shared" si="181"/>
        <v>0</v>
      </c>
      <c r="AT109" s="43">
        <f t="shared" si="181"/>
        <v>0</v>
      </c>
      <c r="AU109" s="43">
        <f t="shared" si="181"/>
        <v>0</v>
      </c>
      <c r="AV109" s="43">
        <f t="shared" si="181"/>
        <v>0</v>
      </c>
      <c r="AW109" s="43">
        <f t="shared" si="181"/>
        <v>0</v>
      </c>
      <c r="AX109" s="43">
        <f t="shared" si="181"/>
        <v>0</v>
      </c>
      <c r="AY109" s="476"/>
      <c r="AZ109" t="str">
        <f t="shared" si="111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76"/>
      <c r="BY109" t="str">
        <f t="shared" si="112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76"/>
      <c r="CX109" t="str">
        <f t="shared" si="113"/>
        <v>Selecting Equations</v>
      </c>
      <c r="CY109" s="23">
        <f t="shared" si="114"/>
        <v>0</v>
      </c>
      <c r="CZ109" s="23">
        <f t="shared" si="115"/>
        <v>0</v>
      </c>
      <c r="DA109" s="23">
        <f t="shared" si="116"/>
        <v>0</v>
      </c>
      <c r="DB109" s="23">
        <f t="shared" si="117"/>
        <v>0</v>
      </c>
      <c r="DC109" s="23">
        <f t="shared" si="118"/>
        <v>0</v>
      </c>
      <c r="DD109" s="23">
        <f t="shared" si="119"/>
        <v>0</v>
      </c>
      <c r="DE109" s="23">
        <f t="shared" si="120"/>
        <v>0</v>
      </c>
      <c r="DF109" s="23">
        <f t="shared" si="121"/>
        <v>0</v>
      </c>
      <c r="DG109" s="23">
        <f t="shared" si="122"/>
        <v>0</v>
      </c>
      <c r="DH109" s="23">
        <f t="shared" si="123"/>
        <v>0</v>
      </c>
      <c r="DI109" s="23">
        <f t="shared" si="124"/>
        <v>0</v>
      </c>
      <c r="DJ109" s="23">
        <f t="shared" si="125"/>
        <v>0</v>
      </c>
      <c r="DK109" s="23">
        <f t="shared" si="126"/>
        <v>0</v>
      </c>
      <c r="DL109" s="23">
        <f t="shared" si="127"/>
        <v>0</v>
      </c>
      <c r="DM109" s="23">
        <f t="shared" si="128"/>
        <v>0</v>
      </c>
      <c r="DN109" s="23">
        <f t="shared" si="129"/>
        <v>0</v>
      </c>
      <c r="DO109" s="23">
        <f t="shared" si="130"/>
        <v>0</v>
      </c>
      <c r="DP109" s="23">
        <f t="shared" si="131"/>
        <v>0</v>
      </c>
      <c r="DQ109" s="23">
        <f t="shared" si="132"/>
        <v>0</v>
      </c>
      <c r="DR109" s="23">
        <f t="shared" si="133"/>
        <v>0</v>
      </c>
      <c r="DS109" s="23">
        <f t="shared" si="134"/>
        <v>0</v>
      </c>
      <c r="DT109" s="23">
        <f t="shared" si="135"/>
        <v>0</v>
      </c>
      <c r="DU109" s="23">
        <f t="shared" si="136"/>
        <v>0</v>
      </c>
      <c r="DV109" s="476"/>
      <c r="DW109" s="2" t="str">
        <f t="shared" si="155"/>
        <v>Interpreting Relations</v>
      </c>
      <c r="DX109" s="43">
        <f t="shared" si="151"/>
        <v>0</v>
      </c>
      <c r="DY109" s="43">
        <f t="shared" si="179"/>
        <v>0</v>
      </c>
      <c r="DZ109" s="43">
        <f t="shared" si="179"/>
        <v>0</v>
      </c>
      <c r="EA109" s="43">
        <f t="shared" si="179"/>
        <v>0</v>
      </c>
      <c r="EB109" s="43">
        <f t="shared" si="179"/>
        <v>0</v>
      </c>
      <c r="EC109" s="43">
        <f t="shared" si="179"/>
        <v>0</v>
      </c>
      <c r="ED109" s="43">
        <f t="shared" si="179"/>
        <v>0</v>
      </c>
      <c r="EE109" s="43">
        <f t="shared" si="179"/>
        <v>0</v>
      </c>
      <c r="EF109" s="43">
        <f t="shared" si="179"/>
        <v>0</v>
      </c>
      <c r="EG109" s="43">
        <f t="shared" si="179"/>
        <v>0</v>
      </c>
      <c r="EH109" s="43">
        <f t="shared" si="179"/>
        <v>0</v>
      </c>
      <c r="EI109" s="43">
        <f t="shared" si="179"/>
        <v>0</v>
      </c>
      <c r="EJ109" s="43">
        <f t="shared" si="179"/>
        <v>0</v>
      </c>
      <c r="EK109" s="43">
        <f t="shared" si="179"/>
        <v>0</v>
      </c>
      <c r="EL109" s="43">
        <f t="shared" si="179"/>
        <v>0</v>
      </c>
      <c r="EM109" s="43">
        <f t="shared" si="179"/>
        <v>0</v>
      </c>
      <c r="EN109" s="43">
        <f t="shared" si="179"/>
        <v>0</v>
      </c>
      <c r="EO109" s="43">
        <f t="shared" si="179"/>
        <v>0</v>
      </c>
      <c r="EP109" s="43">
        <f t="shared" si="179"/>
        <v>0</v>
      </c>
      <c r="EQ109" s="43">
        <f t="shared" si="179"/>
        <v>0</v>
      </c>
      <c r="ER109" s="43">
        <f t="shared" si="179"/>
        <v>0</v>
      </c>
      <c r="ES109" s="43">
        <f t="shared" si="179"/>
        <v>0</v>
      </c>
      <c r="ET109" s="43">
        <f t="shared" si="179"/>
        <v>0</v>
      </c>
      <c r="EU109" s="476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40"/>
        <v>Lines / Paragraph</v>
      </c>
      <c r="C110" s="43">
        <f t="shared" ref="C110:Y110" si="182">C30*C$2</f>
        <v>0</v>
      </c>
      <c r="D110" s="43">
        <f t="shared" si="182"/>
        <v>0</v>
      </c>
      <c r="E110" s="43">
        <f t="shared" si="182"/>
        <v>0</v>
      </c>
      <c r="F110" s="43">
        <f t="shared" si="182"/>
        <v>0</v>
      </c>
      <c r="G110" s="43">
        <f t="shared" si="182"/>
        <v>0</v>
      </c>
      <c r="H110" s="43">
        <f t="shared" si="182"/>
        <v>0</v>
      </c>
      <c r="I110" s="43">
        <f t="shared" si="182"/>
        <v>0</v>
      </c>
      <c r="J110" s="43">
        <f t="shared" si="182"/>
        <v>0</v>
      </c>
      <c r="K110" s="43">
        <f t="shared" si="182"/>
        <v>0</v>
      </c>
      <c r="L110" s="43">
        <f t="shared" si="182"/>
        <v>0</v>
      </c>
      <c r="M110" s="43">
        <f t="shared" si="182"/>
        <v>0</v>
      </c>
      <c r="N110" s="43">
        <f t="shared" si="182"/>
        <v>0</v>
      </c>
      <c r="O110" s="43">
        <f t="shared" si="182"/>
        <v>0</v>
      </c>
      <c r="P110" s="43">
        <f t="shared" si="182"/>
        <v>0</v>
      </c>
      <c r="Q110" s="43">
        <f t="shared" si="182"/>
        <v>0</v>
      </c>
      <c r="R110" s="43">
        <f t="shared" si="182"/>
        <v>0</v>
      </c>
      <c r="S110" s="43">
        <f t="shared" si="182"/>
        <v>0</v>
      </c>
      <c r="T110" s="43">
        <f t="shared" si="182"/>
        <v>0</v>
      </c>
      <c r="U110" s="43">
        <f t="shared" si="182"/>
        <v>0</v>
      </c>
      <c r="V110" s="43">
        <f t="shared" si="182"/>
        <v>0</v>
      </c>
      <c r="W110" s="43">
        <f t="shared" si="182"/>
        <v>0</v>
      </c>
      <c r="X110" s="43">
        <f t="shared" si="182"/>
        <v>0</v>
      </c>
      <c r="Y110" s="43">
        <f t="shared" si="182"/>
        <v>0</v>
      </c>
      <c r="Z110" s="476"/>
      <c r="AA110" t="str">
        <f t="shared" si="147"/>
        <v>Ambiguous PN</v>
      </c>
      <c r="AB110" s="43">
        <f t="shared" ref="AB110:AX110" si="183">AB28*AB$2</f>
        <v>0</v>
      </c>
      <c r="AC110" s="43">
        <f t="shared" si="183"/>
        <v>0</v>
      </c>
      <c r="AD110" s="43">
        <f t="shared" si="183"/>
        <v>0</v>
      </c>
      <c r="AE110" s="43">
        <f t="shared" si="183"/>
        <v>0</v>
      </c>
      <c r="AF110" s="43">
        <f t="shared" si="183"/>
        <v>0</v>
      </c>
      <c r="AG110" s="43">
        <f t="shared" si="183"/>
        <v>0</v>
      </c>
      <c r="AH110" s="43">
        <f t="shared" si="183"/>
        <v>0</v>
      </c>
      <c r="AI110" s="43">
        <f t="shared" si="183"/>
        <v>0</v>
      </c>
      <c r="AJ110" s="43">
        <f t="shared" si="183"/>
        <v>0</v>
      </c>
      <c r="AK110" s="43">
        <f t="shared" si="183"/>
        <v>0</v>
      </c>
      <c r="AL110" s="43">
        <f t="shared" si="183"/>
        <v>0</v>
      </c>
      <c r="AM110" s="43">
        <f t="shared" si="183"/>
        <v>0</v>
      </c>
      <c r="AN110" s="43">
        <f t="shared" si="183"/>
        <v>0</v>
      </c>
      <c r="AO110" s="43">
        <f t="shared" si="183"/>
        <v>0</v>
      </c>
      <c r="AP110" s="43">
        <f t="shared" si="183"/>
        <v>0</v>
      </c>
      <c r="AQ110" s="43">
        <f t="shared" si="183"/>
        <v>0</v>
      </c>
      <c r="AR110" s="43">
        <f t="shared" si="183"/>
        <v>0</v>
      </c>
      <c r="AS110" s="43">
        <f t="shared" si="183"/>
        <v>0</v>
      </c>
      <c r="AT110" s="43">
        <f t="shared" si="183"/>
        <v>0</v>
      </c>
      <c r="AU110" s="43">
        <f t="shared" si="183"/>
        <v>0</v>
      </c>
      <c r="AV110" s="43">
        <f t="shared" si="183"/>
        <v>0</v>
      </c>
      <c r="AW110" s="43">
        <f t="shared" si="183"/>
        <v>0</v>
      </c>
      <c r="AX110" s="43">
        <f t="shared" si="183"/>
        <v>0</v>
      </c>
      <c r="AY110" s="476"/>
      <c r="AZ110" t="str">
        <f t="shared" si="111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76"/>
      <c r="BY110" t="str">
        <f t="shared" si="112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76"/>
      <c r="CX110" t="str">
        <f t="shared" si="113"/>
        <v>Manipulating / Solving Equations</v>
      </c>
      <c r="CY110" s="23">
        <f t="shared" si="114"/>
        <v>0</v>
      </c>
      <c r="CZ110" s="23">
        <f t="shared" si="115"/>
        <v>0</v>
      </c>
      <c r="DA110" s="23">
        <f t="shared" si="116"/>
        <v>0</v>
      </c>
      <c r="DB110" s="23">
        <f t="shared" si="117"/>
        <v>0</v>
      </c>
      <c r="DC110" s="23">
        <f t="shared" si="118"/>
        <v>0</v>
      </c>
      <c r="DD110" s="23">
        <f t="shared" si="119"/>
        <v>0</v>
      </c>
      <c r="DE110" s="23">
        <f t="shared" si="120"/>
        <v>0</v>
      </c>
      <c r="DF110" s="23">
        <f t="shared" si="121"/>
        <v>0</v>
      </c>
      <c r="DG110" s="23">
        <f t="shared" si="122"/>
        <v>0</v>
      </c>
      <c r="DH110" s="23">
        <f t="shared" si="123"/>
        <v>0</v>
      </c>
      <c r="DI110" s="23">
        <f t="shared" si="124"/>
        <v>0</v>
      </c>
      <c r="DJ110" s="23">
        <f t="shared" si="125"/>
        <v>0</v>
      </c>
      <c r="DK110" s="23">
        <f t="shared" si="126"/>
        <v>0</v>
      </c>
      <c r="DL110" s="23">
        <f t="shared" si="127"/>
        <v>0</v>
      </c>
      <c r="DM110" s="23">
        <f t="shared" si="128"/>
        <v>0</v>
      </c>
      <c r="DN110" s="23">
        <f t="shared" si="129"/>
        <v>0</v>
      </c>
      <c r="DO110" s="23">
        <f t="shared" si="130"/>
        <v>0</v>
      </c>
      <c r="DP110" s="23">
        <f t="shared" si="131"/>
        <v>0</v>
      </c>
      <c r="DQ110" s="23">
        <f t="shared" si="132"/>
        <v>0</v>
      </c>
      <c r="DR110" s="23">
        <f t="shared" si="133"/>
        <v>0</v>
      </c>
      <c r="DS110" s="23">
        <f t="shared" si="134"/>
        <v>0</v>
      </c>
      <c r="DT110" s="23">
        <f t="shared" si="135"/>
        <v>0</v>
      </c>
      <c r="DU110" s="23">
        <f t="shared" si="136"/>
        <v>0</v>
      </c>
      <c r="DV110" s="476"/>
      <c r="DW110" s="2" t="str">
        <f t="shared" si="155"/>
        <v>Interpolation / Extrapolation</v>
      </c>
      <c r="DX110" s="43">
        <f t="shared" si="151"/>
        <v>0</v>
      </c>
      <c r="DY110" s="43">
        <f t="shared" si="179"/>
        <v>0</v>
      </c>
      <c r="DZ110" s="43">
        <f t="shared" si="179"/>
        <v>0</v>
      </c>
      <c r="EA110" s="43">
        <f t="shared" si="179"/>
        <v>0</v>
      </c>
      <c r="EB110" s="43">
        <f t="shared" si="179"/>
        <v>0</v>
      </c>
      <c r="EC110" s="43">
        <f t="shared" si="179"/>
        <v>0</v>
      </c>
      <c r="ED110" s="43">
        <f t="shared" si="179"/>
        <v>0</v>
      </c>
      <c r="EE110" s="43">
        <f t="shared" si="179"/>
        <v>0</v>
      </c>
      <c r="EF110" s="43">
        <f t="shared" si="179"/>
        <v>0</v>
      </c>
      <c r="EG110" s="43">
        <f t="shared" si="179"/>
        <v>0</v>
      </c>
      <c r="EH110" s="43">
        <f t="shared" si="179"/>
        <v>0</v>
      </c>
      <c r="EI110" s="43">
        <f t="shared" si="179"/>
        <v>0</v>
      </c>
      <c r="EJ110" s="43">
        <f t="shared" si="179"/>
        <v>0</v>
      </c>
      <c r="EK110" s="43">
        <f t="shared" si="179"/>
        <v>0</v>
      </c>
      <c r="EL110" s="43">
        <f t="shared" si="179"/>
        <v>0</v>
      </c>
      <c r="EM110" s="43">
        <f t="shared" si="179"/>
        <v>0</v>
      </c>
      <c r="EN110" s="43">
        <f t="shared" si="179"/>
        <v>0</v>
      </c>
      <c r="EO110" s="43">
        <f t="shared" si="179"/>
        <v>0</v>
      </c>
      <c r="EP110" s="43">
        <f t="shared" si="179"/>
        <v>0</v>
      </c>
      <c r="EQ110" s="43">
        <f t="shared" si="179"/>
        <v>0</v>
      </c>
      <c r="ER110" s="43">
        <f t="shared" si="179"/>
        <v>0</v>
      </c>
      <c r="ES110" s="43">
        <f t="shared" si="179"/>
        <v>0</v>
      </c>
      <c r="ET110" s="43">
        <f t="shared" si="179"/>
        <v>0</v>
      </c>
      <c r="EU110" s="476"/>
      <c r="FA110" s="16" t="s">
        <v>326</v>
      </c>
    </row>
    <row r="111" spans="2:163" x14ac:dyDescent="0.45">
      <c r="B111" t="str">
        <f t="shared" si="140"/>
        <v>Dual Passage</v>
      </c>
      <c r="C111" s="43">
        <f t="shared" ref="C111:Y111" si="184">C31*C$2</f>
        <v>0</v>
      </c>
      <c r="D111" s="43">
        <f t="shared" si="184"/>
        <v>0</v>
      </c>
      <c r="E111" s="43">
        <f t="shared" si="184"/>
        <v>0</v>
      </c>
      <c r="F111" s="43">
        <f t="shared" si="184"/>
        <v>0</v>
      </c>
      <c r="G111" s="43">
        <f t="shared" si="184"/>
        <v>0</v>
      </c>
      <c r="H111" s="43">
        <f t="shared" si="184"/>
        <v>0</v>
      </c>
      <c r="I111" s="43">
        <f t="shared" si="184"/>
        <v>0</v>
      </c>
      <c r="J111" s="43">
        <f t="shared" si="184"/>
        <v>0</v>
      </c>
      <c r="K111" s="43">
        <f t="shared" si="184"/>
        <v>0</v>
      </c>
      <c r="L111" s="43">
        <f t="shared" si="184"/>
        <v>0</v>
      </c>
      <c r="M111" s="43">
        <f t="shared" si="184"/>
        <v>0</v>
      </c>
      <c r="N111" s="43">
        <f t="shared" si="184"/>
        <v>0</v>
      </c>
      <c r="O111" s="43">
        <f t="shared" si="184"/>
        <v>0</v>
      </c>
      <c r="P111" s="43">
        <f t="shared" si="184"/>
        <v>0</v>
      </c>
      <c r="Q111" s="43">
        <f t="shared" si="184"/>
        <v>0</v>
      </c>
      <c r="R111" s="43">
        <f t="shared" si="184"/>
        <v>0</v>
      </c>
      <c r="S111" s="43">
        <f t="shared" si="184"/>
        <v>0</v>
      </c>
      <c r="T111" s="43">
        <f t="shared" si="184"/>
        <v>0</v>
      </c>
      <c r="U111" s="43">
        <f t="shared" si="184"/>
        <v>0</v>
      </c>
      <c r="V111" s="43">
        <f t="shared" si="184"/>
        <v>0</v>
      </c>
      <c r="W111" s="43">
        <f t="shared" si="184"/>
        <v>0</v>
      </c>
      <c r="X111" s="43">
        <f t="shared" si="184"/>
        <v>0</v>
      </c>
      <c r="Y111" s="43">
        <f t="shared" si="184"/>
        <v>0</v>
      </c>
      <c r="Z111" s="476"/>
      <c r="AA111" t="str">
        <f t="shared" si="147"/>
        <v>Possessive N/PN</v>
      </c>
      <c r="AB111" s="43">
        <f t="shared" ref="AB111:AX111" si="185">AB29*AB$2</f>
        <v>0</v>
      </c>
      <c r="AC111" s="43">
        <f t="shared" si="185"/>
        <v>0</v>
      </c>
      <c r="AD111" s="43">
        <f t="shared" si="185"/>
        <v>0</v>
      </c>
      <c r="AE111" s="43">
        <f t="shared" si="185"/>
        <v>0</v>
      </c>
      <c r="AF111" s="43">
        <f t="shared" si="185"/>
        <v>0</v>
      </c>
      <c r="AG111" s="43">
        <f t="shared" si="185"/>
        <v>0</v>
      </c>
      <c r="AH111" s="43">
        <f t="shared" si="185"/>
        <v>0</v>
      </c>
      <c r="AI111" s="43">
        <f t="shared" si="185"/>
        <v>0</v>
      </c>
      <c r="AJ111" s="43">
        <f t="shared" si="185"/>
        <v>0</v>
      </c>
      <c r="AK111" s="43">
        <f t="shared" si="185"/>
        <v>0</v>
      </c>
      <c r="AL111" s="43">
        <f t="shared" si="185"/>
        <v>0</v>
      </c>
      <c r="AM111" s="43">
        <f t="shared" si="185"/>
        <v>0</v>
      </c>
      <c r="AN111" s="43">
        <f t="shared" si="185"/>
        <v>0</v>
      </c>
      <c r="AO111" s="43">
        <f t="shared" si="185"/>
        <v>0</v>
      </c>
      <c r="AP111" s="43">
        <f t="shared" si="185"/>
        <v>0</v>
      </c>
      <c r="AQ111" s="43">
        <f t="shared" si="185"/>
        <v>0</v>
      </c>
      <c r="AR111" s="43">
        <f t="shared" si="185"/>
        <v>0</v>
      </c>
      <c r="AS111" s="43">
        <f t="shared" si="185"/>
        <v>0</v>
      </c>
      <c r="AT111" s="43">
        <f t="shared" si="185"/>
        <v>0</v>
      </c>
      <c r="AU111" s="43">
        <f t="shared" si="185"/>
        <v>0</v>
      </c>
      <c r="AV111" s="43">
        <f t="shared" si="185"/>
        <v>0</v>
      </c>
      <c r="AW111" s="43">
        <f t="shared" si="185"/>
        <v>0</v>
      </c>
      <c r="AX111" s="43">
        <f t="shared" si="185"/>
        <v>0</v>
      </c>
      <c r="AY111" s="476"/>
      <c r="AZ111" t="str">
        <f t="shared" si="111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76"/>
      <c r="BY111" t="str">
        <f t="shared" si="112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76"/>
      <c r="CX111" t="str">
        <f t="shared" si="113"/>
        <v>Factoring</v>
      </c>
      <c r="CY111" s="23">
        <f t="shared" si="114"/>
        <v>0</v>
      </c>
      <c r="CZ111" s="23">
        <f t="shared" si="115"/>
        <v>0</v>
      </c>
      <c r="DA111" s="23">
        <f t="shared" si="116"/>
        <v>0</v>
      </c>
      <c r="DB111" s="23">
        <f t="shared" si="117"/>
        <v>0</v>
      </c>
      <c r="DC111" s="23">
        <f t="shared" si="118"/>
        <v>0</v>
      </c>
      <c r="DD111" s="23">
        <f t="shared" si="119"/>
        <v>0</v>
      </c>
      <c r="DE111" s="23">
        <f t="shared" si="120"/>
        <v>0</v>
      </c>
      <c r="DF111" s="23">
        <f t="shared" si="121"/>
        <v>0</v>
      </c>
      <c r="DG111" s="23">
        <f t="shared" si="122"/>
        <v>0</v>
      </c>
      <c r="DH111" s="23">
        <f t="shared" si="123"/>
        <v>0</v>
      </c>
      <c r="DI111" s="23">
        <f t="shared" si="124"/>
        <v>0</v>
      </c>
      <c r="DJ111" s="23">
        <f t="shared" si="125"/>
        <v>0</v>
      </c>
      <c r="DK111" s="23">
        <f t="shared" si="126"/>
        <v>0</v>
      </c>
      <c r="DL111" s="23">
        <f t="shared" si="127"/>
        <v>0</v>
      </c>
      <c r="DM111" s="23">
        <f t="shared" si="128"/>
        <v>0</v>
      </c>
      <c r="DN111" s="23">
        <f t="shared" si="129"/>
        <v>0</v>
      </c>
      <c r="DO111" s="23">
        <f t="shared" si="130"/>
        <v>0</v>
      </c>
      <c r="DP111" s="23">
        <f t="shared" si="131"/>
        <v>0</v>
      </c>
      <c r="DQ111" s="23">
        <f t="shared" si="132"/>
        <v>0</v>
      </c>
      <c r="DR111" s="23">
        <f t="shared" si="133"/>
        <v>0</v>
      </c>
      <c r="DS111" s="23">
        <f t="shared" si="134"/>
        <v>0</v>
      </c>
      <c r="DT111" s="23">
        <f t="shared" si="135"/>
        <v>0</v>
      </c>
      <c r="DU111" s="23">
        <f t="shared" si="136"/>
        <v>0</v>
      </c>
      <c r="DV111" s="476"/>
      <c r="DW111" s="2" t="str">
        <f t="shared" si="155"/>
        <v>Foundational Knowledge</v>
      </c>
      <c r="DX111" s="43">
        <f t="shared" si="151"/>
        <v>0</v>
      </c>
      <c r="DY111" s="43">
        <f t="shared" si="179"/>
        <v>0</v>
      </c>
      <c r="DZ111" s="43">
        <f t="shared" si="179"/>
        <v>0</v>
      </c>
      <c r="EA111" s="43">
        <f t="shared" si="179"/>
        <v>0</v>
      </c>
      <c r="EB111" s="43">
        <f t="shared" si="179"/>
        <v>0</v>
      </c>
      <c r="EC111" s="43">
        <f t="shared" si="179"/>
        <v>0</v>
      </c>
      <c r="ED111" s="43">
        <f t="shared" si="179"/>
        <v>0</v>
      </c>
      <c r="EE111" s="43">
        <f t="shared" si="179"/>
        <v>0</v>
      </c>
      <c r="EF111" s="43">
        <f t="shared" si="179"/>
        <v>0</v>
      </c>
      <c r="EG111" s="43">
        <f t="shared" si="179"/>
        <v>0</v>
      </c>
      <c r="EH111" s="43">
        <f t="shared" si="179"/>
        <v>0</v>
      </c>
      <c r="EI111" s="43">
        <f t="shared" si="179"/>
        <v>0</v>
      </c>
      <c r="EJ111" s="43">
        <f t="shared" si="179"/>
        <v>0</v>
      </c>
      <c r="EK111" s="43">
        <f t="shared" si="179"/>
        <v>0</v>
      </c>
      <c r="EL111" s="43">
        <f t="shared" si="179"/>
        <v>0</v>
      </c>
      <c r="EM111" s="43">
        <f t="shared" si="179"/>
        <v>0</v>
      </c>
      <c r="EN111" s="43">
        <f t="shared" si="179"/>
        <v>0</v>
      </c>
      <c r="EO111" s="43">
        <f t="shared" si="179"/>
        <v>0</v>
      </c>
      <c r="EP111" s="43">
        <f t="shared" si="179"/>
        <v>0</v>
      </c>
      <c r="EQ111" s="43">
        <f t="shared" si="179"/>
        <v>0</v>
      </c>
      <c r="ER111" s="43">
        <f t="shared" si="179"/>
        <v>0</v>
      </c>
      <c r="ES111" s="43">
        <f t="shared" si="179"/>
        <v>0</v>
      </c>
      <c r="ET111" s="43">
        <f t="shared" si="179"/>
        <v>0</v>
      </c>
      <c r="EU111" s="476"/>
      <c r="FA111" s="473" t="str">
        <f>IF(INPUT!O4&lt;&gt;"",INDEX(EY3:EY25,MATCH(INPUT!O4,EX3:EX25,),0),"")</f>
        <v/>
      </c>
      <c r="FB111" s="474"/>
      <c r="FC111" s="474"/>
      <c r="FD111" s="474"/>
      <c r="FE111" s="474"/>
      <c r="FF111" s="474"/>
      <c r="FG111" s="475"/>
    </row>
    <row r="112" spans="2:163" x14ac:dyDescent="0.45">
      <c r="B112" t="str">
        <f t="shared" si="140"/>
        <v>Comparing Authors</v>
      </c>
      <c r="C112" s="43">
        <f t="shared" ref="C112:Y112" si="186">C32*C$2</f>
        <v>0</v>
      </c>
      <c r="D112" s="43">
        <f t="shared" si="186"/>
        <v>0</v>
      </c>
      <c r="E112" s="43">
        <f t="shared" si="186"/>
        <v>0</v>
      </c>
      <c r="F112" s="43">
        <f t="shared" si="186"/>
        <v>0</v>
      </c>
      <c r="G112" s="43">
        <f t="shared" si="186"/>
        <v>0</v>
      </c>
      <c r="H112" s="43">
        <f t="shared" si="186"/>
        <v>0</v>
      </c>
      <c r="I112" s="43">
        <f t="shared" si="186"/>
        <v>0</v>
      </c>
      <c r="J112" s="43">
        <f t="shared" si="186"/>
        <v>0</v>
      </c>
      <c r="K112" s="43">
        <f t="shared" si="186"/>
        <v>0</v>
      </c>
      <c r="L112" s="43">
        <f t="shared" si="186"/>
        <v>0</v>
      </c>
      <c r="M112" s="43">
        <f t="shared" si="186"/>
        <v>0</v>
      </c>
      <c r="N112" s="43">
        <f t="shared" si="186"/>
        <v>0</v>
      </c>
      <c r="O112" s="43">
        <f t="shared" si="186"/>
        <v>0</v>
      </c>
      <c r="P112" s="43">
        <f t="shared" si="186"/>
        <v>0</v>
      </c>
      <c r="Q112" s="43">
        <f t="shared" si="186"/>
        <v>0</v>
      </c>
      <c r="R112" s="43">
        <f t="shared" si="186"/>
        <v>0</v>
      </c>
      <c r="S112" s="43">
        <f t="shared" si="186"/>
        <v>0</v>
      </c>
      <c r="T112" s="43">
        <f t="shared" si="186"/>
        <v>0</v>
      </c>
      <c r="U112" s="43">
        <f t="shared" si="186"/>
        <v>0</v>
      </c>
      <c r="V112" s="43">
        <f t="shared" si="186"/>
        <v>0</v>
      </c>
      <c r="W112" s="43">
        <f t="shared" si="186"/>
        <v>0</v>
      </c>
      <c r="X112" s="43">
        <f t="shared" si="186"/>
        <v>0</v>
      </c>
      <c r="Y112" s="43">
        <f t="shared" si="186"/>
        <v>0</v>
      </c>
      <c r="Z112" s="476"/>
      <c r="AA112" t="str">
        <f t="shared" si="147"/>
        <v>Singular / Plural</v>
      </c>
      <c r="AB112" s="43">
        <f t="shared" ref="AB112:AX112" si="187">AB30*AB$2</f>
        <v>0</v>
      </c>
      <c r="AC112" s="43">
        <f t="shared" si="187"/>
        <v>0</v>
      </c>
      <c r="AD112" s="43">
        <f t="shared" si="187"/>
        <v>0</v>
      </c>
      <c r="AE112" s="43">
        <f t="shared" si="187"/>
        <v>0</v>
      </c>
      <c r="AF112" s="43">
        <f t="shared" si="187"/>
        <v>0</v>
      </c>
      <c r="AG112" s="43">
        <f t="shared" si="187"/>
        <v>0</v>
      </c>
      <c r="AH112" s="43">
        <f t="shared" si="187"/>
        <v>0</v>
      </c>
      <c r="AI112" s="43">
        <f t="shared" si="187"/>
        <v>0</v>
      </c>
      <c r="AJ112" s="43">
        <f t="shared" si="187"/>
        <v>0</v>
      </c>
      <c r="AK112" s="43">
        <f t="shared" si="187"/>
        <v>0</v>
      </c>
      <c r="AL112" s="43">
        <f t="shared" si="187"/>
        <v>0</v>
      </c>
      <c r="AM112" s="43">
        <f t="shared" si="187"/>
        <v>0</v>
      </c>
      <c r="AN112" s="43">
        <f t="shared" si="187"/>
        <v>0</v>
      </c>
      <c r="AO112" s="43">
        <f t="shared" si="187"/>
        <v>0</v>
      </c>
      <c r="AP112" s="43">
        <f t="shared" si="187"/>
        <v>0</v>
      </c>
      <c r="AQ112" s="43">
        <f t="shared" si="187"/>
        <v>0</v>
      </c>
      <c r="AR112" s="43">
        <f t="shared" si="187"/>
        <v>0</v>
      </c>
      <c r="AS112" s="43">
        <f t="shared" si="187"/>
        <v>0</v>
      </c>
      <c r="AT112" s="43">
        <f t="shared" si="187"/>
        <v>0</v>
      </c>
      <c r="AU112" s="43">
        <f t="shared" si="187"/>
        <v>0</v>
      </c>
      <c r="AV112" s="43">
        <f t="shared" si="187"/>
        <v>0</v>
      </c>
      <c r="AW112" s="43">
        <f t="shared" si="187"/>
        <v>0</v>
      </c>
      <c r="AX112" s="43">
        <f t="shared" si="187"/>
        <v>0</v>
      </c>
      <c r="AY112" s="476"/>
      <c r="AZ112" t="str">
        <f t="shared" si="111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76"/>
      <c r="BY112" t="str">
        <f t="shared" si="112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76"/>
      <c r="CX112" t="str">
        <f t="shared" si="113"/>
        <v>Complex Equations</v>
      </c>
      <c r="CY112" s="23">
        <f t="shared" si="114"/>
        <v>0</v>
      </c>
      <c r="CZ112" s="23">
        <f t="shared" si="115"/>
        <v>0</v>
      </c>
      <c r="DA112" s="23">
        <f t="shared" si="116"/>
        <v>0</v>
      </c>
      <c r="DB112" s="23">
        <f t="shared" si="117"/>
        <v>0</v>
      </c>
      <c r="DC112" s="23">
        <f t="shared" si="118"/>
        <v>0</v>
      </c>
      <c r="DD112" s="23">
        <f t="shared" si="119"/>
        <v>0</v>
      </c>
      <c r="DE112" s="23">
        <f t="shared" si="120"/>
        <v>0</v>
      </c>
      <c r="DF112" s="23">
        <f t="shared" si="121"/>
        <v>0</v>
      </c>
      <c r="DG112" s="23">
        <f t="shared" si="122"/>
        <v>0</v>
      </c>
      <c r="DH112" s="23">
        <f t="shared" si="123"/>
        <v>0</v>
      </c>
      <c r="DI112" s="23">
        <f t="shared" si="124"/>
        <v>0</v>
      </c>
      <c r="DJ112" s="23">
        <f t="shared" si="125"/>
        <v>0</v>
      </c>
      <c r="DK112" s="23">
        <f t="shared" si="126"/>
        <v>0</v>
      </c>
      <c r="DL112" s="23">
        <f t="shared" si="127"/>
        <v>0</v>
      </c>
      <c r="DM112" s="23">
        <f t="shared" si="128"/>
        <v>0</v>
      </c>
      <c r="DN112" s="23">
        <f t="shared" si="129"/>
        <v>0</v>
      </c>
      <c r="DO112" s="23">
        <f t="shared" si="130"/>
        <v>0</v>
      </c>
      <c r="DP112" s="23">
        <f t="shared" si="131"/>
        <v>0</v>
      </c>
      <c r="DQ112" s="23">
        <f t="shared" si="132"/>
        <v>0</v>
      </c>
      <c r="DR112" s="23">
        <f t="shared" si="133"/>
        <v>0</v>
      </c>
      <c r="DS112" s="23">
        <f t="shared" si="134"/>
        <v>0</v>
      </c>
      <c r="DT112" s="23">
        <f t="shared" si="135"/>
        <v>0</v>
      </c>
      <c r="DU112" s="23">
        <f t="shared" si="136"/>
        <v>0</v>
      </c>
      <c r="DV112" s="476"/>
      <c r="DW112" s="2" t="str">
        <f t="shared" si="155"/>
        <v>CHARTS &amp; GRAPHS</v>
      </c>
      <c r="DX112" s="43">
        <f t="shared" si="151"/>
        <v>0</v>
      </c>
      <c r="DY112" s="43">
        <f t="shared" si="179"/>
        <v>0</v>
      </c>
      <c r="DZ112" s="43">
        <f t="shared" si="179"/>
        <v>0</v>
      </c>
      <c r="EA112" s="43">
        <f t="shared" si="179"/>
        <v>0</v>
      </c>
      <c r="EB112" s="43">
        <f t="shared" si="179"/>
        <v>0</v>
      </c>
      <c r="EC112" s="43">
        <f t="shared" si="179"/>
        <v>0</v>
      </c>
      <c r="ED112" s="43">
        <f t="shared" si="179"/>
        <v>0</v>
      </c>
      <c r="EE112" s="43">
        <f t="shared" si="179"/>
        <v>0</v>
      </c>
      <c r="EF112" s="43">
        <f t="shared" si="179"/>
        <v>0</v>
      </c>
      <c r="EG112" s="43">
        <f t="shared" si="179"/>
        <v>0</v>
      </c>
      <c r="EH112" s="43">
        <f t="shared" si="179"/>
        <v>0</v>
      </c>
      <c r="EI112" s="43">
        <f t="shared" si="179"/>
        <v>0</v>
      </c>
      <c r="EJ112" s="43">
        <f t="shared" si="179"/>
        <v>0</v>
      </c>
      <c r="EK112" s="43">
        <f t="shared" si="179"/>
        <v>0</v>
      </c>
      <c r="EL112" s="43">
        <f t="shared" si="179"/>
        <v>0</v>
      </c>
      <c r="EM112" s="43">
        <f t="shared" si="179"/>
        <v>0</v>
      </c>
      <c r="EN112" s="43">
        <f t="shared" si="179"/>
        <v>0</v>
      </c>
      <c r="EO112" s="43">
        <f t="shared" si="179"/>
        <v>0</v>
      </c>
      <c r="EP112" s="43">
        <f t="shared" si="179"/>
        <v>0</v>
      </c>
      <c r="EQ112" s="43">
        <f t="shared" si="179"/>
        <v>0</v>
      </c>
      <c r="ER112" s="43">
        <f t="shared" si="179"/>
        <v>0</v>
      </c>
      <c r="ES112" s="43">
        <f t="shared" si="179"/>
        <v>0</v>
      </c>
      <c r="ET112" s="43">
        <f t="shared" si="179"/>
        <v>0</v>
      </c>
      <c r="FA112" s="30"/>
      <c r="FB112" s="454" t="s">
        <v>240</v>
      </c>
      <c r="FC112" s="455"/>
      <c r="FD112" s="456"/>
      <c r="FE112" s="478" t="s">
        <v>242</v>
      </c>
      <c r="FF112" s="479"/>
      <c r="FG112" s="30" t="s">
        <v>254</v>
      </c>
    </row>
    <row r="113" spans="2:163" ht="15" customHeight="1" x14ac:dyDescent="0.45">
      <c r="B113" t="str">
        <f t="shared" si="140"/>
        <v>Answer Challenge</v>
      </c>
      <c r="C113" s="43">
        <f t="shared" ref="C113:Y113" si="188">C33*C$2</f>
        <v>0</v>
      </c>
      <c r="D113" s="43">
        <f t="shared" si="188"/>
        <v>0</v>
      </c>
      <c r="E113" s="43">
        <f t="shared" si="188"/>
        <v>0</v>
      </c>
      <c r="F113" s="43">
        <f t="shared" si="188"/>
        <v>0</v>
      </c>
      <c r="G113" s="43">
        <f t="shared" si="188"/>
        <v>0</v>
      </c>
      <c r="H113" s="43">
        <f t="shared" si="188"/>
        <v>0</v>
      </c>
      <c r="I113" s="43">
        <f t="shared" si="188"/>
        <v>0</v>
      </c>
      <c r="J113" s="43">
        <f t="shared" si="188"/>
        <v>0</v>
      </c>
      <c r="K113" s="43">
        <f t="shared" si="188"/>
        <v>0</v>
      </c>
      <c r="L113" s="43">
        <f t="shared" si="188"/>
        <v>0</v>
      </c>
      <c r="M113" s="43">
        <f t="shared" si="188"/>
        <v>0</v>
      </c>
      <c r="N113" s="43">
        <f t="shared" si="188"/>
        <v>0</v>
      </c>
      <c r="O113" s="43">
        <f t="shared" si="188"/>
        <v>0</v>
      </c>
      <c r="P113" s="43">
        <f t="shared" si="188"/>
        <v>0</v>
      </c>
      <c r="Q113" s="43">
        <f t="shared" si="188"/>
        <v>0</v>
      </c>
      <c r="R113" s="43">
        <f t="shared" si="188"/>
        <v>0</v>
      </c>
      <c r="S113" s="43">
        <f t="shared" si="188"/>
        <v>0</v>
      </c>
      <c r="T113" s="43">
        <f t="shared" si="188"/>
        <v>0</v>
      </c>
      <c r="U113" s="43">
        <f t="shared" si="188"/>
        <v>0</v>
      </c>
      <c r="V113" s="43">
        <f t="shared" si="188"/>
        <v>0</v>
      </c>
      <c r="W113" s="43">
        <f t="shared" si="188"/>
        <v>0</v>
      </c>
      <c r="X113" s="43">
        <f t="shared" si="188"/>
        <v>0</v>
      </c>
      <c r="Y113" s="43">
        <f t="shared" si="188"/>
        <v>0</v>
      </c>
      <c r="Z113" s="476"/>
      <c r="AA113" t="str">
        <f t="shared" si="147"/>
        <v>Rhetoric</v>
      </c>
      <c r="AB113" s="43">
        <f t="shared" ref="AB113:AX113" si="189">AB31*AB$2</f>
        <v>0</v>
      </c>
      <c r="AC113" s="43">
        <f t="shared" si="189"/>
        <v>0</v>
      </c>
      <c r="AD113" s="43">
        <f t="shared" si="189"/>
        <v>0</v>
      </c>
      <c r="AE113" s="43">
        <f t="shared" si="189"/>
        <v>0</v>
      </c>
      <c r="AF113" s="43">
        <f t="shared" si="189"/>
        <v>0</v>
      </c>
      <c r="AG113" s="43">
        <f t="shared" si="189"/>
        <v>0</v>
      </c>
      <c r="AH113" s="43">
        <f t="shared" si="189"/>
        <v>0</v>
      </c>
      <c r="AI113" s="43">
        <f t="shared" si="189"/>
        <v>0</v>
      </c>
      <c r="AJ113" s="43">
        <f t="shared" si="189"/>
        <v>0</v>
      </c>
      <c r="AK113" s="43">
        <f t="shared" si="189"/>
        <v>0</v>
      </c>
      <c r="AL113" s="43">
        <f t="shared" si="189"/>
        <v>0</v>
      </c>
      <c r="AM113" s="43">
        <f t="shared" si="189"/>
        <v>0</v>
      </c>
      <c r="AN113" s="43">
        <f t="shared" si="189"/>
        <v>0</v>
      </c>
      <c r="AO113" s="43">
        <f t="shared" si="189"/>
        <v>0</v>
      </c>
      <c r="AP113" s="43">
        <f t="shared" si="189"/>
        <v>0</v>
      </c>
      <c r="AQ113" s="43">
        <f t="shared" si="189"/>
        <v>0</v>
      </c>
      <c r="AR113" s="43">
        <f t="shared" si="189"/>
        <v>0</v>
      </c>
      <c r="AS113" s="43">
        <f t="shared" si="189"/>
        <v>0</v>
      </c>
      <c r="AT113" s="43">
        <f t="shared" si="189"/>
        <v>0</v>
      </c>
      <c r="AU113" s="43">
        <f t="shared" si="189"/>
        <v>0</v>
      </c>
      <c r="AV113" s="43">
        <f t="shared" si="189"/>
        <v>0</v>
      </c>
      <c r="AW113" s="43">
        <f t="shared" si="189"/>
        <v>0</v>
      </c>
      <c r="AX113" s="43">
        <f t="shared" si="189"/>
        <v>0</v>
      </c>
      <c r="AY113" s="476"/>
      <c r="AZ113" t="str">
        <f t="shared" si="111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76"/>
      <c r="BY113" t="str">
        <f t="shared" si="112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76"/>
      <c r="CX113" t="str">
        <f t="shared" si="113"/>
        <v>Intersect Points</v>
      </c>
      <c r="CY113" s="23">
        <f t="shared" si="114"/>
        <v>0</v>
      </c>
      <c r="CZ113" s="23">
        <f t="shared" si="115"/>
        <v>0</v>
      </c>
      <c r="DA113" s="23">
        <f t="shared" si="116"/>
        <v>0</v>
      </c>
      <c r="DB113" s="23">
        <f t="shared" si="117"/>
        <v>0</v>
      </c>
      <c r="DC113" s="23">
        <f t="shared" si="118"/>
        <v>0</v>
      </c>
      <c r="DD113" s="23">
        <f t="shared" si="119"/>
        <v>0</v>
      </c>
      <c r="DE113" s="23">
        <f t="shared" si="120"/>
        <v>0</v>
      </c>
      <c r="DF113" s="23">
        <f t="shared" si="121"/>
        <v>0</v>
      </c>
      <c r="DG113" s="23">
        <f t="shared" si="122"/>
        <v>0</v>
      </c>
      <c r="DH113" s="23">
        <f t="shared" si="123"/>
        <v>0</v>
      </c>
      <c r="DI113" s="23">
        <f t="shared" si="124"/>
        <v>0</v>
      </c>
      <c r="DJ113" s="23">
        <f t="shared" si="125"/>
        <v>0</v>
      </c>
      <c r="DK113" s="23">
        <f t="shared" si="126"/>
        <v>0</v>
      </c>
      <c r="DL113" s="23">
        <f t="shared" si="127"/>
        <v>0</v>
      </c>
      <c r="DM113" s="23">
        <f t="shared" si="128"/>
        <v>0</v>
      </c>
      <c r="DN113" s="23">
        <f t="shared" si="129"/>
        <v>0</v>
      </c>
      <c r="DO113" s="23">
        <f t="shared" si="130"/>
        <v>0</v>
      </c>
      <c r="DP113" s="23">
        <f t="shared" si="131"/>
        <v>0</v>
      </c>
      <c r="DQ113" s="23">
        <f t="shared" si="132"/>
        <v>0</v>
      </c>
      <c r="DR113" s="23">
        <f t="shared" si="133"/>
        <v>0</v>
      </c>
      <c r="DS113" s="23">
        <f t="shared" si="134"/>
        <v>0</v>
      </c>
      <c r="DT113" s="23">
        <f t="shared" si="135"/>
        <v>0</v>
      </c>
      <c r="DU113" s="23">
        <f t="shared" si="136"/>
        <v>0</v>
      </c>
      <c r="DV113" s="476"/>
      <c r="DW113" s="2" t="str">
        <f t="shared" si="155"/>
        <v>EXPERIMENTS</v>
      </c>
      <c r="DX113" s="43">
        <f t="shared" si="151"/>
        <v>0</v>
      </c>
      <c r="DY113" s="43">
        <f t="shared" si="179"/>
        <v>0</v>
      </c>
      <c r="DZ113" s="43">
        <f t="shared" si="179"/>
        <v>0</v>
      </c>
      <c r="EA113" s="43">
        <f t="shared" si="179"/>
        <v>0</v>
      </c>
      <c r="EB113" s="43">
        <f t="shared" si="179"/>
        <v>0</v>
      </c>
      <c r="EC113" s="43">
        <f t="shared" si="179"/>
        <v>0</v>
      </c>
      <c r="ED113" s="43">
        <f t="shared" si="179"/>
        <v>0</v>
      </c>
      <c r="EE113" s="43">
        <f t="shared" si="179"/>
        <v>0</v>
      </c>
      <c r="EF113" s="43">
        <f t="shared" si="179"/>
        <v>0</v>
      </c>
      <c r="EG113" s="43">
        <f t="shared" si="179"/>
        <v>0</v>
      </c>
      <c r="EH113" s="43">
        <f t="shared" si="179"/>
        <v>0</v>
      </c>
      <c r="EI113" s="43">
        <f t="shared" si="179"/>
        <v>0</v>
      </c>
      <c r="EJ113" s="43">
        <f t="shared" si="179"/>
        <v>0</v>
      </c>
      <c r="EK113" s="43">
        <f t="shared" si="179"/>
        <v>0</v>
      </c>
      <c r="EL113" s="43">
        <f t="shared" si="179"/>
        <v>0</v>
      </c>
      <c r="EM113" s="43">
        <f t="shared" si="179"/>
        <v>0</v>
      </c>
      <c r="EN113" s="43">
        <f t="shared" si="179"/>
        <v>0</v>
      </c>
      <c r="EO113" s="43">
        <f t="shared" si="179"/>
        <v>0</v>
      </c>
      <c r="EP113" s="43">
        <f t="shared" si="179"/>
        <v>0</v>
      </c>
      <c r="EQ113" s="43">
        <f t="shared" si="179"/>
        <v>0</v>
      </c>
      <c r="ER113" s="43">
        <f t="shared" si="179"/>
        <v>0</v>
      </c>
      <c r="ES113" s="43">
        <f t="shared" si="179"/>
        <v>0</v>
      </c>
      <c r="ET113" s="43">
        <f t="shared" si="179"/>
        <v>0</v>
      </c>
      <c r="EU113" s="476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3">
        <f t="shared" ref="C114:Y114" si="190">C34*C$2</f>
        <v>0</v>
      </c>
      <c r="D114" s="43">
        <f t="shared" si="190"/>
        <v>0</v>
      </c>
      <c r="E114" s="43">
        <f t="shared" si="190"/>
        <v>0</v>
      </c>
      <c r="F114" s="43">
        <f t="shared" si="190"/>
        <v>0</v>
      </c>
      <c r="G114" s="43">
        <f t="shared" si="190"/>
        <v>0</v>
      </c>
      <c r="H114" s="43">
        <f t="shared" si="190"/>
        <v>0</v>
      </c>
      <c r="I114" s="43">
        <f t="shared" si="190"/>
        <v>0</v>
      </c>
      <c r="J114" s="43">
        <f t="shared" si="190"/>
        <v>0</v>
      </c>
      <c r="K114" s="43">
        <f t="shared" si="190"/>
        <v>0</v>
      </c>
      <c r="L114" s="43">
        <f t="shared" si="190"/>
        <v>0</v>
      </c>
      <c r="M114" s="43">
        <f t="shared" si="190"/>
        <v>0</v>
      </c>
      <c r="N114" s="43">
        <f t="shared" si="190"/>
        <v>0</v>
      </c>
      <c r="O114" s="43">
        <f t="shared" si="190"/>
        <v>0</v>
      </c>
      <c r="P114" s="43">
        <f t="shared" si="190"/>
        <v>0</v>
      </c>
      <c r="Q114" s="43">
        <f t="shared" si="190"/>
        <v>0</v>
      </c>
      <c r="R114" s="43">
        <f t="shared" si="190"/>
        <v>0</v>
      </c>
      <c r="S114" s="43">
        <f t="shared" si="190"/>
        <v>0</v>
      </c>
      <c r="T114" s="43">
        <f t="shared" si="190"/>
        <v>0</v>
      </c>
      <c r="U114" s="43">
        <f t="shared" si="190"/>
        <v>0</v>
      </c>
      <c r="V114" s="43">
        <f t="shared" si="190"/>
        <v>0</v>
      </c>
      <c r="W114" s="43">
        <f t="shared" si="190"/>
        <v>0</v>
      </c>
      <c r="X114" s="43">
        <f t="shared" si="190"/>
        <v>0</v>
      </c>
      <c r="Y114" s="43">
        <f t="shared" si="190"/>
        <v>0</v>
      </c>
      <c r="Z114" s="476"/>
      <c r="AA114" t="str">
        <f t="shared" si="147"/>
        <v>Question's Intent</v>
      </c>
      <c r="AB114" s="43">
        <f t="shared" ref="AB114:AX114" si="191">AB32*AB$2</f>
        <v>0</v>
      </c>
      <c r="AC114" s="43">
        <f t="shared" si="191"/>
        <v>0</v>
      </c>
      <c r="AD114" s="43">
        <f t="shared" si="191"/>
        <v>0</v>
      </c>
      <c r="AE114" s="43">
        <f t="shared" si="191"/>
        <v>0</v>
      </c>
      <c r="AF114" s="43">
        <f t="shared" si="191"/>
        <v>0</v>
      </c>
      <c r="AG114" s="43">
        <f t="shared" si="191"/>
        <v>0</v>
      </c>
      <c r="AH114" s="43">
        <f t="shared" si="191"/>
        <v>0</v>
      </c>
      <c r="AI114" s="43">
        <f t="shared" si="191"/>
        <v>0</v>
      </c>
      <c r="AJ114" s="43">
        <f t="shared" si="191"/>
        <v>0</v>
      </c>
      <c r="AK114" s="43">
        <f t="shared" si="191"/>
        <v>0</v>
      </c>
      <c r="AL114" s="43">
        <f t="shared" si="191"/>
        <v>0</v>
      </c>
      <c r="AM114" s="43">
        <f t="shared" si="191"/>
        <v>0</v>
      </c>
      <c r="AN114" s="43">
        <f t="shared" si="191"/>
        <v>0</v>
      </c>
      <c r="AO114" s="43">
        <f t="shared" si="191"/>
        <v>0</v>
      </c>
      <c r="AP114" s="43">
        <f t="shared" si="191"/>
        <v>0</v>
      </c>
      <c r="AQ114" s="43">
        <f t="shared" si="191"/>
        <v>0</v>
      </c>
      <c r="AR114" s="43">
        <f t="shared" si="191"/>
        <v>0</v>
      </c>
      <c r="AS114" s="43">
        <f t="shared" si="191"/>
        <v>0</v>
      </c>
      <c r="AT114" s="43">
        <f t="shared" si="191"/>
        <v>0</v>
      </c>
      <c r="AU114" s="43">
        <f t="shared" si="191"/>
        <v>0</v>
      </c>
      <c r="AV114" s="43">
        <f t="shared" si="191"/>
        <v>0</v>
      </c>
      <c r="AW114" s="43">
        <f t="shared" si="191"/>
        <v>0</v>
      </c>
      <c r="AX114" s="43">
        <f t="shared" si="191"/>
        <v>0</v>
      </c>
      <c r="AY114" s="476"/>
      <c r="AZ114" t="str">
        <f t="shared" si="111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76"/>
      <c r="BY114" t="str">
        <f t="shared" si="112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76"/>
      <c r="CX114" t="str">
        <f t="shared" si="113"/>
        <v>Linear Equations</v>
      </c>
      <c r="CY114" s="23">
        <f t="shared" si="114"/>
        <v>0</v>
      </c>
      <c r="CZ114" s="23">
        <f t="shared" si="115"/>
        <v>0</v>
      </c>
      <c r="DA114" s="23">
        <f t="shared" si="116"/>
        <v>0</v>
      </c>
      <c r="DB114" s="23">
        <f t="shared" si="117"/>
        <v>0</v>
      </c>
      <c r="DC114" s="23">
        <f t="shared" si="118"/>
        <v>0</v>
      </c>
      <c r="DD114" s="23">
        <f t="shared" si="119"/>
        <v>0</v>
      </c>
      <c r="DE114" s="23">
        <f t="shared" si="120"/>
        <v>0</v>
      </c>
      <c r="DF114" s="23">
        <f t="shared" si="121"/>
        <v>0</v>
      </c>
      <c r="DG114" s="23">
        <f t="shared" si="122"/>
        <v>0</v>
      </c>
      <c r="DH114" s="23">
        <f t="shared" si="123"/>
        <v>0</v>
      </c>
      <c r="DI114" s="23">
        <f t="shared" si="124"/>
        <v>0</v>
      </c>
      <c r="DJ114" s="23">
        <f t="shared" si="125"/>
        <v>0</v>
      </c>
      <c r="DK114" s="23">
        <f t="shared" si="126"/>
        <v>0</v>
      </c>
      <c r="DL114" s="23">
        <f t="shared" si="127"/>
        <v>0</v>
      </c>
      <c r="DM114" s="23">
        <f t="shared" si="128"/>
        <v>0</v>
      </c>
      <c r="DN114" s="23">
        <f t="shared" si="129"/>
        <v>0</v>
      </c>
      <c r="DO114" s="23">
        <f t="shared" si="130"/>
        <v>0</v>
      </c>
      <c r="DP114" s="23">
        <f t="shared" si="131"/>
        <v>0</v>
      </c>
      <c r="DQ114" s="23">
        <f t="shared" si="132"/>
        <v>0</v>
      </c>
      <c r="DR114" s="23">
        <f t="shared" si="133"/>
        <v>0</v>
      </c>
      <c r="DS114" s="23">
        <f t="shared" si="134"/>
        <v>0</v>
      </c>
      <c r="DT114" s="23">
        <f t="shared" si="135"/>
        <v>0</v>
      </c>
      <c r="DU114" s="23">
        <f t="shared" si="136"/>
        <v>0</v>
      </c>
      <c r="DV114" s="476"/>
      <c r="DW114" s="2" t="str">
        <f t="shared" si="155"/>
        <v>Experimental Design</v>
      </c>
      <c r="DX114" s="43">
        <f t="shared" si="151"/>
        <v>0</v>
      </c>
      <c r="DY114" s="43">
        <f t="shared" si="179"/>
        <v>0</v>
      </c>
      <c r="DZ114" s="43">
        <f t="shared" si="179"/>
        <v>0</v>
      </c>
      <c r="EA114" s="43">
        <f t="shared" si="179"/>
        <v>0</v>
      </c>
      <c r="EB114" s="43">
        <f t="shared" si="179"/>
        <v>0</v>
      </c>
      <c r="EC114" s="43">
        <f t="shared" si="179"/>
        <v>0</v>
      </c>
      <c r="ED114" s="43">
        <f t="shared" si="179"/>
        <v>0</v>
      </c>
      <c r="EE114" s="43">
        <f t="shared" si="179"/>
        <v>0</v>
      </c>
      <c r="EF114" s="43">
        <f t="shared" si="179"/>
        <v>0</v>
      </c>
      <c r="EG114" s="43">
        <f t="shared" si="179"/>
        <v>0</v>
      </c>
      <c r="EH114" s="43">
        <f t="shared" si="179"/>
        <v>0</v>
      </c>
      <c r="EI114" s="43">
        <f t="shared" si="179"/>
        <v>0</v>
      </c>
      <c r="EJ114" s="43">
        <f t="shared" si="179"/>
        <v>0</v>
      </c>
      <c r="EK114" s="43">
        <f t="shared" si="179"/>
        <v>0</v>
      </c>
      <c r="EL114" s="43">
        <f t="shared" si="179"/>
        <v>0</v>
      </c>
      <c r="EM114" s="43">
        <f t="shared" si="179"/>
        <v>0</v>
      </c>
      <c r="EN114" s="43">
        <f t="shared" si="179"/>
        <v>0</v>
      </c>
      <c r="EO114" s="43">
        <f t="shared" si="179"/>
        <v>0</v>
      </c>
      <c r="EP114" s="43">
        <f t="shared" si="179"/>
        <v>0</v>
      </c>
      <c r="EQ114" s="43">
        <f t="shared" si="179"/>
        <v>0</v>
      </c>
      <c r="ER114" s="43">
        <f t="shared" si="179"/>
        <v>0</v>
      </c>
      <c r="ES114" s="43">
        <f t="shared" si="179"/>
        <v>0</v>
      </c>
      <c r="ET114" s="43">
        <f t="shared" si="179"/>
        <v>0</v>
      </c>
      <c r="EU114" s="476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3">
        <f t="shared" ref="C115:Y115" si="192">C35*C$2</f>
        <v>0</v>
      </c>
      <c r="D115" s="43">
        <f t="shared" si="192"/>
        <v>0</v>
      </c>
      <c r="E115" s="43">
        <f t="shared" si="192"/>
        <v>0</v>
      </c>
      <c r="F115" s="43">
        <f t="shared" si="192"/>
        <v>0</v>
      </c>
      <c r="G115" s="43">
        <f t="shared" si="192"/>
        <v>0</v>
      </c>
      <c r="H115" s="43">
        <f t="shared" si="192"/>
        <v>0</v>
      </c>
      <c r="I115" s="43">
        <f t="shared" si="192"/>
        <v>0</v>
      </c>
      <c r="J115" s="43">
        <f t="shared" si="192"/>
        <v>0</v>
      </c>
      <c r="K115" s="43">
        <f t="shared" si="192"/>
        <v>0</v>
      </c>
      <c r="L115" s="43">
        <f t="shared" si="192"/>
        <v>0</v>
      </c>
      <c r="M115" s="43">
        <f t="shared" si="192"/>
        <v>0</v>
      </c>
      <c r="N115" s="43">
        <f t="shared" si="192"/>
        <v>0</v>
      </c>
      <c r="O115" s="43">
        <f t="shared" si="192"/>
        <v>0</v>
      </c>
      <c r="P115" s="43">
        <f t="shared" si="192"/>
        <v>0</v>
      </c>
      <c r="Q115" s="43">
        <f t="shared" si="192"/>
        <v>0</v>
      </c>
      <c r="R115" s="43">
        <f t="shared" si="192"/>
        <v>0</v>
      </c>
      <c r="S115" s="43">
        <f t="shared" si="192"/>
        <v>0</v>
      </c>
      <c r="T115" s="43">
        <f t="shared" si="192"/>
        <v>0</v>
      </c>
      <c r="U115" s="43">
        <f t="shared" si="192"/>
        <v>0</v>
      </c>
      <c r="V115" s="43">
        <f t="shared" si="192"/>
        <v>0</v>
      </c>
      <c r="W115" s="43">
        <f t="shared" si="192"/>
        <v>0</v>
      </c>
      <c r="X115" s="43">
        <f t="shared" si="192"/>
        <v>0</v>
      </c>
      <c r="Y115" s="43">
        <f t="shared" si="192"/>
        <v>0</v>
      </c>
      <c r="Z115" s="476"/>
      <c r="AA115" t="str">
        <f t="shared" si="147"/>
        <v>Passage's Intent</v>
      </c>
      <c r="AB115" s="43">
        <f t="shared" ref="AB115:AX115" si="193">AB33*AB$2</f>
        <v>0</v>
      </c>
      <c r="AC115" s="43">
        <f t="shared" si="193"/>
        <v>0</v>
      </c>
      <c r="AD115" s="43">
        <f t="shared" si="193"/>
        <v>0</v>
      </c>
      <c r="AE115" s="43">
        <f t="shared" si="193"/>
        <v>0</v>
      </c>
      <c r="AF115" s="43">
        <f t="shared" si="193"/>
        <v>0</v>
      </c>
      <c r="AG115" s="43">
        <f t="shared" si="193"/>
        <v>0</v>
      </c>
      <c r="AH115" s="43">
        <f t="shared" si="193"/>
        <v>0</v>
      </c>
      <c r="AI115" s="43">
        <f t="shared" si="193"/>
        <v>0</v>
      </c>
      <c r="AJ115" s="43">
        <f t="shared" si="193"/>
        <v>0</v>
      </c>
      <c r="AK115" s="43">
        <f t="shared" si="193"/>
        <v>0</v>
      </c>
      <c r="AL115" s="43">
        <f t="shared" si="193"/>
        <v>0</v>
      </c>
      <c r="AM115" s="43">
        <f t="shared" si="193"/>
        <v>0</v>
      </c>
      <c r="AN115" s="43">
        <f t="shared" si="193"/>
        <v>0</v>
      </c>
      <c r="AO115" s="43">
        <f t="shared" si="193"/>
        <v>0</v>
      </c>
      <c r="AP115" s="43">
        <f t="shared" si="193"/>
        <v>0</v>
      </c>
      <c r="AQ115" s="43">
        <f t="shared" si="193"/>
        <v>0</v>
      </c>
      <c r="AR115" s="43">
        <f t="shared" si="193"/>
        <v>0</v>
      </c>
      <c r="AS115" s="43">
        <f t="shared" si="193"/>
        <v>0</v>
      </c>
      <c r="AT115" s="43">
        <f t="shared" si="193"/>
        <v>0</v>
      </c>
      <c r="AU115" s="43">
        <f t="shared" si="193"/>
        <v>0</v>
      </c>
      <c r="AV115" s="43">
        <f t="shared" si="193"/>
        <v>0</v>
      </c>
      <c r="AW115" s="43">
        <f t="shared" si="193"/>
        <v>0</v>
      </c>
      <c r="AX115" s="43">
        <f t="shared" si="193"/>
        <v>0</v>
      </c>
      <c r="AY115" s="476"/>
      <c r="AZ115" t="str">
        <f t="shared" si="111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76"/>
      <c r="BY115" t="str">
        <f t="shared" si="112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76"/>
      <c r="CX115" t="str">
        <f t="shared" si="113"/>
        <v>Slope</v>
      </c>
      <c r="CY115" s="23">
        <f t="shared" si="114"/>
        <v>0</v>
      </c>
      <c r="CZ115" s="23">
        <f t="shared" si="115"/>
        <v>0</v>
      </c>
      <c r="DA115" s="23">
        <f t="shared" si="116"/>
        <v>0</v>
      </c>
      <c r="DB115" s="23">
        <f t="shared" si="117"/>
        <v>0</v>
      </c>
      <c r="DC115" s="23">
        <f t="shared" si="118"/>
        <v>0</v>
      </c>
      <c r="DD115" s="23">
        <f t="shared" si="119"/>
        <v>0</v>
      </c>
      <c r="DE115" s="23">
        <f t="shared" si="120"/>
        <v>0</v>
      </c>
      <c r="DF115" s="23">
        <f t="shared" si="121"/>
        <v>0</v>
      </c>
      <c r="DG115" s="23">
        <f t="shared" si="122"/>
        <v>0</v>
      </c>
      <c r="DH115" s="23">
        <f t="shared" si="123"/>
        <v>0</v>
      </c>
      <c r="DI115" s="23">
        <f t="shared" si="124"/>
        <v>0</v>
      </c>
      <c r="DJ115" s="23">
        <f t="shared" si="125"/>
        <v>0</v>
      </c>
      <c r="DK115" s="23">
        <f t="shared" si="126"/>
        <v>0</v>
      </c>
      <c r="DL115" s="23">
        <f t="shared" si="127"/>
        <v>0</v>
      </c>
      <c r="DM115" s="23">
        <f t="shared" si="128"/>
        <v>0</v>
      </c>
      <c r="DN115" s="23">
        <f t="shared" si="129"/>
        <v>0</v>
      </c>
      <c r="DO115" s="23">
        <f t="shared" si="130"/>
        <v>0</v>
      </c>
      <c r="DP115" s="23">
        <f t="shared" si="131"/>
        <v>0</v>
      </c>
      <c r="DQ115" s="23">
        <f t="shared" si="132"/>
        <v>0</v>
      </c>
      <c r="DR115" s="23">
        <f t="shared" si="133"/>
        <v>0</v>
      </c>
      <c r="DS115" s="23">
        <f t="shared" si="134"/>
        <v>0</v>
      </c>
      <c r="DT115" s="23">
        <f t="shared" si="135"/>
        <v>0</v>
      </c>
      <c r="DU115" s="23">
        <f t="shared" si="136"/>
        <v>0</v>
      </c>
      <c r="DV115" s="476"/>
      <c r="DW115" s="2" t="str">
        <f t="shared" si="155"/>
        <v>Hypothetical Experiment</v>
      </c>
      <c r="DX115" s="43">
        <f t="shared" si="151"/>
        <v>0</v>
      </c>
      <c r="DY115" s="43">
        <f t="shared" si="179"/>
        <v>0</v>
      </c>
      <c r="DZ115" s="43">
        <f t="shared" si="179"/>
        <v>0</v>
      </c>
      <c r="EA115" s="43">
        <f t="shared" si="179"/>
        <v>0</v>
      </c>
      <c r="EB115" s="43">
        <f t="shared" si="179"/>
        <v>0</v>
      </c>
      <c r="EC115" s="43">
        <f t="shared" si="179"/>
        <v>0</v>
      </c>
      <c r="ED115" s="43">
        <f t="shared" si="179"/>
        <v>0</v>
      </c>
      <c r="EE115" s="43">
        <f t="shared" si="179"/>
        <v>0</v>
      </c>
      <c r="EF115" s="43">
        <f t="shared" si="179"/>
        <v>0</v>
      </c>
      <c r="EG115" s="43">
        <f t="shared" si="179"/>
        <v>0</v>
      </c>
      <c r="EH115" s="43">
        <f t="shared" si="179"/>
        <v>0</v>
      </c>
      <c r="EI115" s="43">
        <f t="shared" si="179"/>
        <v>0</v>
      </c>
      <c r="EJ115" s="43">
        <f t="shared" si="179"/>
        <v>0</v>
      </c>
      <c r="EK115" s="43">
        <f t="shared" si="179"/>
        <v>0</v>
      </c>
      <c r="EL115" s="43">
        <f t="shared" si="179"/>
        <v>0</v>
      </c>
      <c r="EM115" s="43">
        <f t="shared" si="179"/>
        <v>0</v>
      </c>
      <c r="EN115" s="43">
        <f t="shared" si="179"/>
        <v>0</v>
      </c>
      <c r="EO115" s="43">
        <f t="shared" si="179"/>
        <v>0</v>
      </c>
      <c r="EP115" s="43">
        <f t="shared" si="179"/>
        <v>0</v>
      </c>
      <c r="EQ115" s="43">
        <f t="shared" si="179"/>
        <v>0</v>
      </c>
      <c r="ER115" s="43">
        <f t="shared" si="179"/>
        <v>0</v>
      </c>
      <c r="ES115" s="43">
        <f t="shared" si="179"/>
        <v>0</v>
      </c>
      <c r="ET115" s="43">
        <f t="shared" si="179"/>
        <v>0</v>
      </c>
      <c r="EU115" s="476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3">
        <f t="shared" ref="C116:Y116" si="194">C36*C$2</f>
        <v>0</v>
      </c>
      <c r="D116" s="43">
        <f t="shared" si="194"/>
        <v>0</v>
      </c>
      <c r="E116" s="43">
        <f t="shared" si="194"/>
        <v>0</v>
      </c>
      <c r="F116" s="43">
        <f t="shared" si="194"/>
        <v>0</v>
      </c>
      <c r="G116" s="43">
        <f t="shared" si="194"/>
        <v>0</v>
      </c>
      <c r="H116" s="43">
        <f t="shared" si="194"/>
        <v>0</v>
      </c>
      <c r="I116" s="43">
        <f t="shared" si="194"/>
        <v>0</v>
      </c>
      <c r="J116" s="43">
        <f t="shared" si="194"/>
        <v>0</v>
      </c>
      <c r="K116" s="43">
        <f t="shared" si="194"/>
        <v>0</v>
      </c>
      <c r="L116" s="43">
        <f t="shared" si="194"/>
        <v>0</v>
      </c>
      <c r="M116" s="43">
        <f t="shared" si="194"/>
        <v>0</v>
      </c>
      <c r="N116" s="43">
        <f t="shared" si="194"/>
        <v>0</v>
      </c>
      <c r="O116" s="43">
        <f t="shared" si="194"/>
        <v>0</v>
      </c>
      <c r="P116" s="43">
        <f t="shared" si="194"/>
        <v>0</v>
      </c>
      <c r="Q116" s="43">
        <f t="shared" si="194"/>
        <v>0</v>
      </c>
      <c r="R116" s="43">
        <f t="shared" si="194"/>
        <v>0</v>
      </c>
      <c r="S116" s="43">
        <f t="shared" si="194"/>
        <v>0</v>
      </c>
      <c r="T116" s="43">
        <f t="shared" si="194"/>
        <v>0</v>
      </c>
      <c r="U116" s="43">
        <f t="shared" si="194"/>
        <v>0</v>
      </c>
      <c r="V116" s="43">
        <f t="shared" si="194"/>
        <v>0</v>
      </c>
      <c r="W116" s="43">
        <f t="shared" si="194"/>
        <v>0</v>
      </c>
      <c r="X116" s="43">
        <f t="shared" si="194"/>
        <v>0</v>
      </c>
      <c r="Y116" s="43">
        <f t="shared" si="194"/>
        <v>0</v>
      </c>
      <c r="Z116" s="476"/>
      <c r="AA116" t="str">
        <f t="shared" si="147"/>
        <v>Delete or Add</v>
      </c>
      <c r="AB116" s="43">
        <f t="shared" ref="AB116:AX116" si="195">AB34*AB$2</f>
        <v>0</v>
      </c>
      <c r="AC116" s="43">
        <f t="shared" si="195"/>
        <v>0</v>
      </c>
      <c r="AD116" s="43">
        <f t="shared" si="195"/>
        <v>0</v>
      </c>
      <c r="AE116" s="43">
        <f t="shared" si="195"/>
        <v>0</v>
      </c>
      <c r="AF116" s="43">
        <f t="shared" si="195"/>
        <v>0</v>
      </c>
      <c r="AG116" s="43">
        <f t="shared" si="195"/>
        <v>0</v>
      </c>
      <c r="AH116" s="43">
        <f t="shared" si="195"/>
        <v>0</v>
      </c>
      <c r="AI116" s="43">
        <f t="shared" si="195"/>
        <v>0</v>
      </c>
      <c r="AJ116" s="43">
        <f t="shared" si="195"/>
        <v>0</v>
      </c>
      <c r="AK116" s="43">
        <f t="shared" si="195"/>
        <v>0</v>
      </c>
      <c r="AL116" s="43">
        <f t="shared" si="195"/>
        <v>0</v>
      </c>
      <c r="AM116" s="43">
        <f t="shared" si="195"/>
        <v>0</v>
      </c>
      <c r="AN116" s="43">
        <f t="shared" si="195"/>
        <v>0</v>
      </c>
      <c r="AO116" s="43">
        <f t="shared" si="195"/>
        <v>0</v>
      </c>
      <c r="AP116" s="43">
        <f t="shared" si="195"/>
        <v>0</v>
      </c>
      <c r="AQ116" s="43">
        <f t="shared" si="195"/>
        <v>0</v>
      </c>
      <c r="AR116" s="43">
        <f t="shared" si="195"/>
        <v>0</v>
      </c>
      <c r="AS116" s="43">
        <f t="shared" si="195"/>
        <v>0</v>
      </c>
      <c r="AT116" s="43">
        <f t="shared" si="195"/>
        <v>0</v>
      </c>
      <c r="AU116" s="43">
        <f t="shared" si="195"/>
        <v>0</v>
      </c>
      <c r="AV116" s="43">
        <f t="shared" si="195"/>
        <v>0</v>
      </c>
      <c r="AW116" s="43">
        <f t="shared" si="195"/>
        <v>0</v>
      </c>
      <c r="AX116" s="43">
        <f t="shared" si="195"/>
        <v>0</v>
      </c>
      <c r="AY116" s="476"/>
      <c r="AZ116" t="str">
        <f t="shared" si="111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76"/>
      <c r="BY116" t="str">
        <f t="shared" si="112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76"/>
      <c r="CX116" t="str">
        <f t="shared" si="113"/>
        <v>Cartesian Coordinates</v>
      </c>
      <c r="CY116" s="23">
        <f t="shared" si="114"/>
        <v>0</v>
      </c>
      <c r="CZ116" s="23">
        <f t="shared" si="115"/>
        <v>0</v>
      </c>
      <c r="DA116" s="23">
        <f t="shared" si="116"/>
        <v>0</v>
      </c>
      <c r="DB116" s="23">
        <f t="shared" si="117"/>
        <v>0</v>
      </c>
      <c r="DC116" s="23">
        <f t="shared" si="118"/>
        <v>0</v>
      </c>
      <c r="DD116" s="23">
        <f t="shared" si="119"/>
        <v>0</v>
      </c>
      <c r="DE116" s="23">
        <f t="shared" si="120"/>
        <v>0</v>
      </c>
      <c r="DF116" s="23">
        <f t="shared" si="121"/>
        <v>0</v>
      </c>
      <c r="DG116" s="23">
        <f t="shared" si="122"/>
        <v>0</v>
      </c>
      <c r="DH116" s="23">
        <f t="shared" si="123"/>
        <v>0</v>
      </c>
      <c r="DI116" s="23">
        <f t="shared" si="124"/>
        <v>0</v>
      </c>
      <c r="DJ116" s="23">
        <f t="shared" si="125"/>
        <v>0</v>
      </c>
      <c r="DK116" s="23">
        <f t="shared" si="126"/>
        <v>0</v>
      </c>
      <c r="DL116" s="23">
        <f t="shared" si="127"/>
        <v>0</v>
      </c>
      <c r="DM116" s="23">
        <f t="shared" si="128"/>
        <v>0</v>
      </c>
      <c r="DN116" s="23">
        <f t="shared" si="129"/>
        <v>0</v>
      </c>
      <c r="DO116" s="23">
        <f t="shared" si="130"/>
        <v>0</v>
      </c>
      <c r="DP116" s="23">
        <f t="shared" si="131"/>
        <v>0</v>
      </c>
      <c r="DQ116" s="23">
        <f t="shared" si="132"/>
        <v>0</v>
      </c>
      <c r="DR116" s="23">
        <f t="shared" si="133"/>
        <v>0</v>
      </c>
      <c r="DS116" s="23">
        <f t="shared" si="134"/>
        <v>0</v>
      </c>
      <c r="DT116" s="23">
        <f t="shared" si="135"/>
        <v>0</v>
      </c>
      <c r="DU116" s="23">
        <f t="shared" si="136"/>
        <v>0</v>
      </c>
      <c r="DV116" s="476"/>
      <c r="DW116" s="2" t="str">
        <f t="shared" si="155"/>
        <v>Interpreting Experiment</v>
      </c>
      <c r="DX116" s="43">
        <f t="shared" si="151"/>
        <v>0</v>
      </c>
      <c r="DY116" s="43">
        <f t="shared" si="179"/>
        <v>0</v>
      </c>
      <c r="DZ116" s="43">
        <f t="shared" si="179"/>
        <v>0</v>
      </c>
      <c r="EA116" s="43">
        <f t="shared" si="179"/>
        <v>0</v>
      </c>
      <c r="EB116" s="43">
        <f t="shared" si="179"/>
        <v>0</v>
      </c>
      <c r="EC116" s="43">
        <f t="shared" si="179"/>
        <v>0</v>
      </c>
      <c r="ED116" s="43">
        <f t="shared" si="179"/>
        <v>0</v>
      </c>
      <c r="EE116" s="43">
        <f t="shared" si="179"/>
        <v>0</v>
      </c>
      <c r="EF116" s="43">
        <f t="shared" si="179"/>
        <v>0</v>
      </c>
      <c r="EG116" s="43">
        <f t="shared" si="179"/>
        <v>0</v>
      </c>
      <c r="EH116" s="43">
        <f t="shared" si="179"/>
        <v>0</v>
      </c>
      <c r="EI116" s="43">
        <f t="shared" si="179"/>
        <v>0</v>
      </c>
      <c r="EJ116" s="43">
        <f t="shared" si="179"/>
        <v>0</v>
      </c>
      <c r="EK116" s="43">
        <f t="shared" si="179"/>
        <v>0</v>
      </c>
      <c r="EL116" s="43">
        <f t="shared" si="179"/>
        <v>0</v>
      </c>
      <c r="EM116" s="43">
        <f t="shared" si="179"/>
        <v>0</v>
      </c>
      <c r="EN116" s="43">
        <f t="shared" si="179"/>
        <v>0</v>
      </c>
      <c r="EO116" s="43">
        <f t="shared" si="179"/>
        <v>0</v>
      </c>
      <c r="EP116" s="43">
        <f t="shared" si="179"/>
        <v>0</v>
      </c>
      <c r="EQ116" s="43">
        <f t="shared" si="179"/>
        <v>0</v>
      </c>
      <c r="ER116" s="43">
        <f t="shared" si="179"/>
        <v>0</v>
      </c>
      <c r="ES116" s="43">
        <f t="shared" si="179"/>
        <v>0</v>
      </c>
      <c r="ET116" s="43">
        <f t="shared" si="179"/>
        <v>0</v>
      </c>
      <c r="EU116" s="476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3">
        <f t="shared" ref="C117:Y117" si="196">C37*C$2</f>
        <v>0</v>
      </c>
      <c r="D117" s="43">
        <f t="shared" si="196"/>
        <v>0</v>
      </c>
      <c r="E117" s="43">
        <f t="shared" si="196"/>
        <v>0</v>
      </c>
      <c r="F117" s="43">
        <f t="shared" si="196"/>
        <v>0</v>
      </c>
      <c r="G117" s="43">
        <f t="shared" si="196"/>
        <v>0</v>
      </c>
      <c r="H117" s="43">
        <f t="shared" si="196"/>
        <v>0</v>
      </c>
      <c r="I117" s="43">
        <f t="shared" si="196"/>
        <v>0</v>
      </c>
      <c r="J117" s="43">
        <f t="shared" si="196"/>
        <v>0</v>
      </c>
      <c r="K117" s="43">
        <f t="shared" si="196"/>
        <v>0</v>
      </c>
      <c r="L117" s="43">
        <f t="shared" si="196"/>
        <v>0</v>
      </c>
      <c r="M117" s="43">
        <f t="shared" si="196"/>
        <v>0</v>
      </c>
      <c r="N117" s="43">
        <f t="shared" si="196"/>
        <v>0</v>
      </c>
      <c r="O117" s="43">
        <f t="shared" si="196"/>
        <v>0</v>
      </c>
      <c r="P117" s="43">
        <f t="shared" si="196"/>
        <v>0</v>
      </c>
      <c r="Q117" s="43">
        <f t="shared" si="196"/>
        <v>0</v>
      </c>
      <c r="R117" s="43">
        <f t="shared" si="196"/>
        <v>0</v>
      </c>
      <c r="S117" s="43">
        <f t="shared" si="196"/>
        <v>0</v>
      </c>
      <c r="T117" s="43">
        <f t="shared" si="196"/>
        <v>0</v>
      </c>
      <c r="U117" s="43">
        <f t="shared" si="196"/>
        <v>0</v>
      </c>
      <c r="V117" s="43">
        <f t="shared" si="196"/>
        <v>0</v>
      </c>
      <c r="W117" s="43">
        <f t="shared" si="196"/>
        <v>0</v>
      </c>
      <c r="X117" s="43">
        <f t="shared" si="196"/>
        <v>0</v>
      </c>
      <c r="Y117" s="43">
        <f t="shared" si="196"/>
        <v>0</v>
      </c>
      <c r="Z117" s="476"/>
      <c r="AA117" t="str">
        <f t="shared" si="147"/>
        <v>Organization</v>
      </c>
      <c r="AB117" s="43">
        <f t="shared" ref="AB117:AX117" si="197">AB35*AB$2</f>
        <v>0</v>
      </c>
      <c r="AC117" s="43">
        <f t="shared" si="197"/>
        <v>0</v>
      </c>
      <c r="AD117" s="43">
        <f t="shared" si="197"/>
        <v>0</v>
      </c>
      <c r="AE117" s="43">
        <f t="shared" si="197"/>
        <v>0</v>
      </c>
      <c r="AF117" s="43">
        <f t="shared" si="197"/>
        <v>0</v>
      </c>
      <c r="AG117" s="43">
        <f t="shared" si="197"/>
        <v>0</v>
      </c>
      <c r="AH117" s="43">
        <f t="shared" si="197"/>
        <v>0</v>
      </c>
      <c r="AI117" s="43">
        <f t="shared" si="197"/>
        <v>0</v>
      </c>
      <c r="AJ117" s="43">
        <f t="shared" si="197"/>
        <v>0</v>
      </c>
      <c r="AK117" s="43">
        <f t="shared" si="197"/>
        <v>0</v>
      </c>
      <c r="AL117" s="43">
        <f t="shared" si="197"/>
        <v>0</v>
      </c>
      <c r="AM117" s="43">
        <f t="shared" si="197"/>
        <v>0</v>
      </c>
      <c r="AN117" s="43">
        <f t="shared" si="197"/>
        <v>0</v>
      </c>
      <c r="AO117" s="43">
        <f t="shared" si="197"/>
        <v>0</v>
      </c>
      <c r="AP117" s="43">
        <f t="shared" si="197"/>
        <v>0</v>
      </c>
      <c r="AQ117" s="43">
        <f t="shared" si="197"/>
        <v>0</v>
      </c>
      <c r="AR117" s="43">
        <f t="shared" si="197"/>
        <v>0</v>
      </c>
      <c r="AS117" s="43">
        <f t="shared" si="197"/>
        <v>0</v>
      </c>
      <c r="AT117" s="43">
        <f t="shared" si="197"/>
        <v>0</v>
      </c>
      <c r="AU117" s="43">
        <f t="shared" si="197"/>
        <v>0</v>
      </c>
      <c r="AV117" s="43">
        <f t="shared" si="197"/>
        <v>0</v>
      </c>
      <c r="AW117" s="43">
        <f t="shared" si="197"/>
        <v>0</v>
      </c>
      <c r="AX117" s="43">
        <f t="shared" si="197"/>
        <v>0</v>
      </c>
      <c r="AY117" s="476"/>
      <c r="AZ117" t="str">
        <f t="shared" si="111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76"/>
      <c r="BY117" t="str">
        <f t="shared" si="112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76"/>
      <c r="CX117" t="str">
        <f t="shared" si="113"/>
        <v>Parabolic Equations</v>
      </c>
      <c r="CY117" s="23">
        <f t="shared" si="114"/>
        <v>0</v>
      </c>
      <c r="CZ117" s="23">
        <f t="shared" si="115"/>
        <v>0</v>
      </c>
      <c r="DA117" s="23">
        <f t="shared" si="116"/>
        <v>0</v>
      </c>
      <c r="DB117" s="23">
        <f t="shared" si="117"/>
        <v>0</v>
      </c>
      <c r="DC117" s="23">
        <f t="shared" si="118"/>
        <v>0</v>
      </c>
      <c r="DD117" s="23">
        <f t="shared" si="119"/>
        <v>0</v>
      </c>
      <c r="DE117" s="23">
        <f t="shared" si="120"/>
        <v>0</v>
      </c>
      <c r="DF117" s="23">
        <f t="shared" si="121"/>
        <v>0</v>
      </c>
      <c r="DG117" s="23">
        <f t="shared" si="122"/>
        <v>0</v>
      </c>
      <c r="DH117" s="23">
        <f t="shared" si="123"/>
        <v>0</v>
      </c>
      <c r="DI117" s="23">
        <f t="shared" si="124"/>
        <v>0</v>
      </c>
      <c r="DJ117" s="23">
        <f t="shared" si="125"/>
        <v>0</v>
      </c>
      <c r="DK117" s="23">
        <f t="shared" si="126"/>
        <v>0</v>
      </c>
      <c r="DL117" s="23">
        <f t="shared" si="127"/>
        <v>0</v>
      </c>
      <c r="DM117" s="23">
        <f t="shared" si="128"/>
        <v>0</v>
      </c>
      <c r="DN117" s="23">
        <f t="shared" si="129"/>
        <v>0</v>
      </c>
      <c r="DO117" s="23">
        <f t="shared" si="130"/>
        <v>0</v>
      </c>
      <c r="DP117" s="23">
        <f t="shared" si="131"/>
        <v>0</v>
      </c>
      <c r="DQ117" s="23">
        <f t="shared" si="132"/>
        <v>0</v>
      </c>
      <c r="DR117" s="23">
        <f t="shared" si="133"/>
        <v>0</v>
      </c>
      <c r="DS117" s="23">
        <f t="shared" si="134"/>
        <v>0</v>
      </c>
      <c r="DT117" s="23">
        <f t="shared" si="135"/>
        <v>0</v>
      </c>
      <c r="DU117" s="23">
        <f t="shared" si="136"/>
        <v>0</v>
      </c>
      <c r="DV117" s="476"/>
      <c r="DW117" s="2" t="str">
        <f t="shared" si="155"/>
        <v>FIGHTING SCIENTISTS</v>
      </c>
      <c r="DX117" s="43">
        <f t="shared" si="151"/>
        <v>0</v>
      </c>
      <c r="DY117" s="43">
        <f t="shared" si="179"/>
        <v>0</v>
      </c>
      <c r="DZ117" s="43">
        <f t="shared" si="179"/>
        <v>0</v>
      </c>
      <c r="EA117" s="43">
        <f t="shared" si="179"/>
        <v>0</v>
      </c>
      <c r="EB117" s="43">
        <f t="shared" si="179"/>
        <v>0</v>
      </c>
      <c r="EC117" s="43">
        <f t="shared" si="179"/>
        <v>0</v>
      </c>
      <c r="ED117" s="43">
        <f t="shared" si="179"/>
        <v>0</v>
      </c>
      <c r="EE117" s="43">
        <f t="shared" si="179"/>
        <v>0</v>
      </c>
      <c r="EF117" s="43">
        <f t="shared" si="179"/>
        <v>0</v>
      </c>
      <c r="EG117" s="43">
        <f t="shared" si="179"/>
        <v>0</v>
      </c>
      <c r="EH117" s="43">
        <f t="shared" si="179"/>
        <v>0</v>
      </c>
      <c r="EI117" s="43">
        <f t="shared" si="179"/>
        <v>0</v>
      </c>
      <c r="EJ117" s="43">
        <f t="shared" si="179"/>
        <v>0</v>
      </c>
      <c r="EK117" s="43">
        <f t="shared" si="179"/>
        <v>0</v>
      </c>
      <c r="EL117" s="43">
        <f t="shared" si="179"/>
        <v>0</v>
      </c>
      <c r="EM117" s="43">
        <f t="shared" si="179"/>
        <v>0</v>
      </c>
      <c r="EN117" s="43">
        <f t="shared" si="179"/>
        <v>0</v>
      </c>
      <c r="EO117" s="43">
        <f t="shared" si="179"/>
        <v>0</v>
      </c>
      <c r="EP117" s="43">
        <f t="shared" si="179"/>
        <v>0</v>
      </c>
      <c r="EQ117" s="43">
        <f t="shared" si="179"/>
        <v>0</v>
      </c>
      <c r="ER117" s="43">
        <f t="shared" si="179"/>
        <v>0</v>
      </c>
      <c r="ES117" s="43">
        <f t="shared" si="179"/>
        <v>0</v>
      </c>
      <c r="ET117" s="43">
        <f t="shared" si="179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3">
        <f t="shared" ref="C118:Y118" si="198">C38*C$2</f>
        <v>0</v>
      </c>
      <c r="D118" s="43">
        <f t="shared" si="198"/>
        <v>0</v>
      </c>
      <c r="E118" s="43">
        <f t="shared" si="198"/>
        <v>0</v>
      </c>
      <c r="F118" s="43">
        <f t="shared" si="198"/>
        <v>0</v>
      </c>
      <c r="G118" s="43">
        <f t="shared" si="198"/>
        <v>0</v>
      </c>
      <c r="H118" s="43">
        <f t="shared" si="198"/>
        <v>0</v>
      </c>
      <c r="I118" s="43">
        <f t="shared" si="198"/>
        <v>0</v>
      </c>
      <c r="J118" s="43">
        <f t="shared" si="198"/>
        <v>0</v>
      </c>
      <c r="K118" s="43">
        <f t="shared" si="198"/>
        <v>0</v>
      </c>
      <c r="L118" s="43">
        <f t="shared" si="198"/>
        <v>0</v>
      </c>
      <c r="M118" s="43">
        <f t="shared" si="198"/>
        <v>0</v>
      </c>
      <c r="N118" s="43">
        <f t="shared" si="198"/>
        <v>0</v>
      </c>
      <c r="O118" s="43">
        <f t="shared" si="198"/>
        <v>0</v>
      </c>
      <c r="P118" s="43">
        <f t="shared" si="198"/>
        <v>0</v>
      </c>
      <c r="Q118" s="43">
        <f t="shared" si="198"/>
        <v>0</v>
      </c>
      <c r="R118" s="43">
        <f t="shared" si="198"/>
        <v>0</v>
      </c>
      <c r="S118" s="43">
        <f t="shared" si="198"/>
        <v>0</v>
      </c>
      <c r="T118" s="43">
        <f t="shared" si="198"/>
        <v>0</v>
      </c>
      <c r="U118" s="43">
        <f t="shared" si="198"/>
        <v>0</v>
      </c>
      <c r="V118" s="43">
        <f t="shared" si="198"/>
        <v>0</v>
      </c>
      <c r="W118" s="43">
        <f t="shared" si="198"/>
        <v>0</v>
      </c>
      <c r="X118" s="43">
        <f t="shared" si="198"/>
        <v>0</v>
      </c>
      <c r="Y118" s="43">
        <f t="shared" si="198"/>
        <v>0</v>
      </c>
      <c r="Z118" s="476"/>
      <c r="AA118" t="str">
        <f t="shared" si="147"/>
        <v>Clarity / Conciseness</v>
      </c>
      <c r="AB118" s="43">
        <f t="shared" ref="AB118:AX118" si="199">AB36*AB$2</f>
        <v>0</v>
      </c>
      <c r="AC118" s="43">
        <f t="shared" si="199"/>
        <v>0</v>
      </c>
      <c r="AD118" s="43">
        <f t="shared" si="199"/>
        <v>0</v>
      </c>
      <c r="AE118" s="43">
        <f t="shared" si="199"/>
        <v>0</v>
      </c>
      <c r="AF118" s="43">
        <f t="shared" si="199"/>
        <v>0</v>
      </c>
      <c r="AG118" s="43">
        <f t="shared" si="199"/>
        <v>0</v>
      </c>
      <c r="AH118" s="43">
        <f t="shared" si="199"/>
        <v>0</v>
      </c>
      <c r="AI118" s="43">
        <f t="shared" si="199"/>
        <v>0</v>
      </c>
      <c r="AJ118" s="43">
        <f t="shared" si="199"/>
        <v>0</v>
      </c>
      <c r="AK118" s="43">
        <f t="shared" si="199"/>
        <v>0</v>
      </c>
      <c r="AL118" s="43">
        <f t="shared" si="199"/>
        <v>0</v>
      </c>
      <c r="AM118" s="43">
        <f t="shared" si="199"/>
        <v>0</v>
      </c>
      <c r="AN118" s="43">
        <f t="shared" si="199"/>
        <v>0</v>
      </c>
      <c r="AO118" s="43">
        <f t="shared" si="199"/>
        <v>0</v>
      </c>
      <c r="AP118" s="43">
        <f t="shared" si="199"/>
        <v>0</v>
      </c>
      <c r="AQ118" s="43">
        <f t="shared" si="199"/>
        <v>0</v>
      </c>
      <c r="AR118" s="43">
        <f t="shared" si="199"/>
        <v>0</v>
      </c>
      <c r="AS118" s="43">
        <f t="shared" si="199"/>
        <v>0</v>
      </c>
      <c r="AT118" s="43">
        <f t="shared" si="199"/>
        <v>0</v>
      </c>
      <c r="AU118" s="43">
        <f t="shared" si="199"/>
        <v>0</v>
      </c>
      <c r="AV118" s="43">
        <f t="shared" si="199"/>
        <v>0</v>
      </c>
      <c r="AW118" s="43">
        <f t="shared" si="199"/>
        <v>0</v>
      </c>
      <c r="AX118" s="43">
        <f t="shared" si="199"/>
        <v>0</v>
      </c>
      <c r="AZ118" t="str">
        <f t="shared" si="111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76"/>
      <c r="BY118" t="str">
        <f t="shared" si="112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76"/>
      <c r="CX118" t="str">
        <f t="shared" si="113"/>
        <v>Simultaneous Equations</v>
      </c>
      <c r="CY118" s="23">
        <f t="shared" si="114"/>
        <v>0</v>
      </c>
      <c r="CZ118" s="23">
        <f t="shared" si="115"/>
        <v>0</v>
      </c>
      <c r="DA118" s="23">
        <f t="shared" si="116"/>
        <v>0</v>
      </c>
      <c r="DB118" s="23">
        <f t="shared" si="117"/>
        <v>0</v>
      </c>
      <c r="DC118" s="23">
        <f t="shared" si="118"/>
        <v>0</v>
      </c>
      <c r="DD118" s="23">
        <f t="shared" si="119"/>
        <v>0</v>
      </c>
      <c r="DE118" s="23">
        <f t="shared" si="120"/>
        <v>0</v>
      </c>
      <c r="DF118" s="23">
        <f t="shared" si="121"/>
        <v>0</v>
      </c>
      <c r="DG118" s="23">
        <f t="shared" si="122"/>
        <v>0</v>
      </c>
      <c r="DH118" s="23">
        <f t="shared" si="123"/>
        <v>0</v>
      </c>
      <c r="DI118" s="23">
        <f t="shared" si="124"/>
        <v>0</v>
      </c>
      <c r="DJ118" s="23">
        <f t="shared" si="125"/>
        <v>0</v>
      </c>
      <c r="DK118" s="23">
        <f t="shared" si="126"/>
        <v>0</v>
      </c>
      <c r="DL118" s="23">
        <f t="shared" si="127"/>
        <v>0</v>
      </c>
      <c r="DM118" s="23">
        <f t="shared" si="128"/>
        <v>0</v>
      </c>
      <c r="DN118" s="23">
        <f t="shared" si="129"/>
        <v>0</v>
      </c>
      <c r="DO118" s="23">
        <f t="shared" si="130"/>
        <v>0</v>
      </c>
      <c r="DP118" s="23">
        <f t="shared" si="131"/>
        <v>0</v>
      </c>
      <c r="DQ118" s="23">
        <f t="shared" si="132"/>
        <v>0</v>
      </c>
      <c r="DR118" s="23">
        <f t="shared" si="133"/>
        <v>0</v>
      </c>
      <c r="DS118" s="23">
        <f t="shared" si="134"/>
        <v>0</v>
      </c>
      <c r="DT118" s="23">
        <f t="shared" si="135"/>
        <v>0</v>
      </c>
      <c r="DU118" s="23">
        <f t="shared" si="136"/>
        <v>0</v>
      </c>
      <c r="DV118" s="476"/>
      <c r="DW118" s="2" t="str">
        <f t="shared" si="155"/>
        <v>Understanding Viewpoint</v>
      </c>
      <c r="DX118" s="43">
        <f t="shared" si="151"/>
        <v>0</v>
      </c>
      <c r="DY118" s="43">
        <f t="shared" si="179"/>
        <v>0</v>
      </c>
      <c r="DZ118" s="43">
        <f t="shared" si="179"/>
        <v>0</v>
      </c>
      <c r="EA118" s="43">
        <f t="shared" si="179"/>
        <v>0</v>
      </c>
      <c r="EB118" s="43">
        <f t="shared" si="179"/>
        <v>0</v>
      </c>
      <c r="EC118" s="43">
        <f t="shared" si="179"/>
        <v>0</v>
      </c>
      <c r="ED118" s="43">
        <f t="shared" si="179"/>
        <v>0</v>
      </c>
      <c r="EE118" s="43">
        <f t="shared" si="179"/>
        <v>0</v>
      </c>
      <c r="EF118" s="43">
        <f t="shared" si="179"/>
        <v>0</v>
      </c>
      <c r="EG118" s="43">
        <f t="shared" si="179"/>
        <v>0</v>
      </c>
      <c r="EH118" s="43">
        <f t="shared" si="179"/>
        <v>0</v>
      </c>
      <c r="EI118" s="43">
        <f t="shared" si="179"/>
        <v>0</v>
      </c>
      <c r="EJ118" s="43">
        <f t="shared" si="179"/>
        <v>0</v>
      </c>
      <c r="EK118" s="43">
        <f t="shared" si="179"/>
        <v>0</v>
      </c>
      <c r="EL118" s="43">
        <f t="shared" si="179"/>
        <v>0</v>
      </c>
      <c r="EM118" s="43">
        <f t="shared" si="179"/>
        <v>0</v>
      </c>
      <c r="EN118" s="43">
        <f t="shared" si="179"/>
        <v>0</v>
      </c>
      <c r="EO118" s="43">
        <f t="shared" si="179"/>
        <v>0</v>
      </c>
      <c r="EP118" s="43">
        <f t="shared" si="179"/>
        <v>0</v>
      </c>
      <c r="EQ118" s="43">
        <f t="shared" si="179"/>
        <v>0</v>
      </c>
      <c r="ER118" s="43">
        <f t="shared" si="179"/>
        <v>0</v>
      </c>
      <c r="ES118" s="43">
        <f t="shared" si="179"/>
        <v>0</v>
      </c>
      <c r="ET118" s="43">
        <f t="shared" si="179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40"/>
        <v>Followup</v>
      </c>
      <c r="C119" s="43">
        <f t="shared" ref="C119:Y119" si="200">C39*C$2</f>
        <v>0</v>
      </c>
      <c r="D119" s="43">
        <f t="shared" si="200"/>
        <v>0</v>
      </c>
      <c r="E119" s="43">
        <f t="shared" si="200"/>
        <v>0</v>
      </c>
      <c r="F119" s="43">
        <f t="shared" si="200"/>
        <v>0</v>
      </c>
      <c r="G119" s="43">
        <f t="shared" si="200"/>
        <v>0</v>
      </c>
      <c r="H119" s="43">
        <f t="shared" si="200"/>
        <v>0</v>
      </c>
      <c r="I119" s="43">
        <f t="shared" si="200"/>
        <v>0</v>
      </c>
      <c r="J119" s="43">
        <f t="shared" si="200"/>
        <v>0</v>
      </c>
      <c r="K119" s="43">
        <f t="shared" si="200"/>
        <v>0</v>
      </c>
      <c r="L119" s="43">
        <f t="shared" si="200"/>
        <v>0</v>
      </c>
      <c r="M119" s="43">
        <f t="shared" si="200"/>
        <v>0</v>
      </c>
      <c r="N119" s="43">
        <f t="shared" si="200"/>
        <v>0</v>
      </c>
      <c r="O119" s="43">
        <f t="shared" si="200"/>
        <v>0</v>
      </c>
      <c r="P119" s="43">
        <f t="shared" si="200"/>
        <v>0</v>
      </c>
      <c r="Q119" s="43">
        <f t="shared" si="200"/>
        <v>0</v>
      </c>
      <c r="R119" s="43">
        <f t="shared" si="200"/>
        <v>0</v>
      </c>
      <c r="S119" s="43">
        <f t="shared" si="200"/>
        <v>0</v>
      </c>
      <c r="T119" s="43">
        <f t="shared" si="200"/>
        <v>0</v>
      </c>
      <c r="U119" s="43">
        <f t="shared" si="200"/>
        <v>0</v>
      </c>
      <c r="V119" s="43">
        <f t="shared" si="200"/>
        <v>0</v>
      </c>
      <c r="W119" s="43">
        <f t="shared" si="200"/>
        <v>0</v>
      </c>
      <c r="X119" s="43">
        <f t="shared" si="200"/>
        <v>0</v>
      </c>
      <c r="Y119" s="43">
        <f t="shared" si="200"/>
        <v>0</v>
      </c>
      <c r="Z119" s="113"/>
      <c r="AA119" t="str">
        <f t="shared" si="147"/>
        <v>Redundancies</v>
      </c>
      <c r="AB119" s="43">
        <f t="shared" ref="AB119:AX119" si="201">AB37*AB$2</f>
        <v>0</v>
      </c>
      <c r="AC119" s="43">
        <f t="shared" si="201"/>
        <v>0</v>
      </c>
      <c r="AD119" s="43">
        <f t="shared" si="201"/>
        <v>0</v>
      </c>
      <c r="AE119" s="43">
        <f t="shared" si="201"/>
        <v>0</v>
      </c>
      <c r="AF119" s="43">
        <f t="shared" si="201"/>
        <v>0</v>
      </c>
      <c r="AG119" s="43">
        <f t="shared" si="201"/>
        <v>0</v>
      </c>
      <c r="AH119" s="43">
        <f t="shared" si="201"/>
        <v>0</v>
      </c>
      <c r="AI119" s="43">
        <f t="shared" si="201"/>
        <v>0</v>
      </c>
      <c r="AJ119" s="43">
        <f t="shared" si="201"/>
        <v>0</v>
      </c>
      <c r="AK119" s="43">
        <f t="shared" si="201"/>
        <v>0</v>
      </c>
      <c r="AL119" s="43">
        <f t="shared" si="201"/>
        <v>0</v>
      </c>
      <c r="AM119" s="43">
        <f t="shared" si="201"/>
        <v>0</v>
      </c>
      <c r="AN119" s="43">
        <f t="shared" si="201"/>
        <v>0</v>
      </c>
      <c r="AO119" s="43">
        <f t="shared" si="201"/>
        <v>0</v>
      </c>
      <c r="AP119" s="43">
        <f t="shared" si="201"/>
        <v>0</v>
      </c>
      <c r="AQ119" s="43">
        <f t="shared" si="201"/>
        <v>0</v>
      </c>
      <c r="AR119" s="43">
        <f t="shared" si="201"/>
        <v>0</v>
      </c>
      <c r="AS119" s="43">
        <f t="shared" si="201"/>
        <v>0</v>
      </c>
      <c r="AT119" s="43">
        <f t="shared" si="201"/>
        <v>0</v>
      </c>
      <c r="AU119" s="43">
        <f t="shared" si="201"/>
        <v>0</v>
      </c>
      <c r="AV119" s="43">
        <f t="shared" si="201"/>
        <v>0</v>
      </c>
      <c r="AW119" s="43">
        <f t="shared" si="201"/>
        <v>0</v>
      </c>
      <c r="AX119" s="43">
        <f t="shared" si="201"/>
        <v>0</v>
      </c>
      <c r="AY119" s="476" t="s">
        <v>284</v>
      </c>
      <c r="AZ119" t="str">
        <f t="shared" si="111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76"/>
      <c r="BY119" t="str">
        <f t="shared" si="112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76"/>
      <c r="CX119" t="str">
        <f t="shared" si="113"/>
        <v>Exponential Relations</v>
      </c>
      <c r="CY119" s="23">
        <f t="shared" si="114"/>
        <v>0</v>
      </c>
      <c r="CZ119" s="23">
        <f t="shared" si="115"/>
        <v>0</v>
      </c>
      <c r="DA119" s="23">
        <f t="shared" si="116"/>
        <v>0</v>
      </c>
      <c r="DB119" s="23">
        <f t="shared" si="117"/>
        <v>0</v>
      </c>
      <c r="DC119" s="23">
        <f t="shared" si="118"/>
        <v>0</v>
      </c>
      <c r="DD119" s="23">
        <f t="shared" si="119"/>
        <v>0</v>
      </c>
      <c r="DE119" s="23">
        <f t="shared" si="120"/>
        <v>0</v>
      </c>
      <c r="DF119" s="23">
        <f t="shared" si="121"/>
        <v>0</v>
      </c>
      <c r="DG119" s="23">
        <f t="shared" si="122"/>
        <v>0</v>
      </c>
      <c r="DH119" s="23">
        <f t="shared" si="123"/>
        <v>0</v>
      </c>
      <c r="DI119" s="23">
        <f t="shared" si="124"/>
        <v>0</v>
      </c>
      <c r="DJ119" s="23">
        <f t="shared" si="125"/>
        <v>0</v>
      </c>
      <c r="DK119" s="23">
        <f t="shared" si="126"/>
        <v>0</v>
      </c>
      <c r="DL119" s="23">
        <f t="shared" si="127"/>
        <v>0</v>
      </c>
      <c r="DM119" s="23">
        <f t="shared" si="128"/>
        <v>0</v>
      </c>
      <c r="DN119" s="23">
        <f t="shared" si="129"/>
        <v>0</v>
      </c>
      <c r="DO119" s="23">
        <f t="shared" si="130"/>
        <v>0</v>
      </c>
      <c r="DP119" s="23">
        <f t="shared" si="131"/>
        <v>0</v>
      </c>
      <c r="DQ119" s="23">
        <f t="shared" si="132"/>
        <v>0</v>
      </c>
      <c r="DR119" s="23">
        <f t="shared" si="133"/>
        <v>0</v>
      </c>
      <c r="DS119" s="23">
        <f t="shared" si="134"/>
        <v>0</v>
      </c>
      <c r="DT119" s="23">
        <f t="shared" si="135"/>
        <v>0</v>
      </c>
      <c r="DU119" s="23">
        <f t="shared" si="136"/>
        <v>0</v>
      </c>
      <c r="DV119" s="476"/>
      <c r="DW119" s="2" t="str">
        <f t="shared" si="155"/>
        <v>Comparing Viewpoints</v>
      </c>
      <c r="DX119" s="43">
        <f t="shared" si="151"/>
        <v>0</v>
      </c>
      <c r="DY119" s="43">
        <f t="shared" si="179"/>
        <v>0</v>
      </c>
      <c r="DZ119" s="43">
        <f t="shared" si="179"/>
        <v>0</v>
      </c>
      <c r="EA119" s="43">
        <f t="shared" si="179"/>
        <v>0</v>
      </c>
      <c r="EB119" s="43">
        <f t="shared" si="179"/>
        <v>0</v>
      </c>
      <c r="EC119" s="43">
        <f t="shared" si="179"/>
        <v>0</v>
      </c>
      <c r="ED119" s="43">
        <f t="shared" si="179"/>
        <v>0</v>
      </c>
      <c r="EE119" s="43">
        <f t="shared" si="179"/>
        <v>0</v>
      </c>
      <c r="EF119" s="43">
        <f t="shared" si="179"/>
        <v>0</v>
      </c>
      <c r="EG119" s="43">
        <f t="shared" si="179"/>
        <v>0</v>
      </c>
      <c r="EH119" s="43">
        <f t="shared" si="179"/>
        <v>0</v>
      </c>
      <c r="EI119" s="43">
        <f t="shared" si="179"/>
        <v>0</v>
      </c>
      <c r="EJ119" s="43">
        <f t="shared" si="179"/>
        <v>0</v>
      </c>
      <c r="EK119" s="43">
        <f t="shared" si="179"/>
        <v>0</v>
      </c>
      <c r="EL119" s="43">
        <f t="shared" si="179"/>
        <v>0</v>
      </c>
      <c r="EM119" s="43">
        <f t="shared" si="179"/>
        <v>0</v>
      </c>
      <c r="EN119" s="43">
        <f t="shared" si="179"/>
        <v>0</v>
      </c>
      <c r="EO119" s="43">
        <f t="shared" si="179"/>
        <v>0</v>
      </c>
      <c r="EP119" s="43">
        <f t="shared" si="179"/>
        <v>0</v>
      </c>
      <c r="EQ119" s="43">
        <f t="shared" si="179"/>
        <v>0</v>
      </c>
      <c r="ER119" s="43">
        <f t="shared" ref="DY119:ET122" si="202">ER63*ER$2</f>
        <v>0</v>
      </c>
      <c r="ES119" s="43">
        <f t="shared" si="202"/>
        <v>0</v>
      </c>
      <c r="ET119" s="43">
        <f t="shared" si="202"/>
        <v>0</v>
      </c>
      <c r="FA119" s="16" t="s">
        <v>327</v>
      </c>
    </row>
    <row r="120" spans="2:163" ht="15" customHeight="1" x14ac:dyDescent="0.45">
      <c r="B120" t="str">
        <f t="shared" si="140"/>
        <v>Pre-Followup</v>
      </c>
      <c r="C120" s="43">
        <f t="shared" ref="C120:Y120" si="203">C40*C$2</f>
        <v>0</v>
      </c>
      <c r="D120" s="43">
        <f t="shared" si="203"/>
        <v>0</v>
      </c>
      <c r="E120" s="43">
        <f t="shared" si="203"/>
        <v>0</v>
      </c>
      <c r="F120" s="43">
        <f t="shared" si="203"/>
        <v>0</v>
      </c>
      <c r="G120" s="43">
        <f t="shared" si="203"/>
        <v>0</v>
      </c>
      <c r="H120" s="43">
        <f t="shared" si="203"/>
        <v>0</v>
      </c>
      <c r="I120" s="43">
        <f t="shared" si="203"/>
        <v>0</v>
      </c>
      <c r="J120" s="43">
        <f t="shared" si="203"/>
        <v>0</v>
      </c>
      <c r="K120" s="43">
        <f t="shared" si="203"/>
        <v>0</v>
      </c>
      <c r="L120" s="43">
        <f t="shared" si="203"/>
        <v>0</v>
      </c>
      <c r="M120" s="43">
        <f t="shared" si="203"/>
        <v>0</v>
      </c>
      <c r="N120" s="43">
        <f t="shared" si="203"/>
        <v>0</v>
      </c>
      <c r="O120" s="43">
        <f t="shared" si="203"/>
        <v>0</v>
      </c>
      <c r="P120" s="43">
        <f t="shared" si="203"/>
        <v>0</v>
      </c>
      <c r="Q120" s="43">
        <f t="shared" si="203"/>
        <v>0</v>
      </c>
      <c r="R120" s="43">
        <f t="shared" si="203"/>
        <v>0</v>
      </c>
      <c r="S120" s="43">
        <f t="shared" si="203"/>
        <v>0</v>
      </c>
      <c r="T120" s="43">
        <f t="shared" si="203"/>
        <v>0</v>
      </c>
      <c r="U120" s="43">
        <f t="shared" si="203"/>
        <v>0</v>
      </c>
      <c r="V120" s="43">
        <f t="shared" si="203"/>
        <v>0</v>
      </c>
      <c r="W120" s="43">
        <f t="shared" si="203"/>
        <v>0</v>
      </c>
      <c r="X120" s="43">
        <f t="shared" si="203"/>
        <v>0</v>
      </c>
      <c r="Y120" s="43">
        <f t="shared" si="203"/>
        <v>0</v>
      </c>
      <c r="Z120" s="476" t="s">
        <v>285</v>
      </c>
      <c r="AA120" t="str">
        <f t="shared" si="147"/>
        <v>Given Figure</v>
      </c>
      <c r="AB120" s="43">
        <f t="shared" ref="AB120:AX120" si="204">AB38*AB$2</f>
        <v>0</v>
      </c>
      <c r="AC120" s="43">
        <f t="shared" si="204"/>
        <v>0</v>
      </c>
      <c r="AD120" s="43">
        <f t="shared" si="204"/>
        <v>0</v>
      </c>
      <c r="AE120" s="43">
        <f t="shared" si="204"/>
        <v>0</v>
      </c>
      <c r="AF120" s="43">
        <f t="shared" si="204"/>
        <v>0</v>
      </c>
      <c r="AG120" s="43">
        <f t="shared" si="204"/>
        <v>0</v>
      </c>
      <c r="AH120" s="43">
        <f t="shared" si="204"/>
        <v>0</v>
      </c>
      <c r="AI120" s="43">
        <f t="shared" si="204"/>
        <v>0</v>
      </c>
      <c r="AJ120" s="43">
        <f t="shared" si="204"/>
        <v>0</v>
      </c>
      <c r="AK120" s="43">
        <f t="shared" si="204"/>
        <v>0</v>
      </c>
      <c r="AL120" s="43">
        <f t="shared" si="204"/>
        <v>0</v>
      </c>
      <c r="AM120" s="43">
        <f t="shared" si="204"/>
        <v>0</v>
      </c>
      <c r="AN120" s="43">
        <f t="shared" si="204"/>
        <v>0</v>
      </c>
      <c r="AO120" s="43">
        <f t="shared" si="204"/>
        <v>0</v>
      </c>
      <c r="AP120" s="43">
        <f t="shared" si="204"/>
        <v>0</v>
      </c>
      <c r="AQ120" s="43">
        <f t="shared" si="204"/>
        <v>0</v>
      </c>
      <c r="AR120" s="43">
        <f t="shared" si="204"/>
        <v>0</v>
      </c>
      <c r="AS120" s="43">
        <f t="shared" si="204"/>
        <v>0</v>
      </c>
      <c r="AT120" s="43">
        <f t="shared" si="204"/>
        <v>0</v>
      </c>
      <c r="AU120" s="43">
        <f t="shared" si="204"/>
        <v>0</v>
      </c>
      <c r="AV120" s="43">
        <f t="shared" si="204"/>
        <v>0</v>
      </c>
      <c r="AW120" s="43">
        <f t="shared" si="204"/>
        <v>0</v>
      </c>
      <c r="AX120" s="43">
        <f t="shared" si="204"/>
        <v>0</v>
      </c>
      <c r="AY120" s="476"/>
      <c r="AZ120" t="str">
        <f t="shared" si="111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76"/>
      <c r="BY120" t="str">
        <f t="shared" si="112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76"/>
      <c r="CX120" t="str">
        <f t="shared" si="113"/>
        <v>Function Interpretation</v>
      </c>
      <c r="CY120" s="23">
        <f t="shared" si="114"/>
        <v>0</v>
      </c>
      <c r="CZ120" s="23">
        <f t="shared" si="115"/>
        <v>0</v>
      </c>
      <c r="DA120" s="23">
        <f t="shared" si="116"/>
        <v>0</v>
      </c>
      <c r="DB120" s="23">
        <f t="shared" si="117"/>
        <v>0</v>
      </c>
      <c r="DC120" s="23">
        <f t="shared" si="118"/>
        <v>0</v>
      </c>
      <c r="DD120" s="23">
        <f t="shared" si="119"/>
        <v>0</v>
      </c>
      <c r="DE120" s="23">
        <f t="shared" si="120"/>
        <v>0</v>
      </c>
      <c r="DF120" s="23">
        <f t="shared" si="121"/>
        <v>0</v>
      </c>
      <c r="DG120" s="23">
        <f t="shared" si="122"/>
        <v>0</v>
      </c>
      <c r="DH120" s="23">
        <f t="shared" si="123"/>
        <v>0</v>
      </c>
      <c r="DI120" s="23">
        <f t="shared" si="124"/>
        <v>0</v>
      </c>
      <c r="DJ120" s="23">
        <f t="shared" si="125"/>
        <v>0</v>
      </c>
      <c r="DK120" s="23">
        <f t="shared" si="126"/>
        <v>0</v>
      </c>
      <c r="DL120" s="23">
        <f t="shared" si="127"/>
        <v>0</v>
      </c>
      <c r="DM120" s="23">
        <f t="shared" si="128"/>
        <v>0</v>
      </c>
      <c r="DN120" s="23">
        <f t="shared" si="129"/>
        <v>0</v>
      </c>
      <c r="DO120" s="23">
        <f t="shared" si="130"/>
        <v>0</v>
      </c>
      <c r="DP120" s="23">
        <f t="shared" si="131"/>
        <v>0</v>
      </c>
      <c r="DQ120" s="23">
        <f t="shared" si="132"/>
        <v>0</v>
      </c>
      <c r="DR120" s="23">
        <f t="shared" si="133"/>
        <v>0</v>
      </c>
      <c r="DS120" s="23">
        <f t="shared" si="134"/>
        <v>0</v>
      </c>
      <c r="DT120" s="23">
        <f t="shared" si="135"/>
        <v>0</v>
      </c>
      <c r="DU120" s="23">
        <f t="shared" si="136"/>
        <v>0</v>
      </c>
      <c r="DV120" s="476"/>
      <c r="DW120" s="2" t="str">
        <f t="shared" si="155"/>
        <v>ACT First 10</v>
      </c>
      <c r="DX120" s="43">
        <f t="shared" si="151"/>
        <v>0</v>
      </c>
      <c r="DY120" s="43">
        <f t="shared" si="202"/>
        <v>0</v>
      </c>
      <c r="DZ120" s="43">
        <f t="shared" si="202"/>
        <v>0</v>
      </c>
      <c r="EA120" s="43">
        <f t="shared" si="202"/>
        <v>0</v>
      </c>
      <c r="EB120" s="43">
        <f t="shared" si="202"/>
        <v>0</v>
      </c>
      <c r="EC120" s="43">
        <f t="shared" si="202"/>
        <v>0</v>
      </c>
      <c r="ED120" s="43">
        <f t="shared" si="202"/>
        <v>0</v>
      </c>
      <c r="EE120" s="43">
        <f t="shared" si="202"/>
        <v>0</v>
      </c>
      <c r="EF120" s="43">
        <f t="shared" si="202"/>
        <v>0</v>
      </c>
      <c r="EG120" s="43">
        <f t="shared" si="202"/>
        <v>0</v>
      </c>
      <c r="EH120" s="43">
        <f t="shared" si="202"/>
        <v>0</v>
      </c>
      <c r="EI120" s="43">
        <f t="shared" si="202"/>
        <v>0</v>
      </c>
      <c r="EJ120" s="43">
        <f t="shared" si="202"/>
        <v>0</v>
      </c>
      <c r="EK120" s="43">
        <f t="shared" si="202"/>
        <v>0</v>
      </c>
      <c r="EL120" s="43">
        <f t="shared" si="202"/>
        <v>0</v>
      </c>
      <c r="EM120" s="43">
        <f t="shared" si="202"/>
        <v>0</v>
      </c>
      <c r="EN120" s="43">
        <f t="shared" si="202"/>
        <v>0</v>
      </c>
      <c r="EO120" s="43">
        <f t="shared" si="202"/>
        <v>0</v>
      </c>
      <c r="EP120" s="43">
        <f t="shared" si="202"/>
        <v>0</v>
      </c>
      <c r="EQ120" s="43">
        <f t="shared" si="202"/>
        <v>0</v>
      </c>
      <c r="ER120" s="43">
        <f t="shared" si="202"/>
        <v>0</v>
      </c>
      <c r="ES120" s="43">
        <f t="shared" si="202"/>
        <v>0</v>
      </c>
      <c r="ET120" s="43">
        <f t="shared" si="202"/>
        <v>0</v>
      </c>
      <c r="FA120" s="473" t="str">
        <f>IF(INPUT!P4&lt;&gt;"",INDEX(EY3:EY25,MATCH(INPUT!P4,EX3:EX25,),0),"")</f>
        <v/>
      </c>
      <c r="FB120" s="474"/>
      <c r="FC120" s="474"/>
      <c r="FD120" s="474"/>
      <c r="FE120" s="474"/>
      <c r="FF120" s="474"/>
      <c r="FG120" s="475"/>
    </row>
    <row r="121" spans="2:163" x14ac:dyDescent="0.45">
      <c r="B121" t="str">
        <f t="shared" si="140"/>
        <v>Flipped Questions</v>
      </c>
      <c r="C121" s="43">
        <f t="shared" ref="C121:Y121" si="205">C41*C$2</f>
        <v>0</v>
      </c>
      <c r="D121" s="43">
        <f t="shared" si="205"/>
        <v>0</v>
      </c>
      <c r="E121" s="43">
        <f t="shared" si="205"/>
        <v>0</v>
      </c>
      <c r="F121" s="43">
        <f t="shared" si="205"/>
        <v>0</v>
      </c>
      <c r="G121" s="43">
        <f t="shared" si="205"/>
        <v>0</v>
      </c>
      <c r="H121" s="43">
        <f t="shared" si="205"/>
        <v>0</v>
      </c>
      <c r="I121" s="43">
        <f t="shared" si="205"/>
        <v>0</v>
      </c>
      <c r="J121" s="43">
        <f t="shared" si="205"/>
        <v>0</v>
      </c>
      <c r="K121" s="43">
        <f t="shared" si="205"/>
        <v>0</v>
      </c>
      <c r="L121" s="43">
        <f t="shared" si="205"/>
        <v>0</v>
      </c>
      <c r="M121" s="43">
        <f t="shared" si="205"/>
        <v>0</v>
      </c>
      <c r="N121" s="43">
        <f t="shared" si="205"/>
        <v>0</v>
      </c>
      <c r="O121" s="43">
        <f t="shared" si="205"/>
        <v>0</v>
      </c>
      <c r="P121" s="43">
        <f t="shared" si="205"/>
        <v>0</v>
      </c>
      <c r="Q121" s="43">
        <f t="shared" si="205"/>
        <v>0</v>
      </c>
      <c r="R121" s="43">
        <f t="shared" si="205"/>
        <v>0</v>
      </c>
      <c r="S121" s="43">
        <f t="shared" si="205"/>
        <v>0</v>
      </c>
      <c r="T121" s="43">
        <f t="shared" si="205"/>
        <v>0</v>
      </c>
      <c r="U121" s="43">
        <f t="shared" si="205"/>
        <v>0</v>
      </c>
      <c r="V121" s="43">
        <f t="shared" si="205"/>
        <v>0</v>
      </c>
      <c r="W121" s="43">
        <f t="shared" si="205"/>
        <v>0</v>
      </c>
      <c r="X121" s="43">
        <f t="shared" si="205"/>
        <v>0</v>
      </c>
      <c r="Y121" s="43">
        <f t="shared" si="205"/>
        <v>0</v>
      </c>
      <c r="Z121" s="476"/>
      <c r="AA121" t="str">
        <f t="shared" si="147"/>
        <v>Not / Except / Least</v>
      </c>
      <c r="AB121" s="43">
        <f t="shared" ref="AB121:AX121" si="206">AB39*AB$2</f>
        <v>0</v>
      </c>
      <c r="AC121" s="43">
        <f t="shared" si="206"/>
        <v>0</v>
      </c>
      <c r="AD121" s="43">
        <f t="shared" si="206"/>
        <v>0</v>
      </c>
      <c r="AE121" s="43">
        <f t="shared" si="206"/>
        <v>0</v>
      </c>
      <c r="AF121" s="43">
        <f t="shared" si="206"/>
        <v>0</v>
      </c>
      <c r="AG121" s="43">
        <f t="shared" si="206"/>
        <v>0</v>
      </c>
      <c r="AH121" s="43">
        <f t="shared" si="206"/>
        <v>0</v>
      </c>
      <c r="AI121" s="43">
        <f t="shared" si="206"/>
        <v>0</v>
      </c>
      <c r="AJ121" s="43">
        <f t="shared" si="206"/>
        <v>0</v>
      </c>
      <c r="AK121" s="43">
        <f t="shared" si="206"/>
        <v>0</v>
      </c>
      <c r="AL121" s="43">
        <f t="shared" si="206"/>
        <v>0</v>
      </c>
      <c r="AM121" s="43">
        <f t="shared" si="206"/>
        <v>0</v>
      </c>
      <c r="AN121" s="43">
        <f t="shared" si="206"/>
        <v>0</v>
      </c>
      <c r="AO121" s="43">
        <f t="shared" si="206"/>
        <v>0</v>
      </c>
      <c r="AP121" s="43">
        <f t="shared" si="206"/>
        <v>0</v>
      </c>
      <c r="AQ121" s="43">
        <f t="shared" si="206"/>
        <v>0</v>
      </c>
      <c r="AR121" s="43">
        <f t="shared" si="206"/>
        <v>0</v>
      </c>
      <c r="AS121" s="43">
        <f t="shared" si="206"/>
        <v>0</v>
      </c>
      <c r="AT121" s="43">
        <f t="shared" si="206"/>
        <v>0</v>
      </c>
      <c r="AU121" s="43">
        <f t="shared" si="206"/>
        <v>0</v>
      </c>
      <c r="AV121" s="43">
        <f t="shared" si="206"/>
        <v>0</v>
      </c>
      <c r="AW121" s="43">
        <f t="shared" si="206"/>
        <v>0</v>
      </c>
      <c r="AX121" s="43">
        <f t="shared" si="206"/>
        <v>0</v>
      </c>
      <c r="AY121" s="476"/>
      <c r="AZ121" t="str">
        <f t="shared" si="111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76"/>
      <c r="BY121" t="str">
        <f t="shared" si="112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76"/>
      <c r="CX121" t="str">
        <f t="shared" si="113"/>
        <v>GEOMETRY</v>
      </c>
      <c r="CY121" s="23">
        <f t="shared" si="114"/>
        <v>0</v>
      </c>
      <c r="CZ121" s="23">
        <f t="shared" si="115"/>
        <v>0</v>
      </c>
      <c r="DA121" s="23">
        <f t="shared" si="116"/>
        <v>0</v>
      </c>
      <c r="DB121" s="23">
        <f t="shared" si="117"/>
        <v>0</v>
      </c>
      <c r="DC121" s="23">
        <f t="shared" si="118"/>
        <v>0</v>
      </c>
      <c r="DD121" s="23">
        <f t="shared" si="119"/>
        <v>0</v>
      </c>
      <c r="DE121" s="23">
        <f t="shared" si="120"/>
        <v>0</v>
      </c>
      <c r="DF121" s="23">
        <f t="shared" si="121"/>
        <v>0</v>
      </c>
      <c r="DG121" s="23">
        <f t="shared" si="122"/>
        <v>0</v>
      </c>
      <c r="DH121" s="23">
        <f t="shared" si="123"/>
        <v>0</v>
      </c>
      <c r="DI121" s="23">
        <f t="shared" si="124"/>
        <v>0</v>
      </c>
      <c r="DJ121" s="23">
        <f t="shared" si="125"/>
        <v>0</v>
      </c>
      <c r="DK121" s="23">
        <f t="shared" si="126"/>
        <v>0</v>
      </c>
      <c r="DL121" s="23">
        <f t="shared" si="127"/>
        <v>0</v>
      </c>
      <c r="DM121" s="23">
        <f t="shared" si="128"/>
        <v>0</v>
      </c>
      <c r="DN121" s="23">
        <f t="shared" si="129"/>
        <v>0</v>
      </c>
      <c r="DO121" s="23">
        <f t="shared" si="130"/>
        <v>0</v>
      </c>
      <c r="DP121" s="23">
        <f t="shared" si="131"/>
        <v>0</v>
      </c>
      <c r="DQ121" s="23">
        <f t="shared" si="132"/>
        <v>0</v>
      </c>
      <c r="DR121" s="23">
        <f t="shared" si="133"/>
        <v>0</v>
      </c>
      <c r="DS121" s="23">
        <f t="shared" si="134"/>
        <v>0</v>
      </c>
      <c r="DT121" s="23">
        <f t="shared" si="135"/>
        <v>0</v>
      </c>
      <c r="DU121" s="23">
        <f t="shared" si="136"/>
        <v>0</v>
      </c>
      <c r="DV121" s="476"/>
      <c r="DW121" s="2" t="str">
        <f t="shared" si="155"/>
        <v>ACT Last 10</v>
      </c>
      <c r="DX121" s="43">
        <f t="shared" si="151"/>
        <v>0</v>
      </c>
      <c r="DY121" s="43">
        <f t="shared" si="202"/>
        <v>0</v>
      </c>
      <c r="DZ121" s="43">
        <f t="shared" si="202"/>
        <v>0</v>
      </c>
      <c r="EA121" s="43">
        <f t="shared" si="202"/>
        <v>0</v>
      </c>
      <c r="EB121" s="43">
        <f t="shared" si="202"/>
        <v>0</v>
      </c>
      <c r="EC121" s="43">
        <f t="shared" si="202"/>
        <v>0</v>
      </c>
      <c r="ED121" s="43">
        <f t="shared" si="202"/>
        <v>0</v>
      </c>
      <c r="EE121" s="43">
        <f t="shared" si="202"/>
        <v>0</v>
      </c>
      <c r="EF121" s="43">
        <f t="shared" si="202"/>
        <v>0</v>
      </c>
      <c r="EG121" s="43">
        <f t="shared" si="202"/>
        <v>0</v>
      </c>
      <c r="EH121" s="43">
        <f t="shared" si="202"/>
        <v>0</v>
      </c>
      <c r="EI121" s="43">
        <f t="shared" si="202"/>
        <v>0</v>
      </c>
      <c r="EJ121" s="43">
        <f t="shared" si="202"/>
        <v>0</v>
      </c>
      <c r="EK121" s="43">
        <f t="shared" si="202"/>
        <v>0</v>
      </c>
      <c r="EL121" s="43">
        <f t="shared" si="202"/>
        <v>0</v>
      </c>
      <c r="EM121" s="43">
        <f t="shared" si="202"/>
        <v>0</v>
      </c>
      <c r="EN121" s="43">
        <f t="shared" si="202"/>
        <v>0</v>
      </c>
      <c r="EO121" s="43">
        <f t="shared" si="202"/>
        <v>0</v>
      </c>
      <c r="EP121" s="43">
        <f t="shared" si="202"/>
        <v>0</v>
      </c>
      <c r="EQ121" s="43">
        <f t="shared" si="202"/>
        <v>0</v>
      </c>
      <c r="ER121" s="43">
        <f t="shared" si="202"/>
        <v>0</v>
      </c>
      <c r="ES121" s="43">
        <f t="shared" si="202"/>
        <v>0</v>
      </c>
      <c r="ET121" s="43">
        <f t="shared" si="202"/>
        <v>0</v>
      </c>
      <c r="FA121" s="30"/>
      <c r="FB121" s="454" t="s">
        <v>240</v>
      </c>
      <c r="FC121" s="455"/>
      <c r="FD121" s="456"/>
      <c r="FE121" s="478" t="s">
        <v>242</v>
      </c>
      <c r="FF121" s="479"/>
      <c r="FG121" s="30" t="s">
        <v>254</v>
      </c>
    </row>
    <row r="122" spans="2:163" x14ac:dyDescent="0.45">
      <c r="B122" t="str">
        <f t="shared" ref="B122:B130" si="207">B42</f>
        <v>SAT First 10</v>
      </c>
      <c r="C122" s="43">
        <f t="shared" ref="C122:Y122" si="208">C42*C$2</f>
        <v>0</v>
      </c>
      <c r="D122" s="43">
        <f t="shared" si="208"/>
        <v>0</v>
      </c>
      <c r="E122" s="43">
        <f t="shared" si="208"/>
        <v>0</v>
      </c>
      <c r="F122" s="43">
        <f t="shared" si="208"/>
        <v>0</v>
      </c>
      <c r="G122" s="43">
        <f t="shared" si="208"/>
        <v>0</v>
      </c>
      <c r="H122" s="43">
        <f t="shared" si="208"/>
        <v>0</v>
      </c>
      <c r="I122" s="43">
        <f t="shared" si="208"/>
        <v>0</v>
      </c>
      <c r="J122" s="43">
        <f t="shared" si="208"/>
        <v>0</v>
      </c>
      <c r="K122" s="43">
        <f t="shared" si="208"/>
        <v>0</v>
      </c>
      <c r="L122" s="43">
        <f t="shared" si="208"/>
        <v>0</v>
      </c>
      <c r="M122" s="43">
        <f t="shared" si="208"/>
        <v>0</v>
      </c>
      <c r="N122" s="43">
        <f t="shared" si="208"/>
        <v>0</v>
      </c>
      <c r="O122" s="43">
        <f t="shared" si="208"/>
        <v>0</v>
      </c>
      <c r="P122" s="43">
        <f t="shared" si="208"/>
        <v>0</v>
      </c>
      <c r="Q122" s="43">
        <f t="shared" si="208"/>
        <v>0</v>
      </c>
      <c r="R122" s="43">
        <f t="shared" si="208"/>
        <v>0</v>
      </c>
      <c r="S122" s="43">
        <f t="shared" si="208"/>
        <v>0</v>
      </c>
      <c r="T122" s="43">
        <f t="shared" si="208"/>
        <v>0</v>
      </c>
      <c r="U122" s="43">
        <f t="shared" si="208"/>
        <v>0</v>
      </c>
      <c r="V122" s="43">
        <f t="shared" si="208"/>
        <v>0</v>
      </c>
      <c r="W122" s="43">
        <f t="shared" si="208"/>
        <v>0</v>
      </c>
      <c r="X122" s="43">
        <f t="shared" si="208"/>
        <v>0</v>
      </c>
      <c r="Y122" s="43">
        <f t="shared" si="208"/>
        <v>0</v>
      </c>
      <c r="Z122" s="476"/>
      <c r="AA122" t="str">
        <f t="shared" si="147"/>
        <v>Parallelism</v>
      </c>
      <c r="AB122" s="43">
        <f t="shared" ref="AB122:AX122" si="209">AB40*AB$2</f>
        <v>0</v>
      </c>
      <c r="AC122" s="43">
        <f t="shared" si="209"/>
        <v>0</v>
      </c>
      <c r="AD122" s="43">
        <f t="shared" si="209"/>
        <v>0</v>
      </c>
      <c r="AE122" s="43">
        <f t="shared" si="209"/>
        <v>0</v>
      </c>
      <c r="AF122" s="43">
        <f t="shared" si="209"/>
        <v>0</v>
      </c>
      <c r="AG122" s="43">
        <f t="shared" si="209"/>
        <v>0</v>
      </c>
      <c r="AH122" s="43">
        <f t="shared" si="209"/>
        <v>0</v>
      </c>
      <c r="AI122" s="43">
        <f t="shared" si="209"/>
        <v>0</v>
      </c>
      <c r="AJ122" s="43">
        <f t="shared" si="209"/>
        <v>0</v>
      </c>
      <c r="AK122" s="43">
        <f t="shared" si="209"/>
        <v>0</v>
      </c>
      <c r="AL122" s="43">
        <f t="shared" si="209"/>
        <v>0</v>
      </c>
      <c r="AM122" s="43">
        <f t="shared" si="209"/>
        <v>0</v>
      </c>
      <c r="AN122" s="43">
        <f t="shared" si="209"/>
        <v>0</v>
      </c>
      <c r="AO122" s="43">
        <f t="shared" si="209"/>
        <v>0</v>
      </c>
      <c r="AP122" s="43">
        <f t="shared" si="209"/>
        <v>0</v>
      </c>
      <c r="AQ122" s="43">
        <f t="shared" si="209"/>
        <v>0</v>
      </c>
      <c r="AR122" s="43">
        <f t="shared" si="209"/>
        <v>0</v>
      </c>
      <c r="AS122" s="43">
        <f t="shared" si="209"/>
        <v>0</v>
      </c>
      <c r="AT122" s="43">
        <f t="shared" si="209"/>
        <v>0</v>
      </c>
      <c r="AU122" s="43">
        <f t="shared" si="209"/>
        <v>0</v>
      </c>
      <c r="AV122" s="43">
        <f t="shared" si="209"/>
        <v>0</v>
      </c>
      <c r="AW122" s="43">
        <f t="shared" si="209"/>
        <v>0</v>
      </c>
      <c r="AX122" s="43">
        <f t="shared" si="209"/>
        <v>0</v>
      </c>
      <c r="AY122" s="476"/>
      <c r="AZ122" t="str">
        <f t="shared" si="111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76"/>
      <c r="BY122" t="str">
        <f t="shared" si="112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76"/>
      <c r="CX122" t="str">
        <f t="shared" si="113"/>
        <v>Area / Perimeter</v>
      </c>
      <c r="CY122" s="23">
        <f t="shared" si="114"/>
        <v>0</v>
      </c>
      <c r="CZ122" s="23">
        <f t="shared" si="115"/>
        <v>0</v>
      </c>
      <c r="DA122" s="23">
        <f t="shared" si="116"/>
        <v>0</v>
      </c>
      <c r="DB122" s="23">
        <f t="shared" si="117"/>
        <v>0</v>
      </c>
      <c r="DC122" s="23">
        <f t="shared" si="118"/>
        <v>0</v>
      </c>
      <c r="DD122" s="23">
        <f t="shared" si="119"/>
        <v>0</v>
      </c>
      <c r="DE122" s="23">
        <f t="shared" si="120"/>
        <v>0</v>
      </c>
      <c r="DF122" s="23">
        <f t="shared" si="121"/>
        <v>0</v>
      </c>
      <c r="DG122" s="23">
        <f t="shared" si="122"/>
        <v>0</v>
      </c>
      <c r="DH122" s="23">
        <f t="shared" si="123"/>
        <v>0</v>
      </c>
      <c r="DI122" s="23">
        <f t="shared" si="124"/>
        <v>0</v>
      </c>
      <c r="DJ122" s="23">
        <f t="shared" si="125"/>
        <v>0</v>
      </c>
      <c r="DK122" s="23">
        <f t="shared" si="126"/>
        <v>0</v>
      </c>
      <c r="DL122" s="23">
        <f t="shared" si="127"/>
        <v>0</v>
      </c>
      <c r="DM122" s="23">
        <f t="shared" si="128"/>
        <v>0</v>
      </c>
      <c r="DN122" s="23">
        <f t="shared" si="129"/>
        <v>0</v>
      </c>
      <c r="DO122" s="23">
        <f t="shared" si="130"/>
        <v>0</v>
      </c>
      <c r="DP122" s="23">
        <f t="shared" si="131"/>
        <v>0</v>
      </c>
      <c r="DQ122" s="23">
        <f t="shared" si="132"/>
        <v>0</v>
      </c>
      <c r="DR122" s="23">
        <f t="shared" si="133"/>
        <v>0</v>
      </c>
      <c r="DS122" s="23">
        <f t="shared" si="134"/>
        <v>0</v>
      </c>
      <c r="DT122" s="23">
        <f t="shared" si="135"/>
        <v>0</v>
      </c>
      <c r="DU122" s="23">
        <f t="shared" si="136"/>
        <v>0</v>
      </c>
      <c r="DV122" s="476"/>
      <c r="DW122" s="2" t="str">
        <f t="shared" si="155"/>
        <v>ACT Rest</v>
      </c>
      <c r="DX122" s="43">
        <f t="shared" si="151"/>
        <v>0</v>
      </c>
      <c r="DY122" s="43">
        <f t="shared" si="202"/>
        <v>0</v>
      </c>
      <c r="DZ122" s="43">
        <f t="shared" si="202"/>
        <v>0</v>
      </c>
      <c r="EA122" s="43">
        <f t="shared" si="202"/>
        <v>0</v>
      </c>
      <c r="EB122" s="43">
        <f t="shared" si="202"/>
        <v>0</v>
      </c>
      <c r="EC122" s="43">
        <f t="shared" si="202"/>
        <v>0</v>
      </c>
      <c r="ED122" s="43">
        <f t="shared" si="202"/>
        <v>0</v>
      </c>
      <c r="EE122" s="43">
        <f t="shared" si="202"/>
        <v>0</v>
      </c>
      <c r="EF122" s="43">
        <f t="shared" si="202"/>
        <v>0</v>
      </c>
      <c r="EG122" s="43">
        <f t="shared" si="202"/>
        <v>0</v>
      </c>
      <c r="EH122" s="43">
        <f t="shared" si="202"/>
        <v>0</v>
      </c>
      <c r="EI122" s="43">
        <f t="shared" si="202"/>
        <v>0</v>
      </c>
      <c r="EJ122" s="43">
        <f t="shared" si="202"/>
        <v>0</v>
      </c>
      <c r="EK122" s="43">
        <f t="shared" si="202"/>
        <v>0</v>
      </c>
      <c r="EL122" s="43">
        <f t="shared" si="202"/>
        <v>0</v>
      </c>
      <c r="EM122" s="43">
        <f t="shared" si="202"/>
        <v>0</v>
      </c>
      <c r="EN122" s="43">
        <f t="shared" si="202"/>
        <v>0</v>
      </c>
      <c r="EO122" s="43">
        <f t="shared" si="202"/>
        <v>0</v>
      </c>
      <c r="EP122" s="43">
        <f t="shared" si="202"/>
        <v>0</v>
      </c>
      <c r="EQ122" s="43">
        <f t="shared" si="202"/>
        <v>0</v>
      </c>
      <c r="ER122" s="43">
        <f t="shared" si="202"/>
        <v>0</v>
      </c>
      <c r="ES122" s="43">
        <f t="shared" si="202"/>
        <v>0</v>
      </c>
      <c r="ET122" s="43">
        <f t="shared" si="202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3">
        <f t="shared" ref="C123:Y123" si="210">C43*C$2</f>
        <v>0</v>
      </c>
      <c r="D123" s="43">
        <f t="shared" si="210"/>
        <v>0</v>
      </c>
      <c r="E123" s="43">
        <f t="shared" si="210"/>
        <v>0</v>
      </c>
      <c r="F123" s="43">
        <f t="shared" si="210"/>
        <v>0</v>
      </c>
      <c r="G123" s="43">
        <f t="shared" si="210"/>
        <v>0</v>
      </c>
      <c r="H123" s="43">
        <f t="shared" si="210"/>
        <v>0</v>
      </c>
      <c r="I123" s="43">
        <f t="shared" si="210"/>
        <v>0</v>
      </c>
      <c r="J123" s="43">
        <f t="shared" si="210"/>
        <v>0</v>
      </c>
      <c r="K123" s="43">
        <f t="shared" si="210"/>
        <v>0</v>
      </c>
      <c r="L123" s="43">
        <f t="shared" si="210"/>
        <v>0</v>
      </c>
      <c r="M123" s="43">
        <f t="shared" si="210"/>
        <v>0</v>
      </c>
      <c r="N123" s="43">
        <f t="shared" si="210"/>
        <v>0</v>
      </c>
      <c r="O123" s="43">
        <f t="shared" si="210"/>
        <v>0</v>
      </c>
      <c r="P123" s="43">
        <f t="shared" si="210"/>
        <v>0</v>
      </c>
      <c r="Q123" s="43">
        <f t="shared" si="210"/>
        <v>0</v>
      </c>
      <c r="R123" s="43">
        <f t="shared" si="210"/>
        <v>0</v>
      </c>
      <c r="S123" s="43">
        <f t="shared" si="210"/>
        <v>0</v>
      </c>
      <c r="T123" s="43">
        <f t="shared" si="210"/>
        <v>0</v>
      </c>
      <c r="U123" s="43">
        <f t="shared" si="210"/>
        <v>0</v>
      </c>
      <c r="V123" s="43">
        <f t="shared" si="210"/>
        <v>0</v>
      </c>
      <c r="W123" s="43">
        <f t="shared" si="210"/>
        <v>0</v>
      </c>
      <c r="X123" s="43">
        <f t="shared" si="210"/>
        <v>0</v>
      </c>
      <c r="Y123" s="43">
        <f t="shared" si="210"/>
        <v>0</v>
      </c>
      <c r="Z123" s="476"/>
      <c r="AA123" t="str">
        <f t="shared" si="147"/>
        <v>Transitions</v>
      </c>
      <c r="AB123" s="43">
        <f t="shared" ref="AB123:AX123" si="211">AB41*AB$2</f>
        <v>0</v>
      </c>
      <c r="AC123" s="43">
        <f t="shared" si="211"/>
        <v>0</v>
      </c>
      <c r="AD123" s="43">
        <f t="shared" si="211"/>
        <v>0</v>
      </c>
      <c r="AE123" s="43">
        <f t="shared" si="211"/>
        <v>0</v>
      </c>
      <c r="AF123" s="43">
        <f t="shared" si="211"/>
        <v>0</v>
      </c>
      <c r="AG123" s="43">
        <f t="shared" si="211"/>
        <v>0</v>
      </c>
      <c r="AH123" s="43">
        <f t="shared" si="211"/>
        <v>0</v>
      </c>
      <c r="AI123" s="43">
        <f t="shared" si="211"/>
        <v>0</v>
      </c>
      <c r="AJ123" s="43">
        <f t="shared" si="211"/>
        <v>0</v>
      </c>
      <c r="AK123" s="43">
        <f t="shared" si="211"/>
        <v>0</v>
      </c>
      <c r="AL123" s="43">
        <f t="shared" si="211"/>
        <v>0</v>
      </c>
      <c r="AM123" s="43">
        <f t="shared" si="211"/>
        <v>0</v>
      </c>
      <c r="AN123" s="43">
        <f t="shared" si="211"/>
        <v>0</v>
      </c>
      <c r="AO123" s="43">
        <f t="shared" si="211"/>
        <v>0</v>
      </c>
      <c r="AP123" s="43">
        <f t="shared" si="211"/>
        <v>0</v>
      </c>
      <c r="AQ123" s="43">
        <f t="shared" si="211"/>
        <v>0</v>
      </c>
      <c r="AR123" s="43">
        <f t="shared" si="211"/>
        <v>0</v>
      </c>
      <c r="AS123" s="43">
        <f t="shared" si="211"/>
        <v>0</v>
      </c>
      <c r="AT123" s="43">
        <f t="shared" si="211"/>
        <v>0</v>
      </c>
      <c r="AU123" s="43">
        <f t="shared" si="211"/>
        <v>0</v>
      </c>
      <c r="AV123" s="43">
        <f t="shared" si="211"/>
        <v>0</v>
      </c>
      <c r="AW123" s="43">
        <f t="shared" si="211"/>
        <v>0</v>
      </c>
      <c r="AX123" s="43">
        <f t="shared" si="211"/>
        <v>0</v>
      </c>
      <c r="AY123" s="476"/>
      <c r="AZ123" t="str">
        <f t="shared" si="111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76"/>
      <c r="BY123" t="str">
        <f t="shared" si="112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76"/>
      <c r="CX123" t="str">
        <f t="shared" si="113"/>
        <v>Volume / Surface Area</v>
      </c>
      <c r="CY123" s="23">
        <f t="shared" si="114"/>
        <v>0</v>
      </c>
      <c r="CZ123" s="23">
        <f t="shared" si="115"/>
        <v>0</v>
      </c>
      <c r="DA123" s="23">
        <f t="shared" si="116"/>
        <v>0</v>
      </c>
      <c r="DB123" s="23">
        <f t="shared" si="117"/>
        <v>0</v>
      </c>
      <c r="DC123" s="23">
        <f t="shared" si="118"/>
        <v>0</v>
      </c>
      <c r="DD123" s="23">
        <f t="shared" si="119"/>
        <v>0</v>
      </c>
      <c r="DE123" s="23">
        <f t="shared" si="120"/>
        <v>0</v>
      </c>
      <c r="DF123" s="23">
        <f t="shared" si="121"/>
        <v>0</v>
      </c>
      <c r="DG123" s="23">
        <f t="shared" si="122"/>
        <v>0</v>
      </c>
      <c r="DH123" s="23">
        <f t="shared" si="123"/>
        <v>0</v>
      </c>
      <c r="DI123" s="23">
        <f t="shared" si="124"/>
        <v>0</v>
      </c>
      <c r="DJ123" s="23">
        <f t="shared" si="125"/>
        <v>0</v>
      </c>
      <c r="DK123" s="23">
        <f t="shared" si="126"/>
        <v>0</v>
      </c>
      <c r="DL123" s="23">
        <f t="shared" si="127"/>
        <v>0</v>
      </c>
      <c r="DM123" s="23">
        <f t="shared" si="128"/>
        <v>0</v>
      </c>
      <c r="DN123" s="23">
        <f t="shared" si="129"/>
        <v>0</v>
      </c>
      <c r="DO123" s="23">
        <f t="shared" si="130"/>
        <v>0</v>
      </c>
      <c r="DP123" s="23">
        <f t="shared" si="131"/>
        <v>0</v>
      </c>
      <c r="DQ123" s="23">
        <f t="shared" si="132"/>
        <v>0</v>
      </c>
      <c r="DR123" s="23">
        <f t="shared" si="133"/>
        <v>0</v>
      </c>
      <c r="DS123" s="23">
        <f t="shared" si="134"/>
        <v>0</v>
      </c>
      <c r="DT123" s="23">
        <f t="shared" si="135"/>
        <v>0</v>
      </c>
      <c r="DU123" s="23">
        <f t="shared" si="136"/>
        <v>0</v>
      </c>
      <c r="DV123" s="476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3">
        <f t="shared" ref="C124:Y124" si="212">C44*C$2</f>
        <v>0</v>
      </c>
      <c r="D124" s="43">
        <f t="shared" si="212"/>
        <v>0</v>
      </c>
      <c r="E124" s="43">
        <f t="shared" si="212"/>
        <v>0</v>
      </c>
      <c r="F124" s="43">
        <f t="shared" si="212"/>
        <v>0</v>
      </c>
      <c r="G124" s="43">
        <f t="shared" si="212"/>
        <v>0</v>
      </c>
      <c r="H124" s="43">
        <f t="shared" si="212"/>
        <v>0</v>
      </c>
      <c r="I124" s="43">
        <f t="shared" si="212"/>
        <v>0</v>
      </c>
      <c r="J124" s="43">
        <f t="shared" si="212"/>
        <v>0</v>
      </c>
      <c r="K124" s="43">
        <f t="shared" si="212"/>
        <v>0</v>
      </c>
      <c r="L124" s="43">
        <f t="shared" si="212"/>
        <v>0</v>
      </c>
      <c r="M124" s="43">
        <f t="shared" si="212"/>
        <v>0</v>
      </c>
      <c r="N124" s="43">
        <f t="shared" si="212"/>
        <v>0</v>
      </c>
      <c r="O124" s="43">
        <f t="shared" si="212"/>
        <v>0</v>
      </c>
      <c r="P124" s="43">
        <f t="shared" si="212"/>
        <v>0</v>
      </c>
      <c r="Q124" s="43">
        <f t="shared" si="212"/>
        <v>0</v>
      </c>
      <c r="R124" s="43">
        <f t="shared" si="212"/>
        <v>0</v>
      </c>
      <c r="S124" s="43">
        <f t="shared" si="212"/>
        <v>0</v>
      </c>
      <c r="T124" s="43">
        <f t="shared" si="212"/>
        <v>0</v>
      </c>
      <c r="U124" s="43">
        <f t="shared" si="212"/>
        <v>0</v>
      </c>
      <c r="V124" s="43">
        <f t="shared" si="212"/>
        <v>0</v>
      </c>
      <c r="W124" s="43">
        <f t="shared" si="212"/>
        <v>0</v>
      </c>
      <c r="X124" s="43">
        <f t="shared" si="212"/>
        <v>0</v>
      </c>
      <c r="Y124" s="43">
        <f t="shared" si="212"/>
        <v>0</v>
      </c>
      <c r="Z124" s="476"/>
      <c r="AA124" t="str">
        <f t="shared" si="147"/>
        <v>Word Choice</v>
      </c>
      <c r="AB124" s="43">
        <f t="shared" ref="AB124:AX124" si="213">AB42*AB$2</f>
        <v>0</v>
      </c>
      <c r="AC124" s="43">
        <f t="shared" si="213"/>
        <v>0</v>
      </c>
      <c r="AD124" s="43">
        <f t="shared" si="213"/>
        <v>0</v>
      </c>
      <c r="AE124" s="43">
        <f t="shared" si="213"/>
        <v>0</v>
      </c>
      <c r="AF124" s="43">
        <f t="shared" si="213"/>
        <v>0</v>
      </c>
      <c r="AG124" s="43">
        <f t="shared" si="213"/>
        <v>0</v>
      </c>
      <c r="AH124" s="43">
        <f t="shared" si="213"/>
        <v>0</v>
      </c>
      <c r="AI124" s="43">
        <f t="shared" si="213"/>
        <v>0</v>
      </c>
      <c r="AJ124" s="43">
        <f t="shared" si="213"/>
        <v>0</v>
      </c>
      <c r="AK124" s="43">
        <f t="shared" si="213"/>
        <v>0</v>
      </c>
      <c r="AL124" s="43">
        <f t="shared" si="213"/>
        <v>0</v>
      </c>
      <c r="AM124" s="43">
        <f t="shared" si="213"/>
        <v>0</v>
      </c>
      <c r="AN124" s="43">
        <f t="shared" si="213"/>
        <v>0</v>
      </c>
      <c r="AO124" s="43">
        <f t="shared" si="213"/>
        <v>0</v>
      </c>
      <c r="AP124" s="43">
        <f t="shared" si="213"/>
        <v>0</v>
      </c>
      <c r="AQ124" s="43">
        <f t="shared" si="213"/>
        <v>0</v>
      </c>
      <c r="AR124" s="43">
        <f t="shared" si="213"/>
        <v>0</v>
      </c>
      <c r="AS124" s="43">
        <f t="shared" si="213"/>
        <v>0</v>
      </c>
      <c r="AT124" s="43">
        <f t="shared" si="213"/>
        <v>0</v>
      </c>
      <c r="AU124" s="43">
        <f t="shared" si="213"/>
        <v>0</v>
      </c>
      <c r="AV124" s="43">
        <f t="shared" si="213"/>
        <v>0</v>
      </c>
      <c r="AW124" s="43">
        <f t="shared" si="213"/>
        <v>0</v>
      </c>
      <c r="AX124" s="43">
        <f t="shared" si="213"/>
        <v>0</v>
      </c>
      <c r="AY124" s="476"/>
      <c r="AZ124" t="str">
        <f t="shared" si="111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76"/>
      <c r="BY124" t="str">
        <f t="shared" si="112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76"/>
      <c r="CX124" t="str">
        <f t="shared" si="113"/>
        <v>Circles</v>
      </c>
      <c r="CY124" s="23">
        <f t="shared" si="114"/>
        <v>0</v>
      </c>
      <c r="CZ124" s="23">
        <f t="shared" si="115"/>
        <v>0</v>
      </c>
      <c r="DA124" s="23">
        <f t="shared" si="116"/>
        <v>0</v>
      </c>
      <c r="DB124" s="23">
        <f t="shared" si="117"/>
        <v>0</v>
      </c>
      <c r="DC124" s="23">
        <f t="shared" si="118"/>
        <v>0</v>
      </c>
      <c r="DD124" s="23">
        <f t="shared" si="119"/>
        <v>0</v>
      </c>
      <c r="DE124" s="23">
        <f t="shared" si="120"/>
        <v>0</v>
      </c>
      <c r="DF124" s="23">
        <f t="shared" si="121"/>
        <v>0</v>
      </c>
      <c r="DG124" s="23">
        <f t="shared" si="122"/>
        <v>0</v>
      </c>
      <c r="DH124" s="23">
        <f t="shared" si="123"/>
        <v>0</v>
      </c>
      <c r="DI124" s="23">
        <f t="shared" si="124"/>
        <v>0</v>
      </c>
      <c r="DJ124" s="23">
        <f t="shared" si="125"/>
        <v>0</v>
      </c>
      <c r="DK124" s="23">
        <f t="shared" si="126"/>
        <v>0</v>
      </c>
      <c r="DL124" s="23">
        <f t="shared" si="127"/>
        <v>0</v>
      </c>
      <c r="DM124" s="23">
        <f t="shared" si="128"/>
        <v>0</v>
      </c>
      <c r="DN124" s="23">
        <f t="shared" si="129"/>
        <v>0</v>
      </c>
      <c r="DO124" s="23">
        <f t="shared" si="130"/>
        <v>0</v>
      </c>
      <c r="DP124" s="23">
        <f t="shared" si="131"/>
        <v>0</v>
      </c>
      <c r="DQ124" s="23">
        <f t="shared" si="132"/>
        <v>0</v>
      </c>
      <c r="DR124" s="23">
        <f t="shared" si="133"/>
        <v>0</v>
      </c>
      <c r="DS124" s="23">
        <f t="shared" si="134"/>
        <v>0</v>
      </c>
      <c r="DT124" s="23">
        <f t="shared" si="135"/>
        <v>0</v>
      </c>
      <c r="DU124" s="23">
        <f t="shared" si="136"/>
        <v>0</v>
      </c>
      <c r="DV124" s="476"/>
      <c r="DW124" s="2" t="str">
        <f t="shared" ref="DW124:DW130" si="214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3">
        <f t="shared" ref="C125:Y125" si="215">C45*C$2</f>
        <v>0</v>
      </c>
      <c r="D125" s="43">
        <f t="shared" si="215"/>
        <v>0</v>
      </c>
      <c r="E125" s="43">
        <f t="shared" si="215"/>
        <v>0</v>
      </c>
      <c r="F125" s="43">
        <f t="shared" si="215"/>
        <v>0</v>
      </c>
      <c r="G125" s="43">
        <f t="shared" si="215"/>
        <v>0</v>
      </c>
      <c r="H125" s="43">
        <f t="shared" si="215"/>
        <v>0</v>
      </c>
      <c r="I125" s="43">
        <f t="shared" si="215"/>
        <v>0</v>
      </c>
      <c r="J125" s="43">
        <f t="shared" si="215"/>
        <v>0</v>
      </c>
      <c r="K125" s="43">
        <f t="shared" si="215"/>
        <v>0</v>
      </c>
      <c r="L125" s="43">
        <f t="shared" si="215"/>
        <v>0</v>
      </c>
      <c r="M125" s="43">
        <f t="shared" si="215"/>
        <v>0</v>
      </c>
      <c r="N125" s="43">
        <f t="shared" si="215"/>
        <v>0</v>
      </c>
      <c r="O125" s="43">
        <f t="shared" si="215"/>
        <v>0</v>
      </c>
      <c r="P125" s="43">
        <f t="shared" si="215"/>
        <v>0</v>
      </c>
      <c r="Q125" s="43">
        <f t="shared" si="215"/>
        <v>0</v>
      </c>
      <c r="R125" s="43">
        <f t="shared" si="215"/>
        <v>0</v>
      </c>
      <c r="S125" s="43">
        <f t="shared" si="215"/>
        <v>0</v>
      </c>
      <c r="T125" s="43">
        <f t="shared" si="215"/>
        <v>0</v>
      </c>
      <c r="U125" s="43">
        <f t="shared" si="215"/>
        <v>0</v>
      </c>
      <c r="V125" s="43">
        <f t="shared" si="215"/>
        <v>0</v>
      </c>
      <c r="W125" s="43">
        <f t="shared" si="215"/>
        <v>0</v>
      </c>
      <c r="X125" s="43">
        <f t="shared" si="215"/>
        <v>0</v>
      </c>
      <c r="Y125" s="43">
        <f t="shared" si="215"/>
        <v>0</v>
      </c>
      <c r="Z125" s="476"/>
      <c r="AA125" t="str">
        <f t="shared" si="147"/>
        <v>SAT First 10</v>
      </c>
      <c r="AB125" s="43">
        <f t="shared" ref="AB125:AX125" si="216">AB43*AB$2</f>
        <v>0</v>
      </c>
      <c r="AC125" s="43">
        <f t="shared" si="216"/>
        <v>0</v>
      </c>
      <c r="AD125" s="43">
        <f t="shared" si="216"/>
        <v>0</v>
      </c>
      <c r="AE125" s="43">
        <f t="shared" si="216"/>
        <v>0</v>
      </c>
      <c r="AF125" s="43">
        <f t="shared" si="216"/>
        <v>0</v>
      </c>
      <c r="AG125" s="43">
        <f t="shared" si="216"/>
        <v>0</v>
      </c>
      <c r="AH125" s="43">
        <f t="shared" si="216"/>
        <v>0</v>
      </c>
      <c r="AI125" s="43">
        <f t="shared" si="216"/>
        <v>0</v>
      </c>
      <c r="AJ125" s="43">
        <f t="shared" si="216"/>
        <v>0</v>
      </c>
      <c r="AK125" s="43">
        <f t="shared" si="216"/>
        <v>0</v>
      </c>
      <c r="AL125" s="43">
        <f t="shared" si="216"/>
        <v>0</v>
      </c>
      <c r="AM125" s="43">
        <f t="shared" si="216"/>
        <v>0</v>
      </c>
      <c r="AN125" s="43">
        <f t="shared" si="216"/>
        <v>0</v>
      </c>
      <c r="AO125" s="43">
        <f t="shared" si="216"/>
        <v>0</v>
      </c>
      <c r="AP125" s="43">
        <f t="shared" si="216"/>
        <v>0</v>
      </c>
      <c r="AQ125" s="43">
        <f t="shared" si="216"/>
        <v>0</v>
      </c>
      <c r="AR125" s="43">
        <f t="shared" si="216"/>
        <v>0</v>
      </c>
      <c r="AS125" s="43">
        <f t="shared" si="216"/>
        <v>0</v>
      </c>
      <c r="AT125" s="43">
        <f t="shared" si="216"/>
        <v>0</v>
      </c>
      <c r="AU125" s="43">
        <f t="shared" si="216"/>
        <v>0</v>
      </c>
      <c r="AV125" s="43">
        <f t="shared" si="216"/>
        <v>0</v>
      </c>
      <c r="AW125" s="43">
        <f t="shared" si="216"/>
        <v>0</v>
      </c>
      <c r="AX125" s="43">
        <f t="shared" si="216"/>
        <v>0</v>
      </c>
      <c r="AY125" s="476"/>
      <c r="AZ125" t="str">
        <f t="shared" si="111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76"/>
      <c r="BY125" t="str">
        <f t="shared" si="112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76"/>
      <c r="CX125" t="str">
        <f t="shared" si="113"/>
        <v>Sides / Angles</v>
      </c>
      <c r="CY125" s="23">
        <f t="shared" si="114"/>
        <v>0</v>
      </c>
      <c r="CZ125" s="23">
        <f t="shared" si="115"/>
        <v>0</v>
      </c>
      <c r="DA125" s="23">
        <f t="shared" si="116"/>
        <v>0</v>
      </c>
      <c r="DB125" s="23">
        <f t="shared" si="117"/>
        <v>0</v>
      </c>
      <c r="DC125" s="23">
        <f t="shared" si="118"/>
        <v>0</v>
      </c>
      <c r="DD125" s="23">
        <f t="shared" si="119"/>
        <v>0</v>
      </c>
      <c r="DE125" s="23">
        <f t="shared" si="120"/>
        <v>0</v>
      </c>
      <c r="DF125" s="23">
        <f t="shared" si="121"/>
        <v>0</v>
      </c>
      <c r="DG125" s="23">
        <f t="shared" si="122"/>
        <v>0</v>
      </c>
      <c r="DH125" s="23">
        <f t="shared" si="123"/>
        <v>0</v>
      </c>
      <c r="DI125" s="23">
        <f t="shared" si="124"/>
        <v>0</v>
      </c>
      <c r="DJ125" s="23">
        <f t="shared" si="125"/>
        <v>0</v>
      </c>
      <c r="DK125" s="23">
        <f t="shared" si="126"/>
        <v>0</v>
      </c>
      <c r="DL125" s="23">
        <f t="shared" si="127"/>
        <v>0</v>
      </c>
      <c r="DM125" s="23">
        <f t="shared" si="128"/>
        <v>0</v>
      </c>
      <c r="DN125" s="23">
        <f t="shared" si="129"/>
        <v>0</v>
      </c>
      <c r="DO125" s="23">
        <f t="shared" si="130"/>
        <v>0</v>
      </c>
      <c r="DP125" s="23">
        <f t="shared" si="131"/>
        <v>0</v>
      </c>
      <c r="DQ125" s="23">
        <f t="shared" si="132"/>
        <v>0</v>
      </c>
      <c r="DR125" s="23">
        <f t="shared" si="133"/>
        <v>0</v>
      </c>
      <c r="DS125" s="23">
        <f t="shared" si="134"/>
        <v>0</v>
      </c>
      <c r="DT125" s="23">
        <f t="shared" si="135"/>
        <v>0</v>
      </c>
      <c r="DU125" s="23">
        <f t="shared" si="136"/>
        <v>0</v>
      </c>
      <c r="DV125" s="476"/>
      <c r="DW125" s="2" t="str">
        <f t="shared" si="214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3">
        <f t="shared" ref="C126:Y126" si="217">C46*C$2</f>
        <v>0</v>
      </c>
      <c r="D126" s="43">
        <f t="shared" si="217"/>
        <v>0</v>
      </c>
      <c r="E126" s="43">
        <f t="shared" si="217"/>
        <v>0</v>
      </c>
      <c r="F126" s="43">
        <f t="shared" si="217"/>
        <v>0</v>
      </c>
      <c r="G126" s="43">
        <f t="shared" si="217"/>
        <v>0</v>
      </c>
      <c r="H126" s="43">
        <f t="shared" si="217"/>
        <v>0</v>
      </c>
      <c r="I126" s="43">
        <f t="shared" si="217"/>
        <v>0</v>
      </c>
      <c r="J126" s="43">
        <f t="shared" si="217"/>
        <v>0</v>
      </c>
      <c r="K126" s="43">
        <f t="shared" si="217"/>
        <v>0</v>
      </c>
      <c r="L126" s="43">
        <f t="shared" si="217"/>
        <v>0</v>
      </c>
      <c r="M126" s="43">
        <f t="shared" si="217"/>
        <v>0</v>
      </c>
      <c r="N126" s="43">
        <f t="shared" si="217"/>
        <v>0</v>
      </c>
      <c r="O126" s="43">
        <f t="shared" si="217"/>
        <v>0</v>
      </c>
      <c r="P126" s="43">
        <f t="shared" si="217"/>
        <v>0</v>
      </c>
      <c r="Q126" s="43">
        <f t="shared" si="217"/>
        <v>0</v>
      </c>
      <c r="R126" s="43">
        <f t="shared" si="217"/>
        <v>0</v>
      </c>
      <c r="S126" s="43">
        <f t="shared" si="217"/>
        <v>0</v>
      </c>
      <c r="T126" s="43">
        <f t="shared" si="217"/>
        <v>0</v>
      </c>
      <c r="U126" s="43">
        <f t="shared" si="217"/>
        <v>0</v>
      </c>
      <c r="V126" s="43">
        <f t="shared" si="217"/>
        <v>0</v>
      </c>
      <c r="W126" s="43">
        <f t="shared" si="217"/>
        <v>0</v>
      </c>
      <c r="X126" s="43">
        <f t="shared" si="217"/>
        <v>0</v>
      </c>
      <c r="Y126" s="43">
        <f t="shared" si="217"/>
        <v>0</v>
      </c>
      <c r="Z126" s="480"/>
      <c r="AA126" t="str">
        <f t="shared" si="147"/>
        <v>SAT Last 10</v>
      </c>
      <c r="AB126" s="43">
        <f t="shared" ref="AB126:AX126" si="218">AB44*AB$2</f>
        <v>0</v>
      </c>
      <c r="AC126" s="43">
        <f t="shared" si="218"/>
        <v>0</v>
      </c>
      <c r="AD126" s="43">
        <f t="shared" si="218"/>
        <v>0</v>
      </c>
      <c r="AE126" s="43">
        <f t="shared" si="218"/>
        <v>0</v>
      </c>
      <c r="AF126" s="43">
        <f t="shared" si="218"/>
        <v>0</v>
      </c>
      <c r="AG126" s="43">
        <f t="shared" si="218"/>
        <v>0</v>
      </c>
      <c r="AH126" s="43">
        <f t="shared" si="218"/>
        <v>0</v>
      </c>
      <c r="AI126" s="43">
        <f t="shared" si="218"/>
        <v>0</v>
      </c>
      <c r="AJ126" s="43">
        <f t="shared" si="218"/>
        <v>0</v>
      </c>
      <c r="AK126" s="43">
        <f t="shared" si="218"/>
        <v>0</v>
      </c>
      <c r="AL126" s="43">
        <f t="shared" si="218"/>
        <v>0</v>
      </c>
      <c r="AM126" s="43">
        <f t="shared" si="218"/>
        <v>0</v>
      </c>
      <c r="AN126" s="43">
        <f t="shared" si="218"/>
        <v>0</v>
      </c>
      <c r="AO126" s="43">
        <f t="shared" si="218"/>
        <v>0</v>
      </c>
      <c r="AP126" s="43">
        <f t="shared" si="218"/>
        <v>0</v>
      </c>
      <c r="AQ126" s="43">
        <f t="shared" si="218"/>
        <v>0</v>
      </c>
      <c r="AR126" s="43">
        <f t="shared" si="218"/>
        <v>0</v>
      </c>
      <c r="AS126" s="43">
        <f t="shared" si="218"/>
        <v>0</v>
      </c>
      <c r="AT126" s="43">
        <f t="shared" si="218"/>
        <v>0</v>
      </c>
      <c r="AU126" s="43">
        <f t="shared" si="218"/>
        <v>0</v>
      </c>
      <c r="AV126" s="43">
        <f t="shared" si="218"/>
        <v>0</v>
      </c>
      <c r="AW126" s="43">
        <f t="shared" si="218"/>
        <v>0</v>
      </c>
      <c r="AX126" s="43">
        <f t="shared" si="218"/>
        <v>0</v>
      </c>
      <c r="AY126" s="476"/>
      <c r="AZ126" t="str">
        <f t="shared" si="111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76"/>
      <c r="BY126" t="str">
        <f t="shared" si="112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76"/>
      <c r="CX126" t="str">
        <f t="shared" si="113"/>
        <v>Relation of Angles in Figures</v>
      </c>
      <c r="CY126" s="23">
        <f t="shared" si="114"/>
        <v>0</v>
      </c>
      <c r="CZ126" s="23">
        <f t="shared" si="115"/>
        <v>0</v>
      </c>
      <c r="DA126" s="23">
        <f t="shared" si="116"/>
        <v>0</v>
      </c>
      <c r="DB126" s="23">
        <f t="shared" si="117"/>
        <v>0</v>
      </c>
      <c r="DC126" s="23">
        <f t="shared" si="118"/>
        <v>0</v>
      </c>
      <c r="DD126" s="23">
        <f t="shared" si="119"/>
        <v>0</v>
      </c>
      <c r="DE126" s="23">
        <f t="shared" si="120"/>
        <v>0</v>
      </c>
      <c r="DF126" s="23">
        <f t="shared" si="121"/>
        <v>0</v>
      </c>
      <c r="DG126" s="23">
        <f t="shared" si="122"/>
        <v>0</v>
      </c>
      <c r="DH126" s="23">
        <f t="shared" si="123"/>
        <v>0</v>
      </c>
      <c r="DI126" s="23">
        <f t="shared" si="124"/>
        <v>0</v>
      </c>
      <c r="DJ126" s="23">
        <f t="shared" si="125"/>
        <v>0</v>
      </c>
      <c r="DK126" s="23">
        <f t="shared" si="126"/>
        <v>0</v>
      </c>
      <c r="DL126" s="23">
        <f t="shared" si="127"/>
        <v>0</v>
      </c>
      <c r="DM126" s="23">
        <f t="shared" si="128"/>
        <v>0</v>
      </c>
      <c r="DN126" s="23">
        <f t="shared" si="129"/>
        <v>0</v>
      </c>
      <c r="DO126" s="23">
        <f t="shared" si="130"/>
        <v>0</v>
      </c>
      <c r="DP126" s="23">
        <f t="shared" si="131"/>
        <v>0</v>
      </c>
      <c r="DQ126" s="23">
        <f t="shared" si="132"/>
        <v>0</v>
      </c>
      <c r="DR126" s="23">
        <f t="shared" si="133"/>
        <v>0</v>
      </c>
      <c r="DS126" s="23">
        <f t="shared" si="134"/>
        <v>0</v>
      </c>
      <c r="DT126" s="23">
        <f t="shared" si="135"/>
        <v>0</v>
      </c>
      <c r="DU126" s="23">
        <f t="shared" si="136"/>
        <v>0</v>
      </c>
      <c r="DV126" s="476"/>
      <c r="DW126" s="2" t="str">
        <f t="shared" si="214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3">
        <f t="shared" ref="C127:Y127" si="219">C47*C$2</f>
        <v>0</v>
      </c>
      <c r="D127" s="43">
        <f t="shared" si="219"/>
        <v>0</v>
      </c>
      <c r="E127" s="43">
        <f t="shared" si="219"/>
        <v>0</v>
      </c>
      <c r="F127" s="43">
        <f t="shared" si="219"/>
        <v>0</v>
      </c>
      <c r="G127" s="43">
        <f t="shared" si="219"/>
        <v>0</v>
      </c>
      <c r="H127" s="43">
        <f t="shared" si="219"/>
        <v>0</v>
      </c>
      <c r="I127" s="43">
        <f t="shared" si="219"/>
        <v>0</v>
      </c>
      <c r="J127" s="43">
        <f t="shared" si="219"/>
        <v>0</v>
      </c>
      <c r="K127" s="43">
        <f t="shared" si="219"/>
        <v>0</v>
      </c>
      <c r="L127" s="43">
        <f t="shared" si="219"/>
        <v>0</v>
      </c>
      <c r="M127" s="43">
        <f t="shared" si="219"/>
        <v>0</v>
      </c>
      <c r="N127" s="43">
        <f t="shared" si="219"/>
        <v>0</v>
      </c>
      <c r="O127" s="43">
        <f t="shared" si="219"/>
        <v>0</v>
      </c>
      <c r="P127" s="43">
        <f t="shared" si="219"/>
        <v>0</v>
      </c>
      <c r="Q127" s="43">
        <f t="shared" si="219"/>
        <v>0</v>
      </c>
      <c r="R127" s="43">
        <f t="shared" si="219"/>
        <v>0</v>
      </c>
      <c r="S127" s="43">
        <f t="shared" si="219"/>
        <v>0</v>
      </c>
      <c r="T127" s="43">
        <f t="shared" si="219"/>
        <v>0</v>
      </c>
      <c r="U127" s="43">
        <f t="shared" si="219"/>
        <v>0</v>
      </c>
      <c r="V127" s="43">
        <f t="shared" si="219"/>
        <v>0</v>
      </c>
      <c r="W127" s="43">
        <f t="shared" si="219"/>
        <v>0</v>
      </c>
      <c r="X127" s="43">
        <f t="shared" si="219"/>
        <v>0</v>
      </c>
      <c r="Y127" s="43">
        <f t="shared" si="219"/>
        <v>0</v>
      </c>
      <c r="Z127" s="480"/>
      <c r="AA127" t="str">
        <f t="shared" si="147"/>
        <v>SAT Rest</v>
      </c>
      <c r="AB127" s="43">
        <f t="shared" ref="AB127:AX127" si="220">AB45*AB$2</f>
        <v>0</v>
      </c>
      <c r="AC127" s="43">
        <f t="shared" si="220"/>
        <v>0</v>
      </c>
      <c r="AD127" s="43">
        <f t="shared" si="220"/>
        <v>0</v>
      </c>
      <c r="AE127" s="43">
        <f t="shared" si="220"/>
        <v>0</v>
      </c>
      <c r="AF127" s="43">
        <f t="shared" si="220"/>
        <v>0</v>
      </c>
      <c r="AG127" s="43">
        <f t="shared" si="220"/>
        <v>0</v>
      </c>
      <c r="AH127" s="43">
        <f t="shared" si="220"/>
        <v>0</v>
      </c>
      <c r="AI127" s="43">
        <f t="shared" si="220"/>
        <v>0</v>
      </c>
      <c r="AJ127" s="43">
        <f t="shared" si="220"/>
        <v>0</v>
      </c>
      <c r="AK127" s="43">
        <f t="shared" si="220"/>
        <v>0</v>
      </c>
      <c r="AL127" s="43">
        <f t="shared" si="220"/>
        <v>0</v>
      </c>
      <c r="AM127" s="43">
        <f t="shared" si="220"/>
        <v>0</v>
      </c>
      <c r="AN127" s="43">
        <f t="shared" si="220"/>
        <v>0</v>
      </c>
      <c r="AO127" s="43">
        <f t="shared" si="220"/>
        <v>0</v>
      </c>
      <c r="AP127" s="43">
        <f t="shared" si="220"/>
        <v>0</v>
      </c>
      <c r="AQ127" s="43">
        <f t="shared" si="220"/>
        <v>0</v>
      </c>
      <c r="AR127" s="43">
        <f t="shared" si="220"/>
        <v>0</v>
      </c>
      <c r="AS127" s="43">
        <f t="shared" si="220"/>
        <v>0</v>
      </c>
      <c r="AT127" s="43">
        <f t="shared" si="220"/>
        <v>0</v>
      </c>
      <c r="AU127" s="43">
        <f t="shared" si="220"/>
        <v>0</v>
      </c>
      <c r="AV127" s="43">
        <f t="shared" si="220"/>
        <v>0</v>
      </c>
      <c r="AW127" s="43">
        <f t="shared" si="220"/>
        <v>0</v>
      </c>
      <c r="AX127" s="43">
        <f t="shared" si="220"/>
        <v>0</v>
      </c>
      <c r="AY127" s="476"/>
      <c r="AZ127" t="str">
        <f t="shared" si="111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76"/>
      <c r="BY127" t="str">
        <f t="shared" si="112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76"/>
      <c r="CX127" t="str">
        <f t="shared" si="113"/>
        <v>Similar Figures</v>
      </c>
      <c r="CY127" s="23">
        <f t="shared" si="114"/>
        <v>0</v>
      </c>
      <c r="CZ127" s="23">
        <f t="shared" si="115"/>
        <v>0</v>
      </c>
      <c r="DA127" s="23">
        <f t="shared" si="116"/>
        <v>0</v>
      </c>
      <c r="DB127" s="23">
        <f t="shared" si="117"/>
        <v>0</v>
      </c>
      <c r="DC127" s="23">
        <f t="shared" si="118"/>
        <v>0</v>
      </c>
      <c r="DD127" s="23">
        <f t="shared" si="119"/>
        <v>0</v>
      </c>
      <c r="DE127" s="23">
        <f t="shared" si="120"/>
        <v>0</v>
      </c>
      <c r="DF127" s="23">
        <f t="shared" si="121"/>
        <v>0</v>
      </c>
      <c r="DG127" s="23">
        <f t="shared" si="122"/>
        <v>0</v>
      </c>
      <c r="DH127" s="23">
        <f t="shared" si="123"/>
        <v>0</v>
      </c>
      <c r="DI127" s="23">
        <f t="shared" si="124"/>
        <v>0</v>
      </c>
      <c r="DJ127" s="23">
        <f t="shared" si="125"/>
        <v>0</v>
      </c>
      <c r="DK127" s="23">
        <f t="shared" si="126"/>
        <v>0</v>
      </c>
      <c r="DL127" s="23">
        <f t="shared" si="127"/>
        <v>0</v>
      </c>
      <c r="DM127" s="23">
        <f t="shared" si="128"/>
        <v>0</v>
      </c>
      <c r="DN127" s="23">
        <f t="shared" si="129"/>
        <v>0</v>
      </c>
      <c r="DO127" s="23">
        <f t="shared" si="130"/>
        <v>0</v>
      </c>
      <c r="DP127" s="23">
        <f t="shared" si="131"/>
        <v>0</v>
      </c>
      <c r="DQ127" s="23">
        <f t="shared" si="132"/>
        <v>0</v>
      </c>
      <c r="DR127" s="23">
        <f t="shared" si="133"/>
        <v>0</v>
      </c>
      <c r="DS127" s="23">
        <f t="shared" si="134"/>
        <v>0</v>
      </c>
      <c r="DT127" s="23">
        <f t="shared" si="135"/>
        <v>0</v>
      </c>
      <c r="DU127" s="23">
        <f t="shared" si="136"/>
        <v>0</v>
      </c>
      <c r="DV127" s="476"/>
      <c r="DW127" s="2" t="str">
        <f t="shared" si="214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207"/>
        <v>ACT First 10</v>
      </c>
      <c r="C128" s="43">
        <f t="shared" ref="C128:Y128" si="221">C48*C$2</f>
        <v>0</v>
      </c>
      <c r="D128" s="43">
        <f t="shared" si="221"/>
        <v>0</v>
      </c>
      <c r="E128" s="43">
        <f t="shared" si="221"/>
        <v>0</v>
      </c>
      <c r="F128" s="43">
        <f t="shared" si="221"/>
        <v>0</v>
      </c>
      <c r="G128" s="43">
        <f t="shared" si="221"/>
        <v>0</v>
      </c>
      <c r="H128" s="43">
        <f t="shared" si="221"/>
        <v>0</v>
      </c>
      <c r="I128" s="43">
        <f t="shared" si="221"/>
        <v>0</v>
      </c>
      <c r="J128" s="43">
        <f t="shared" si="221"/>
        <v>0</v>
      </c>
      <c r="K128" s="43">
        <f t="shared" si="221"/>
        <v>0</v>
      </c>
      <c r="L128" s="43">
        <f t="shared" si="221"/>
        <v>0</v>
      </c>
      <c r="M128" s="43">
        <f t="shared" si="221"/>
        <v>0</v>
      </c>
      <c r="N128" s="43">
        <f t="shared" si="221"/>
        <v>0</v>
      </c>
      <c r="O128" s="43">
        <f t="shared" si="221"/>
        <v>0</v>
      </c>
      <c r="P128" s="43">
        <f t="shared" si="221"/>
        <v>0</v>
      </c>
      <c r="Q128" s="43">
        <f t="shared" si="221"/>
        <v>0</v>
      </c>
      <c r="R128" s="43">
        <f t="shared" si="221"/>
        <v>0</v>
      </c>
      <c r="S128" s="43">
        <f t="shared" si="221"/>
        <v>0</v>
      </c>
      <c r="T128" s="43">
        <f t="shared" si="221"/>
        <v>0</v>
      </c>
      <c r="U128" s="43">
        <f t="shared" si="221"/>
        <v>0</v>
      </c>
      <c r="V128" s="43">
        <f t="shared" si="221"/>
        <v>0</v>
      </c>
      <c r="W128" s="43">
        <f t="shared" si="221"/>
        <v>0</v>
      </c>
      <c r="X128" s="43">
        <f t="shared" si="221"/>
        <v>0</v>
      </c>
      <c r="Y128" s="43">
        <f t="shared" si="221"/>
        <v>0</v>
      </c>
      <c r="Z128" s="480"/>
      <c r="AA128" t="str">
        <f t="shared" si="147"/>
        <v>PSAT First 10</v>
      </c>
      <c r="AB128" s="43">
        <f t="shared" ref="AB128:AX128" si="222">AB46*AB$2</f>
        <v>0</v>
      </c>
      <c r="AC128" s="43">
        <f t="shared" si="222"/>
        <v>0</v>
      </c>
      <c r="AD128" s="43">
        <f t="shared" si="222"/>
        <v>0</v>
      </c>
      <c r="AE128" s="43">
        <f t="shared" si="222"/>
        <v>0</v>
      </c>
      <c r="AF128" s="43">
        <f t="shared" si="222"/>
        <v>0</v>
      </c>
      <c r="AG128" s="43">
        <f t="shared" si="222"/>
        <v>0</v>
      </c>
      <c r="AH128" s="43">
        <f t="shared" si="222"/>
        <v>0</v>
      </c>
      <c r="AI128" s="43">
        <f t="shared" si="222"/>
        <v>0</v>
      </c>
      <c r="AJ128" s="43">
        <f t="shared" si="222"/>
        <v>0</v>
      </c>
      <c r="AK128" s="43">
        <f t="shared" si="222"/>
        <v>0</v>
      </c>
      <c r="AL128" s="43">
        <f t="shared" si="222"/>
        <v>0</v>
      </c>
      <c r="AM128" s="43">
        <f t="shared" si="222"/>
        <v>0</v>
      </c>
      <c r="AN128" s="43">
        <f t="shared" si="222"/>
        <v>0</v>
      </c>
      <c r="AO128" s="43">
        <f t="shared" si="222"/>
        <v>0</v>
      </c>
      <c r="AP128" s="43">
        <f t="shared" si="222"/>
        <v>0</v>
      </c>
      <c r="AQ128" s="43">
        <f t="shared" si="222"/>
        <v>0</v>
      </c>
      <c r="AR128" s="43">
        <f t="shared" si="222"/>
        <v>0</v>
      </c>
      <c r="AS128" s="43">
        <f t="shared" si="222"/>
        <v>0</v>
      </c>
      <c r="AT128" s="43">
        <f t="shared" si="222"/>
        <v>0</v>
      </c>
      <c r="AU128" s="43">
        <f t="shared" si="222"/>
        <v>0</v>
      </c>
      <c r="AV128" s="43">
        <f t="shared" si="222"/>
        <v>0</v>
      </c>
      <c r="AW128" s="43">
        <f t="shared" si="222"/>
        <v>0</v>
      </c>
      <c r="AX128" s="43">
        <f t="shared" si="222"/>
        <v>0</v>
      </c>
      <c r="AY128" s="476"/>
      <c r="AZ128" t="str">
        <f t="shared" si="111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76"/>
      <c r="BY128" t="str">
        <f t="shared" si="112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76"/>
      <c r="CX128" t="str">
        <f t="shared" si="113"/>
        <v>Right Triangles</v>
      </c>
      <c r="CY128" s="23">
        <f t="shared" si="114"/>
        <v>0</v>
      </c>
      <c r="CZ128" s="23">
        <f t="shared" si="115"/>
        <v>0</v>
      </c>
      <c r="DA128" s="23">
        <f t="shared" si="116"/>
        <v>0</v>
      </c>
      <c r="DB128" s="23">
        <f t="shared" si="117"/>
        <v>0</v>
      </c>
      <c r="DC128" s="23">
        <f t="shared" si="118"/>
        <v>0</v>
      </c>
      <c r="DD128" s="23">
        <f t="shared" si="119"/>
        <v>0</v>
      </c>
      <c r="DE128" s="23">
        <f t="shared" si="120"/>
        <v>0</v>
      </c>
      <c r="DF128" s="23">
        <f t="shared" si="121"/>
        <v>0</v>
      </c>
      <c r="DG128" s="23">
        <f t="shared" si="122"/>
        <v>0</v>
      </c>
      <c r="DH128" s="23">
        <f t="shared" si="123"/>
        <v>0</v>
      </c>
      <c r="DI128" s="23">
        <f t="shared" si="124"/>
        <v>0</v>
      </c>
      <c r="DJ128" s="23">
        <f t="shared" si="125"/>
        <v>0</v>
      </c>
      <c r="DK128" s="23">
        <f t="shared" si="126"/>
        <v>0</v>
      </c>
      <c r="DL128" s="23">
        <f t="shared" si="127"/>
        <v>0</v>
      </c>
      <c r="DM128" s="23">
        <f t="shared" si="128"/>
        <v>0</v>
      </c>
      <c r="DN128" s="23">
        <f t="shared" si="129"/>
        <v>0</v>
      </c>
      <c r="DO128" s="23">
        <f t="shared" si="130"/>
        <v>0</v>
      </c>
      <c r="DP128" s="23">
        <f t="shared" si="131"/>
        <v>0</v>
      </c>
      <c r="DQ128" s="23">
        <f t="shared" si="132"/>
        <v>0</v>
      </c>
      <c r="DR128" s="23">
        <f t="shared" si="133"/>
        <v>0</v>
      </c>
      <c r="DS128" s="23">
        <f t="shared" si="134"/>
        <v>0</v>
      </c>
      <c r="DT128" s="23">
        <f t="shared" si="135"/>
        <v>0</v>
      </c>
      <c r="DU128" s="23">
        <f t="shared" si="136"/>
        <v>0</v>
      </c>
      <c r="DV128" s="476"/>
      <c r="DW128" s="2" t="str">
        <f t="shared" si="214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207"/>
        <v>ACT Last 10</v>
      </c>
      <c r="C129" s="43">
        <f t="shared" ref="C129:Y129" si="223">C49*C$2</f>
        <v>0</v>
      </c>
      <c r="D129" s="43">
        <f t="shared" si="223"/>
        <v>0</v>
      </c>
      <c r="E129" s="43">
        <f t="shared" si="223"/>
        <v>0</v>
      </c>
      <c r="F129" s="43">
        <f t="shared" si="223"/>
        <v>0</v>
      </c>
      <c r="G129" s="43">
        <f t="shared" si="223"/>
        <v>0</v>
      </c>
      <c r="H129" s="43">
        <f t="shared" si="223"/>
        <v>0</v>
      </c>
      <c r="I129" s="43">
        <f t="shared" si="223"/>
        <v>0</v>
      </c>
      <c r="J129" s="43">
        <f t="shared" si="223"/>
        <v>0</v>
      </c>
      <c r="K129" s="43">
        <f t="shared" si="223"/>
        <v>0</v>
      </c>
      <c r="L129" s="43">
        <f t="shared" si="223"/>
        <v>0</v>
      </c>
      <c r="M129" s="43">
        <f t="shared" si="223"/>
        <v>0</v>
      </c>
      <c r="N129" s="43">
        <f t="shared" si="223"/>
        <v>0</v>
      </c>
      <c r="O129" s="43">
        <f t="shared" si="223"/>
        <v>0</v>
      </c>
      <c r="P129" s="43">
        <f t="shared" si="223"/>
        <v>0</v>
      </c>
      <c r="Q129" s="43">
        <f t="shared" si="223"/>
        <v>0</v>
      </c>
      <c r="R129" s="43">
        <f t="shared" si="223"/>
        <v>0</v>
      </c>
      <c r="S129" s="43">
        <f t="shared" si="223"/>
        <v>0</v>
      </c>
      <c r="T129" s="43">
        <f t="shared" si="223"/>
        <v>0</v>
      </c>
      <c r="U129" s="43">
        <f t="shared" si="223"/>
        <v>0</v>
      </c>
      <c r="V129" s="43">
        <f t="shared" si="223"/>
        <v>0</v>
      </c>
      <c r="W129" s="43">
        <f t="shared" si="223"/>
        <v>0</v>
      </c>
      <c r="X129" s="43">
        <f t="shared" si="223"/>
        <v>0</v>
      </c>
      <c r="Y129" s="43">
        <f t="shared" si="223"/>
        <v>0</v>
      </c>
      <c r="Z129" s="480"/>
      <c r="AA129" t="str">
        <f t="shared" si="147"/>
        <v>PSAT Last 10</v>
      </c>
      <c r="AB129" s="43">
        <f t="shared" ref="AB129:AX129" si="224">AB47*AB$2</f>
        <v>0</v>
      </c>
      <c r="AC129" s="43">
        <f t="shared" si="224"/>
        <v>0</v>
      </c>
      <c r="AD129" s="43">
        <f t="shared" si="224"/>
        <v>0</v>
      </c>
      <c r="AE129" s="43">
        <f t="shared" si="224"/>
        <v>0</v>
      </c>
      <c r="AF129" s="43">
        <f t="shared" si="224"/>
        <v>0</v>
      </c>
      <c r="AG129" s="43">
        <f t="shared" si="224"/>
        <v>0</v>
      </c>
      <c r="AH129" s="43">
        <f t="shared" si="224"/>
        <v>0</v>
      </c>
      <c r="AI129" s="43">
        <f t="shared" si="224"/>
        <v>0</v>
      </c>
      <c r="AJ129" s="43">
        <f t="shared" si="224"/>
        <v>0</v>
      </c>
      <c r="AK129" s="43">
        <f t="shared" si="224"/>
        <v>0</v>
      </c>
      <c r="AL129" s="43">
        <f t="shared" si="224"/>
        <v>0</v>
      </c>
      <c r="AM129" s="43">
        <f t="shared" si="224"/>
        <v>0</v>
      </c>
      <c r="AN129" s="43">
        <f t="shared" si="224"/>
        <v>0</v>
      </c>
      <c r="AO129" s="43">
        <f t="shared" si="224"/>
        <v>0</v>
      </c>
      <c r="AP129" s="43">
        <f t="shared" si="224"/>
        <v>0</v>
      </c>
      <c r="AQ129" s="43">
        <f t="shared" si="224"/>
        <v>0</v>
      </c>
      <c r="AR129" s="43">
        <f t="shared" si="224"/>
        <v>0</v>
      </c>
      <c r="AS129" s="43">
        <f t="shared" si="224"/>
        <v>0</v>
      </c>
      <c r="AT129" s="43">
        <f t="shared" si="224"/>
        <v>0</v>
      </c>
      <c r="AU129" s="43">
        <f t="shared" si="224"/>
        <v>0</v>
      </c>
      <c r="AV129" s="43">
        <f t="shared" si="224"/>
        <v>0</v>
      </c>
      <c r="AW129" s="43">
        <f t="shared" si="224"/>
        <v>0</v>
      </c>
      <c r="AX129" s="43">
        <f t="shared" si="224"/>
        <v>0</v>
      </c>
      <c r="AY129" s="476"/>
      <c r="AZ129" t="str">
        <f t="shared" si="111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76"/>
      <c r="BY129" t="str">
        <f t="shared" si="112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76"/>
      <c r="CX129" t="str">
        <f t="shared" si="113"/>
        <v>Special Triangles</v>
      </c>
      <c r="CY129" s="23">
        <f t="shared" si="114"/>
        <v>0</v>
      </c>
      <c r="CZ129" s="23">
        <f t="shared" si="115"/>
        <v>0</v>
      </c>
      <c r="DA129" s="23">
        <f t="shared" si="116"/>
        <v>0</v>
      </c>
      <c r="DB129" s="23">
        <f t="shared" si="117"/>
        <v>0</v>
      </c>
      <c r="DC129" s="23">
        <f t="shared" si="118"/>
        <v>0</v>
      </c>
      <c r="DD129" s="23">
        <f t="shared" si="119"/>
        <v>0</v>
      </c>
      <c r="DE129" s="23">
        <f t="shared" si="120"/>
        <v>0</v>
      </c>
      <c r="DF129" s="23">
        <f t="shared" si="121"/>
        <v>0</v>
      </c>
      <c r="DG129" s="23">
        <f t="shared" si="122"/>
        <v>0</v>
      </c>
      <c r="DH129" s="23">
        <f t="shared" si="123"/>
        <v>0</v>
      </c>
      <c r="DI129" s="23">
        <f t="shared" si="124"/>
        <v>0</v>
      </c>
      <c r="DJ129" s="23">
        <f t="shared" si="125"/>
        <v>0</v>
      </c>
      <c r="DK129" s="23">
        <f t="shared" si="126"/>
        <v>0</v>
      </c>
      <c r="DL129" s="23">
        <f t="shared" si="127"/>
        <v>0</v>
      </c>
      <c r="DM129" s="23">
        <f t="shared" si="128"/>
        <v>0</v>
      </c>
      <c r="DN129" s="23">
        <f t="shared" si="129"/>
        <v>0</v>
      </c>
      <c r="DO129" s="23">
        <f t="shared" si="130"/>
        <v>0</v>
      </c>
      <c r="DP129" s="23">
        <f t="shared" si="131"/>
        <v>0</v>
      </c>
      <c r="DQ129" s="23">
        <f t="shared" si="132"/>
        <v>0</v>
      </c>
      <c r="DR129" s="23">
        <f t="shared" si="133"/>
        <v>0</v>
      </c>
      <c r="DS129" s="23">
        <f t="shared" si="134"/>
        <v>0</v>
      </c>
      <c r="DT129" s="23">
        <f t="shared" si="135"/>
        <v>0</v>
      </c>
      <c r="DU129" s="23">
        <f t="shared" si="136"/>
        <v>0</v>
      </c>
      <c r="DV129" s="476"/>
      <c r="DW129" s="2" t="str">
        <f t="shared" si="214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3" t="str">
        <f>IF(INPUT!Q4&lt;&gt;"",INDEX(EY3:EY25,MATCH(INPUT!Q4,EX3:EX25,),0),"")</f>
        <v/>
      </c>
      <c r="FB129" s="474"/>
      <c r="FC129" s="474"/>
      <c r="FD129" s="474"/>
      <c r="FE129" s="474"/>
      <c r="FF129" s="474"/>
      <c r="FG129" s="475"/>
    </row>
    <row r="130" spans="2:163" x14ac:dyDescent="0.45">
      <c r="B130" t="str">
        <f t="shared" si="207"/>
        <v>ACT Rest</v>
      </c>
      <c r="C130" s="43">
        <f t="shared" ref="C130:Y130" si="225">C50*C$2</f>
        <v>0</v>
      </c>
      <c r="D130" s="43">
        <f t="shared" si="225"/>
        <v>0</v>
      </c>
      <c r="E130" s="43">
        <f t="shared" si="225"/>
        <v>0</v>
      </c>
      <c r="F130" s="43">
        <f t="shared" si="225"/>
        <v>0</v>
      </c>
      <c r="G130" s="43">
        <f t="shared" si="225"/>
        <v>0</v>
      </c>
      <c r="H130" s="43">
        <f t="shared" si="225"/>
        <v>0</v>
      </c>
      <c r="I130" s="43">
        <f t="shared" si="225"/>
        <v>0</v>
      </c>
      <c r="J130" s="43">
        <f t="shared" si="225"/>
        <v>0</v>
      </c>
      <c r="K130" s="43">
        <f t="shared" si="225"/>
        <v>0</v>
      </c>
      <c r="L130" s="43">
        <f t="shared" si="225"/>
        <v>0</v>
      </c>
      <c r="M130" s="43">
        <f t="shared" si="225"/>
        <v>0</v>
      </c>
      <c r="N130" s="43">
        <f t="shared" si="225"/>
        <v>0</v>
      </c>
      <c r="O130" s="43">
        <f t="shared" si="225"/>
        <v>0</v>
      </c>
      <c r="P130" s="43">
        <f t="shared" si="225"/>
        <v>0</v>
      </c>
      <c r="Q130" s="43">
        <f t="shared" si="225"/>
        <v>0</v>
      </c>
      <c r="R130" s="43">
        <f t="shared" si="225"/>
        <v>0</v>
      </c>
      <c r="S130" s="43">
        <f t="shared" si="225"/>
        <v>0</v>
      </c>
      <c r="T130" s="43">
        <f t="shared" si="225"/>
        <v>0</v>
      </c>
      <c r="U130" s="43">
        <f t="shared" si="225"/>
        <v>0</v>
      </c>
      <c r="V130" s="43">
        <f t="shared" si="225"/>
        <v>0</v>
      </c>
      <c r="W130" s="43">
        <f t="shared" si="225"/>
        <v>0</v>
      </c>
      <c r="X130" s="43">
        <f t="shared" si="225"/>
        <v>0</v>
      </c>
      <c r="Y130" s="43">
        <f t="shared" si="225"/>
        <v>0</v>
      </c>
      <c r="Z130" s="480"/>
      <c r="AA130" t="str">
        <f t="shared" si="147"/>
        <v>PSAT Rest</v>
      </c>
      <c r="AB130" s="43">
        <f t="shared" ref="AB130:AX130" si="226">AB48*AB$2</f>
        <v>0</v>
      </c>
      <c r="AC130" s="43">
        <f t="shared" si="226"/>
        <v>0</v>
      </c>
      <c r="AD130" s="43">
        <f t="shared" si="226"/>
        <v>0</v>
      </c>
      <c r="AE130" s="43">
        <f t="shared" si="226"/>
        <v>0</v>
      </c>
      <c r="AF130" s="43">
        <f t="shared" si="226"/>
        <v>0</v>
      </c>
      <c r="AG130" s="43">
        <f t="shared" si="226"/>
        <v>0</v>
      </c>
      <c r="AH130" s="43">
        <f t="shared" si="226"/>
        <v>0</v>
      </c>
      <c r="AI130" s="43">
        <f t="shared" si="226"/>
        <v>0</v>
      </c>
      <c r="AJ130" s="43">
        <f t="shared" si="226"/>
        <v>0</v>
      </c>
      <c r="AK130" s="43">
        <f t="shared" si="226"/>
        <v>0</v>
      </c>
      <c r="AL130" s="43">
        <f t="shared" si="226"/>
        <v>0</v>
      </c>
      <c r="AM130" s="43">
        <f t="shared" si="226"/>
        <v>0</v>
      </c>
      <c r="AN130" s="43">
        <f t="shared" si="226"/>
        <v>0</v>
      </c>
      <c r="AO130" s="43">
        <f t="shared" si="226"/>
        <v>0</v>
      </c>
      <c r="AP130" s="43">
        <f t="shared" si="226"/>
        <v>0</v>
      </c>
      <c r="AQ130" s="43">
        <f t="shared" si="226"/>
        <v>0</v>
      </c>
      <c r="AR130" s="43">
        <f t="shared" si="226"/>
        <v>0</v>
      </c>
      <c r="AS130" s="43">
        <f t="shared" si="226"/>
        <v>0</v>
      </c>
      <c r="AT130" s="43">
        <f t="shared" si="226"/>
        <v>0</v>
      </c>
      <c r="AU130" s="43">
        <f t="shared" si="226"/>
        <v>0</v>
      </c>
      <c r="AV130" s="43">
        <f t="shared" si="226"/>
        <v>0</v>
      </c>
      <c r="AW130" s="43">
        <f t="shared" si="226"/>
        <v>0</v>
      </c>
      <c r="AX130" s="43">
        <f t="shared" si="226"/>
        <v>0</v>
      </c>
      <c r="AY130" s="476"/>
      <c r="AZ130" t="str">
        <f t="shared" si="111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76"/>
      <c r="BY130" t="str">
        <f t="shared" si="112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76"/>
      <c r="CX130" t="str">
        <f t="shared" si="113"/>
        <v>NUMBER THEORY</v>
      </c>
      <c r="CY130" s="23">
        <f t="shared" si="114"/>
        <v>0</v>
      </c>
      <c r="CZ130" s="23">
        <f t="shared" si="115"/>
        <v>0</v>
      </c>
      <c r="DA130" s="23">
        <f t="shared" si="116"/>
        <v>0</v>
      </c>
      <c r="DB130" s="23">
        <f t="shared" si="117"/>
        <v>0</v>
      </c>
      <c r="DC130" s="23">
        <f t="shared" si="118"/>
        <v>0</v>
      </c>
      <c r="DD130" s="23">
        <f t="shared" si="119"/>
        <v>0</v>
      </c>
      <c r="DE130" s="23">
        <f t="shared" si="120"/>
        <v>0</v>
      </c>
      <c r="DF130" s="23">
        <f t="shared" si="121"/>
        <v>0</v>
      </c>
      <c r="DG130" s="23">
        <f t="shared" si="122"/>
        <v>0</v>
      </c>
      <c r="DH130" s="23">
        <f t="shared" si="123"/>
        <v>0</v>
      </c>
      <c r="DI130" s="23">
        <f t="shared" si="124"/>
        <v>0</v>
      </c>
      <c r="DJ130" s="23">
        <f t="shared" si="125"/>
        <v>0</v>
      </c>
      <c r="DK130" s="23">
        <f t="shared" si="126"/>
        <v>0</v>
      </c>
      <c r="DL130" s="23">
        <f t="shared" si="127"/>
        <v>0</v>
      </c>
      <c r="DM130" s="23">
        <f t="shared" si="128"/>
        <v>0</v>
      </c>
      <c r="DN130" s="23">
        <f t="shared" si="129"/>
        <v>0</v>
      </c>
      <c r="DO130" s="23">
        <f t="shared" si="130"/>
        <v>0</v>
      </c>
      <c r="DP130" s="23">
        <f t="shared" si="131"/>
        <v>0</v>
      </c>
      <c r="DQ130" s="23">
        <f t="shared" si="132"/>
        <v>0</v>
      </c>
      <c r="DR130" s="23">
        <f t="shared" si="133"/>
        <v>0</v>
      </c>
      <c r="DS130" s="23">
        <f t="shared" si="134"/>
        <v>0</v>
      </c>
      <c r="DT130" s="23">
        <f t="shared" si="135"/>
        <v>0</v>
      </c>
      <c r="DU130" s="23">
        <f t="shared" si="136"/>
        <v>0</v>
      </c>
      <c r="DW130" s="2" t="str">
        <f t="shared" si="214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4" t="s">
        <v>240</v>
      </c>
      <c r="FC130" s="455"/>
      <c r="FD130" s="456"/>
      <c r="FE130" s="478" t="s">
        <v>242</v>
      </c>
      <c r="FF130" s="479"/>
      <c r="FG130" s="30" t="s">
        <v>254</v>
      </c>
    </row>
    <row r="131" spans="2:163" ht="15" customHeight="1" x14ac:dyDescent="0.45">
      <c r="C131" s="28">
        <v>1</v>
      </c>
      <c r="D131" s="28">
        <v>2</v>
      </c>
      <c r="E131" s="28">
        <v>3</v>
      </c>
      <c r="F131" s="28">
        <v>4</v>
      </c>
      <c r="G131" s="28">
        <v>5</v>
      </c>
      <c r="H131" s="28">
        <v>6</v>
      </c>
      <c r="I131" s="28">
        <v>7</v>
      </c>
      <c r="J131" s="28">
        <v>8</v>
      </c>
      <c r="K131" s="28">
        <v>9</v>
      </c>
      <c r="L131" s="28">
        <v>10</v>
      </c>
      <c r="M131" s="28">
        <v>11</v>
      </c>
      <c r="N131" s="28">
        <v>12</v>
      </c>
      <c r="O131" s="28">
        <v>13</v>
      </c>
      <c r="P131" s="28">
        <v>14</v>
      </c>
      <c r="Q131" s="28">
        <v>15</v>
      </c>
      <c r="R131" s="28">
        <v>16</v>
      </c>
      <c r="S131" s="28">
        <v>17</v>
      </c>
      <c r="T131" s="28">
        <v>18</v>
      </c>
      <c r="U131" s="28">
        <v>19</v>
      </c>
      <c r="V131" s="28">
        <v>20</v>
      </c>
      <c r="W131" s="28">
        <v>21</v>
      </c>
      <c r="X131" s="28">
        <v>22</v>
      </c>
      <c r="Y131" s="28">
        <v>23</v>
      </c>
      <c r="Z131" s="480"/>
      <c r="AA131" t="str">
        <f t="shared" si="147"/>
        <v>ACT First 10</v>
      </c>
      <c r="AB131" s="43">
        <f t="shared" ref="AB131:AX131" si="227">AB49*AB$2</f>
        <v>0</v>
      </c>
      <c r="AC131" s="43">
        <f t="shared" si="227"/>
        <v>0</v>
      </c>
      <c r="AD131" s="43">
        <f t="shared" si="227"/>
        <v>0</v>
      </c>
      <c r="AE131" s="43">
        <f t="shared" si="227"/>
        <v>0</v>
      </c>
      <c r="AF131" s="43">
        <f t="shared" si="227"/>
        <v>0</v>
      </c>
      <c r="AG131" s="43">
        <f t="shared" si="227"/>
        <v>0</v>
      </c>
      <c r="AH131" s="43">
        <f t="shared" si="227"/>
        <v>0</v>
      </c>
      <c r="AI131" s="43">
        <f t="shared" si="227"/>
        <v>0</v>
      </c>
      <c r="AJ131" s="43">
        <f t="shared" si="227"/>
        <v>0</v>
      </c>
      <c r="AK131" s="43">
        <f t="shared" si="227"/>
        <v>0</v>
      </c>
      <c r="AL131" s="43">
        <f t="shared" si="227"/>
        <v>0</v>
      </c>
      <c r="AM131" s="43">
        <f t="shared" si="227"/>
        <v>0</v>
      </c>
      <c r="AN131" s="43">
        <f t="shared" si="227"/>
        <v>0</v>
      </c>
      <c r="AO131" s="43">
        <f t="shared" si="227"/>
        <v>0</v>
      </c>
      <c r="AP131" s="43">
        <f t="shared" si="227"/>
        <v>0</v>
      </c>
      <c r="AQ131" s="43">
        <f t="shared" si="227"/>
        <v>0</v>
      </c>
      <c r="AR131" s="43">
        <f t="shared" si="227"/>
        <v>0</v>
      </c>
      <c r="AS131" s="43">
        <f t="shared" si="227"/>
        <v>0</v>
      </c>
      <c r="AT131" s="43">
        <f t="shared" si="227"/>
        <v>0</v>
      </c>
      <c r="AU131" s="43">
        <f t="shared" si="227"/>
        <v>0</v>
      </c>
      <c r="AV131" s="43">
        <f t="shared" si="227"/>
        <v>0</v>
      </c>
      <c r="AW131" s="43">
        <f t="shared" si="227"/>
        <v>0</v>
      </c>
      <c r="AX131" s="43">
        <f t="shared" si="227"/>
        <v>0</v>
      </c>
      <c r="AY131" s="476"/>
      <c r="AZ131" t="str">
        <f t="shared" si="111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76"/>
      <c r="BY131" t="str">
        <f t="shared" si="112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76"/>
      <c r="CX131" t="str">
        <f t="shared" si="113"/>
        <v>Statistics</v>
      </c>
      <c r="CY131" s="23">
        <f t="shared" si="114"/>
        <v>0</v>
      </c>
      <c r="CZ131" s="23">
        <f t="shared" si="115"/>
        <v>0</v>
      </c>
      <c r="DA131" s="23">
        <f t="shared" si="116"/>
        <v>0</v>
      </c>
      <c r="DB131" s="23">
        <f t="shared" si="117"/>
        <v>0</v>
      </c>
      <c r="DC131" s="23">
        <f t="shared" si="118"/>
        <v>0</v>
      </c>
      <c r="DD131" s="23">
        <f t="shared" si="119"/>
        <v>0</v>
      </c>
      <c r="DE131" s="23">
        <f t="shared" si="120"/>
        <v>0</v>
      </c>
      <c r="DF131" s="23">
        <f t="shared" si="121"/>
        <v>0</v>
      </c>
      <c r="DG131" s="23">
        <f t="shared" si="122"/>
        <v>0</v>
      </c>
      <c r="DH131" s="23">
        <f t="shared" si="123"/>
        <v>0</v>
      </c>
      <c r="DI131" s="23">
        <f t="shared" si="124"/>
        <v>0</v>
      </c>
      <c r="DJ131" s="23">
        <f t="shared" si="125"/>
        <v>0</v>
      </c>
      <c r="DK131" s="23">
        <f t="shared" si="126"/>
        <v>0</v>
      </c>
      <c r="DL131" s="23">
        <f t="shared" si="127"/>
        <v>0</v>
      </c>
      <c r="DM131" s="23">
        <f t="shared" si="128"/>
        <v>0</v>
      </c>
      <c r="DN131" s="23">
        <f t="shared" si="129"/>
        <v>0</v>
      </c>
      <c r="DO131" s="23">
        <f t="shared" si="130"/>
        <v>0</v>
      </c>
      <c r="DP131" s="23">
        <f t="shared" si="131"/>
        <v>0</v>
      </c>
      <c r="DQ131" s="23">
        <f t="shared" si="132"/>
        <v>0</v>
      </c>
      <c r="DR131" s="23">
        <f t="shared" si="133"/>
        <v>0</v>
      </c>
      <c r="DS131" s="23">
        <f t="shared" si="134"/>
        <v>0</v>
      </c>
      <c r="DT131" s="23">
        <f t="shared" si="135"/>
        <v>0</v>
      </c>
      <c r="DU131" s="23">
        <f t="shared" si="136"/>
        <v>0</v>
      </c>
      <c r="DV131" s="476" t="s">
        <v>283</v>
      </c>
      <c r="DW131" s="2" t="str">
        <f t="shared" ref="DW131:DW147" si="228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3">
        <f t="shared" ref="C132:Y132" si="230">C52*C$2</f>
        <v>0</v>
      </c>
      <c r="D132" s="43">
        <f t="shared" si="230"/>
        <v>0</v>
      </c>
      <c r="E132" s="43">
        <f t="shared" si="230"/>
        <v>0</v>
      </c>
      <c r="F132" s="43">
        <f t="shared" si="230"/>
        <v>0</v>
      </c>
      <c r="G132" s="43">
        <f t="shared" si="230"/>
        <v>0</v>
      </c>
      <c r="H132" s="43">
        <f t="shared" si="230"/>
        <v>0</v>
      </c>
      <c r="I132" s="43">
        <f t="shared" si="230"/>
        <v>0</v>
      </c>
      <c r="J132" s="43">
        <f t="shared" si="230"/>
        <v>0</v>
      </c>
      <c r="K132" s="43">
        <f t="shared" si="230"/>
        <v>0</v>
      </c>
      <c r="L132" s="43">
        <f t="shared" si="230"/>
        <v>0</v>
      </c>
      <c r="M132" s="43">
        <f t="shared" si="230"/>
        <v>0</v>
      </c>
      <c r="N132" s="43">
        <f t="shared" si="230"/>
        <v>0</v>
      </c>
      <c r="O132" s="43">
        <f t="shared" si="230"/>
        <v>0</v>
      </c>
      <c r="P132" s="43">
        <f t="shared" si="230"/>
        <v>0</v>
      </c>
      <c r="Q132" s="43">
        <f t="shared" si="230"/>
        <v>0</v>
      </c>
      <c r="R132" s="43">
        <f t="shared" si="230"/>
        <v>0</v>
      </c>
      <c r="S132" s="43">
        <f t="shared" si="230"/>
        <v>0</v>
      </c>
      <c r="T132" s="43">
        <f t="shared" si="230"/>
        <v>0</v>
      </c>
      <c r="U132" s="43">
        <f t="shared" si="230"/>
        <v>0</v>
      </c>
      <c r="V132" s="43">
        <f t="shared" si="230"/>
        <v>0</v>
      </c>
      <c r="W132" s="43">
        <f t="shared" si="230"/>
        <v>0</v>
      </c>
      <c r="X132" s="43">
        <f t="shared" si="230"/>
        <v>0</v>
      </c>
      <c r="Y132" s="43">
        <f t="shared" si="230"/>
        <v>0</v>
      </c>
      <c r="Z132" s="480"/>
      <c r="AA132" t="str">
        <f t="shared" si="147"/>
        <v>ACT Last 10</v>
      </c>
      <c r="AB132" s="43">
        <f t="shared" ref="AB132:AX132" si="231">AB50*AB$2</f>
        <v>0</v>
      </c>
      <c r="AC132" s="43">
        <f t="shared" si="231"/>
        <v>0</v>
      </c>
      <c r="AD132" s="43">
        <f t="shared" si="231"/>
        <v>0</v>
      </c>
      <c r="AE132" s="43">
        <f t="shared" si="231"/>
        <v>0</v>
      </c>
      <c r="AF132" s="43">
        <f t="shared" si="231"/>
        <v>0</v>
      </c>
      <c r="AG132" s="43">
        <f t="shared" si="231"/>
        <v>0</v>
      </c>
      <c r="AH132" s="43">
        <f t="shared" si="231"/>
        <v>0</v>
      </c>
      <c r="AI132" s="43">
        <f t="shared" si="231"/>
        <v>0</v>
      </c>
      <c r="AJ132" s="43">
        <f t="shared" si="231"/>
        <v>0</v>
      </c>
      <c r="AK132" s="43">
        <f t="shared" si="231"/>
        <v>0</v>
      </c>
      <c r="AL132" s="43">
        <f t="shared" si="231"/>
        <v>0</v>
      </c>
      <c r="AM132" s="43">
        <f t="shared" si="231"/>
        <v>0</v>
      </c>
      <c r="AN132" s="43">
        <f t="shared" si="231"/>
        <v>0</v>
      </c>
      <c r="AO132" s="43">
        <f t="shared" si="231"/>
        <v>0</v>
      </c>
      <c r="AP132" s="43">
        <f t="shared" si="231"/>
        <v>0</v>
      </c>
      <c r="AQ132" s="43">
        <f t="shared" si="231"/>
        <v>0</v>
      </c>
      <c r="AR132" s="43">
        <f t="shared" si="231"/>
        <v>0</v>
      </c>
      <c r="AS132" s="43">
        <f t="shared" si="231"/>
        <v>0</v>
      </c>
      <c r="AT132" s="43">
        <f t="shared" si="231"/>
        <v>0</v>
      </c>
      <c r="AU132" s="43">
        <f t="shared" si="231"/>
        <v>0</v>
      </c>
      <c r="AV132" s="43">
        <f t="shared" si="231"/>
        <v>0</v>
      </c>
      <c r="AW132" s="43">
        <f t="shared" si="231"/>
        <v>0</v>
      </c>
      <c r="AX132" s="43">
        <f t="shared" si="231"/>
        <v>0</v>
      </c>
      <c r="AY132" s="476"/>
      <c r="AZ132" t="str">
        <f t="shared" si="111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76"/>
      <c r="BY132" t="str">
        <f t="shared" si="112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76"/>
      <c r="CX132" t="str">
        <f t="shared" si="113"/>
        <v>Mean / Med / Mode / Range</v>
      </c>
      <c r="CY132" s="23">
        <f t="shared" si="114"/>
        <v>0</v>
      </c>
      <c r="CZ132" s="23">
        <f t="shared" si="115"/>
        <v>0</v>
      </c>
      <c r="DA132" s="23">
        <f t="shared" si="116"/>
        <v>0</v>
      </c>
      <c r="DB132" s="23">
        <f t="shared" si="117"/>
        <v>0</v>
      </c>
      <c r="DC132" s="23">
        <f t="shared" si="118"/>
        <v>0</v>
      </c>
      <c r="DD132" s="23">
        <f t="shared" si="119"/>
        <v>0</v>
      </c>
      <c r="DE132" s="23">
        <f t="shared" si="120"/>
        <v>0</v>
      </c>
      <c r="DF132" s="23">
        <f t="shared" si="121"/>
        <v>0</v>
      </c>
      <c r="DG132" s="23">
        <f t="shared" si="122"/>
        <v>0</v>
      </c>
      <c r="DH132" s="23">
        <f t="shared" si="123"/>
        <v>0</v>
      </c>
      <c r="DI132" s="23">
        <f t="shared" si="124"/>
        <v>0</v>
      </c>
      <c r="DJ132" s="23">
        <f t="shared" si="125"/>
        <v>0</v>
      </c>
      <c r="DK132" s="23">
        <f t="shared" si="126"/>
        <v>0</v>
      </c>
      <c r="DL132" s="23">
        <f t="shared" si="127"/>
        <v>0</v>
      </c>
      <c r="DM132" s="23">
        <f t="shared" si="128"/>
        <v>0</v>
      </c>
      <c r="DN132" s="23">
        <f t="shared" si="129"/>
        <v>0</v>
      </c>
      <c r="DO132" s="23">
        <f t="shared" si="130"/>
        <v>0</v>
      </c>
      <c r="DP132" s="23">
        <f t="shared" si="131"/>
        <v>0</v>
      </c>
      <c r="DQ132" s="23">
        <f t="shared" si="132"/>
        <v>0</v>
      </c>
      <c r="DR132" s="23">
        <f t="shared" si="133"/>
        <v>0</v>
      </c>
      <c r="DS132" s="23">
        <f t="shared" si="134"/>
        <v>0</v>
      </c>
      <c r="DT132" s="23">
        <f t="shared" si="135"/>
        <v>0</v>
      </c>
      <c r="DU132" s="23">
        <f t="shared" si="136"/>
        <v>0</v>
      </c>
      <c r="DV132" s="476"/>
      <c r="DW132" s="2" t="str">
        <f t="shared" si="228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3">
        <f t="shared" ref="C133:Y133" si="232">C53*C$2</f>
        <v>0</v>
      </c>
      <c r="D133" s="43">
        <f t="shared" si="232"/>
        <v>0</v>
      </c>
      <c r="E133" s="43">
        <f t="shared" si="232"/>
        <v>0</v>
      </c>
      <c r="F133" s="43">
        <f t="shared" si="232"/>
        <v>0</v>
      </c>
      <c r="G133" s="43">
        <f t="shared" si="232"/>
        <v>0</v>
      </c>
      <c r="H133" s="43">
        <f t="shared" si="232"/>
        <v>0</v>
      </c>
      <c r="I133" s="43">
        <f t="shared" si="232"/>
        <v>0</v>
      </c>
      <c r="J133" s="43">
        <f t="shared" si="232"/>
        <v>0</v>
      </c>
      <c r="K133" s="43">
        <f t="shared" si="232"/>
        <v>0</v>
      </c>
      <c r="L133" s="43">
        <f t="shared" si="232"/>
        <v>0</v>
      </c>
      <c r="M133" s="43">
        <f t="shared" si="232"/>
        <v>0</v>
      </c>
      <c r="N133" s="43">
        <f t="shared" si="232"/>
        <v>0</v>
      </c>
      <c r="O133" s="43">
        <f t="shared" si="232"/>
        <v>0</v>
      </c>
      <c r="P133" s="43">
        <f t="shared" si="232"/>
        <v>0</v>
      </c>
      <c r="Q133" s="43">
        <f t="shared" si="232"/>
        <v>0</v>
      </c>
      <c r="R133" s="43">
        <f t="shared" si="232"/>
        <v>0</v>
      </c>
      <c r="S133" s="43">
        <f t="shared" si="232"/>
        <v>0</v>
      </c>
      <c r="T133" s="43">
        <f t="shared" si="232"/>
        <v>0</v>
      </c>
      <c r="U133" s="43">
        <f t="shared" si="232"/>
        <v>0</v>
      </c>
      <c r="V133" s="43">
        <f t="shared" si="232"/>
        <v>0</v>
      </c>
      <c r="W133" s="43">
        <f t="shared" si="232"/>
        <v>0</v>
      </c>
      <c r="X133" s="43">
        <f t="shared" si="232"/>
        <v>0</v>
      </c>
      <c r="Y133" s="43">
        <f t="shared" si="232"/>
        <v>0</v>
      </c>
      <c r="Z133" s="480"/>
      <c r="AA133" t="str">
        <f t="shared" si="147"/>
        <v>ACT Rest</v>
      </c>
      <c r="AB133" s="43">
        <f t="shared" ref="AB133:AX133" si="233">AB51*AB$2</f>
        <v>0</v>
      </c>
      <c r="AC133" s="43">
        <f t="shared" si="233"/>
        <v>0</v>
      </c>
      <c r="AD133" s="43">
        <f t="shared" si="233"/>
        <v>0</v>
      </c>
      <c r="AE133" s="43">
        <f t="shared" si="233"/>
        <v>0</v>
      </c>
      <c r="AF133" s="43">
        <f t="shared" si="233"/>
        <v>0</v>
      </c>
      <c r="AG133" s="43">
        <f t="shared" si="233"/>
        <v>0</v>
      </c>
      <c r="AH133" s="43">
        <f t="shared" si="233"/>
        <v>0</v>
      </c>
      <c r="AI133" s="43">
        <f t="shared" si="233"/>
        <v>0</v>
      </c>
      <c r="AJ133" s="43">
        <f t="shared" si="233"/>
        <v>0</v>
      </c>
      <c r="AK133" s="43">
        <f t="shared" si="233"/>
        <v>0</v>
      </c>
      <c r="AL133" s="43">
        <f t="shared" si="233"/>
        <v>0</v>
      </c>
      <c r="AM133" s="43">
        <f t="shared" si="233"/>
        <v>0</v>
      </c>
      <c r="AN133" s="43">
        <f t="shared" si="233"/>
        <v>0</v>
      </c>
      <c r="AO133" s="43">
        <f t="shared" si="233"/>
        <v>0</v>
      </c>
      <c r="AP133" s="43">
        <f t="shared" si="233"/>
        <v>0</v>
      </c>
      <c r="AQ133" s="43">
        <f t="shared" si="233"/>
        <v>0</v>
      </c>
      <c r="AR133" s="43">
        <f t="shared" si="233"/>
        <v>0</v>
      </c>
      <c r="AS133" s="43">
        <f t="shared" si="233"/>
        <v>0</v>
      </c>
      <c r="AT133" s="43">
        <f t="shared" si="233"/>
        <v>0</v>
      </c>
      <c r="AU133" s="43">
        <f t="shared" si="233"/>
        <v>0</v>
      </c>
      <c r="AV133" s="43">
        <f t="shared" si="233"/>
        <v>0</v>
      </c>
      <c r="AW133" s="43">
        <f t="shared" si="233"/>
        <v>0</v>
      </c>
      <c r="AX133" s="43">
        <f t="shared" si="233"/>
        <v>0</v>
      </c>
      <c r="AY133" s="476"/>
      <c r="AZ133" t="str">
        <f t="shared" si="111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76"/>
      <c r="BY133" t="str">
        <f t="shared" si="112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76"/>
      <c r="CX133" t="str">
        <f t="shared" si="113"/>
        <v>Probability</v>
      </c>
      <c r="CY133" s="23">
        <f t="shared" si="114"/>
        <v>0</v>
      </c>
      <c r="CZ133" s="23">
        <f t="shared" si="115"/>
        <v>0</v>
      </c>
      <c r="DA133" s="23">
        <f t="shared" si="116"/>
        <v>0</v>
      </c>
      <c r="DB133" s="23">
        <f t="shared" si="117"/>
        <v>0</v>
      </c>
      <c r="DC133" s="23">
        <f t="shared" si="118"/>
        <v>0</v>
      </c>
      <c r="DD133" s="23">
        <f t="shared" si="119"/>
        <v>0</v>
      </c>
      <c r="DE133" s="23">
        <f t="shared" si="120"/>
        <v>0</v>
      </c>
      <c r="DF133" s="23">
        <f t="shared" si="121"/>
        <v>0</v>
      </c>
      <c r="DG133" s="23">
        <f t="shared" si="122"/>
        <v>0</v>
      </c>
      <c r="DH133" s="23">
        <f t="shared" si="123"/>
        <v>0</v>
      </c>
      <c r="DI133" s="23">
        <f t="shared" si="124"/>
        <v>0</v>
      </c>
      <c r="DJ133" s="23">
        <f t="shared" si="125"/>
        <v>0</v>
      </c>
      <c r="DK133" s="23">
        <f t="shared" si="126"/>
        <v>0</v>
      </c>
      <c r="DL133" s="23">
        <f t="shared" si="127"/>
        <v>0</v>
      </c>
      <c r="DM133" s="23">
        <f t="shared" si="128"/>
        <v>0</v>
      </c>
      <c r="DN133" s="23">
        <f t="shared" si="129"/>
        <v>0</v>
      </c>
      <c r="DO133" s="23">
        <f t="shared" si="130"/>
        <v>0</v>
      </c>
      <c r="DP133" s="23">
        <f t="shared" si="131"/>
        <v>0</v>
      </c>
      <c r="DQ133" s="23">
        <f t="shared" si="132"/>
        <v>0</v>
      </c>
      <c r="DR133" s="23">
        <f t="shared" si="133"/>
        <v>0</v>
      </c>
      <c r="DS133" s="23">
        <f t="shared" si="134"/>
        <v>0</v>
      </c>
      <c r="DT133" s="23">
        <f t="shared" si="135"/>
        <v>0</v>
      </c>
      <c r="DU133" s="23">
        <f t="shared" si="136"/>
        <v>0</v>
      </c>
      <c r="DV133" s="476"/>
      <c r="DW133" s="2" t="str">
        <f t="shared" si="228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3">
        <f t="shared" ref="C134:Y134" si="234">C54*C$2</f>
        <v>0</v>
      </c>
      <c r="D134" s="43">
        <f t="shared" si="234"/>
        <v>0</v>
      </c>
      <c r="E134" s="43">
        <f t="shared" si="234"/>
        <v>0</v>
      </c>
      <c r="F134" s="43">
        <f t="shared" si="234"/>
        <v>0</v>
      </c>
      <c r="G134" s="43">
        <f t="shared" si="234"/>
        <v>0</v>
      </c>
      <c r="H134" s="43">
        <f t="shared" si="234"/>
        <v>0</v>
      </c>
      <c r="I134" s="43">
        <f t="shared" si="234"/>
        <v>0</v>
      </c>
      <c r="J134" s="43">
        <f t="shared" si="234"/>
        <v>0</v>
      </c>
      <c r="K134" s="43">
        <f t="shared" si="234"/>
        <v>0</v>
      </c>
      <c r="L134" s="43">
        <f t="shared" si="234"/>
        <v>0</v>
      </c>
      <c r="M134" s="43">
        <f t="shared" si="234"/>
        <v>0</v>
      </c>
      <c r="N134" s="43">
        <f t="shared" si="234"/>
        <v>0</v>
      </c>
      <c r="O134" s="43">
        <f t="shared" si="234"/>
        <v>0</v>
      </c>
      <c r="P134" s="43">
        <f t="shared" si="234"/>
        <v>0</v>
      </c>
      <c r="Q134" s="43">
        <f t="shared" si="234"/>
        <v>0</v>
      </c>
      <c r="R134" s="43">
        <f t="shared" si="234"/>
        <v>0</v>
      </c>
      <c r="S134" s="43">
        <f t="shared" si="234"/>
        <v>0</v>
      </c>
      <c r="T134" s="43">
        <f t="shared" si="234"/>
        <v>0</v>
      </c>
      <c r="U134" s="43">
        <f t="shared" si="234"/>
        <v>0</v>
      </c>
      <c r="V134" s="43">
        <f t="shared" si="234"/>
        <v>0</v>
      </c>
      <c r="W134" s="43">
        <f t="shared" si="234"/>
        <v>0</v>
      </c>
      <c r="X134" s="43">
        <f t="shared" si="234"/>
        <v>0</v>
      </c>
      <c r="Y134" s="43">
        <f t="shared" si="234"/>
        <v>0</v>
      </c>
      <c r="Z134" s="480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76"/>
      <c r="AZ134" t="str">
        <f t="shared" si="111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76"/>
      <c r="BY134" t="str">
        <f t="shared" si="112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76"/>
      <c r="CX134" t="str">
        <f t="shared" si="113"/>
        <v>Permutations</v>
      </c>
      <c r="CY134" s="23">
        <f t="shared" si="114"/>
        <v>0</v>
      </c>
      <c r="CZ134" s="23">
        <f t="shared" si="115"/>
        <v>0</v>
      </c>
      <c r="DA134" s="23">
        <f t="shared" si="116"/>
        <v>0</v>
      </c>
      <c r="DB134" s="23">
        <f t="shared" si="117"/>
        <v>0</v>
      </c>
      <c r="DC134" s="23">
        <f t="shared" si="118"/>
        <v>0</v>
      </c>
      <c r="DD134" s="23">
        <f t="shared" si="119"/>
        <v>0</v>
      </c>
      <c r="DE134" s="23">
        <f t="shared" si="120"/>
        <v>0</v>
      </c>
      <c r="DF134" s="23">
        <f t="shared" si="121"/>
        <v>0</v>
      </c>
      <c r="DG134" s="23">
        <f t="shared" si="122"/>
        <v>0</v>
      </c>
      <c r="DH134" s="23">
        <f t="shared" si="123"/>
        <v>0</v>
      </c>
      <c r="DI134" s="23">
        <f t="shared" si="124"/>
        <v>0</v>
      </c>
      <c r="DJ134" s="23">
        <f t="shared" si="125"/>
        <v>0</v>
      </c>
      <c r="DK134" s="23">
        <f t="shared" si="126"/>
        <v>0</v>
      </c>
      <c r="DL134" s="23">
        <f t="shared" si="127"/>
        <v>0</v>
      </c>
      <c r="DM134" s="23">
        <f t="shared" si="128"/>
        <v>0</v>
      </c>
      <c r="DN134" s="23">
        <f t="shared" si="129"/>
        <v>0</v>
      </c>
      <c r="DO134" s="23">
        <f t="shared" si="130"/>
        <v>0</v>
      </c>
      <c r="DP134" s="23">
        <f t="shared" si="131"/>
        <v>0</v>
      </c>
      <c r="DQ134" s="23">
        <f t="shared" si="132"/>
        <v>0</v>
      </c>
      <c r="DR134" s="23">
        <f t="shared" si="133"/>
        <v>0</v>
      </c>
      <c r="DS134" s="23">
        <f t="shared" si="134"/>
        <v>0</v>
      </c>
      <c r="DT134" s="23">
        <f t="shared" si="135"/>
        <v>0</v>
      </c>
      <c r="DU134" s="23">
        <f t="shared" si="136"/>
        <v>0</v>
      </c>
      <c r="DV134" s="476"/>
      <c r="DW134" s="2" t="str">
        <f t="shared" si="228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3">
        <f t="shared" ref="C135:Y135" si="235">C55*C$2</f>
        <v>0</v>
      </c>
      <c r="D135" s="43">
        <f t="shared" si="235"/>
        <v>0</v>
      </c>
      <c r="E135" s="43">
        <f t="shared" si="235"/>
        <v>0</v>
      </c>
      <c r="F135" s="43">
        <f t="shared" si="235"/>
        <v>0</v>
      </c>
      <c r="G135" s="43">
        <f t="shared" si="235"/>
        <v>0</v>
      </c>
      <c r="H135" s="43">
        <f t="shared" si="235"/>
        <v>0</v>
      </c>
      <c r="I135" s="43">
        <f t="shared" si="235"/>
        <v>0</v>
      </c>
      <c r="J135" s="43">
        <f t="shared" si="235"/>
        <v>0</v>
      </c>
      <c r="K135" s="43">
        <f t="shared" si="235"/>
        <v>0</v>
      </c>
      <c r="L135" s="43">
        <f t="shared" si="235"/>
        <v>0</v>
      </c>
      <c r="M135" s="43">
        <f t="shared" si="235"/>
        <v>0</v>
      </c>
      <c r="N135" s="43">
        <f t="shared" si="235"/>
        <v>0</v>
      </c>
      <c r="O135" s="43">
        <f t="shared" si="235"/>
        <v>0</v>
      </c>
      <c r="P135" s="43">
        <f t="shared" si="235"/>
        <v>0</v>
      </c>
      <c r="Q135" s="43">
        <f t="shared" si="235"/>
        <v>0</v>
      </c>
      <c r="R135" s="43">
        <f t="shared" si="235"/>
        <v>0</v>
      </c>
      <c r="S135" s="43">
        <f t="shared" si="235"/>
        <v>0</v>
      </c>
      <c r="T135" s="43">
        <f t="shared" si="235"/>
        <v>0</v>
      </c>
      <c r="U135" s="43">
        <f t="shared" si="235"/>
        <v>0</v>
      </c>
      <c r="V135" s="43">
        <f t="shared" si="235"/>
        <v>0</v>
      </c>
      <c r="W135" s="43">
        <f t="shared" si="235"/>
        <v>0</v>
      </c>
      <c r="X135" s="43">
        <f t="shared" si="235"/>
        <v>0</v>
      </c>
      <c r="Y135" s="43">
        <f t="shared" si="235"/>
        <v>0</v>
      </c>
      <c r="Z135" s="480"/>
      <c r="AA135" t="str">
        <f t="shared" ref="AA135:AA172" si="236">AA12</f>
        <v>Grammar</v>
      </c>
      <c r="AB135" s="43">
        <f t="shared" ref="AB135:AX135" si="237">AB53*AB$2</f>
        <v>0</v>
      </c>
      <c r="AC135" s="43">
        <f t="shared" si="237"/>
        <v>0</v>
      </c>
      <c r="AD135" s="43">
        <f t="shared" si="237"/>
        <v>0</v>
      </c>
      <c r="AE135" s="43">
        <f t="shared" si="237"/>
        <v>0</v>
      </c>
      <c r="AF135" s="43">
        <f t="shared" si="237"/>
        <v>0</v>
      </c>
      <c r="AG135" s="43">
        <f t="shared" si="237"/>
        <v>0</v>
      </c>
      <c r="AH135" s="43">
        <f t="shared" si="237"/>
        <v>0</v>
      </c>
      <c r="AI135" s="43">
        <f t="shared" si="237"/>
        <v>0</v>
      </c>
      <c r="AJ135" s="43">
        <f t="shared" si="237"/>
        <v>0</v>
      </c>
      <c r="AK135" s="43">
        <f t="shared" si="237"/>
        <v>0</v>
      </c>
      <c r="AL135" s="43">
        <f t="shared" si="237"/>
        <v>0</v>
      </c>
      <c r="AM135" s="43">
        <f t="shared" si="237"/>
        <v>0</v>
      </c>
      <c r="AN135" s="43">
        <f t="shared" si="237"/>
        <v>0</v>
      </c>
      <c r="AO135" s="43">
        <f t="shared" si="237"/>
        <v>0</v>
      </c>
      <c r="AP135" s="43">
        <f t="shared" si="237"/>
        <v>0</v>
      </c>
      <c r="AQ135" s="43">
        <f t="shared" si="237"/>
        <v>0</v>
      </c>
      <c r="AR135" s="43">
        <f t="shared" si="237"/>
        <v>0</v>
      </c>
      <c r="AS135" s="43">
        <f t="shared" si="237"/>
        <v>0</v>
      </c>
      <c r="AT135" s="43">
        <f t="shared" si="237"/>
        <v>0</v>
      </c>
      <c r="AU135" s="43">
        <f t="shared" si="237"/>
        <v>0</v>
      </c>
      <c r="AV135" s="43">
        <f t="shared" si="237"/>
        <v>0</v>
      </c>
      <c r="AW135" s="43">
        <f t="shared" si="237"/>
        <v>0</v>
      </c>
      <c r="AX135" s="43">
        <f t="shared" si="237"/>
        <v>0</v>
      </c>
      <c r="AY135" s="476"/>
      <c r="AZ135" t="str">
        <f t="shared" si="111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76"/>
      <c r="BY135" t="str">
        <f t="shared" si="112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76"/>
      <c r="CX135" t="str">
        <f t="shared" si="113"/>
        <v>Logic</v>
      </c>
      <c r="CY135" s="23">
        <f t="shared" si="114"/>
        <v>0</v>
      </c>
      <c r="CZ135" s="23">
        <f t="shared" si="115"/>
        <v>0</v>
      </c>
      <c r="DA135" s="23">
        <f t="shared" si="116"/>
        <v>0</v>
      </c>
      <c r="DB135" s="23">
        <f t="shared" si="117"/>
        <v>0</v>
      </c>
      <c r="DC135" s="23">
        <f t="shared" si="118"/>
        <v>0</v>
      </c>
      <c r="DD135" s="23">
        <f t="shared" si="119"/>
        <v>0</v>
      </c>
      <c r="DE135" s="23">
        <f t="shared" si="120"/>
        <v>0</v>
      </c>
      <c r="DF135" s="23">
        <f t="shared" si="121"/>
        <v>0</v>
      </c>
      <c r="DG135" s="23">
        <f t="shared" si="122"/>
        <v>0</v>
      </c>
      <c r="DH135" s="23">
        <f t="shared" si="123"/>
        <v>0</v>
      </c>
      <c r="DI135" s="23">
        <f t="shared" si="124"/>
        <v>0</v>
      </c>
      <c r="DJ135" s="23">
        <f t="shared" si="125"/>
        <v>0</v>
      </c>
      <c r="DK135" s="23">
        <f t="shared" si="126"/>
        <v>0</v>
      </c>
      <c r="DL135" s="23">
        <f t="shared" si="127"/>
        <v>0</v>
      </c>
      <c r="DM135" s="23">
        <f t="shared" si="128"/>
        <v>0</v>
      </c>
      <c r="DN135" s="23">
        <f t="shared" si="129"/>
        <v>0</v>
      </c>
      <c r="DO135" s="23">
        <f t="shared" si="130"/>
        <v>0</v>
      </c>
      <c r="DP135" s="23">
        <f t="shared" si="131"/>
        <v>0</v>
      </c>
      <c r="DQ135" s="23">
        <f t="shared" si="132"/>
        <v>0</v>
      </c>
      <c r="DR135" s="23">
        <f t="shared" si="133"/>
        <v>0</v>
      </c>
      <c r="DS135" s="23">
        <f t="shared" si="134"/>
        <v>0</v>
      </c>
      <c r="DT135" s="23">
        <f t="shared" si="135"/>
        <v>0</v>
      </c>
      <c r="DU135" s="23">
        <f t="shared" si="136"/>
        <v>0</v>
      </c>
      <c r="DV135" s="476"/>
      <c r="DW135" s="2" t="str">
        <f t="shared" si="228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3">
        <f t="shared" ref="C136:Y136" si="238">C56*C$2</f>
        <v>0</v>
      </c>
      <c r="D136" s="43">
        <f t="shared" si="238"/>
        <v>0</v>
      </c>
      <c r="E136" s="43">
        <f t="shared" si="238"/>
        <v>0</v>
      </c>
      <c r="F136" s="43">
        <f t="shared" si="238"/>
        <v>0</v>
      </c>
      <c r="G136" s="43">
        <f t="shared" si="238"/>
        <v>0</v>
      </c>
      <c r="H136" s="43">
        <f t="shared" si="238"/>
        <v>0</v>
      </c>
      <c r="I136" s="43">
        <f t="shared" si="238"/>
        <v>0</v>
      </c>
      <c r="J136" s="43">
        <f t="shared" si="238"/>
        <v>0</v>
      </c>
      <c r="K136" s="43">
        <f t="shared" si="238"/>
        <v>0</v>
      </c>
      <c r="L136" s="43">
        <f t="shared" si="238"/>
        <v>0</v>
      </c>
      <c r="M136" s="43">
        <f t="shared" si="238"/>
        <v>0</v>
      </c>
      <c r="N136" s="43">
        <f t="shared" si="238"/>
        <v>0</v>
      </c>
      <c r="O136" s="43">
        <f t="shared" si="238"/>
        <v>0</v>
      </c>
      <c r="P136" s="43">
        <f t="shared" si="238"/>
        <v>0</v>
      </c>
      <c r="Q136" s="43">
        <f t="shared" si="238"/>
        <v>0</v>
      </c>
      <c r="R136" s="43">
        <f t="shared" si="238"/>
        <v>0</v>
      </c>
      <c r="S136" s="43">
        <f t="shared" si="238"/>
        <v>0</v>
      </c>
      <c r="T136" s="43">
        <f t="shared" si="238"/>
        <v>0</v>
      </c>
      <c r="U136" s="43">
        <f t="shared" si="238"/>
        <v>0</v>
      </c>
      <c r="V136" s="43">
        <f t="shared" si="238"/>
        <v>0</v>
      </c>
      <c r="W136" s="43">
        <f t="shared" si="238"/>
        <v>0</v>
      </c>
      <c r="X136" s="43">
        <f t="shared" si="238"/>
        <v>0</v>
      </c>
      <c r="Y136" s="43">
        <f t="shared" si="238"/>
        <v>0</v>
      </c>
      <c r="Z136" s="480"/>
      <c r="AA136" t="str">
        <f t="shared" si="236"/>
        <v>Choosing the Modifier</v>
      </c>
      <c r="AB136" s="43">
        <f t="shared" ref="AB136:AX136" si="239">AB54*AB$2</f>
        <v>0</v>
      </c>
      <c r="AC136" s="43">
        <f t="shared" si="239"/>
        <v>0</v>
      </c>
      <c r="AD136" s="43">
        <f t="shared" si="239"/>
        <v>0</v>
      </c>
      <c r="AE136" s="43">
        <f t="shared" si="239"/>
        <v>0</v>
      </c>
      <c r="AF136" s="43">
        <f t="shared" si="239"/>
        <v>0</v>
      </c>
      <c r="AG136" s="43">
        <f t="shared" si="239"/>
        <v>0</v>
      </c>
      <c r="AH136" s="43">
        <f t="shared" si="239"/>
        <v>0</v>
      </c>
      <c r="AI136" s="43">
        <f t="shared" si="239"/>
        <v>0</v>
      </c>
      <c r="AJ136" s="43">
        <f t="shared" si="239"/>
        <v>0</v>
      </c>
      <c r="AK136" s="43">
        <f t="shared" si="239"/>
        <v>0</v>
      </c>
      <c r="AL136" s="43">
        <f t="shared" si="239"/>
        <v>0</v>
      </c>
      <c r="AM136" s="43">
        <f t="shared" si="239"/>
        <v>0</v>
      </c>
      <c r="AN136" s="43">
        <f t="shared" si="239"/>
        <v>0</v>
      </c>
      <c r="AO136" s="43">
        <f t="shared" si="239"/>
        <v>0</v>
      </c>
      <c r="AP136" s="43">
        <f t="shared" si="239"/>
        <v>0</v>
      </c>
      <c r="AQ136" s="43">
        <f t="shared" si="239"/>
        <v>0</v>
      </c>
      <c r="AR136" s="43">
        <f t="shared" si="239"/>
        <v>0</v>
      </c>
      <c r="AS136" s="43">
        <f t="shared" si="239"/>
        <v>0</v>
      </c>
      <c r="AT136" s="43">
        <f t="shared" si="239"/>
        <v>0</v>
      </c>
      <c r="AU136" s="43">
        <f t="shared" si="239"/>
        <v>0</v>
      </c>
      <c r="AV136" s="43">
        <f t="shared" si="239"/>
        <v>0</v>
      </c>
      <c r="AW136" s="43">
        <f t="shared" si="239"/>
        <v>0</v>
      </c>
      <c r="AX136" s="43">
        <f t="shared" si="239"/>
        <v>0</v>
      </c>
      <c r="AY136" s="476"/>
      <c r="AZ136" t="str">
        <f t="shared" si="111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76"/>
      <c r="BY136" t="str">
        <f t="shared" si="112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76"/>
      <c r="CX136" t="str">
        <f t="shared" si="113"/>
        <v>Fractions</v>
      </c>
      <c r="CY136" s="23">
        <f t="shared" si="114"/>
        <v>0</v>
      </c>
      <c r="CZ136" s="23">
        <f t="shared" si="115"/>
        <v>0</v>
      </c>
      <c r="DA136" s="23">
        <f t="shared" si="116"/>
        <v>0</v>
      </c>
      <c r="DB136" s="23">
        <f t="shared" si="117"/>
        <v>0</v>
      </c>
      <c r="DC136" s="23">
        <f t="shared" si="118"/>
        <v>0</v>
      </c>
      <c r="DD136" s="23">
        <f t="shared" si="119"/>
        <v>0</v>
      </c>
      <c r="DE136" s="23">
        <f t="shared" si="120"/>
        <v>0</v>
      </c>
      <c r="DF136" s="23">
        <f t="shared" si="121"/>
        <v>0</v>
      </c>
      <c r="DG136" s="23">
        <f t="shared" si="122"/>
        <v>0</v>
      </c>
      <c r="DH136" s="23">
        <f t="shared" si="123"/>
        <v>0</v>
      </c>
      <c r="DI136" s="23">
        <f t="shared" si="124"/>
        <v>0</v>
      </c>
      <c r="DJ136" s="23">
        <f t="shared" si="125"/>
        <v>0</v>
      </c>
      <c r="DK136" s="23">
        <f t="shared" si="126"/>
        <v>0</v>
      </c>
      <c r="DL136" s="23">
        <f t="shared" si="127"/>
        <v>0</v>
      </c>
      <c r="DM136" s="23">
        <f t="shared" si="128"/>
        <v>0</v>
      </c>
      <c r="DN136" s="23">
        <f t="shared" si="129"/>
        <v>0</v>
      </c>
      <c r="DO136" s="23">
        <f t="shared" si="130"/>
        <v>0</v>
      </c>
      <c r="DP136" s="23">
        <f t="shared" si="131"/>
        <v>0</v>
      </c>
      <c r="DQ136" s="23">
        <f t="shared" si="132"/>
        <v>0</v>
      </c>
      <c r="DR136" s="23">
        <f t="shared" si="133"/>
        <v>0</v>
      </c>
      <c r="DS136" s="23">
        <f t="shared" si="134"/>
        <v>0</v>
      </c>
      <c r="DT136" s="23">
        <f t="shared" si="135"/>
        <v>0</v>
      </c>
      <c r="DU136" s="23">
        <f t="shared" si="136"/>
        <v>0</v>
      </c>
      <c r="DV136" s="476"/>
      <c r="DW136" s="2" t="str">
        <f t="shared" si="228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B137" t="str">
        <f t="shared" si="229"/>
        <v>ACT Passage 1</v>
      </c>
      <c r="C137" s="43">
        <f t="shared" ref="C137:Y137" si="240">C57*C$2</f>
        <v>0</v>
      </c>
      <c r="D137" s="43">
        <f t="shared" si="240"/>
        <v>0</v>
      </c>
      <c r="E137" s="43">
        <f t="shared" si="240"/>
        <v>0</v>
      </c>
      <c r="F137" s="43">
        <f t="shared" si="240"/>
        <v>0</v>
      </c>
      <c r="G137" s="43">
        <f t="shared" si="240"/>
        <v>0</v>
      </c>
      <c r="H137" s="43">
        <f t="shared" si="240"/>
        <v>0</v>
      </c>
      <c r="I137" s="43">
        <f t="shared" si="240"/>
        <v>0</v>
      </c>
      <c r="J137" s="43">
        <f t="shared" si="240"/>
        <v>0</v>
      </c>
      <c r="K137" s="43">
        <f t="shared" si="240"/>
        <v>0</v>
      </c>
      <c r="L137" s="43">
        <f t="shared" si="240"/>
        <v>0</v>
      </c>
      <c r="M137" s="43">
        <f t="shared" si="240"/>
        <v>0</v>
      </c>
      <c r="N137" s="43">
        <f t="shared" si="240"/>
        <v>0</v>
      </c>
      <c r="O137" s="43">
        <f t="shared" si="240"/>
        <v>0</v>
      </c>
      <c r="P137" s="43">
        <f t="shared" si="240"/>
        <v>0</v>
      </c>
      <c r="Q137" s="43">
        <f t="shared" si="240"/>
        <v>0</v>
      </c>
      <c r="R137" s="43">
        <f t="shared" si="240"/>
        <v>0</v>
      </c>
      <c r="S137" s="43">
        <f t="shared" si="240"/>
        <v>0</v>
      </c>
      <c r="T137" s="43">
        <f t="shared" si="240"/>
        <v>0</v>
      </c>
      <c r="U137" s="43">
        <f t="shared" si="240"/>
        <v>0</v>
      </c>
      <c r="V137" s="43">
        <f t="shared" si="240"/>
        <v>0</v>
      </c>
      <c r="W137" s="43">
        <f t="shared" si="240"/>
        <v>0</v>
      </c>
      <c r="X137" s="43">
        <f t="shared" si="240"/>
        <v>0</v>
      </c>
      <c r="Y137" s="43">
        <f t="shared" si="240"/>
        <v>0</v>
      </c>
      <c r="Z137" s="113"/>
      <c r="AA137" t="str">
        <f t="shared" si="236"/>
        <v>Faulty Comparisons</v>
      </c>
      <c r="AB137" s="43">
        <f t="shared" ref="AB137:AX137" si="241">AB55*AB$2</f>
        <v>0</v>
      </c>
      <c r="AC137" s="43">
        <f t="shared" si="241"/>
        <v>0</v>
      </c>
      <c r="AD137" s="43">
        <f t="shared" si="241"/>
        <v>0</v>
      </c>
      <c r="AE137" s="43">
        <f t="shared" si="241"/>
        <v>0</v>
      </c>
      <c r="AF137" s="43">
        <f t="shared" si="241"/>
        <v>0</v>
      </c>
      <c r="AG137" s="43">
        <f t="shared" si="241"/>
        <v>0</v>
      </c>
      <c r="AH137" s="43">
        <f t="shared" si="241"/>
        <v>0</v>
      </c>
      <c r="AI137" s="43">
        <f t="shared" si="241"/>
        <v>0</v>
      </c>
      <c r="AJ137" s="43">
        <f t="shared" si="241"/>
        <v>0</v>
      </c>
      <c r="AK137" s="43">
        <f t="shared" si="241"/>
        <v>0</v>
      </c>
      <c r="AL137" s="43">
        <f t="shared" si="241"/>
        <v>0</v>
      </c>
      <c r="AM137" s="43">
        <f t="shared" si="241"/>
        <v>0</v>
      </c>
      <c r="AN137" s="43">
        <f t="shared" si="241"/>
        <v>0</v>
      </c>
      <c r="AO137" s="43">
        <f t="shared" si="241"/>
        <v>0</v>
      </c>
      <c r="AP137" s="43">
        <f t="shared" si="241"/>
        <v>0</v>
      </c>
      <c r="AQ137" s="43">
        <f t="shared" si="241"/>
        <v>0</v>
      </c>
      <c r="AR137" s="43">
        <f t="shared" si="241"/>
        <v>0</v>
      </c>
      <c r="AS137" s="43">
        <f t="shared" si="241"/>
        <v>0</v>
      </c>
      <c r="AT137" s="43">
        <f t="shared" si="241"/>
        <v>0</v>
      </c>
      <c r="AU137" s="43">
        <f t="shared" si="241"/>
        <v>0</v>
      </c>
      <c r="AV137" s="43">
        <f t="shared" si="241"/>
        <v>0</v>
      </c>
      <c r="AW137" s="43">
        <f t="shared" si="241"/>
        <v>0</v>
      </c>
      <c r="AX137" s="43">
        <f t="shared" si="241"/>
        <v>0</v>
      </c>
      <c r="AY137" s="476"/>
      <c r="AZ137" t="str">
        <f t="shared" si="111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76"/>
      <c r="BY137" t="str">
        <f t="shared" si="112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76"/>
      <c r="CX137" t="str">
        <f t="shared" si="113"/>
        <v>Percentages</v>
      </c>
      <c r="CY137" s="23">
        <f t="shared" si="114"/>
        <v>0</v>
      </c>
      <c r="CZ137" s="23">
        <f t="shared" si="115"/>
        <v>0</v>
      </c>
      <c r="DA137" s="23">
        <f t="shared" si="116"/>
        <v>0</v>
      </c>
      <c r="DB137" s="23">
        <f t="shared" si="117"/>
        <v>0</v>
      </c>
      <c r="DC137" s="23">
        <f t="shared" si="118"/>
        <v>0</v>
      </c>
      <c r="DD137" s="23">
        <f t="shared" si="119"/>
        <v>0</v>
      </c>
      <c r="DE137" s="23">
        <f t="shared" si="120"/>
        <v>0</v>
      </c>
      <c r="DF137" s="23">
        <f t="shared" si="121"/>
        <v>0</v>
      </c>
      <c r="DG137" s="23">
        <f t="shared" si="122"/>
        <v>0</v>
      </c>
      <c r="DH137" s="23">
        <f t="shared" si="123"/>
        <v>0</v>
      </c>
      <c r="DI137" s="23">
        <f t="shared" si="124"/>
        <v>0</v>
      </c>
      <c r="DJ137" s="23">
        <f t="shared" si="125"/>
        <v>0</v>
      </c>
      <c r="DK137" s="23">
        <f t="shared" si="126"/>
        <v>0</v>
      </c>
      <c r="DL137" s="23">
        <f t="shared" si="127"/>
        <v>0</v>
      </c>
      <c r="DM137" s="23">
        <f t="shared" si="128"/>
        <v>0</v>
      </c>
      <c r="DN137" s="23">
        <f t="shared" si="129"/>
        <v>0</v>
      </c>
      <c r="DO137" s="23">
        <f t="shared" si="130"/>
        <v>0</v>
      </c>
      <c r="DP137" s="23">
        <f t="shared" si="131"/>
        <v>0</v>
      </c>
      <c r="DQ137" s="23">
        <f t="shared" si="132"/>
        <v>0</v>
      </c>
      <c r="DR137" s="23">
        <f t="shared" si="133"/>
        <v>0</v>
      </c>
      <c r="DS137" s="23">
        <f t="shared" si="134"/>
        <v>0</v>
      </c>
      <c r="DT137" s="23">
        <f t="shared" si="135"/>
        <v>0</v>
      </c>
      <c r="DU137" s="23">
        <f t="shared" si="136"/>
        <v>0</v>
      </c>
      <c r="DV137" s="476"/>
      <c r="DW137" s="2" t="str">
        <f t="shared" si="228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si="229"/>
        <v>ACT Passage 2</v>
      </c>
      <c r="C138" s="43">
        <f t="shared" ref="C138:Y138" si="242">C58*C$2</f>
        <v>0</v>
      </c>
      <c r="D138" s="43">
        <f t="shared" si="242"/>
        <v>0</v>
      </c>
      <c r="E138" s="43">
        <f t="shared" si="242"/>
        <v>0</v>
      </c>
      <c r="F138" s="43">
        <f t="shared" si="242"/>
        <v>0</v>
      </c>
      <c r="G138" s="43">
        <f t="shared" si="242"/>
        <v>0</v>
      </c>
      <c r="H138" s="43">
        <f t="shared" si="242"/>
        <v>0</v>
      </c>
      <c r="I138" s="43">
        <f t="shared" si="242"/>
        <v>0</v>
      </c>
      <c r="J138" s="43">
        <f t="shared" si="242"/>
        <v>0</v>
      </c>
      <c r="K138" s="43">
        <f t="shared" si="242"/>
        <v>0</v>
      </c>
      <c r="L138" s="43">
        <f t="shared" si="242"/>
        <v>0</v>
      </c>
      <c r="M138" s="43">
        <f t="shared" si="242"/>
        <v>0</v>
      </c>
      <c r="N138" s="43">
        <f t="shared" si="242"/>
        <v>0</v>
      </c>
      <c r="O138" s="43">
        <f t="shared" si="242"/>
        <v>0</v>
      </c>
      <c r="P138" s="43">
        <f t="shared" si="242"/>
        <v>0</v>
      </c>
      <c r="Q138" s="43">
        <f t="shared" si="242"/>
        <v>0</v>
      </c>
      <c r="R138" s="43">
        <f t="shared" si="242"/>
        <v>0</v>
      </c>
      <c r="S138" s="43">
        <f t="shared" si="242"/>
        <v>0</v>
      </c>
      <c r="T138" s="43">
        <f t="shared" si="242"/>
        <v>0</v>
      </c>
      <c r="U138" s="43">
        <f t="shared" si="242"/>
        <v>0</v>
      </c>
      <c r="V138" s="43">
        <f t="shared" si="242"/>
        <v>0</v>
      </c>
      <c r="W138" s="43">
        <f t="shared" si="242"/>
        <v>0</v>
      </c>
      <c r="X138" s="43">
        <f t="shared" si="242"/>
        <v>0</v>
      </c>
      <c r="Y138" s="43">
        <f t="shared" si="242"/>
        <v>0</v>
      </c>
      <c r="Z138" s="476" t="s">
        <v>470</v>
      </c>
      <c r="AA138" t="str">
        <f t="shared" si="236"/>
        <v>Idioms</v>
      </c>
      <c r="AB138" s="43">
        <f t="shared" ref="AB138:AX138" si="243">AB56*AB$2</f>
        <v>0</v>
      </c>
      <c r="AC138" s="43">
        <f t="shared" si="243"/>
        <v>0</v>
      </c>
      <c r="AD138" s="43">
        <f t="shared" si="243"/>
        <v>0</v>
      </c>
      <c r="AE138" s="43">
        <f t="shared" si="243"/>
        <v>0</v>
      </c>
      <c r="AF138" s="43">
        <f t="shared" si="243"/>
        <v>0</v>
      </c>
      <c r="AG138" s="43">
        <f t="shared" si="243"/>
        <v>0</v>
      </c>
      <c r="AH138" s="43">
        <f t="shared" si="243"/>
        <v>0</v>
      </c>
      <c r="AI138" s="43">
        <f t="shared" si="243"/>
        <v>0</v>
      </c>
      <c r="AJ138" s="43">
        <f t="shared" si="243"/>
        <v>0</v>
      </c>
      <c r="AK138" s="43">
        <f t="shared" si="243"/>
        <v>0</v>
      </c>
      <c r="AL138" s="43">
        <f t="shared" si="243"/>
        <v>0</v>
      </c>
      <c r="AM138" s="43">
        <f t="shared" si="243"/>
        <v>0</v>
      </c>
      <c r="AN138" s="43">
        <f t="shared" si="243"/>
        <v>0</v>
      </c>
      <c r="AO138" s="43">
        <f t="shared" si="243"/>
        <v>0</v>
      </c>
      <c r="AP138" s="43">
        <f t="shared" si="243"/>
        <v>0</v>
      </c>
      <c r="AQ138" s="43">
        <f t="shared" si="243"/>
        <v>0</v>
      </c>
      <c r="AR138" s="43">
        <f t="shared" si="243"/>
        <v>0</v>
      </c>
      <c r="AS138" s="43">
        <f t="shared" si="243"/>
        <v>0</v>
      </c>
      <c r="AT138" s="43">
        <f t="shared" si="243"/>
        <v>0</v>
      </c>
      <c r="AU138" s="43">
        <f t="shared" si="243"/>
        <v>0</v>
      </c>
      <c r="AV138" s="43">
        <f t="shared" si="243"/>
        <v>0</v>
      </c>
      <c r="AW138" s="43">
        <f t="shared" si="243"/>
        <v>0</v>
      </c>
      <c r="AX138" s="43">
        <f t="shared" si="243"/>
        <v>0</v>
      </c>
      <c r="AY138" s="476"/>
      <c r="AZ138" t="str">
        <f t="shared" si="111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2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3"/>
        <v>Ratios</v>
      </c>
      <c r="CY138" s="23">
        <f t="shared" si="114"/>
        <v>0</v>
      </c>
      <c r="CZ138" s="23">
        <f t="shared" si="115"/>
        <v>0</v>
      </c>
      <c r="DA138" s="23">
        <f t="shared" si="116"/>
        <v>0</v>
      </c>
      <c r="DB138" s="23">
        <f t="shared" si="117"/>
        <v>0</v>
      </c>
      <c r="DC138" s="23">
        <f t="shared" si="118"/>
        <v>0</v>
      </c>
      <c r="DD138" s="23">
        <f t="shared" si="119"/>
        <v>0</v>
      </c>
      <c r="DE138" s="23">
        <f t="shared" si="120"/>
        <v>0</v>
      </c>
      <c r="DF138" s="23">
        <f t="shared" si="121"/>
        <v>0</v>
      </c>
      <c r="DG138" s="23">
        <f t="shared" si="122"/>
        <v>0</v>
      </c>
      <c r="DH138" s="23">
        <f t="shared" si="123"/>
        <v>0</v>
      </c>
      <c r="DI138" s="23">
        <f t="shared" si="124"/>
        <v>0</v>
      </c>
      <c r="DJ138" s="23">
        <f t="shared" si="125"/>
        <v>0</v>
      </c>
      <c r="DK138" s="23">
        <f t="shared" si="126"/>
        <v>0</v>
      </c>
      <c r="DL138" s="23">
        <f t="shared" si="127"/>
        <v>0</v>
      </c>
      <c r="DM138" s="23">
        <f t="shared" si="128"/>
        <v>0</v>
      </c>
      <c r="DN138" s="23">
        <f t="shared" si="129"/>
        <v>0</v>
      </c>
      <c r="DO138" s="23">
        <f t="shared" si="130"/>
        <v>0</v>
      </c>
      <c r="DP138" s="23">
        <f t="shared" si="131"/>
        <v>0</v>
      </c>
      <c r="DQ138" s="23">
        <f t="shared" si="132"/>
        <v>0</v>
      </c>
      <c r="DR138" s="23">
        <f t="shared" si="133"/>
        <v>0</v>
      </c>
      <c r="DS138" s="23">
        <f t="shared" si="134"/>
        <v>0</v>
      </c>
      <c r="DT138" s="23">
        <f t="shared" si="135"/>
        <v>0</v>
      </c>
      <c r="DU138" s="23">
        <f t="shared" si="136"/>
        <v>0</v>
      </c>
      <c r="DV138" s="476"/>
      <c r="DW138" s="2" t="str">
        <f t="shared" si="228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3" t="str">
        <f>IF(INPUT!R4&lt;&gt;"",INDEX(EY3:EY25,MATCH(INPUT!R4,EX3:EX25,),0),"")</f>
        <v/>
      </c>
      <c r="FB138" s="474"/>
      <c r="FC138" s="474"/>
      <c r="FD138" s="474"/>
      <c r="FE138" s="474"/>
      <c r="FF138" s="474"/>
      <c r="FG138" s="475"/>
    </row>
    <row r="139" spans="2:163" x14ac:dyDescent="0.45">
      <c r="B139" t="str">
        <f t="shared" si="229"/>
        <v>ACT Passage 3</v>
      </c>
      <c r="C139" s="43">
        <f t="shared" ref="C139:Y139" si="244">C59*C$2</f>
        <v>0</v>
      </c>
      <c r="D139" s="43">
        <f t="shared" si="244"/>
        <v>0</v>
      </c>
      <c r="E139" s="43">
        <f t="shared" si="244"/>
        <v>0</v>
      </c>
      <c r="F139" s="43">
        <f t="shared" si="244"/>
        <v>0</v>
      </c>
      <c r="G139" s="43">
        <f t="shared" si="244"/>
        <v>0</v>
      </c>
      <c r="H139" s="43">
        <f t="shared" si="244"/>
        <v>0</v>
      </c>
      <c r="I139" s="43">
        <f t="shared" si="244"/>
        <v>0</v>
      </c>
      <c r="J139" s="43">
        <f t="shared" si="244"/>
        <v>0</v>
      </c>
      <c r="K139" s="43">
        <f t="shared" si="244"/>
        <v>0</v>
      </c>
      <c r="L139" s="43">
        <f t="shared" si="244"/>
        <v>0</v>
      </c>
      <c r="M139" s="43">
        <f t="shared" si="244"/>
        <v>0</v>
      </c>
      <c r="N139" s="43">
        <f t="shared" si="244"/>
        <v>0</v>
      </c>
      <c r="O139" s="43">
        <f t="shared" si="244"/>
        <v>0</v>
      </c>
      <c r="P139" s="43">
        <f t="shared" si="244"/>
        <v>0</v>
      </c>
      <c r="Q139" s="43">
        <f t="shared" si="244"/>
        <v>0</v>
      </c>
      <c r="R139" s="43">
        <f t="shared" si="244"/>
        <v>0</v>
      </c>
      <c r="S139" s="43">
        <f t="shared" si="244"/>
        <v>0</v>
      </c>
      <c r="T139" s="43">
        <f t="shared" si="244"/>
        <v>0</v>
      </c>
      <c r="U139" s="43">
        <f t="shared" si="244"/>
        <v>0</v>
      </c>
      <c r="V139" s="43">
        <f t="shared" si="244"/>
        <v>0</v>
      </c>
      <c r="W139" s="43">
        <f t="shared" si="244"/>
        <v>0</v>
      </c>
      <c r="X139" s="43">
        <f t="shared" si="244"/>
        <v>0</v>
      </c>
      <c r="Y139" s="43">
        <f t="shared" si="244"/>
        <v>0</v>
      </c>
      <c r="Z139" s="476"/>
      <c r="AA139" t="str">
        <f t="shared" si="236"/>
        <v>Ind / Dependent Clauses</v>
      </c>
      <c r="AB139" s="43">
        <f t="shared" ref="AB139:AX139" si="245">AB57*AB$2</f>
        <v>0</v>
      </c>
      <c r="AC139" s="43">
        <f t="shared" si="245"/>
        <v>0</v>
      </c>
      <c r="AD139" s="43">
        <f t="shared" si="245"/>
        <v>0</v>
      </c>
      <c r="AE139" s="43">
        <f t="shared" si="245"/>
        <v>0</v>
      </c>
      <c r="AF139" s="43">
        <f t="shared" si="245"/>
        <v>0</v>
      </c>
      <c r="AG139" s="43">
        <f t="shared" si="245"/>
        <v>0</v>
      </c>
      <c r="AH139" s="43">
        <f t="shared" si="245"/>
        <v>0</v>
      </c>
      <c r="AI139" s="43">
        <f t="shared" si="245"/>
        <v>0</v>
      </c>
      <c r="AJ139" s="43">
        <f t="shared" si="245"/>
        <v>0</v>
      </c>
      <c r="AK139" s="43">
        <f t="shared" si="245"/>
        <v>0</v>
      </c>
      <c r="AL139" s="43">
        <f t="shared" si="245"/>
        <v>0</v>
      </c>
      <c r="AM139" s="43">
        <f t="shared" si="245"/>
        <v>0</v>
      </c>
      <c r="AN139" s="43">
        <f t="shared" si="245"/>
        <v>0</v>
      </c>
      <c r="AO139" s="43">
        <f t="shared" si="245"/>
        <v>0</v>
      </c>
      <c r="AP139" s="43">
        <f t="shared" si="245"/>
        <v>0</v>
      </c>
      <c r="AQ139" s="43">
        <f t="shared" si="245"/>
        <v>0</v>
      </c>
      <c r="AR139" s="43">
        <f t="shared" si="245"/>
        <v>0</v>
      </c>
      <c r="AS139" s="43">
        <f t="shared" si="245"/>
        <v>0</v>
      </c>
      <c r="AT139" s="43">
        <f t="shared" si="245"/>
        <v>0</v>
      </c>
      <c r="AU139" s="43">
        <f t="shared" si="245"/>
        <v>0</v>
      </c>
      <c r="AV139" s="43">
        <f t="shared" si="245"/>
        <v>0</v>
      </c>
      <c r="AW139" s="43">
        <f t="shared" si="245"/>
        <v>0</v>
      </c>
      <c r="AX139" s="43">
        <f t="shared" si="245"/>
        <v>0</v>
      </c>
      <c r="AY139" s="476"/>
      <c r="AZ139" t="str">
        <f t="shared" si="111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2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3"/>
        <v>Proportions</v>
      </c>
      <c r="CY139" s="23">
        <f t="shared" si="114"/>
        <v>0</v>
      </c>
      <c r="CZ139" s="23">
        <f t="shared" si="115"/>
        <v>0</v>
      </c>
      <c r="DA139" s="23">
        <f t="shared" si="116"/>
        <v>0</v>
      </c>
      <c r="DB139" s="23">
        <f t="shared" si="117"/>
        <v>0</v>
      </c>
      <c r="DC139" s="23">
        <f t="shared" si="118"/>
        <v>0</v>
      </c>
      <c r="DD139" s="23">
        <f t="shared" si="119"/>
        <v>0</v>
      </c>
      <c r="DE139" s="23">
        <f t="shared" si="120"/>
        <v>0</v>
      </c>
      <c r="DF139" s="23">
        <f t="shared" si="121"/>
        <v>0</v>
      </c>
      <c r="DG139" s="23">
        <f t="shared" si="122"/>
        <v>0</v>
      </c>
      <c r="DH139" s="23">
        <f t="shared" si="123"/>
        <v>0</v>
      </c>
      <c r="DI139" s="23">
        <f t="shared" si="124"/>
        <v>0</v>
      </c>
      <c r="DJ139" s="23">
        <f t="shared" si="125"/>
        <v>0</v>
      </c>
      <c r="DK139" s="23">
        <f t="shared" si="126"/>
        <v>0</v>
      </c>
      <c r="DL139" s="23">
        <f t="shared" si="127"/>
        <v>0</v>
      </c>
      <c r="DM139" s="23">
        <f t="shared" si="128"/>
        <v>0</v>
      </c>
      <c r="DN139" s="23">
        <f t="shared" si="129"/>
        <v>0</v>
      </c>
      <c r="DO139" s="23">
        <f t="shared" si="130"/>
        <v>0</v>
      </c>
      <c r="DP139" s="23">
        <f t="shared" si="131"/>
        <v>0</v>
      </c>
      <c r="DQ139" s="23">
        <f t="shared" si="132"/>
        <v>0</v>
      </c>
      <c r="DR139" s="23">
        <f t="shared" si="133"/>
        <v>0</v>
      </c>
      <c r="DS139" s="23">
        <f t="shared" si="134"/>
        <v>0</v>
      </c>
      <c r="DT139" s="23">
        <f t="shared" si="135"/>
        <v>0</v>
      </c>
      <c r="DU139" s="23">
        <f t="shared" si="136"/>
        <v>0</v>
      </c>
      <c r="DV139" s="476"/>
      <c r="DW139" s="2" t="str">
        <f t="shared" si="228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4" t="s">
        <v>240</v>
      </c>
      <c r="FC139" s="455"/>
      <c r="FD139" s="456"/>
      <c r="FE139" s="478" t="s">
        <v>242</v>
      </c>
      <c r="FF139" s="479"/>
      <c r="FG139" s="30" t="s">
        <v>254</v>
      </c>
    </row>
    <row r="140" spans="2:163" x14ac:dyDescent="0.45">
      <c r="B140" t="str">
        <f t="shared" si="229"/>
        <v>ACT Passage 4</v>
      </c>
      <c r="C140" s="43">
        <f t="shared" ref="C140:Y140" si="246">C60*C$2</f>
        <v>0</v>
      </c>
      <c r="D140" s="43">
        <f t="shared" si="246"/>
        <v>0</v>
      </c>
      <c r="E140" s="43">
        <f t="shared" si="246"/>
        <v>0</v>
      </c>
      <c r="F140" s="43">
        <f t="shared" si="246"/>
        <v>0</v>
      </c>
      <c r="G140" s="43">
        <f t="shared" si="246"/>
        <v>0</v>
      </c>
      <c r="H140" s="43">
        <f t="shared" si="246"/>
        <v>0</v>
      </c>
      <c r="I140" s="43">
        <f t="shared" si="246"/>
        <v>0</v>
      </c>
      <c r="J140" s="43">
        <f t="shared" si="246"/>
        <v>0</v>
      </c>
      <c r="K140" s="43">
        <f t="shared" si="246"/>
        <v>0</v>
      </c>
      <c r="L140" s="43">
        <f t="shared" si="246"/>
        <v>0</v>
      </c>
      <c r="M140" s="43">
        <f t="shared" si="246"/>
        <v>0</v>
      </c>
      <c r="N140" s="43">
        <f t="shared" si="246"/>
        <v>0</v>
      </c>
      <c r="O140" s="43">
        <f t="shared" si="246"/>
        <v>0</v>
      </c>
      <c r="P140" s="43">
        <f t="shared" si="246"/>
        <v>0</v>
      </c>
      <c r="Q140" s="43">
        <f t="shared" si="246"/>
        <v>0</v>
      </c>
      <c r="R140" s="43">
        <f t="shared" si="246"/>
        <v>0</v>
      </c>
      <c r="S140" s="43">
        <f t="shared" si="246"/>
        <v>0</v>
      </c>
      <c r="T140" s="43">
        <f t="shared" si="246"/>
        <v>0</v>
      </c>
      <c r="U140" s="43">
        <f t="shared" si="246"/>
        <v>0</v>
      </c>
      <c r="V140" s="43">
        <f t="shared" si="246"/>
        <v>0</v>
      </c>
      <c r="W140" s="43">
        <f t="shared" si="246"/>
        <v>0</v>
      </c>
      <c r="X140" s="43">
        <f t="shared" si="246"/>
        <v>0</v>
      </c>
      <c r="Y140" s="43">
        <f t="shared" si="246"/>
        <v>0</v>
      </c>
      <c r="Z140" s="476"/>
      <c r="AA140" t="str">
        <f t="shared" si="236"/>
        <v>Conjunctions</v>
      </c>
      <c r="AB140" s="43">
        <f t="shared" ref="AB140:AX140" si="247">AB58*AB$2</f>
        <v>0</v>
      </c>
      <c r="AC140" s="43">
        <f t="shared" si="247"/>
        <v>0</v>
      </c>
      <c r="AD140" s="43">
        <f t="shared" si="247"/>
        <v>0</v>
      </c>
      <c r="AE140" s="43">
        <f t="shared" si="247"/>
        <v>0</v>
      </c>
      <c r="AF140" s="43">
        <f t="shared" si="247"/>
        <v>0</v>
      </c>
      <c r="AG140" s="43">
        <f t="shared" si="247"/>
        <v>0</v>
      </c>
      <c r="AH140" s="43">
        <f t="shared" si="247"/>
        <v>0</v>
      </c>
      <c r="AI140" s="43">
        <f t="shared" si="247"/>
        <v>0</v>
      </c>
      <c r="AJ140" s="43">
        <f t="shared" si="247"/>
        <v>0</v>
      </c>
      <c r="AK140" s="43">
        <f t="shared" si="247"/>
        <v>0</v>
      </c>
      <c r="AL140" s="43">
        <f t="shared" si="247"/>
        <v>0</v>
      </c>
      <c r="AM140" s="43">
        <f t="shared" si="247"/>
        <v>0</v>
      </c>
      <c r="AN140" s="43">
        <f t="shared" si="247"/>
        <v>0</v>
      </c>
      <c r="AO140" s="43">
        <f t="shared" si="247"/>
        <v>0</v>
      </c>
      <c r="AP140" s="43">
        <f t="shared" si="247"/>
        <v>0</v>
      </c>
      <c r="AQ140" s="43">
        <f t="shared" si="247"/>
        <v>0</v>
      </c>
      <c r="AR140" s="43">
        <f t="shared" si="247"/>
        <v>0</v>
      </c>
      <c r="AS140" s="43">
        <f t="shared" si="247"/>
        <v>0</v>
      </c>
      <c r="AT140" s="43">
        <f t="shared" si="247"/>
        <v>0</v>
      </c>
      <c r="AU140" s="43">
        <f t="shared" si="247"/>
        <v>0</v>
      </c>
      <c r="AV140" s="43">
        <f t="shared" si="247"/>
        <v>0</v>
      </c>
      <c r="AW140" s="43">
        <f t="shared" si="247"/>
        <v>0</v>
      </c>
      <c r="AX140" s="43">
        <f t="shared" si="247"/>
        <v>0</v>
      </c>
      <c r="AY140" s="476"/>
      <c r="AZ140" t="str">
        <f t="shared" si="111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2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3"/>
        <v>Unit Conversion</v>
      </c>
      <c r="CY140" s="23">
        <f t="shared" si="114"/>
        <v>0</v>
      </c>
      <c r="CZ140" s="23">
        <f t="shared" si="115"/>
        <v>0</v>
      </c>
      <c r="DA140" s="23">
        <f t="shared" si="116"/>
        <v>0</v>
      </c>
      <c r="DB140" s="23">
        <f t="shared" si="117"/>
        <v>0</v>
      </c>
      <c r="DC140" s="23">
        <f t="shared" si="118"/>
        <v>0</v>
      </c>
      <c r="DD140" s="23">
        <f t="shared" si="119"/>
        <v>0</v>
      </c>
      <c r="DE140" s="23">
        <f t="shared" si="120"/>
        <v>0</v>
      </c>
      <c r="DF140" s="23">
        <f t="shared" si="121"/>
        <v>0</v>
      </c>
      <c r="DG140" s="23">
        <f t="shared" si="122"/>
        <v>0</v>
      </c>
      <c r="DH140" s="23">
        <f t="shared" si="123"/>
        <v>0</v>
      </c>
      <c r="DI140" s="23">
        <f t="shared" si="124"/>
        <v>0</v>
      </c>
      <c r="DJ140" s="23">
        <f t="shared" si="125"/>
        <v>0</v>
      </c>
      <c r="DK140" s="23">
        <f t="shared" si="126"/>
        <v>0</v>
      </c>
      <c r="DL140" s="23">
        <f t="shared" si="127"/>
        <v>0</v>
      </c>
      <c r="DM140" s="23">
        <f t="shared" si="128"/>
        <v>0</v>
      </c>
      <c r="DN140" s="23">
        <f t="shared" si="129"/>
        <v>0</v>
      </c>
      <c r="DO140" s="23">
        <f t="shared" si="130"/>
        <v>0</v>
      </c>
      <c r="DP140" s="23">
        <f t="shared" si="131"/>
        <v>0</v>
      </c>
      <c r="DQ140" s="23">
        <f t="shared" si="132"/>
        <v>0</v>
      </c>
      <c r="DR140" s="23">
        <f t="shared" si="133"/>
        <v>0</v>
      </c>
      <c r="DS140" s="23">
        <f t="shared" si="134"/>
        <v>0</v>
      </c>
      <c r="DT140" s="23">
        <f t="shared" si="135"/>
        <v>0</v>
      </c>
      <c r="DU140" s="23">
        <f t="shared" si="136"/>
        <v>0</v>
      </c>
      <c r="DV140" s="476"/>
      <c r="DW140" s="2" t="str">
        <f t="shared" si="228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3">
        <f t="shared" ref="C141:Y141" si="248">C61*C$2</f>
        <v>0</v>
      </c>
      <c r="D141" s="43">
        <f t="shared" si="248"/>
        <v>0</v>
      </c>
      <c r="E141" s="43">
        <f t="shared" si="248"/>
        <v>0</v>
      </c>
      <c r="F141" s="43">
        <f t="shared" si="248"/>
        <v>0</v>
      </c>
      <c r="G141" s="43">
        <f t="shared" si="248"/>
        <v>0</v>
      </c>
      <c r="H141" s="43">
        <f t="shared" si="248"/>
        <v>0</v>
      </c>
      <c r="I141" s="43">
        <f t="shared" si="248"/>
        <v>0</v>
      </c>
      <c r="J141" s="43">
        <f t="shared" si="248"/>
        <v>0</v>
      </c>
      <c r="K141" s="43">
        <f t="shared" si="248"/>
        <v>0</v>
      </c>
      <c r="L141" s="43">
        <f t="shared" si="248"/>
        <v>0</v>
      </c>
      <c r="M141" s="43">
        <f t="shared" si="248"/>
        <v>0</v>
      </c>
      <c r="N141" s="43">
        <f t="shared" si="248"/>
        <v>0</v>
      </c>
      <c r="O141" s="43">
        <f t="shared" si="248"/>
        <v>0</v>
      </c>
      <c r="P141" s="43">
        <f t="shared" si="248"/>
        <v>0</v>
      </c>
      <c r="Q141" s="43">
        <f t="shared" si="248"/>
        <v>0</v>
      </c>
      <c r="R141" s="43">
        <f t="shared" si="248"/>
        <v>0</v>
      </c>
      <c r="S141" s="43">
        <f t="shared" si="248"/>
        <v>0</v>
      </c>
      <c r="T141" s="43">
        <f t="shared" si="248"/>
        <v>0</v>
      </c>
      <c r="U141" s="43">
        <f t="shared" si="248"/>
        <v>0</v>
      </c>
      <c r="V141" s="43">
        <f t="shared" si="248"/>
        <v>0</v>
      </c>
      <c r="W141" s="43">
        <f t="shared" si="248"/>
        <v>0</v>
      </c>
      <c r="X141" s="43">
        <f t="shared" si="248"/>
        <v>0</v>
      </c>
      <c r="Y141" s="43">
        <f t="shared" si="248"/>
        <v>0</v>
      </c>
      <c r="Z141" s="476"/>
      <c r="AA141" t="str">
        <f t="shared" si="236"/>
        <v>Punctuation</v>
      </c>
      <c r="AB141" s="43">
        <f t="shared" ref="AB141:AX141" si="249">AB59*AB$2</f>
        <v>0</v>
      </c>
      <c r="AC141" s="43">
        <f t="shared" si="249"/>
        <v>0</v>
      </c>
      <c r="AD141" s="43">
        <f t="shared" si="249"/>
        <v>0</v>
      </c>
      <c r="AE141" s="43">
        <f t="shared" si="249"/>
        <v>0</v>
      </c>
      <c r="AF141" s="43">
        <f t="shared" si="249"/>
        <v>0</v>
      </c>
      <c r="AG141" s="43">
        <f t="shared" si="249"/>
        <v>0</v>
      </c>
      <c r="AH141" s="43">
        <f t="shared" si="249"/>
        <v>0</v>
      </c>
      <c r="AI141" s="43">
        <f t="shared" si="249"/>
        <v>0</v>
      </c>
      <c r="AJ141" s="43">
        <f t="shared" si="249"/>
        <v>0</v>
      </c>
      <c r="AK141" s="43">
        <f t="shared" si="249"/>
        <v>0</v>
      </c>
      <c r="AL141" s="43">
        <f t="shared" si="249"/>
        <v>0</v>
      </c>
      <c r="AM141" s="43">
        <f t="shared" si="249"/>
        <v>0</v>
      </c>
      <c r="AN141" s="43">
        <f t="shared" si="249"/>
        <v>0</v>
      </c>
      <c r="AO141" s="43">
        <f t="shared" si="249"/>
        <v>0</v>
      </c>
      <c r="AP141" s="43">
        <f t="shared" si="249"/>
        <v>0</v>
      </c>
      <c r="AQ141" s="43">
        <f t="shared" si="249"/>
        <v>0</v>
      </c>
      <c r="AR141" s="43">
        <f t="shared" si="249"/>
        <v>0</v>
      </c>
      <c r="AS141" s="43">
        <f t="shared" si="249"/>
        <v>0</v>
      </c>
      <c r="AT141" s="43">
        <f t="shared" si="249"/>
        <v>0</v>
      </c>
      <c r="AU141" s="43">
        <f t="shared" si="249"/>
        <v>0</v>
      </c>
      <c r="AV141" s="43">
        <f t="shared" si="249"/>
        <v>0</v>
      </c>
      <c r="AW141" s="43">
        <f t="shared" si="249"/>
        <v>0</v>
      </c>
      <c r="AX141" s="43">
        <f t="shared" si="249"/>
        <v>0</v>
      </c>
      <c r="AY141" s="476"/>
      <c r="AZ141" t="str">
        <f t="shared" si="111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2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3"/>
        <v>Dimensional Analysis</v>
      </c>
      <c r="CY141" s="23">
        <f t="shared" si="114"/>
        <v>0</v>
      </c>
      <c r="CZ141" s="23">
        <f t="shared" si="115"/>
        <v>0</v>
      </c>
      <c r="DA141" s="23">
        <f t="shared" si="116"/>
        <v>0</v>
      </c>
      <c r="DB141" s="23">
        <f t="shared" si="117"/>
        <v>0</v>
      </c>
      <c r="DC141" s="23">
        <f t="shared" si="118"/>
        <v>0</v>
      </c>
      <c r="DD141" s="23">
        <f t="shared" si="119"/>
        <v>0</v>
      </c>
      <c r="DE141" s="23">
        <f t="shared" si="120"/>
        <v>0</v>
      </c>
      <c r="DF141" s="23">
        <f t="shared" si="121"/>
        <v>0</v>
      </c>
      <c r="DG141" s="23">
        <f t="shared" si="122"/>
        <v>0</v>
      </c>
      <c r="DH141" s="23">
        <f t="shared" si="123"/>
        <v>0</v>
      </c>
      <c r="DI141" s="23">
        <f t="shared" si="124"/>
        <v>0</v>
      </c>
      <c r="DJ141" s="23">
        <f t="shared" si="125"/>
        <v>0</v>
      </c>
      <c r="DK141" s="23">
        <f t="shared" si="126"/>
        <v>0</v>
      </c>
      <c r="DL141" s="23">
        <f t="shared" si="127"/>
        <v>0</v>
      </c>
      <c r="DM141" s="23">
        <f t="shared" si="128"/>
        <v>0</v>
      </c>
      <c r="DN141" s="23">
        <f t="shared" si="129"/>
        <v>0</v>
      </c>
      <c r="DO141" s="23">
        <f t="shared" si="130"/>
        <v>0</v>
      </c>
      <c r="DP141" s="23">
        <f t="shared" si="131"/>
        <v>0</v>
      </c>
      <c r="DQ141" s="23">
        <f t="shared" si="132"/>
        <v>0</v>
      </c>
      <c r="DR141" s="23">
        <f t="shared" si="133"/>
        <v>0</v>
      </c>
      <c r="DS141" s="23">
        <f t="shared" si="134"/>
        <v>0</v>
      </c>
      <c r="DT141" s="23">
        <f t="shared" si="135"/>
        <v>0</v>
      </c>
      <c r="DU141" s="23">
        <f t="shared" si="136"/>
        <v>0</v>
      </c>
      <c r="DV141" s="476"/>
      <c r="DW141" s="2" t="str">
        <f t="shared" si="228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3">
        <f t="shared" ref="C142:Y142" si="250">C62*C$2</f>
        <v>0</v>
      </c>
      <c r="D142" s="43">
        <f t="shared" si="250"/>
        <v>0</v>
      </c>
      <c r="E142" s="43">
        <f t="shared" si="250"/>
        <v>0</v>
      </c>
      <c r="F142" s="43">
        <f t="shared" si="250"/>
        <v>0</v>
      </c>
      <c r="G142" s="43">
        <f t="shared" si="250"/>
        <v>0</v>
      </c>
      <c r="H142" s="43">
        <f t="shared" si="250"/>
        <v>0</v>
      </c>
      <c r="I142" s="43">
        <f t="shared" si="250"/>
        <v>0</v>
      </c>
      <c r="J142" s="43">
        <f t="shared" si="250"/>
        <v>0</v>
      </c>
      <c r="K142" s="43">
        <f t="shared" si="250"/>
        <v>0</v>
      </c>
      <c r="L142" s="43">
        <f t="shared" si="250"/>
        <v>0</v>
      </c>
      <c r="M142" s="43">
        <f t="shared" si="250"/>
        <v>0</v>
      </c>
      <c r="N142" s="43">
        <f t="shared" si="250"/>
        <v>0</v>
      </c>
      <c r="O142" s="43">
        <f t="shared" si="250"/>
        <v>0</v>
      </c>
      <c r="P142" s="43">
        <f t="shared" si="250"/>
        <v>0</v>
      </c>
      <c r="Q142" s="43">
        <f t="shared" si="250"/>
        <v>0</v>
      </c>
      <c r="R142" s="43">
        <f t="shared" si="250"/>
        <v>0</v>
      </c>
      <c r="S142" s="43">
        <f t="shared" si="250"/>
        <v>0</v>
      </c>
      <c r="T142" s="43">
        <f t="shared" si="250"/>
        <v>0</v>
      </c>
      <c r="U142" s="43">
        <f t="shared" si="250"/>
        <v>0</v>
      </c>
      <c r="V142" s="43">
        <f t="shared" si="250"/>
        <v>0</v>
      </c>
      <c r="W142" s="43">
        <f t="shared" si="250"/>
        <v>0</v>
      </c>
      <c r="X142" s="43">
        <f t="shared" si="250"/>
        <v>0</v>
      </c>
      <c r="Y142" s="43">
        <f t="shared" si="250"/>
        <v>0</v>
      </c>
      <c r="Z142" s="476"/>
      <c r="AA142" t="str">
        <f t="shared" si="236"/>
        <v>Apostrophes</v>
      </c>
      <c r="AB142" s="43">
        <f t="shared" ref="AB142:AX142" si="251">AB60*AB$2</f>
        <v>0</v>
      </c>
      <c r="AC142" s="43">
        <f t="shared" si="251"/>
        <v>0</v>
      </c>
      <c r="AD142" s="43">
        <f t="shared" si="251"/>
        <v>0</v>
      </c>
      <c r="AE142" s="43">
        <f t="shared" si="251"/>
        <v>0</v>
      </c>
      <c r="AF142" s="43">
        <f t="shared" si="251"/>
        <v>0</v>
      </c>
      <c r="AG142" s="43">
        <f t="shared" si="251"/>
        <v>0</v>
      </c>
      <c r="AH142" s="43">
        <f t="shared" si="251"/>
        <v>0</v>
      </c>
      <c r="AI142" s="43">
        <f t="shared" si="251"/>
        <v>0</v>
      </c>
      <c r="AJ142" s="43">
        <f t="shared" si="251"/>
        <v>0</v>
      </c>
      <c r="AK142" s="43">
        <f t="shared" si="251"/>
        <v>0</v>
      </c>
      <c r="AL142" s="43">
        <f t="shared" si="251"/>
        <v>0</v>
      </c>
      <c r="AM142" s="43">
        <f t="shared" si="251"/>
        <v>0</v>
      </c>
      <c r="AN142" s="43">
        <f t="shared" si="251"/>
        <v>0</v>
      </c>
      <c r="AO142" s="43">
        <f t="shared" si="251"/>
        <v>0</v>
      </c>
      <c r="AP142" s="43">
        <f t="shared" si="251"/>
        <v>0</v>
      </c>
      <c r="AQ142" s="43">
        <f t="shared" si="251"/>
        <v>0</v>
      </c>
      <c r="AR142" s="43">
        <f t="shared" si="251"/>
        <v>0</v>
      </c>
      <c r="AS142" s="43">
        <f t="shared" si="251"/>
        <v>0</v>
      </c>
      <c r="AT142" s="43">
        <f t="shared" si="251"/>
        <v>0</v>
      </c>
      <c r="AU142" s="43">
        <f t="shared" si="251"/>
        <v>0</v>
      </c>
      <c r="AV142" s="43">
        <f t="shared" si="251"/>
        <v>0</v>
      </c>
      <c r="AW142" s="43">
        <f t="shared" si="251"/>
        <v>0</v>
      </c>
      <c r="AX142" s="43">
        <f t="shared" si="251"/>
        <v>0</v>
      </c>
      <c r="AY142" s="476"/>
      <c r="AZ142" t="str">
        <f t="shared" si="111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2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3"/>
        <v>Scaling</v>
      </c>
      <c r="CY142" s="23">
        <f t="shared" si="114"/>
        <v>0</v>
      </c>
      <c r="CZ142" s="23">
        <f t="shared" si="115"/>
        <v>0</v>
      </c>
      <c r="DA142" s="23">
        <f t="shared" si="116"/>
        <v>0</v>
      </c>
      <c r="DB142" s="23">
        <f t="shared" si="117"/>
        <v>0</v>
      </c>
      <c r="DC142" s="23">
        <f t="shared" si="118"/>
        <v>0</v>
      </c>
      <c r="DD142" s="23">
        <f t="shared" si="119"/>
        <v>0</v>
      </c>
      <c r="DE142" s="23">
        <f t="shared" si="120"/>
        <v>0</v>
      </c>
      <c r="DF142" s="23">
        <f t="shared" si="121"/>
        <v>0</v>
      </c>
      <c r="DG142" s="23">
        <f t="shared" si="122"/>
        <v>0</v>
      </c>
      <c r="DH142" s="23">
        <f t="shared" si="123"/>
        <v>0</v>
      </c>
      <c r="DI142" s="23">
        <f t="shared" si="124"/>
        <v>0</v>
      </c>
      <c r="DJ142" s="23">
        <f t="shared" si="125"/>
        <v>0</v>
      </c>
      <c r="DK142" s="23">
        <f t="shared" si="126"/>
        <v>0</v>
      </c>
      <c r="DL142" s="23">
        <f t="shared" si="127"/>
        <v>0</v>
      </c>
      <c r="DM142" s="23">
        <f t="shared" si="128"/>
        <v>0</v>
      </c>
      <c r="DN142" s="23">
        <f t="shared" si="129"/>
        <v>0</v>
      </c>
      <c r="DO142" s="23">
        <f t="shared" si="130"/>
        <v>0</v>
      </c>
      <c r="DP142" s="23">
        <f t="shared" si="131"/>
        <v>0</v>
      </c>
      <c r="DQ142" s="23">
        <f t="shared" si="132"/>
        <v>0</v>
      </c>
      <c r="DR142" s="23">
        <f t="shared" si="133"/>
        <v>0</v>
      </c>
      <c r="DS142" s="23">
        <f t="shared" si="134"/>
        <v>0</v>
      </c>
      <c r="DT142" s="23">
        <f t="shared" si="135"/>
        <v>0</v>
      </c>
      <c r="DU142" s="23">
        <f t="shared" si="136"/>
        <v>0</v>
      </c>
      <c r="DV142" s="476"/>
      <c r="DW142" s="2" t="str">
        <f t="shared" si="228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3">
        <f t="shared" ref="C143:Y143" si="252">C63*C$2</f>
        <v>0</v>
      </c>
      <c r="D143" s="43">
        <f t="shared" si="252"/>
        <v>0</v>
      </c>
      <c r="E143" s="43">
        <f t="shared" si="252"/>
        <v>0</v>
      </c>
      <c r="F143" s="43">
        <f t="shared" si="252"/>
        <v>0</v>
      </c>
      <c r="G143" s="43">
        <f t="shared" si="252"/>
        <v>0</v>
      </c>
      <c r="H143" s="43">
        <f t="shared" si="252"/>
        <v>0</v>
      </c>
      <c r="I143" s="43">
        <f t="shared" si="252"/>
        <v>0</v>
      </c>
      <c r="J143" s="43">
        <f t="shared" si="252"/>
        <v>0</v>
      </c>
      <c r="K143" s="43">
        <f t="shared" si="252"/>
        <v>0</v>
      </c>
      <c r="L143" s="43">
        <f t="shared" si="252"/>
        <v>0</v>
      </c>
      <c r="M143" s="43">
        <f t="shared" si="252"/>
        <v>0</v>
      </c>
      <c r="N143" s="43">
        <f t="shared" si="252"/>
        <v>0</v>
      </c>
      <c r="O143" s="43">
        <f t="shared" si="252"/>
        <v>0</v>
      </c>
      <c r="P143" s="43">
        <f t="shared" si="252"/>
        <v>0</v>
      </c>
      <c r="Q143" s="43">
        <f t="shared" si="252"/>
        <v>0</v>
      </c>
      <c r="R143" s="43">
        <f t="shared" si="252"/>
        <v>0</v>
      </c>
      <c r="S143" s="43">
        <f t="shared" si="252"/>
        <v>0</v>
      </c>
      <c r="T143" s="43">
        <f t="shared" si="252"/>
        <v>0</v>
      </c>
      <c r="U143" s="43">
        <f t="shared" si="252"/>
        <v>0</v>
      </c>
      <c r="V143" s="43">
        <f t="shared" si="252"/>
        <v>0</v>
      </c>
      <c r="W143" s="43">
        <f t="shared" si="252"/>
        <v>0</v>
      </c>
      <c r="X143" s="43">
        <f t="shared" si="252"/>
        <v>0</v>
      </c>
      <c r="Y143" s="43">
        <f t="shared" si="252"/>
        <v>0</v>
      </c>
      <c r="AA143" t="str">
        <f t="shared" si="236"/>
        <v>Dashes</v>
      </c>
      <c r="AB143" s="43">
        <f t="shared" ref="AB143:AX143" si="253">AB61*AB$2</f>
        <v>0</v>
      </c>
      <c r="AC143" s="43">
        <f t="shared" si="253"/>
        <v>0</v>
      </c>
      <c r="AD143" s="43">
        <f t="shared" si="253"/>
        <v>0</v>
      </c>
      <c r="AE143" s="43">
        <f t="shared" si="253"/>
        <v>0</v>
      </c>
      <c r="AF143" s="43">
        <f t="shared" si="253"/>
        <v>0</v>
      </c>
      <c r="AG143" s="43">
        <f t="shared" si="253"/>
        <v>0</v>
      </c>
      <c r="AH143" s="43">
        <f t="shared" si="253"/>
        <v>0</v>
      </c>
      <c r="AI143" s="43">
        <f t="shared" si="253"/>
        <v>0</v>
      </c>
      <c r="AJ143" s="43">
        <f t="shared" si="253"/>
        <v>0</v>
      </c>
      <c r="AK143" s="43">
        <f t="shared" si="253"/>
        <v>0</v>
      </c>
      <c r="AL143" s="43">
        <f t="shared" si="253"/>
        <v>0</v>
      </c>
      <c r="AM143" s="43">
        <f t="shared" si="253"/>
        <v>0</v>
      </c>
      <c r="AN143" s="43">
        <f t="shared" si="253"/>
        <v>0</v>
      </c>
      <c r="AO143" s="43">
        <f t="shared" si="253"/>
        <v>0</v>
      </c>
      <c r="AP143" s="43">
        <f t="shared" si="253"/>
        <v>0</v>
      </c>
      <c r="AQ143" s="43">
        <f t="shared" si="253"/>
        <v>0</v>
      </c>
      <c r="AR143" s="43">
        <f t="shared" si="253"/>
        <v>0</v>
      </c>
      <c r="AS143" s="43">
        <f t="shared" si="253"/>
        <v>0</v>
      </c>
      <c r="AT143" s="43">
        <f t="shared" si="253"/>
        <v>0</v>
      </c>
      <c r="AU143" s="43">
        <f t="shared" si="253"/>
        <v>0</v>
      </c>
      <c r="AV143" s="43">
        <f t="shared" si="253"/>
        <v>0</v>
      </c>
      <c r="AW143" s="43">
        <f t="shared" si="253"/>
        <v>0</v>
      </c>
      <c r="AX143" s="43">
        <f t="shared" si="253"/>
        <v>0</v>
      </c>
      <c r="AY143" s="476"/>
      <c r="AZ143" t="str">
        <f t="shared" si="111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76" t="s">
        <v>283</v>
      </c>
      <c r="BY143" t="str">
        <f t="shared" si="112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76" t="s">
        <v>283</v>
      </c>
      <c r="CX143" t="str">
        <f t="shared" si="113"/>
        <v>TRIGONOMETRY</v>
      </c>
      <c r="CY143" s="23">
        <f t="shared" si="114"/>
        <v>0</v>
      </c>
      <c r="CZ143" s="23">
        <f t="shared" si="115"/>
        <v>0</v>
      </c>
      <c r="DA143" s="23">
        <f t="shared" si="116"/>
        <v>0</v>
      </c>
      <c r="DB143" s="23">
        <f t="shared" si="117"/>
        <v>0</v>
      </c>
      <c r="DC143" s="23">
        <f t="shared" si="118"/>
        <v>0</v>
      </c>
      <c r="DD143" s="23">
        <f t="shared" si="119"/>
        <v>0</v>
      </c>
      <c r="DE143" s="23">
        <f t="shared" si="120"/>
        <v>0</v>
      </c>
      <c r="DF143" s="23">
        <f t="shared" si="121"/>
        <v>0</v>
      </c>
      <c r="DG143" s="23">
        <f t="shared" si="122"/>
        <v>0</v>
      </c>
      <c r="DH143" s="23">
        <f t="shared" si="123"/>
        <v>0</v>
      </c>
      <c r="DI143" s="23">
        <f t="shared" si="124"/>
        <v>0</v>
      </c>
      <c r="DJ143" s="23">
        <f t="shared" si="125"/>
        <v>0</v>
      </c>
      <c r="DK143" s="23">
        <f t="shared" si="126"/>
        <v>0</v>
      </c>
      <c r="DL143" s="23">
        <f t="shared" si="127"/>
        <v>0</v>
      </c>
      <c r="DM143" s="23">
        <f t="shared" si="128"/>
        <v>0</v>
      </c>
      <c r="DN143" s="23">
        <f t="shared" si="129"/>
        <v>0</v>
      </c>
      <c r="DO143" s="23">
        <f t="shared" si="130"/>
        <v>0</v>
      </c>
      <c r="DP143" s="23">
        <f t="shared" si="131"/>
        <v>0</v>
      </c>
      <c r="DQ143" s="23">
        <f t="shared" si="132"/>
        <v>0</v>
      </c>
      <c r="DR143" s="23">
        <f t="shared" si="133"/>
        <v>0</v>
      </c>
      <c r="DS143" s="23">
        <f t="shared" si="134"/>
        <v>0</v>
      </c>
      <c r="DT143" s="23">
        <f t="shared" si="135"/>
        <v>0</v>
      </c>
      <c r="DU143" s="23">
        <f t="shared" si="136"/>
        <v>0</v>
      </c>
      <c r="DV143" s="476"/>
      <c r="DW143" s="2" t="str">
        <f t="shared" si="228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3">
        <f t="shared" ref="C144:Y144" si="254">C64*C$2</f>
        <v>0</v>
      </c>
      <c r="D144" s="43">
        <f t="shared" si="254"/>
        <v>0</v>
      </c>
      <c r="E144" s="43">
        <f t="shared" si="254"/>
        <v>0</v>
      </c>
      <c r="F144" s="43">
        <f t="shared" si="254"/>
        <v>0</v>
      </c>
      <c r="G144" s="43">
        <f t="shared" si="254"/>
        <v>0</v>
      </c>
      <c r="H144" s="43">
        <f t="shared" si="254"/>
        <v>0</v>
      </c>
      <c r="I144" s="43">
        <f t="shared" si="254"/>
        <v>0</v>
      </c>
      <c r="J144" s="43">
        <f t="shared" si="254"/>
        <v>0</v>
      </c>
      <c r="K144" s="43">
        <f t="shared" si="254"/>
        <v>0</v>
      </c>
      <c r="L144" s="43">
        <f t="shared" si="254"/>
        <v>0</v>
      </c>
      <c r="M144" s="43">
        <f t="shared" si="254"/>
        <v>0</v>
      </c>
      <c r="N144" s="43">
        <f t="shared" si="254"/>
        <v>0</v>
      </c>
      <c r="O144" s="43">
        <f t="shared" si="254"/>
        <v>0</v>
      </c>
      <c r="P144" s="43">
        <f t="shared" si="254"/>
        <v>0</v>
      </c>
      <c r="Q144" s="43">
        <f t="shared" si="254"/>
        <v>0</v>
      </c>
      <c r="R144" s="43">
        <f t="shared" si="254"/>
        <v>0</v>
      </c>
      <c r="S144" s="43">
        <f t="shared" si="254"/>
        <v>0</v>
      </c>
      <c r="T144" s="43">
        <f t="shared" si="254"/>
        <v>0</v>
      </c>
      <c r="U144" s="43">
        <f t="shared" si="254"/>
        <v>0</v>
      </c>
      <c r="V144" s="43">
        <f t="shared" si="254"/>
        <v>0</v>
      </c>
      <c r="W144" s="43">
        <f t="shared" si="254"/>
        <v>0</v>
      </c>
      <c r="X144" s="43">
        <f t="shared" si="254"/>
        <v>0</v>
      </c>
      <c r="Y144" s="43">
        <f t="shared" si="254"/>
        <v>0</v>
      </c>
      <c r="AA144" t="str">
        <f t="shared" si="236"/>
        <v>Colons</v>
      </c>
      <c r="AB144" s="43">
        <f t="shared" ref="AB144:AX144" si="255">AB62*AB$2</f>
        <v>0</v>
      </c>
      <c r="AC144" s="43">
        <f t="shared" si="255"/>
        <v>0</v>
      </c>
      <c r="AD144" s="43">
        <f t="shared" si="255"/>
        <v>0</v>
      </c>
      <c r="AE144" s="43">
        <f t="shared" si="255"/>
        <v>0</v>
      </c>
      <c r="AF144" s="43">
        <f t="shared" si="255"/>
        <v>0</v>
      </c>
      <c r="AG144" s="43">
        <f t="shared" si="255"/>
        <v>0</v>
      </c>
      <c r="AH144" s="43">
        <f t="shared" si="255"/>
        <v>0</v>
      </c>
      <c r="AI144" s="43">
        <f t="shared" si="255"/>
        <v>0</v>
      </c>
      <c r="AJ144" s="43">
        <f t="shared" si="255"/>
        <v>0</v>
      </c>
      <c r="AK144" s="43">
        <f t="shared" si="255"/>
        <v>0</v>
      </c>
      <c r="AL144" s="43">
        <f t="shared" si="255"/>
        <v>0</v>
      </c>
      <c r="AM144" s="43">
        <f t="shared" si="255"/>
        <v>0</v>
      </c>
      <c r="AN144" s="43">
        <f t="shared" si="255"/>
        <v>0</v>
      </c>
      <c r="AO144" s="43">
        <f t="shared" si="255"/>
        <v>0</v>
      </c>
      <c r="AP144" s="43">
        <f t="shared" si="255"/>
        <v>0</v>
      </c>
      <c r="AQ144" s="43">
        <f t="shared" si="255"/>
        <v>0</v>
      </c>
      <c r="AR144" s="43">
        <f t="shared" si="255"/>
        <v>0</v>
      </c>
      <c r="AS144" s="43">
        <f t="shared" si="255"/>
        <v>0</v>
      </c>
      <c r="AT144" s="43">
        <f t="shared" si="255"/>
        <v>0</v>
      </c>
      <c r="AU144" s="43">
        <f t="shared" si="255"/>
        <v>0</v>
      </c>
      <c r="AV144" s="43">
        <f t="shared" si="255"/>
        <v>0</v>
      </c>
      <c r="AW144" s="43">
        <f t="shared" si="255"/>
        <v>0</v>
      </c>
      <c r="AX144" s="43">
        <f t="shared" si="255"/>
        <v>0</v>
      </c>
      <c r="AY144" s="476"/>
      <c r="AZ144" t="str">
        <f t="shared" si="111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76"/>
      <c r="BY144" t="str">
        <f t="shared" si="112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76"/>
      <c r="CX144" t="str">
        <f t="shared" si="113"/>
        <v>SOH-CAH-TOA</v>
      </c>
      <c r="CY144" s="23">
        <f t="shared" si="114"/>
        <v>0</v>
      </c>
      <c r="CZ144" s="23">
        <f t="shared" si="115"/>
        <v>0</v>
      </c>
      <c r="DA144" s="23">
        <f t="shared" si="116"/>
        <v>0</v>
      </c>
      <c r="DB144" s="23">
        <f t="shared" si="117"/>
        <v>0</v>
      </c>
      <c r="DC144" s="23">
        <f t="shared" si="118"/>
        <v>0</v>
      </c>
      <c r="DD144" s="23">
        <f t="shared" si="119"/>
        <v>0</v>
      </c>
      <c r="DE144" s="23">
        <f t="shared" si="120"/>
        <v>0</v>
      </c>
      <c r="DF144" s="23">
        <f t="shared" si="121"/>
        <v>0</v>
      </c>
      <c r="DG144" s="23">
        <f t="shared" si="122"/>
        <v>0</v>
      </c>
      <c r="DH144" s="23">
        <f t="shared" si="123"/>
        <v>0</v>
      </c>
      <c r="DI144" s="23">
        <f t="shared" si="124"/>
        <v>0</v>
      </c>
      <c r="DJ144" s="23">
        <f t="shared" si="125"/>
        <v>0</v>
      </c>
      <c r="DK144" s="23">
        <f t="shared" si="126"/>
        <v>0</v>
      </c>
      <c r="DL144" s="23">
        <f t="shared" si="127"/>
        <v>0</v>
      </c>
      <c r="DM144" s="23">
        <f t="shared" si="128"/>
        <v>0</v>
      </c>
      <c r="DN144" s="23">
        <f t="shared" si="129"/>
        <v>0</v>
      </c>
      <c r="DO144" s="23">
        <f t="shared" si="130"/>
        <v>0</v>
      </c>
      <c r="DP144" s="23">
        <f t="shared" si="131"/>
        <v>0</v>
      </c>
      <c r="DQ144" s="23">
        <f t="shared" si="132"/>
        <v>0</v>
      </c>
      <c r="DR144" s="23">
        <f t="shared" si="133"/>
        <v>0</v>
      </c>
      <c r="DS144" s="23">
        <f t="shared" si="134"/>
        <v>0</v>
      </c>
      <c r="DT144" s="23">
        <f t="shared" si="135"/>
        <v>0</v>
      </c>
      <c r="DU144" s="23">
        <f t="shared" si="136"/>
        <v>0</v>
      </c>
      <c r="DV144" s="476"/>
      <c r="DW144" s="2" t="str">
        <f t="shared" si="228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3">
        <f t="shared" ref="C145:Y145" si="256">C65*C$2</f>
        <v>0</v>
      </c>
      <c r="D145" s="43">
        <f t="shared" si="256"/>
        <v>0</v>
      </c>
      <c r="E145" s="43">
        <f t="shared" si="256"/>
        <v>0</v>
      </c>
      <c r="F145" s="43">
        <f t="shared" si="256"/>
        <v>0</v>
      </c>
      <c r="G145" s="43">
        <f t="shared" si="256"/>
        <v>0</v>
      </c>
      <c r="H145" s="43">
        <f t="shared" si="256"/>
        <v>0</v>
      </c>
      <c r="I145" s="43">
        <f t="shared" si="256"/>
        <v>0</v>
      </c>
      <c r="J145" s="43">
        <f t="shared" si="256"/>
        <v>0</v>
      </c>
      <c r="K145" s="43">
        <f t="shared" si="256"/>
        <v>0</v>
      </c>
      <c r="L145" s="43">
        <f t="shared" si="256"/>
        <v>0</v>
      </c>
      <c r="M145" s="43">
        <f t="shared" si="256"/>
        <v>0</v>
      </c>
      <c r="N145" s="43">
        <f t="shared" si="256"/>
        <v>0</v>
      </c>
      <c r="O145" s="43">
        <f t="shared" si="256"/>
        <v>0</v>
      </c>
      <c r="P145" s="43">
        <f t="shared" si="256"/>
        <v>0</v>
      </c>
      <c r="Q145" s="43">
        <f t="shared" si="256"/>
        <v>0</v>
      </c>
      <c r="R145" s="43">
        <f t="shared" si="256"/>
        <v>0</v>
      </c>
      <c r="S145" s="43">
        <f t="shared" si="256"/>
        <v>0</v>
      </c>
      <c r="T145" s="43">
        <f t="shared" si="256"/>
        <v>0</v>
      </c>
      <c r="U145" s="43">
        <f t="shared" si="256"/>
        <v>0</v>
      </c>
      <c r="V145" s="43">
        <f t="shared" si="256"/>
        <v>0</v>
      </c>
      <c r="W145" s="43">
        <f t="shared" si="256"/>
        <v>0</v>
      </c>
      <c r="X145" s="43">
        <f t="shared" si="256"/>
        <v>0</v>
      </c>
      <c r="Y145" s="43">
        <f t="shared" si="256"/>
        <v>0</v>
      </c>
      <c r="AA145" t="str">
        <f t="shared" si="236"/>
        <v>Commas</v>
      </c>
      <c r="AB145" s="43">
        <f t="shared" ref="AB145:AX145" si="257">AB63*AB$2</f>
        <v>0</v>
      </c>
      <c r="AC145" s="43">
        <f t="shared" si="257"/>
        <v>0</v>
      </c>
      <c r="AD145" s="43">
        <f t="shared" si="257"/>
        <v>0</v>
      </c>
      <c r="AE145" s="43">
        <f t="shared" si="257"/>
        <v>0</v>
      </c>
      <c r="AF145" s="43">
        <f t="shared" si="257"/>
        <v>0</v>
      </c>
      <c r="AG145" s="43">
        <f t="shared" si="257"/>
        <v>0</v>
      </c>
      <c r="AH145" s="43">
        <f t="shared" si="257"/>
        <v>0</v>
      </c>
      <c r="AI145" s="43">
        <f t="shared" si="257"/>
        <v>0</v>
      </c>
      <c r="AJ145" s="43">
        <f t="shared" si="257"/>
        <v>0</v>
      </c>
      <c r="AK145" s="43">
        <f t="shared" si="257"/>
        <v>0</v>
      </c>
      <c r="AL145" s="43">
        <f t="shared" si="257"/>
        <v>0</v>
      </c>
      <c r="AM145" s="43">
        <f t="shared" si="257"/>
        <v>0</v>
      </c>
      <c r="AN145" s="43">
        <f t="shared" si="257"/>
        <v>0</v>
      </c>
      <c r="AO145" s="43">
        <f t="shared" si="257"/>
        <v>0</v>
      </c>
      <c r="AP145" s="43">
        <f t="shared" si="257"/>
        <v>0</v>
      </c>
      <c r="AQ145" s="43">
        <f t="shared" si="257"/>
        <v>0</v>
      </c>
      <c r="AR145" s="43">
        <f t="shared" si="257"/>
        <v>0</v>
      </c>
      <c r="AS145" s="43">
        <f t="shared" si="257"/>
        <v>0</v>
      </c>
      <c r="AT145" s="43">
        <f t="shared" si="257"/>
        <v>0</v>
      </c>
      <c r="AU145" s="43">
        <f t="shared" si="257"/>
        <v>0</v>
      </c>
      <c r="AV145" s="43">
        <f t="shared" si="257"/>
        <v>0</v>
      </c>
      <c r="AW145" s="43">
        <f t="shared" si="257"/>
        <v>0</v>
      </c>
      <c r="AX145" s="43">
        <f t="shared" si="257"/>
        <v>0</v>
      </c>
      <c r="AZ145" t="str">
        <f t="shared" si="111"/>
        <v>SAT First 10</v>
      </c>
      <c r="BA145" s="23">
        <f>IF(ISNUMBER(SEARCH("S",BA$4)),10,0)</f>
        <v>10</v>
      </c>
      <c r="BB145" s="23">
        <f t="shared" ref="BB145:BW146" si="258">IF(ISNUMBER(SEARCH("S",BB$4)),10,0)</f>
        <v>0</v>
      </c>
      <c r="BC145" s="23">
        <f t="shared" si="258"/>
        <v>0</v>
      </c>
      <c r="BD145" s="23">
        <f t="shared" si="258"/>
        <v>0</v>
      </c>
      <c r="BE145" s="23">
        <f t="shared" si="258"/>
        <v>0</v>
      </c>
      <c r="BF145" s="23">
        <f t="shared" si="258"/>
        <v>0</v>
      </c>
      <c r="BG145" s="23">
        <f t="shared" si="258"/>
        <v>0</v>
      </c>
      <c r="BH145" s="23">
        <f t="shared" si="258"/>
        <v>0</v>
      </c>
      <c r="BI145" s="23">
        <f t="shared" si="258"/>
        <v>0</v>
      </c>
      <c r="BJ145" s="23">
        <f t="shared" si="258"/>
        <v>0</v>
      </c>
      <c r="BK145" s="23">
        <f t="shared" si="258"/>
        <v>0</v>
      </c>
      <c r="BL145" s="23">
        <f t="shared" si="258"/>
        <v>0</v>
      </c>
      <c r="BM145" s="23">
        <f t="shared" si="258"/>
        <v>0</v>
      </c>
      <c r="BN145" s="23">
        <f t="shared" si="258"/>
        <v>0</v>
      </c>
      <c r="BO145" s="23">
        <f t="shared" si="258"/>
        <v>0</v>
      </c>
      <c r="BP145" s="23">
        <f t="shared" si="258"/>
        <v>0</v>
      </c>
      <c r="BQ145" s="23">
        <f t="shared" si="258"/>
        <v>0</v>
      </c>
      <c r="BR145" s="23">
        <f t="shared" si="258"/>
        <v>0</v>
      </c>
      <c r="BS145" s="23">
        <f t="shared" si="258"/>
        <v>0</v>
      </c>
      <c r="BT145" s="23">
        <f t="shared" si="258"/>
        <v>0</v>
      </c>
      <c r="BU145" s="23">
        <f t="shared" si="258"/>
        <v>0</v>
      </c>
      <c r="BV145" s="23">
        <f t="shared" si="258"/>
        <v>0</v>
      </c>
      <c r="BW145" s="23">
        <f t="shared" si="258"/>
        <v>0</v>
      </c>
      <c r="BX145" s="476"/>
      <c r="BY145" t="str">
        <f t="shared" si="112"/>
        <v>SAT First 10</v>
      </c>
      <c r="BZ145" s="23">
        <f>IF(ISNUMBER(SEARCH("S",BZ$4)),10,0)</f>
        <v>10</v>
      </c>
      <c r="CA145" s="23">
        <f t="shared" ref="CA145:CV146" si="259">IF(ISNUMBER(SEARCH("S",CA$4)),10,0)</f>
        <v>0</v>
      </c>
      <c r="CB145" s="23">
        <f t="shared" si="259"/>
        <v>0</v>
      </c>
      <c r="CC145" s="23">
        <f t="shared" si="259"/>
        <v>0</v>
      </c>
      <c r="CD145" s="23">
        <f t="shared" si="259"/>
        <v>0</v>
      </c>
      <c r="CE145" s="23">
        <f t="shared" si="259"/>
        <v>0</v>
      </c>
      <c r="CF145" s="23">
        <f t="shared" si="259"/>
        <v>0</v>
      </c>
      <c r="CG145" s="23">
        <f t="shared" si="259"/>
        <v>0</v>
      </c>
      <c r="CH145" s="23">
        <f t="shared" si="259"/>
        <v>0</v>
      </c>
      <c r="CI145" s="23">
        <f t="shared" si="259"/>
        <v>0</v>
      </c>
      <c r="CJ145" s="23">
        <f t="shared" si="259"/>
        <v>0</v>
      </c>
      <c r="CK145" s="23">
        <f t="shared" si="259"/>
        <v>0</v>
      </c>
      <c r="CL145" s="23">
        <f t="shared" si="259"/>
        <v>0</v>
      </c>
      <c r="CM145" s="23">
        <f t="shared" si="259"/>
        <v>0</v>
      </c>
      <c r="CN145" s="23">
        <f t="shared" si="259"/>
        <v>0</v>
      </c>
      <c r="CO145" s="23">
        <f t="shared" si="259"/>
        <v>0</v>
      </c>
      <c r="CP145" s="23">
        <f t="shared" si="259"/>
        <v>0</v>
      </c>
      <c r="CQ145" s="23">
        <f t="shared" si="259"/>
        <v>0</v>
      </c>
      <c r="CR145" s="23">
        <f t="shared" si="259"/>
        <v>0</v>
      </c>
      <c r="CS145" s="23">
        <f t="shared" si="259"/>
        <v>0</v>
      </c>
      <c r="CT145" s="23">
        <f t="shared" si="259"/>
        <v>0</v>
      </c>
      <c r="CU145" s="23">
        <f t="shared" si="259"/>
        <v>0</v>
      </c>
      <c r="CV145" s="23">
        <f t="shared" si="259"/>
        <v>0</v>
      </c>
      <c r="CW145" s="476"/>
      <c r="CX145" t="str">
        <f t="shared" si="113"/>
        <v>SAT First 10</v>
      </c>
      <c r="CY145" s="23">
        <f t="shared" si="114"/>
        <v>20</v>
      </c>
      <c r="CZ145" s="23">
        <f t="shared" si="115"/>
        <v>0</v>
      </c>
      <c r="DA145" s="23">
        <f t="shared" si="116"/>
        <v>0</v>
      </c>
      <c r="DB145" s="23">
        <f t="shared" si="117"/>
        <v>0</v>
      </c>
      <c r="DC145" s="23">
        <f t="shared" si="118"/>
        <v>0</v>
      </c>
      <c r="DD145" s="23">
        <f t="shared" si="119"/>
        <v>0</v>
      </c>
      <c r="DE145" s="23">
        <f t="shared" si="120"/>
        <v>0</v>
      </c>
      <c r="DF145" s="23">
        <f t="shared" si="121"/>
        <v>0</v>
      </c>
      <c r="DG145" s="23">
        <f t="shared" si="122"/>
        <v>0</v>
      </c>
      <c r="DH145" s="23">
        <f t="shared" si="123"/>
        <v>0</v>
      </c>
      <c r="DI145" s="23">
        <f t="shared" si="124"/>
        <v>0</v>
      </c>
      <c r="DJ145" s="23">
        <f t="shared" si="125"/>
        <v>0</v>
      </c>
      <c r="DK145" s="23">
        <f t="shared" si="126"/>
        <v>0</v>
      </c>
      <c r="DL145" s="23">
        <f t="shared" si="127"/>
        <v>0</v>
      </c>
      <c r="DM145" s="23">
        <f t="shared" si="128"/>
        <v>0</v>
      </c>
      <c r="DN145" s="23">
        <f t="shared" si="129"/>
        <v>0</v>
      </c>
      <c r="DO145" s="23">
        <f t="shared" si="130"/>
        <v>0</v>
      </c>
      <c r="DP145" s="23">
        <f t="shared" si="131"/>
        <v>0</v>
      </c>
      <c r="DQ145" s="23">
        <f t="shared" si="132"/>
        <v>0</v>
      </c>
      <c r="DR145" s="23">
        <f t="shared" si="133"/>
        <v>0</v>
      </c>
      <c r="DS145" s="23">
        <f t="shared" si="134"/>
        <v>0</v>
      </c>
      <c r="DT145" s="23">
        <f t="shared" si="135"/>
        <v>0</v>
      </c>
      <c r="DU145" s="23">
        <f t="shared" si="136"/>
        <v>0</v>
      </c>
      <c r="DV145" s="476"/>
      <c r="DW145" s="2" t="str">
        <f t="shared" si="228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29"/>
        <v>Given Figure</v>
      </c>
      <c r="C146" s="43">
        <f t="shared" ref="C146:Y146" si="260">C66*C$2</f>
        <v>0</v>
      </c>
      <c r="D146" s="43">
        <f t="shared" si="260"/>
        <v>0</v>
      </c>
      <c r="E146" s="43">
        <f t="shared" si="260"/>
        <v>0</v>
      </c>
      <c r="F146" s="43">
        <f t="shared" si="260"/>
        <v>0</v>
      </c>
      <c r="G146" s="43">
        <f t="shared" si="260"/>
        <v>0</v>
      </c>
      <c r="H146" s="43">
        <f t="shared" si="260"/>
        <v>0</v>
      </c>
      <c r="I146" s="43">
        <f t="shared" si="260"/>
        <v>0</v>
      </c>
      <c r="J146" s="43">
        <f t="shared" si="260"/>
        <v>0</v>
      </c>
      <c r="K146" s="43">
        <f t="shared" si="260"/>
        <v>0</v>
      </c>
      <c r="L146" s="43">
        <f t="shared" si="260"/>
        <v>0</v>
      </c>
      <c r="M146" s="43">
        <f t="shared" si="260"/>
        <v>0</v>
      </c>
      <c r="N146" s="43">
        <f t="shared" si="260"/>
        <v>0</v>
      </c>
      <c r="O146" s="43">
        <f t="shared" si="260"/>
        <v>0</v>
      </c>
      <c r="P146" s="43">
        <f t="shared" si="260"/>
        <v>0</v>
      </c>
      <c r="Q146" s="43">
        <f t="shared" si="260"/>
        <v>0</v>
      </c>
      <c r="R146" s="43">
        <f t="shared" si="260"/>
        <v>0</v>
      </c>
      <c r="S146" s="43">
        <f t="shared" si="260"/>
        <v>0</v>
      </c>
      <c r="T146" s="43">
        <f t="shared" si="260"/>
        <v>0</v>
      </c>
      <c r="U146" s="43">
        <f t="shared" si="260"/>
        <v>0</v>
      </c>
      <c r="V146" s="43">
        <f t="shared" si="260"/>
        <v>0</v>
      </c>
      <c r="W146" s="43">
        <f t="shared" si="260"/>
        <v>0</v>
      </c>
      <c r="X146" s="43">
        <f t="shared" si="260"/>
        <v>0</v>
      </c>
      <c r="Y146" s="43">
        <f t="shared" si="260"/>
        <v>0</v>
      </c>
      <c r="AA146" t="str">
        <f t="shared" si="236"/>
        <v>Semicolons</v>
      </c>
      <c r="AB146" s="43">
        <f t="shared" ref="AB146:AX146" si="261">AB64*AB$2</f>
        <v>0</v>
      </c>
      <c r="AC146" s="43">
        <f t="shared" si="261"/>
        <v>0</v>
      </c>
      <c r="AD146" s="43">
        <f t="shared" si="261"/>
        <v>0</v>
      </c>
      <c r="AE146" s="43">
        <f t="shared" si="261"/>
        <v>0</v>
      </c>
      <c r="AF146" s="43">
        <f t="shared" si="261"/>
        <v>0</v>
      </c>
      <c r="AG146" s="43">
        <f t="shared" si="261"/>
        <v>0</v>
      </c>
      <c r="AH146" s="43">
        <f t="shared" si="261"/>
        <v>0</v>
      </c>
      <c r="AI146" s="43">
        <f t="shared" si="261"/>
        <v>0</v>
      </c>
      <c r="AJ146" s="43">
        <f t="shared" si="261"/>
        <v>0</v>
      </c>
      <c r="AK146" s="43">
        <f t="shared" si="261"/>
        <v>0</v>
      </c>
      <c r="AL146" s="43">
        <f t="shared" si="261"/>
        <v>0</v>
      </c>
      <c r="AM146" s="43">
        <f t="shared" si="261"/>
        <v>0</v>
      </c>
      <c r="AN146" s="43">
        <f t="shared" si="261"/>
        <v>0</v>
      </c>
      <c r="AO146" s="43">
        <f t="shared" si="261"/>
        <v>0</v>
      </c>
      <c r="AP146" s="43">
        <f t="shared" si="261"/>
        <v>0</v>
      </c>
      <c r="AQ146" s="43">
        <f t="shared" si="261"/>
        <v>0</v>
      </c>
      <c r="AR146" s="43">
        <f t="shared" si="261"/>
        <v>0</v>
      </c>
      <c r="AS146" s="43">
        <f t="shared" si="261"/>
        <v>0</v>
      </c>
      <c r="AT146" s="43">
        <f t="shared" si="261"/>
        <v>0</v>
      </c>
      <c r="AU146" s="43">
        <f t="shared" si="261"/>
        <v>0</v>
      </c>
      <c r="AV146" s="43">
        <f t="shared" si="261"/>
        <v>0</v>
      </c>
      <c r="AW146" s="43">
        <f t="shared" si="261"/>
        <v>0</v>
      </c>
      <c r="AX146" s="43">
        <f t="shared" si="261"/>
        <v>0</v>
      </c>
      <c r="AY146" s="476" t="s">
        <v>286</v>
      </c>
      <c r="AZ146" t="str">
        <f t="shared" si="111"/>
        <v>SAT Last 10</v>
      </c>
      <c r="BA146" s="23">
        <f>IF(ISNUMBER(SEARCH("S",BA$4)),10,0)</f>
        <v>10</v>
      </c>
      <c r="BB146" s="23">
        <f t="shared" si="258"/>
        <v>0</v>
      </c>
      <c r="BC146" s="23">
        <f t="shared" si="258"/>
        <v>0</v>
      </c>
      <c r="BD146" s="23">
        <f t="shared" si="258"/>
        <v>0</v>
      </c>
      <c r="BE146" s="23">
        <f t="shared" si="258"/>
        <v>0</v>
      </c>
      <c r="BF146" s="23">
        <f t="shared" si="258"/>
        <v>0</v>
      </c>
      <c r="BG146" s="23">
        <f t="shared" si="258"/>
        <v>0</v>
      </c>
      <c r="BH146" s="23">
        <f t="shared" si="258"/>
        <v>0</v>
      </c>
      <c r="BI146" s="23">
        <f t="shared" si="258"/>
        <v>0</v>
      </c>
      <c r="BJ146" s="23">
        <f t="shared" si="258"/>
        <v>0</v>
      </c>
      <c r="BK146" s="23">
        <f t="shared" si="258"/>
        <v>0</v>
      </c>
      <c r="BL146" s="23">
        <f t="shared" si="258"/>
        <v>0</v>
      </c>
      <c r="BM146" s="23">
        <f t="shared" si="258"/>
        <v>0</v>
      </c>
      <c r="BN146" s="23">
        <f t="shared" si="258"/>
        <v>0</v>
      </c>
      <c r="BO146" s="23">
        <f t="shared" si="258"/>
        <v>0</v>
      </c>
      <c r="BP146" s="23">
        <f t="shared" si="258"/>
        <v>0</v>
      </c>
      <c r="BQ146" s="23">
        <f t="shared" si="258"/>
        <v>0</v>
      </c>
      <c r="BR146" s="23">
        <f t="shared" si="258"/>
        <v>0</v>
      </c>
      <c r="BS146" s="23">
        <f t="shared" si="258"/>
        <v>0</v>
      </c>
      <c r="BT146" s="23">
        <f t="shared" si="258"/>
        <v>0</v>
      </c>
      <c r="BU146" s="23">
        <f t="shared" si="258"/>
        <v>0</v>
      </c>
      <c r="BV146" s="23">
        <f t="shared" si="258"/>
        <v>0</v>
      </c>
      <c r="BW146" s="23">
        <f t="shared" si="258"/>
        <v>0</v>
      </c>
      <c r="BX146" s="476"/>
      <c r="BY146" t="str">
        <f t="shared" si="112"/>
        <v>SAT Last 10</v>
      </c>
      <c r="BZ146" s="23">
        <f>IF(ISNUMBER(SEARCH("S",BZ$4)),10,0)</f>
        <v>10</v>
      </c>
      <c r="CA146" s="23">
        <f t="shared" si="259"/>
        <v>0</v>
      </c>
      <c r="CB146" s="23">
        <f t="shared" si="259"/>
        <v>0</v>
      </c>
      <c r="CC146" s="23">
        <f t="shared" si="259"/>
        <v>0</v>
      </c>
      <c r="CD146" s="23">
        <f t="shared" si="259"/>
        <v>0</v>
      </c>
      <c r="CE146" s="23">
        <f t="shared" si="259"/>
        <v>0</v>
      </c>
      <c r="CF146" s="23">
        <f t="shared" si="259"/>
        <v>0</v>
      </c>
      <c r="CG146" s="23">
        <f t="shared" si="259"/>
        <v>0</v>
      </c>
      <c r="CH146" s="23">
        <f t="shared" si="259"/>
        <v>0</v>
      </c>
      <c r="CI146" s="23">
        <f t="shared" si="259"/>
        <v>0</v>
      </c>
      <c r="CJ146" s="23">
        <f t="shared" si="259"/>
        <v>0</v>
      </c>
      <c r="CK146" s="23">
        <f t="shared" si="259"/>
        <v>0</v>
      </c>
      <c r="CL146" s="23">
        <f t="shared" si="259"/>
        <v>0</v>
      </c>
      <c r="CM146" s="23">
        <f t="shared" si="259"/>
        <v>0</v>
      </c>
      <c r="CN146" s="23">
        <f t="shared" si="259"/>
        <v>0</v>
      </c>
      <c r="CO146" s="23">
        <f t="shared" si="259"/>
        <v>0</v>
      </c>
      <c r="CP146" s="23">
        <f t="shared" si="259"/>
        <v>0</v>
      </c>
      <c r="CQ146" s="23">
        <f t="shared" si="259"/>
        <v>0</v>
      </c>
      <c r="CR146" s="23">
        <f t="shared" si="259"/>
        <v>0</v>
      </c>
      <c r="CS146" s="23">
        <f t="shared" si="259"/>
        <v>0</v>
      </c>
      <c r="CT146" s="23">
        <f t="shared" si="259"/>
        <v>0</v>
      </c>
      <c r="CU146" s="23">
        <f t="shared" si="259"/>
        <v>0</v>
      </c>
      <c r="CV146" s="23">
        <f t="shared" si="259"/>
        <v>0</v>
      </c>
      <c r="CW146" s="476"/>
      <c r="CX146" t="str">
        <f t="shared" si="113"/>
        <v>SAT Last 10</v>
      </c>
      <c r="CY146" s="23">
        <f t="shared" si="114"/>
        <v>20</v>
      </c>
      <c r="CZ146" s="23">
        <f t="shared" si="115"/>
        <v>0</v>
      </c>
      <c r="DA146" s="23">
        <f t="shared" si="116"/>
        <v>0</v>
      </c>
      <c r="DB146" s="23">
        <f t="shared" si="117"/>
        <v>0</v>
      </c>
      <c r="DC146" s="23">
        <f t="shared" si="118"/>
        <v>0</v>
      </c>
      <c r="DD146" s="23">
        <f t="shared" si="119"/>
        <v>0</v>
      </c>
      <c r="DE146" s="23">
        <f t="shared" si="120"/>
        <v>0</v>
      </c>
      <c r="DF146" s="23">
        <f t="shared" si="121"/>
        <v>0</v>
      </c>
      <c r="DG146" s="23">
        <f t="shared" si="122"/>
        <v>0</v>
      </c>
      <c r="DH146" s="23">
        <f t="shared" si="123"/>
        <v>0</v>
      </c>
      <c r="DI146" s="23">
        <f t="shared" si="124"/>
        <v>0</v>
      </c>
      <c r="DJ146" s="23">
        <f t="shared" si="125"/>
        <v>0</v>
      </c>
      <c r="DK146" s="23">
        <f t="shared" si="126"/>
        <v>0</v>
      </c>
      <c r="DL146" s="23">
        <f t="shared" si="127"/>
        <v>0</v>
      </c>
      <c r="DM146" s="23">
        <f t="shared" si="128"/>
        <v>0</v>
      </c>
      <c r="DN146" s="23">
        <f t="shared" si="129"/>
        <v>0</v>
      </c>
      <c r="DO146" s="23">
        <f t="shared" si="130"/>
        <v>0</v>
      </c>
      <c r="DP146" s="23">
        <f t="shared" si="131"/>
        <v>0</v>
      </c>
      <c r="DQ146" s="23">
        <f t="shared" si="132"/>
        <v>0</v>
      </c>
      <c r="DR146" s="23">
        <f t="shared" si="133"/>
        <v>0</v>
      </c>
      <c r="DS146" s="23">
        <f t="shared" si="134"/>
        <v>0</v>
      </c>
      <c r="DT146" s="23">
        <f t="shared" si="135"/>
        <v>0</v>
      </c>
      <c r="DU146" s="23">
        <f t="shared" si="136"/>
        <v>0</v>
      </c>
      <c r="DV146" s="476"/>
      <c r="DW146" s="2" t="str">
        <f t="shared" si="228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si="229"/>
        <v>Broad-Scope</v>
      </c>
      <c r="C147" s="43">
        <f t="shared" ref="C147:Y147" si="262">C67*C$2</f>
        <v>0</v>
      </c>
      <c r="D147" s="43">
        <f t="shared" si="262"/>
        <v>0</v>
      </c>
      <c r="E147" s="43">
        <f t="shared" si="262"/>
        <v>0</v>
      </c>
      <c r="F147" s="43">
        <f t="shared" si="262"/>
        <v>0</v>
      </c>
      <c r="G147" s="43">
        <f t="shared" si="262"/>
        <v>0</v>
      </c>
      <c r="H147" s="43">
        <f t="shared" si="262"/>
        <v>0</v>
      </c>
      <c r="I147" s="43">
        <f t="shared" si="262"/>
        <v>0</v>
      </c>
      <c r="J147" s="43">
        <f t="shared" si="262"/>
        <v>0</v>
      </c>
      <c r="K147" s="43">
        <f t="shared" si="262"/>
        <v>0</v>
      </c>
      <c r="L147" s="43">
        <f t="shared" si="262"/>
        <v>0</v>
      </c>
      <c r="M147" s="43">
        <f t="shared" si="262"/>
        <v>0</v>
      </c>
      <c r="N147" s="43">
        <f t="shared" si="262"/>
        <v>0</v>
      </c>
      <c r="O147" s="43">
        <f t="shared" si="262"/>
        <v>0</v>
      </c>
      <c r="P147" s="43">
        <f t="shared" si="262"/>
        <v>0</v>
      </c>
      <c r="Q147" s="43">
        <f t="shared" si="262"/>
        <v>0</v>
      </c>
      <c r="R147" s="43">
        <f t="shared" si="262"/>
        <v>0</v>
      </c>
      <c r="S147" s="43">
        <f t="shared" si="262"/>
        <v>0</v>
      </c>
      <c r="T147" s="43">
        <f t="shared" si="262"/>
        <v>0</v>
      </c>
      <c r="U147" s="43">
        <f t="shared" si="262"/>
        <v>0</v>
      </c>
      <c r="V147" s="43">
        <f t="shared" si="262"/>
        <v>0</v>
      </c>
      <c r="W147" s="43">
        <f t="shared" si="262"/>
        <v>0</v>
      </c>
      <c r="X147" s="43">
        <f t="shared" si="262"/>
        <v>0</v>
      </c>
      <c r="Y147" s="43">
        <f t="shared" si="262"/>
        <v>0</v>
      </c>
      <c r="AA147" t="str">
        <f t="shared" si="236"/>
        <v>End of Sentence</v>
      </c>
      <c r="AB147" s="43">
        <f t="shared" ref="AB147:AX147" si="263">AB65*AB$2</f>
        <v>0</v>
      </c>
      <c r="AC147" s="43">
        <f t="shared" si="263"/>
        <v>0</v>
      </c>
      <c r="AD147" s="43">
        <f t="shared" si="263"/>
        <v>0</v>
      </c>
      <c r="AE147" s="43">
        <f t="shared" si="263"/>
        <v>0</v>
      </c>
      <c r="AF147" s="43">
        <f t="shared" si="263"/>
        <v>0</v>
      </c>
      <c r="AG147" s="43">
        <f t="shared" si="263"/>
        <v>0</v>
      </c>
      <c r="AH147" s="43">
        <f t="shared" si="263"/>
        <v>0</v>
      </c>
      <c r="AI147" s="43">
        <f t="shared" si="263"/>
        <v>0</v>
      </c>
      <c r="AJ147" s="43">
        <f t="shared" si="263"/>
        <v>0</v>
      </c>
      <c r="AK147" s="43">
        <f t="shared" si="263"/>
        <v>0</v>
      </c>
      <c r="AL147" s="43">
        <f t="shared" si="263"/>
        <v>0</v>
      </c>
      <c r="AM147" s="43">
        <f t="shared" si="263"/>
        <v>0</v>
      </c>
      <c r="AN147" s="43">
        <f t="shared" si="263"/>
        <v>0</v>
      </c>
      <c r="AO147" s="43">
        <f t="shared" si="263"/>
        <v>0</v>
      </c>
      <c r="AP147" s="43">
        <f t="shared" si="263"/>
        <v>0</v>
      </c>
      <c r="AQ147" s="43">
        <f t="shared" si="263"/>
        <v>0</v>
      </c>
      <c r="AR147" s="43">
        <f t="shared" si="263"/>
        <v>0</v>
      </c>
      <c r="AS147" s="43">
        <f t="shared" si="263"/>
        <v>0</v>
      </c>
      <c r="AT147" s="43">
        <f t="shared" si="263"/>
        <v>0</v>
      </c>
      <c r="AU147" s="43">
        <f t="shared" si="263"/>
        <v>0</v>
      </c>
      <c r="AV147" s="43">
        <f t="shared" si="263"/>
        <v>0</v>
      </c>
      <c r="AW147" s="43">
        <f t="shared" si="263"/>
        <v>0</v>
      </c>
      <c r="AX147" s="43">
        <f t="shared" si="263"/>
        <v>0</v>
      </c>
      <c r="AY147" s="476"/>
      <c r="AZ147" t="str">
        <f t="shared" si="111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76"/>
      <c r="BY147" t="str">
        <f t="shared" si="112"/>
        <v>SAT Rest</v>
      </c>
      <c r="BZ147" s="23">
        <f>IF(ISNUMBER(SEARCH("S",BZ$4)),18,0)</f>
        <v>18</v>
      </c>
      <c r="CA147" s="23">
        <f t="shared" ref="CA147:CV147" si="264">IF(ISNUMBER(SEARCH("S",CA$4)),18,0)</f>
        <v>0</v>
      </c>
      <c r="CB147" s="23">
        <f t="shared" si="264"/>
        <v>0</v>
      </c>
      <c r="CC147" s="23">
        <f t="shared" si="264"/>
        <v>0</v>
      </c>
      <c r="CD147" s="23">
        <f t="shared" si="264"/>
        <v>0</v>
      </c>
      <c r="CE147" s="23">
        <f t="shared" si="264"/>
        <v>0</v>
      </c>
      <c r="CF147" s="23">
        <f t="shared" si="264"/>
        <v>0</v>
      </c>
      <c r="CG147" s="23">
        <f t="shared" si="264"/>
        <v>0</v>
      </c>
      <c r="CH147" s="23">
        <f t="shared" si="264"/>
        <v>0</v>
      </c>
      <c r="CI147" s="23">
        <f t="shared" si="264"/>
        <v>0</v>
      </c>
      <c r="CJ147" s="23">
        <f t="shared" si="264"/>
        <v>0</v>
      </c>
      <c r="CK147" s="23">
        <f t="shared" si="264"/>
        <v>0</v>
      </c>
      <c r="CL147" s="23">
        <f t="shared" si="264"/>
        <v>0</v>
      </c>
      <c r="CM147" s="23">
        <f t="shared" si="264"/>
        <v>0</v>
      </c>
      <c r="CN147" s="23">
        <f t="shared" si="264"/>
        <v>0</v>
      </c>
      <c r="CO147" s="23">
        <f t="shared" si="264"/>
        <v>0</v>
      </c>
      <c r="CP147" s="23">
        <f t="shared" si="264"/>
        <v>0</v>
      </c>
      <c r="CQ147" s="23">
        <f t="shared" si="264"/>
        <v>0</v>
      </c>
      <c r="CR147" s="23">
        <f t="shared" si="264"/>
        <v>0</v>
      </c>
      <c r="CS147" s="23">
        <f t="shared" si="264"/>
        <v>0</v>
      </c>
      <c r="CT147" s="23">
        <f t="shared" si="264"/>
        <v>0</v>
      </c>
      <c r="CU147" s="23">
        <f t="shared" si="264"/>
        <v>0</v>
      </c>
      <c r="CV147" s="23">
        <f t="shared" si="264"/>
        <v>0</v>
      </c>
      <c r="CW147" s="476"/>
      <c r="CX147" t="str">
        <f t="shared" si="113"/>
        <v>SAT Rest</v>
      </c>
      <c r="CY147" s="23">
        <f>BA147+BZ147</f>
        <v>18</v>
      </c>
      <c r="CZ147" s="23">
        <f t="shared" si="115"/>
        <v>0</v>
      </c>
      <c r="DA147" s="23">
        <f t="shared" si="116"/>
        <v>0</v>
      </c>
      <c r="DB147" s="23">
        <f t="shared" si="117"/>
        <v>0</v>
      </c>
      <c r="DC147" s="23">
        <f t="shared" si="118"/>
        <v>0</v>
      </c>
      <c r="DD147" s="23">
        <f t="shared" si="119"/>
        <v>0</v>
      </c>
      <c r="DE147" s="23">
        <f t="shared" si="120"/>
        <v>0</v>
      </c>
      <c r="DF147" s="23">
        <f t="shared" si="121"/>
        <v>0</v>
      </c>
      <c r="DG147" s="23">
        <f t="shared" si="122"/>
        <v>0</v>
      </c>
      <c r="DH147" s="23">
        <f t="shared" si="123"/>
        <v>0</v>
      </c>
      <c r="DI147" s="23">
        <f t="shared" si="124"/>
        <v>0</v>
      </c>
      <c r="DJ147" s="23">
        <f t="shared" si="125"/>
        <v>0</v>
      </c>
      <c r="DK147" s="23">
        <f t="shared" si="126"/>
        <v>0</v>
      </c>
      <c r="DL147" s="23">
        <f t="shared" si="127"/>
        <v>0</v>
      </c>
      <c r="DM147" s="23">
        <f t="shared" si="128"/>
        <v>0</v>
      </c>
      <c r="DN147" s="23">
        <f t="shared" si="129"/>
        <v>0</v>
      </c>
      <c r="DO147" s="23">
        <f t="shared" si="130"/>
        <v>0</v>
      </c>
      <c r="DP147" s="23">
        <f t="shared" si="131"/>
        <v>0</v>
      </c>
      <c r="DQ147" s="23">
        <f t="shared" si="132"/>
        <v>0</v>
      </c>
      <c r="DR147" s="23">
        <f t="shared" si="133"/>
        <v>0</v>
      </c>
      <c r="DS147" s="23">
        <f t="shared" si="134"/>
        <v>0</v>
      </c>
      <c r="DT147" s="23">
        <f t="shared" si="135"/>
        <v>0</v>
      </c>
      <c r="DU147" s="23">
        <f t="shared" si="136"/>
        <v>0</v>
      </c>
      <c r="DV147" s="476"/>
      <c r="DW147" s="2" t="str">
        <f t="shared" si="228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3" t="str">
        <f>IF(INPUT!S4&lt;&gt;"",INDEX(EY3:EY25,MATCH(INPUT!S4,EX3:EX25,),0),"")</f>
        <v/>
      </c>
      <c r="FB147" s="474"/>
      <c r="FC147" s="474"/>
      <c r="FD147" s="474"/>
      <c r="FE147" s="474"/>
      <c r="FF147" s="474"/>
      <c r="FG147" s="475"/>
    </row>
    <row r="148" spans="2:163" x14ac:dyDescent="0.45">
      <c r="B148" t="str">
        <f t="shared" si="229"/>
        <v>Entire Passage</v>
      </c>
      <c r="C148" s="43">
        <f t="shared" ref="C148:Y148" si="265">C68*C$2</f>
        <v>0</v>
      </c>
      <c r="D148" s="43">
        <f t="shared" si="265"/>
        <v>0</v>
      </c>
      <c r="E148" s="43">
        <f t="shared" si="265"/>
        <v>0</v>
      </c>
      <c r="F148" s="43">
        <f t="shared" si="265"/>
        <v>0</v>
      </c>
      <c r="G148" s="43">
        <f t="shared" si="265"/>
        <v>0</v>
      </c>
      <c r="H148" s="43">
        <f t="shared" si="265"/>
        <v>0</v>
      </c>
      <c r="I148" s="43">
        <f t="shared" si="265"/>
        <v>0</v>
      </c>
      <c r="J148" s="43">
        <f t="shared" si="265"/>
        <v>0</v>
      </c>
      <c r="K148" s="43">
        <f t="shared" si="265"/>
        <v>0</v>
      </c>
      <c r="L148" s="43">
        <f t="shared" si="265"/>
        <v>0</v>
      </c>
      <c r="M148" s="43">
        <f t="shared" si="265"/>
        <v>0</v>
      </c>
      <c r="N148" s="43">
        <f t="shared" si="265"/>
        <v>0</v>
      </c>
      <c r="O148" s="43">
        <f t="shared" si="265"/>
        <v>0</v>
      </c>
      <c r="P148" s="43">
        <f t="shared" si="265"/>
        <v>0</v>
      </c>
      <c r="Q148" s="43">
        <f t="shared" si="265"/>
        <v>0</v>
      </c>
      <c r="R148" s="43">
        <f t="shared" si="265"/>
        <v>0</v>
      </c>
      <c r="S148" s="43">
        <f t="shared" si="265"/>
        <v>0</v>
      </c>
      <c r="T148" s="43">
        <f t="shared" si="265"/>
        <v>0</v>
      </c>
      <c r="U148" s="43">
        <f t="shared" si="265"/>
        <v>0</v>
      </c>
      <c r="V148" s="43">
        <f t="shared" si="265"/>
        <v>0</v>
      </c>
      <c r="W148" s="43">
        <f t="shared" si="265"/>
        <v>0</v>
      </c>
      <c r="X148" s="43">
        <f t="shared" si="265"/>
        <v>0</v>
      </c>
      <c r="Y148" s="43">
        <f t="shared" si="265"/>
        <v>0</v>
      </c>
      <c r="AA148" t="str">
        <f t="shared" si="236"/>
        <v>Prepositions</v>
      </c>
      <c r="AB148" s="43">
        <f t="shared" ref="AB148:AX148" si="266">AB66*AB$2</f>
        <v>0</v>
      </c>
      <c r="AC148" s="43">
        <f t="shared" si="266"/>
        <v>0</v>
      </c>
      <c r="AD148" s="43">
        <f t="shared" si="266"/>
        <v>0</v>
      </c>
      <c r="AE148" s="43">
        <f t="shared" si="266"/>
        <v>0</v>
      </c>
      <c r="AF148" s="43">
        <f t="shared" si="266"/>
        <v>0</v>
      </c>
      <c r="AG148" s="43">
        <f t="shared" si="266"/>
        <v>0</v>
      </c>
      <c r="AH148" s="43">
        <f t="shared" si="266"/>
        <v>0</v>
      </c>
      <c r="AI148" s="43">
        <f t="shared" si="266"/>
        <v>0</v>
      </c>
      <c r="AJ148" s="43">
        <f t="shared" si="266"/>
        <v>0</v>
      </c>
      <c r="AK148" s="43">
        <f t="shared" si="266"/>
        <v>0</v>
      </c>
      <c r="AL148" s="43">
        <f t="shared" si="266"/>
        <v>0</v>
      </c>
      <c r="AM148" s="43">
        <f t="shared" si="266"/>
        <v>0</v>
      </c>
      <c r="AN148" s="43">
        <f t="shared" si="266"/>
        <v>0</v>
      </c>
      <c r="AO148" s="43">
        <f t="shared" si="266"/>
        <v>0</v>
      </c>
      <c r="AP148" s="43">
        <f t="shared" si="266"/>
        <v>0</v>
      </c>
      <c r="AQ148" s="43">
        <f t="shared" si="266"/>
        <v>0</v>
      </c>
      <c r="AR148" s="43">
        <f t="shared" si="266"/>
        <v>0</v>
      </c>
      <c r="AS148" s="43">
        <f t="shared" si="266"/>
        <v>0</v>
      </c>
      <c r="AT148" s="43">
        <f t="shared" si="266"/>
        <v>0</v>
      </c>
      <c r="AU148" s="43">
        <f t="shared" si="266"/>
        <v>0</v>
      </c>
      <c r="AV148" s="43">
        <f t="shared" si="266"/>
        <v>0</v>
      </c>
      <c r="AW148" s="43">
        <f t="shared" si="266"/>
        <v>0</v>
      </c>
      <c r="AX148" s="43">
        <f t="shared" si="266"/>
        <v>0</v>
      </c>
      <c r="AY148" s="476"/>
      <c r="AZ148" t="str">
        <f t="shared" si="111"/>
        <v>SAT Easy</v>
      </c>
      <c r="BA148" s="23">
        <f>IF(ISNUMBER(SEARCH("S",BA$4)),5,0)</f>
        <v>5</v>
      </c>
      <c r="BB148" s="23">
        <f t="shared" ref="BB148:BW148" si="267">IF(ISNUMBER(SEARCH("S",BB$4)),5,0)</f>
        <v>0</v>
      </c>
      <c r="BC148" s="23">
        <f t="shared" si="267"/>
        <v>0</v>
      </c>
      <c r="BD148" s="23">
        <f t="shared" si="267"/>
        <v>0</v>
      </c>
      <c r="BE148" s="23">
        <f t="shared" si="267"/>
        <v>0</v>
      </c>
      <c r="BF148" s="23">
        <f t="shared" si="267"/>
        <v>0</v>
      </c>
      <c r="BG148" s="23">
        <f t="shared" si="267"/>
        <v>0</v>
      </c>
      <c r="BH148" s="23">
        <f t="shared" si="267"/>
        <v>0</v>
      </c>
      <c r="BI148" s="23">
        <f t="shared" si="267"/>
        <v>0</v>
      </c>
      <c r="BJ148" s="23">
        <f t="shared" si="267"/>
        <v>0</v>
      </c>
      <c r="BK148" s="23">
        <f t="shared" si="267"/>
        <v>0</v>
      </c>
      <c r="BL148" s="23">
        <f t="shared" si="267"/>
        <v>0</v>
      </c>
      <c r="BM148" s="23">
        <f t="shared" si="267"/>
        <v>0</v>
      </c>
      <c r="BN148" s="23">
        <f t="shared" si="267"/>
        <v>0</v>
      </c>
      <c r="BO148" s="23">
        <f t="shared" si="267"/>
        <v>0</v>
      </c>
      <c r="BP148" s="23">
        <f t="shared" si="267"/>
        <v>0</v>
      </c>
      <c r="BQ148" s="23">
        <f t="shared" si="267"/>
        <v>0</v>
      </c>
      <c r="BR148" s="23">
        <f t="shared" si="267"/>
        <v>0</v>
      </c>
      <c r="BS148" s="23">
        <f t="shared" si="267"/>
        <v>0</v>
      </c>
      <c r="BT148" s="23">
        <f t="shared" si="267"/>
        <v>0</v>
      </c>
      <c r="BU148" s="23">
        <f t="shared" si="267"/>
        <v>0</v>
      </c>
      <c r="BV148" s="23">
        <f t="shared" si="267"/>
        <v>0</v>
      </c>
      <c r="BW148" s="23">
        <f t="shared" si="267"/>
        <v>0</v>
      </c>
      <c r="BX148" s="476"/>
      <c r="BY148" t="str">
        <f t="shared" si="112"/>
        <v>SAT Easy</v>
      </c>
      <c r="BZ148" s="23">
        <f>IF(ISNUMBER(SEARCH("S",BZ$4)),14,0)</f>
        <v>14</v>
      </c>
      <c r="CA148" s="23">
        <f t="shared" ref="CA148:CV148" si="268">IF(ISNUMBER(SEARCH("S",CA$4)),14,0)</f>
        <v>0</v>
      </c>
      <c r="CB148" s="23">
        <f t="shared" si="268"/>
        <v>0</v>
      </c>
      <c r="CC148" s="23">
        <f t="shared" si="268"/>
        <v>0</v>
      </c>
      <c r="CD148" s="23">
        <f t="shared" si="268"/>
        <v>0</v>
      </c>
      <c r="CE148" s="23">
        <f t="shared" si="268"/>
        <v>0</v>
      </c>
      <c r="CF148" s="23">
        <f t="shared" si="268"/>
        <v>0</v>
      </c>
      <c r="CG148" s="23">
        <f t="shared" si="268"/>
        <v>0</v>
      </c>
      <c r="CH148" s="23">
        <f t="shared" si="268"/>
        <v>0</v>
      </c>
      <c r="CI148" s="23">
        <f t="shared" si="268"/>
        <v>0</v>
      </c>
      <c r="CJ148" s="23">
        <f t="shared" si="268"/>
        <v>0</v>
      </c>
      <c r="CK148" s="23">
        <f t="shared" si="268"/>
        <v>0</v>
      </c>
      <c r="CL148" s="23">
        <f t="shared" si="268"/>
        <v>0</v>
      </c>
      <c r="CM148" s="23">
        <f t="shared" si="268"/>
        <v>0</v>
      </c>
      <c r="CN148" s="23">
        <f t="shared" si="268"/>
        <v>0</v>
      </c>
      <c r="CO148" s="23">
        <f t="shared" si="268"/>
        <v>0</v>
      </c>
      <c r="CP148" s="23">
        <f t="shared" si="268"/>
        <v>0</v>
      </c>
      <c r="CQ148" s="23">
        <f t="shared" si="268"/>
        <v>0</v>
      </c>
      <c r="CR148" s="23">
        <f t="shared" si="268"/>
        <v>0</v>
      </c>
      <c r="CS148" s="23">
        <f t="shared" si="268"/>
        <v>0</v>
      </c>
      <c r="CT148" s="23">
        <f t="shared" si="268"/>
        <v>0</v>
      </c>
      <c r="CU148" s="23">
        <f t="shared" si="268"/>
        <v>0</v>
      </c>
      <c r="CV148" s="23">
        <f t="shared" si="268"/>
        <v>0</v>
      </c>
      <c r="CW148" s="476"/>
      <c r="CX148" t="str">
        <f t="shared" si="113"/>
        <v>SAT Easy</v>
      </c>
      <c r="CY148" s="23">
        <f t="shared" si="114"/>
        <v>19</v>
      </c>
      <c r="CZ148" s="23">
        <f t="shared" si="115"/>
        <v>0</v>
      </c>
      <c r="DA148" s="23">
        <f t="shared" si="116"/>
        <v>0</v>
      </c>
      <c r="DB148" s="23">
        <f t="shared" si="117"/>
        <v>0</v>
      </c>
      <c r="DC148" s="23">
        <f t="shared" si="118"/>
        <v>0</v>
      </c>
      <c r="DD148" s="23">
        <f t="shared" si="119"/>
        <v>0</v>
      </c>
      <c r="DE148" s="23">
        <f t="shared" si="120"/>
        <v>0</v>
      </c>
      <c r="DF148" s="23">
        <f t="shared" si="121"/>
        <v>0</v>
      </c>
      <c r="DG148" s="23">
        <f t="shared" si="122"/>
        <v>0</v>
      </c>
      <c r="DH148" s="23">
        <f t="shared" si="123"/>
        <v>0</v>
      </c>
      <c r="DI148" s="23">
        <f t="shared" si="124"/>
        <v>0</v>
      </c>
      <c r="DJ148" s="23">
        <f t="shared" si="125"/>
        <v>0</v>
      </c>
      <c r="DK148" s="23">
        <f t="shared" si="126"/>
        <v>0</v>
      </c>
      <c r="DL148" s="23">
        <f t="shared" si="127"/>
        <v>0</v>
      </c>
      <c r="DM148" s="23">
        <f t="shared" si="128"/>
        <v>0</v>
      </c>
      <c r="DN148" s="23">
        <f t="shared" si="129"/>
        <v>0</v>
      </c>
      <c r="DO148" s="23">
        <f t="shared" si="130"/>
        <v>0</v>
      </c>
      <c r="DP148" s="23">
        <f t="shared" si="131"/>
        <v>0</v>
      </c>
      <c r="DQ148" s="23">
        <f t="shared" si="132"/>
        <v>0</v>
      </c>
      <c r="DR148" s="23">
        <f t="shared" si="133"/>
        <v>0</v>
      </c>
      <c r="DS148" s="23">
        <f t="shared" si="134"/>
        <v>0</v>
      </c>
      <c r="DT148" s="23">
        <f t="shared" si="135"/>
        <v>0</v>
      </c>
      <c r="DU148" s="23">
        <f t="shared" si="136"/>
        <v>0</v>
      </c>
      <c r="DV148" s="476"/>
      <c r="FA148" s="30"/>
      <c r="FB148" s="454" t="s">
        <v>240</v>
      </c>
      <c r="FC148" s="455"/>
      <c r="FD148" s="456"/>
      <c r="FE148" s="478" t="s">
        <v>242</v>
      </c>
      <c r="FF148" s="479"/>
      <c r="FG148" s="30" t="s">
        <v>254</v>
      </c>
    </row>
    <row r="149" spans="2:163" x14ac:dyDescent="0.45">
      <c r="B149" t="str">
        <f t="shared" si="229"/>
        <v>General Theme</v>
      </c>
      <c r="C149" s="43">
        <f t="shared" ref="C149:Y149" si="269">C69*C$2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6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76"/>
      <c r="AZ149" t="str">
        <f t="shared" si="111"/>
        <v>SAT Medium</v>
      </c>
      <c r="BA149" s="23">
        <f>IF(ISNUMBER(SEARCH("S",BA$4)),7,0)</f>
        <v>7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76"/>
      <c r="BY149" t="str">
        <f t="shared" si="112"/>
        <v>SAT Medium</v>
      </c>
      <c r="BZ149" s="23">
        <f>IF(ISNUMBER(SEARCH("S",BZ$4)),10,0)</f>
        <v>10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76"/>
      <c r="CX149" t="str">
        <f t="shared" si="113"/>
        <v>SAT Medium</v>
      </c>
      <c r="CY149" s="23">
        <f t="shared" si="114"/>
        <v>17</v>
      </c>
      <c r="CZ149" s="23">
        <f t="shared" si="115"/>
        <v>0</v>
      </c>
      <c r="DA149" s="23">
        <f t="shared" si="116"/>
        <v>0</v>
      </c>
      <c r="DB149" s="23">
        <f t="shared" si="117"/>
        <v>0</v>
      </c>
      <c r="DC149" s="23">
        <f t="shared" si="118"/>
        <v>0</v>
      </c>
      <c r="DD149" s="23">
        <f t="shared" si="119"/>
        <v>0</v>
      </c>
      <c r="DE149" s="23">
        <f t="shared" si="120"/>
        <v>0</v>
      </c>
      <c r="DF149" s="23">
        <f t="shared" si="121"/>
        <v>0</v>
      </c>
      <c r="DG149" s="23">
        <f t="shared" si="122"/>
        <v>0</v>
      </c>
      <c r="DH149" s="23">
        <f t="shared" si="123"/>
        <v>0</v>
      </c>
      <c r="DI149" s="23">
        <f t="shared" si="124"/>
        <v>0</v>
      </c>
      <c r="DJ149" s="23">
        <f t="shared" si="125"/>
        <v>0</v>
      </c>
      <c r="DK149" s="23">
        <f t="shared" si="126"/>
        <v>0</v>
      </c>
      <c r="DL149" s="23">
        <f t="shared" si="127"/>
        <v>0</v>
      </c>
      <c r="DM149" s="23">
        <f t="shared" si="128"/>
        <v>0</v>
      </c>
      <c r="DN149" s="23">
        <f t="shared" si="129"/>
        <v>0</v>
      </c>
      <c r="DO149" s="23">
        <f t="shared" si="130"/>
        <v>0</v>
      </c>
      <c r="DP149" s="23">
        <f t="shared" si="131"/>
        <v>0</v>
      </c>
      <c r="DQ149" s="23">
        <f t="shared" si="132"/>
        <v>0</v>
      </c>
      <c r="DR149" s="23">
        <f t="shared" si="133"/>
        <v>0</v>
      </c>
      <c r="DS149" s="23">
        <f t="shared" si="134"/>
        <v>0</v>
      </c>
      <c r="DT149" s="23">
        <f t="shared" si="135"/>
        <v>0</v>
      </c>
      <c r="DU149" s="23">
        <f t="shared" si="136"/>
        <v>0</v>
      </c>
      <c r="DV149" s="476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3">
        <f t="shared" ref="C150:Y150" si="274">C70*C$2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6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76"/>
      <c r="AZ150" t="str">
        <f t="shared" si="111"/>
        <v>SAT Hard</v>
      </c>
      <c r="BA150" s="23">
        <f>IF(ISNUMBER(SEARCH("S",BA$4)),8,0)</f>
        <v>8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76"/>
      <c r="BY150" t="str">
        <f t="shared" si="112"/>
        <v>SAT Hard</v>
      </c>
      <c r="BZ150" s="23">
        <f>IF(ISNUMBER(SEARCH("S",BZ$4)),14,0)</f>
        <v>14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76"/>
      <c r="CX150" t="str">
        <f t="shared" si="113"/>
        <v>SAT Hard</v>
      </c>
      <c r="CY150" s="23">
        <f t="shared" si="114"/>
        <v>22</v>
      </c>
      <c r="CZ150" s="23">
        <f t="shared" si="115"/>
        <v>0</v>
      </c>
      <c r="DA150" s="23">
        <f t="shared" si="116"/>
        <v>0</v>
      </c>
      <c r="DB150" s="23">
        <f t="shared" si="117"/>
        <v>0</v>
      </c>
      <c r="DC150" s="23">
        <f t="shared" si="118"/>
        <v>0</v>
      </c>
      <c r="DD150" s="23">
        <f t="shared" si="119"/>
        <v>0</v>
      </c>
      <c r="DE150" s="23">
        <f t="shared" si="120"/>
        <v>0</v>
      </c>
      <c r="DF150" s="23">
        <f t="shared" si="121"/>
        <v>0</v>
      </c>
      <c r="DG150" s="23">
        <f t="shared" si="122"/>
        <v>0</v>
      </c>
      <c r="DH150" s="23">
        <f t="shared" si="123"/>
        <v>0</v>
      </c>
      <c r="DI150" s="23">
        <f t="shared" si="124"/>
        <v>0</v>
      </c>
      <c r="DJ150" s="23">
        <f t="shared" si="125"/>
        <v>0</v>
      </c>
      <c r="DK150" s="23">
        <f t="shared" si="126"/>
        <v>0</v>
      </c>
      <c r="DL150" s="23">
        <f t="shared" si="127"/>
        <v>0</v>
      </c>
      <c r="DM150" s="23">
        <f t="shared" si="128"/>
        <v>0</v>
      </c>
      <c r="DN150" s="23">
        <f t="shared" si="129"/>
        <v>0</v>
      </c>
      <c r="DO150" s="23">
        <f t="shared" si="130"/>
        <v>0</v>
      </c>
      <c r="DP150" s="23">
        <f t="shared" si="131"/>
        <v>0</v>
      </c>
      <c r="DQ150" s="23">
        <f t="shared" si="132"/>
        <v>0</v>
      </c>
      <c r="DR150" s="23">
        <f t="shared" si="133"/>
        <v>0</v>
      </c>
      <c r="DS150" s="23">
        <f t="shared" si="134"/>
        <v>0</v>
      </c>
      <c r="DT150" s="23">
        <f t="shared" si="135"/>
        <v>0</v>
      </c>
      <c r="DU150" s="23">
        <f t="shared" si="136"/>
        <v>0</v>
      </c>
      <c r="DV150" s="476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3">
        <f t="shared" ref="C151:Y151" si="279">C71*C$2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6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76"/>
      <c r="AZ151" t="str">
        <f t="shared" si="111"/>
        <v>PSAT First 10</v>
      </c>
      <c r="BA151" s="23">
        <f>IF(ISNUMBER(SEARCH("P",BA$4)),10,0)</f>
        <v>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76"/>
      <c r="BY151" t="str">
        <f t="shared" si="112"/>
        <v>PSAT First 10</v>
      </c>
      <c r="BZ151" s="23">
        <f>IF(ISNUMBER(SEARCH("P",BZ$4)),10,0)</f>
        <v>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76"/>
      <c r="CX151" t="str">
        <f t="shared" si="113"/>
        <v>PSAT First 10</v>
      </c>
      <c r="CY151" s="23">
        <f t="shared" si="114"/>
        <v>0</v>
      </c>
      <c r="CZ151" s="23">
        <f t="shared" si="115"/>
        <v>0</v>
      </c>
      <c r="DA151" s="23">
        <f t="shared" si="116"/>
        <v>0</v>
      </c>
      <c r="DB151" s="23">
        <f t="shared" si="117"/>
        <v>0</v>
      </c>
      <c r="DC151" s="23">
        <f t="shared" si="118"/>
        <v>0</v>
      </c>
      <c r="DD151" s="23">
        <f t="shared" si="119"/>
        <v>0</v>
      </c>
      <c r="DE151" s="23">
        <f t="shared" si="120"/>
        <v>0</v>
      </c>
      <c r="DF151" s="23">
        <f t="shared" si="121"/>
        <v>0</v>
      </c>
      <c r="DG151" s="23">
        <f t="shared" si="122"/>
        <v>0</v>
      </c>
      <c r="DH151" s="23">
        <f t="shared" si="123"/>
        <v>0</v>
      </c>
      <c r="DI151" s="23">
        <f t="shared" si="124"/>
        <v>0</v>
      </c>
      <c r="DJ151" s="23">
        <f t="shared" si="125"/>
        <v>0</v>
      </c>
      <c r="DK151" s="23">
        <f t="shared" si="126"/>
        <v>0</v>
      </c>
      <c r="DL151" s="23">
        <f t="shared" si="127"/>
        <v>0</v>
      </c>
      <c r="DM151" s="23">
        <f t="shared" si="128"/>
        <v>0</v>
      </c>
      <c r="DN151" s="23">
        <f t="shared" si="129"/>
        <v>0</v>
      </c>
      <c r="DO151" s="23">
        <f t="shared" si="130"/>
        <v>0</v>
      </c>
      <c r="DP151" s="23">
        <f t="shared" si="131"/>
        <v>0</v>
      </c>
      <c r="DQ151" s="23">
        <f t="shared" si="132"/>
        <v>0</v>
      </c>
      <c r="DR151" s="23">
        <f t="shared" si="133"/>
        <v>0</v>
      </c>
      <c r="DS151" s="23">
        <f t="shared" si="134"/>
        <v>0</v>
      </c>
      <c r="DT151" s="23">
        <f t="shared" si="135"/>
        <v>0</v>
      </c>
      <c r="DU151" s="23">
        <f t="shared" si="136"/>
        <v>0</v>
      </c>
      <c r="DV151" s="476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3">
        <f t="shared" ref="C152:Y152" si="284">C72*C$2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6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76"/>
      <c r="AZ152" t="str">
        <f t="shared" si="111"/>
        <v>PSAT Last 10</v>
      </c>
      <c r="BA152" s="23">
        <f>IF(ISNUMBER(SEARCH("P",BA$4)),10,0)</f>
        <v>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76"/>
      <c r="BY152" t="str">
        <f t="shared" si="112"/>
        <v>PSAT Last 10</v>
      </c>
      <c r="BZ152" s="23">
        <f>IF(ISNUMBER(SEARCH("P",BZ$4)),10,0)</f>
        <v>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76"/>
      <c r="CX152" t="str">
        <f t="shared" si="113"/>
        <v>PSAT Last 10</v>
      </c>
      <c r="CY152" s="23">
        <f t="shared" si="114"/>
        <v>0</v>
      </c>
      <c r="CZ152" s="23">
        <f t="shared" si="115"/>
        <v>0</v>
      </c>
      <c r="DA152" s="23">
        <f t="shared" si="116"/>
        <v>0</v>
      </c>
      <c r="DB152" s="23">
        <f t="shared" si="117"/>
        <v>0</v>
      </c>
      <c r="DC152" s="23">
        <f t="shared" si="118"/>
        <v>0</v>
      </c>
      <c r="DD152" s="23">
        <f t="shared" si="119"/>
        <v>0</v>
      </c>
      <c r="DE152" s="23">
        <f t="shared" si="120"/>
        <v>0</v>
      </c>
      <c r="DF152" s="23">
        <f t="shared" si="121"/>
        <v>0</v>
      </c>
      <c r="DG152" s="23">
        <f t="shared" si="122"/>
        <v>0</v>
      </c>
      <c r="DH152" s="23">
        <f t="shared" si="123"/>
        <v>0</v>
      </c>
      <c r="DI152" s="23">
        <f t="shared" si="124"/>
        <v>0</v>
      </c>
      <c r="DJ152" s="23">
        <f t="shared" si="125"/>
        <v>0</v>
      </c>
      <c r="DK152" s="23">
        <f t="shared" si="126"/>
        <v>0</v>
      </c>
      <c r="DL152" s="23">
        <f t="shared" si="127"/>
        <v>0</v>
      </c>
      <c r="DM152" s="23">
        <f t="shared" si="128"/>
        <v>0</v>
      </c>
      <c r="DN152" s="23">
        <f t="shared" si="129"/>
        <v>0</v>
      </c>
      <c r="DO152" s="23">
        <f t="shared" si="130"/>
        <v>0</v>
      </c>
      <c r="DP152" s="23">
        <f t="shared" si="131"/>
        <v>0</v>
      </c>
      <c r="DQ152" s="23">
        <f t="shared" si="132"/>
        <v>0</v>
      </c>
      <c r="DR152" s="23">
        <f t="shared" si="133"/>
        <v>0</v>
      </c>
      <c r="DS152" s="23">
        <f t="shared" si="134"/>
        <v>0</v>
      </c>
      <c r="DT152" s="23">
        <f t="shared" si="135"/>
        <v>0</v>
      </c>
      <c r="DU152" s="23">
        <f t="shared" si="136"/>
        <v>0</v>
      </c>
      <c r="DV152" s="476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3">
        <f t="shared" ref="C153:Y153" si="287">C73*C$2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6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76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76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76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76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3">
        <f t="shared" ref="C154:Y154" si="317">C74*C$2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6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76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76"/>
      <c r="BY154" t="str">
        <f t="shared" si="290"/>
        <v>PSAT Easy</v>
      </c>
      <c r="BZ154" s="23">
        <f>IF(ISNUMBER(SEARCH("P",BZ$4)),11,0)</f>
        <v>0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76"/>
      <c r="CX154" t="str">
        <f t="shared" si="292"/>
        <v>PSAT Easy</v>
      </c>
      <c r="CY154" s="23">
        <f t="shared" si="293"/>
        <v>0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76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29"/>
        <v>Extremes</v>
      </c>
      <c r="C155" s="43">
        <f t="shared" ref="C155:Y155" si="320">C75*C$2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6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76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76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76"/>
      <c r="CX155" t="str">
        <f t="shared" si="292"/>
        <v>PSAT Medium</v>
      </c>
      <c r="CY155" s="23">
        <f t="shared" si="293"/>
        <v>0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76"/>
      <c r="FA155" s="16" t="s">
        <v>331</v>
      </c>
    </row>
    <row r="156" spans="2:163" x14ac:dyDescent="0.45">
      <c r="B156" t="str">
        <f t="shared" si="229"/>
        <v>Elimination</v>
      </c>
      <c r="C156" s="43">
        <f t="shared" ref="C156:Y156" si="324">C76*C$2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6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76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76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76"/>
      <c r="CX156" t="str">
        <f t="shared" si="292"/>
        <v>PSAT Hard</v>
      </c>
      <c r="CY156" s="23">
        <f t="shared" si="293"/>
        <v>0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76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77" t="s">
        <v>262</v>
      </c>
      <c r="EF156" s="477"/>
      <c r="EG156" s="477"/>
      <c r="FA156" s="473" t="str">
        <f>IF(INPUT!T4&lt;&gt;"",INDEX(EY3:EY25,MATCH(INPUT!T4,EX3:EX25,),0),"")</f>
        <v/>
      </c>
      <c r="FB156" s="474"/>
      <c r="FC156" s="474"/>
      <c r="FD156" s="474"/>
      <c r="FE156" s="474"/>
      <c r="FF156" s="474"/>
      <c r="FG156" s="475"/>
    </row>
    <row r="157" spans="2:163" x14ac:dyDescent="0.45">
      <c r="B157" t="str">
        <f t="shared" si="229"/>
        <v>Rhetoric</v>
      </c>
      <c r="C157" s="43">
        <f t="shared" ref="C157:Y157" si="328">C77*C$2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6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76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76"/>
      <c r="BY157" t="str">
        <f t="shared" si="290"/>
        <v>ACT First 10</v>
      </c>
      <c r="BZ157" s="23">
        <f>IF(ISNUMBER(SEARCH("A",BZ$4)),10,0)</f>
        <v>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76"/>
      <c r="CX157" t="str">
        <f t="shared" si="292"/>
        <v>ACT First 10</v>
      </c>
      <c r="CY157" s="23">
        <f t="shared" si="293"/>
        <v>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76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4" t="s">
        <v>240</v>
      </c>
      <c r="FC157" s="455"/>
      <c r="FD157" s="456"/>
      <c r="FE157" s="478" t="s">
        <v>242</v>
      </c>
      <c r="FF157" s="479"/>
      <c r="FG157" s="30" t="s">
        <v>254</v>
      </c>
    </row>
    <row r="158" spans="2:163" x14ac:dyDescent="0.45">
      <c r="B158" t="str">
        <f t="shared" si="229"/>
        <v>Format Challenge</v>
      </c>
      <c r="C158" s="43">
        <f t="shared" ref="C158:Y158" si="332">C78*C$2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6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76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76"/>
      <c r="BY158" t="str">
        <f t="shared" si="290"/>
        <v>ACT Last 10</v>
      </c>
      <c r="BZ158" s="23">
        <f>IF(ISNUMBER(SEARCH("A",BZ$4)),10,0)</f>
        <v>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76"/>
      <c r="CX158" t="str">
        <f t="shared" si="292"/>
        <v>ACT Last 10</v>
      </c>
      <c r="CY158" s="23">
        <f t="shared" si="293"/>
        <v>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76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3">
        <f t="shared" ref="C159:Y159" si="339">C79*C$2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6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76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76"/>
      <c r="BY159" t="str">
        <f t="shared" si="290"/>
        <v>ACT Rest</v>
      </c>
      <c r="BZ159" s="23">
        <f>IF(ISNUMBER(SEARCH("A",BZ$4)),40,0)</f>
        <v>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76"/>
      <c r="CX159" t="str">
        <f t="shared" si="292"/>
        <v>ACT Rest</v>
      </c>
      <c r="CY159" s="23">
        <f t="shared" si="293"/>
        <v>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76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3">
        <f t="shared" ref="C160:Y160" si="342">C80*C$2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6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76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76"/>
      <c r="BY160" t="str">
        <f t="shared" si="290"/>
        <v>ACT Easy</v>
      </c>
      <c r="BZ160" s="23">
        <f>IF(ISNUMBER(SEARCH("A",BZ$4)),20,0)</f>
        <v>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76"/>
      <c r="CX160" t="str">
        <f t="shared" si="292"/>
        <v>ACT Easy</v>
      </c>
      <c r="CY160" s="23">
        <f t="shared" si="293"/>
        <v>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76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3">
        <f t="shared" ref="C161:Y161" si="345">C81*C$2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6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76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76"/>
      <c r="BY161" t="str">
        <f t="shared" si="290"/>
        <v>ACT Medium</v>
      </c>
      <c r="BZ161" s="23">
        <f>IF(ISNUMBER(SEARCH("A",BZ$4)),20,0)</f>
        <v>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76"/>
      <c r="CX161" t="str">
        <f t="shared" si="292"/>
        <v>ACT Medium</v>
      </c>
      <c r="CY161" s="23">
        <f t="shared" si="293"/>
        <v>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76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3">
        <f t="shared" ref="C162:Y162" si="347">C82*C$2</f>
        <v>10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6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76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76"/>
      <c r="BY162" t="str">
        <f t="shared" si="290"/>
        <v>ACT Hard</v>
      </c>
      <c r="BZ162" s="23">
        <f>IF(ISNUMBER(SEARCH("A",BZ$4)),20,0)</f>
        <v>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76"/>
      <c r="CX162" t="str">
        <f t="shared" si="292"/>
        <v>ACT Hard</v>
      </c>
      <c r="CY162" s="23">
        <f t="shared" si="293"/>
        <v>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76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3">
        <f t="shared" ref="C163:Y163" si="349">C83*C$2</f>
        <v>10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6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76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76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76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76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29"/>
        <v>SAT Rest</v>
      </c>
      <c r="C164" s="43">
        <f t="shared" ref="C164:Y164" si="351">C84*C$2</f>
        <v>32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6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76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76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76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76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29"/>
        <v>PSAT First 10</v>
      </c>
      <c r="C165" s="43">
        <f t="shared" ref="C165:Y165" si="356">C85*C$2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6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76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76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76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76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3" t="str">
        <f>IF(INPUT!U4&lt;&gt;"",INDEX(EY3:EY25,MATCH(INPUT!U4,EX3:EX25,),0),"")</f>
        <v/>
      </c>
      <c r="FB165" s="474"/>
      <c r="FC165" s="474"/>
      <c r="FD165" s="474"/>
      <c r="FE165" s="474"/>
      <c r="FF165" s="474"/>
      <c r="FG165" s="475"/>
    </row>
    <row r="166" spans="2:163" x14ac:dyDescent="0.45">
      <c r="B166" t="str">
        <f t="shared" si="229"/>
        <v>PSAT Last 10</v>
      </c>
      <c r="C166" s="43">
        <f t="shared" ref="C166:Y166" si="364">C86*C$2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6"/>
        <v>SAT First 10</v>
      </c>
      <c r="AB166" s="43">
        <f t="shared" ref="AB166:AX166" si="365">AB84*AB$2</f>
        <v>10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76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76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76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76"/>
      <c r="DW166" s="111"/>
      <c r="DX166" s="25"/>
      <c r="DY166" s="25"/>
      <c r="DZ166" s="25"/>
      <c r="EA166" s="25"/>
      <c r="EB166" s="108"/>
      <c r="EC166" s="115"/>
      <c r="FA166" s="30"/>
      <c r="FB166" s="454" t="s">
        <v>240</v>
      </c>
      <c r="FC166" s="455"/>
      <c r="FD166" s="456"/>
      <c r="FE166" s="478" t="s">
        <v>242</v>
      </c>
      <c r="FF166" s="479"/>
      <c r="FG166" s="30" t="s">
        <v>254</v>
      </c>
    </row>
    <row r="167" spans="2:163" x14ac:dyDescent="0.45">
      <c r="B167" t="str">
        <f t="shared" si="229"/>
        <v>PSAT Rest</v>
      </c>
      <c r="C167" s="43">
        <f t="shared" ref="C167:Y167" si="369">C87*C$2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6"/>
        <v>SAT Last 10</v>
      </c>
      <c r="AB167" s="43">
        <f t="shared" ref="AB167:AX167" si="370">AB85*AB$2</f>
        <v>10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76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76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76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76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3">
        <f t="shared" ref="C168:Y168" si="374">C88*C$2</f>
        <v>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6"/>
        <v>SAT Rest</v>
      </c>
      <c r="AB168" s="43">
        <f t="shared" ref="AB168:AX168" si="375">AB86*AB$2</f>
        <v>24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76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76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76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76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3">
        <f t="shared" ref="C169:Y169" si="379">C89*C$2</f>
        <v>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6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76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76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76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76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3">
        <f t="shared" ref="C170:Y170" si="384">C90*C$2</f>
        <v>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6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76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76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76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28">
        <v>1</v>
      </c>
      <c r="D171" s="28">
        <v>2</v>
      </c>
      <c r="E171" s="28">
        <v>3</v>
      </c>
      <c r="F171" s="28">
        <v>4</v>
      </c>
      <c r="G171" s="28">
        <v>5</v>
      </c>
      <c r="H171" s="28">
        <v>6</v>
      </c>
      <c r="I171" s="28">
        <v>7</v>
      </c>
      <c r="J171" s="28">
        <v>8</v>
      </c>
      <c r="K171" s="28">
        <v>9</v>
      </c>
      <c r="L171" s="28">
        <v>10</v>
      </c>
      <c r="M171" s="28">
        <v>11</v>
      </c>
      <c r="N171" s="28">
        <v>12</v>
      </c>
      <c r="O171" s="28">
        <v>13</v>
      </c>
      <c r="P171" s="28">
        <v>14</v>
      </c>
      <c r="Q171" s="28">
        <v>15</v>
      </c>
      <c r="R171" s="28">
        <v>16</v>
      </c>
      <c r="S171" s="28">
        <v>17</v>
      </c>
      <c r="T171" s="28">
        <v>18</v>
      </c>
      <c r="U171" s="28">
        <v>19</v>
      </c>
      <c r="V171" s="28">
        <v>20</v>
      </c>
      <c r="W171" s="28">
        <v>21</v>
      </c>
      <c r="X171" s="28">
        <v>22</v>
      </c>
      <c r="Y171" s="28">
        <v>23</v>
      </c>
      <c r="AA171" t="str">
        <f t="shared" si="236"/>
        <v>PSAT Rest</v>
      </c>
      <c r="AB171" s="43">
        <f t="shared" ref="AB171:AX171" si="390">AB89*AB$2</f>
        <v>0</v>
      </c>
      <c r="AC171" s="43">
        <f t="shared" si="390"/>
        <v>0</v>
      </c>
      <c r="AD171" s="43">
        <f t="shared" si="390"/>
        <v>0</v>
      </c>
      <c r="AE171" s="43">
        <f t="shared" si="390"/>
        <v>0</v>
      </c>
      <c r="AF171" s="43">
        <f t="shared" si="390"/>
        <v>0</v>
      </c>
      <c r="AG171" s="43">
        <f t="shared" si="390"/>
        <v>0</v>
      </c>
      <c r="AH171" s="43">
        <f t="shared" si="390"/>
        <v>0</v>
      </c>
      <c r="AI171" s="43">
        <f t="shared" si="390"/>
        <v>0</v>
      </c>
      <c r="AJ171" s="43">
        <f t="shared" si="390"/>
        <v>0</v>
      </c>
      <c r="AK171" s="43">
        <f t="shared" si="390"/>
        <v>0</v>
      </c>
      <c r="AL171" s="43">
        <f t="shared" si="390"/>
        <v>0</v>
      </c>
      <c r="AM171" s="43">
        <f t="shared" si="390"/>
        <v>0</v>
      </c>
      <c r="AN171" s="43">
        <f t="shared" si="390"/>
        <v>0</v>
      </c>
      <c r="AO171" s="43">
        <f t="shared" si="390"/>
        <v>0</v>
      </c>
      <c r="AP171" s="43">
        <f t="shared" si="390"/>
        <v>0</v>
      </c>
      <c r="AQ171" s="43">
        <f t="shared" si="390"/>
        <v>0</v>
      </c>
      <c r="AR171" s="43">
        <f t="shared" si="390"/>
        <v>0</v>
      </c>
      <c r="AS171" s="43">
        <f t="shared" si="390"/>
        <v>0</v>
      </c>
      <c r="AT171" s="43">
        <f t="shared" si="390"/>
        <v>0</v>
      </c>
      <c r="AU171" s="43">
        <f t="shared" si="390"/>
        <v>0</v>
      </c>
      <c r="AV171" s="43">
        <f t="shared" si="390"/>
        <v>0</v>
      </c>
      <c r="AW171" s="43">
        <f t="shared" si="390"/>
        <v>0</v>
      </c>
      <c r="AX171" s="43">
        <f t="shared" si="390"/>
        <v>0</v>
      </c>
      <c r="AY171" s="476"/>
      <c r="AZ171" t="str">
        <f t="shared" si="358"/>
        <v>Two-Part</v>
      </c>
      <c r="BA171" s="43">
        <f t="shared" ref="BA171:BW171" si="391">BA19*BA$2</f>
        <v>0</v>
      </c>
      <c r="BB171" s="43">
        <f t="shared" si="391"/>
        <v>0</v>
      </c>
      <c r="BC171" s="43">
        <f t="shared" si="391"/>
        <v>0</v>
      </c>
      <c r="BD171" s="43">
        <f t="shared" si="391"/>
        <v>0</v>
      </c>
      <c r="BE171" s="43">
        <f t="shared" si="391"/>
        <v>0</v>
      </c>
      <c r="BF171" s="43">
        <f t="shared" si="391"/>
        <v>0</v>
      </c>
      <c r="BG171" s="43">
        <f t="shared" si="391"/>
        <v>0</v>
      </c>
      <c r="BH171" s="43">
        <f t="shared" si="391"/>
        <v>0</v>
      </c>
      <c r="BI171" s="43">
        <f t="shared" si="391"/>
        <v>0</v>
      </c>
      <c r="BJ171" s="43">
        <f t="shared" si="391"/>
        <v>0</v>
      </c>
      <c r="BK171" s="43">
        <f t="shared" si="391"/>
        <v>0</v>
      </c>
      <c r="BL171" s="43">
        <f t="shared" si="391"/>
        <v>0</v>
      </c>
      <c r="BM171" s="43">
        <f t="shared" si="391"/>
        <v>0</v>
      </c>
      <c r="BN171" s="43">
        <f t="shared" si="391"/>
        <v>0</v>
      </c>
      <c r="BO171" s="43">
        <f t="shared" si="391"/>
        <v>0</v>
      </c>
      <c r="BP171" s="43">
        <f t="shared" si="391"/>
        <v>0</v>
      </c>
      <c r="BQ171" s="43">
        <f t="shared" si="391"/>
        <v>0</v>
      </c>
      <c r="BR171" s="43">
        <f t="shared" si="391"/>
        <v>0</v>
      </c>
      <c r="BS171" s="43">
        <f t="shared" si="391"/>
        <v>0</v>
      </c>
      <c r="BT171" s="43">
        <f t="shared" si="391"/>
        <v>0</v>
      </c>
      <c r="BU171" s="43">
        <f t="shared" si="391"/>
        <v>0</v>
      </c>
      <c r="BV171" s="43">
        <f t="shared" si="391"/>
        <v>0</v>
      </c>
      <c r="BW171" s="43">
        <f t="shared" si="391"/>
        <v>0</v>
      </c>
      <c r="BX171" s="476"/>
      <c r="BY171" t="str">
        <f t="shared" si="360"/>
        <v>Two-Part</v>
      </c>
      <c r="BZ171" s="43">
        <f t="shared" ref="BZ171:CV171" si="392">BZ19*BZ$2</f>
        <v>0</v>
      </c>
      <c r="CA171" s="43">
        <f t="shared" si="392"/>
        <v>0</v>
      </c>
      <c r="CB171" s="43">
        <f t="shared" si="392"/>
        <v>0</v>
      </c>
      <c r="CC171" s="43">
        <f t="shared" si="392"/>
        <v>0</v>
      </c>
      <c r="CD171" s="43">
        <f t="shared" si="392"/>
        <v>0</v>
      </c>
      <c r="CE171" s="43">
        <f t="shared" si="392"/>
        <v>0</v>
      </c>
      <c r="CF171" s="43">
        <f t="shared" si="392"/>
        <v>0</v>
      </c>
      <c r="CG171" s="43">
        <f t="shared" si="392"/>
        <v>0</v>
      </c>
      <c r="CH171" s="43">
        <f t="shared" si="392"/>
        <v>0</v>
      </c>
      <c r="CI171" s="43">
        <f t="shared" si="392"/>
        <v>0</v>
      </c>
      <c r="CJ171" s="43">
        <f t="shared" si="392"/>
        <v>0</v>
      </c>
      <c r="CK171" s="43">
        <f t="shared" si="392"/>
        <v>0</v>
      </c>
      <c r="CL171" s="43">
        <f t="shared" si="392"/>
        <v>0</v>
      </c>
      <c r="CM171" s="43">
        <f t="shared" si="392"/>
        <v>0</v>
      </c>
      <c r="CN171" s="43">
        <f t="shared" si="392"/>
        <v>0</v>
      </c>
      <c r="CO171" s="43">
        <f t="shared" si="392"/>
        <v>0</v>
      </c>
      <c r="CP171" s="43">
        <f t="shared" si="392"/>
        <v>0</v>
      </c>
      <c r="CQ171" s="43">
        <f t="shared" si="392"/>
        <v>0</v>
      </c>
      <c r="CR171" s="43">
        <f t="shared" si="392"/>
        <v>0</v>
      </c>
      <c r="CS171" s="43">
        <f t="shared" si="392"/>
        <v>0</v>
      </c>
      <c r="CT171" s="43">
        <f t="shared" si="392"/>
        <v>0</v>
      </c>
      <c r="CU171" s="43">
        <f t="shared" si="392"/>
        <v>0</v>
      </c>
      <c r="CV171" s="43">
        <f t="shared" si="392"/>
        <v>0</v>
      </c>
      <c r="CW171" s="476"/>
      <c r="CX171" t="str">
        <f t="shared" si="362"/>
        <v>Two-Part</v>
      </c>
      <c r="CY171" s="43">
        <f t="shared" ref="CY171:DU171" si="393">CY19*CY$2</f>
        <v>0</v>
      </c>
      <c r="CZ171" s="43">
        <f t="shared" si="393"/>
        <v>0</v>
      </c>
      <c r="DA171" s="43">
        <f t="shared" si="393"/>
        <v>0</v>
      </c>
      <c r="DB171" s="43">
        <f t="shared" si="393"/>
        <v>0</v>
      </c>
      <c r="DC171" s="43">
        <f t="shared" si="393"/>
        <v>0</v>
      </c>
      <c r="DD171" s="43">
        <f t="shared" si="393"/>
        <v>0</v>
      </c>
      <c r="DE171" s="43">
        <f t="shared" si="393"/>
        <v>0</v>
      </c>
      <c r="DF171" s="43">
        <f t="shared" si="393"/>
        <v>0</v>
      </c>
      <c r="DG171" s="43">
        <f t="shared" si="393"/>
        <v>0</v>
      </c>
      <c r="DH171" s="43">
        <f t="shared" si="393"/>
        <v>0</v>
      </c>
      <c r="DI171" s="43">
        <f t="shared" si="393"/>
        <v>0</v>
      </c>
      <c r="DJ171" s="43">
        <f t="shared" si="393"/>
        <v>0</v>
      </c>
      <c r="DK171" s="43">
        <f t="shared" si="393"/>
        <v>0</v>
      </c>
      <c r="DL171" s="43">
        <f t="shared" si="393"/>
        <v>0</v>
      </c>
      <c r="DM171" s="43">
        <f t="shared" si="393"/>
        <v>0</v>
      </c>
      <c r="DN171" s="43">
        <f t="shared" si="393"/>
        <v>0</v>
      </c>
      <c r="DO171" s="43">
        <f t="shared" si="393"/>
        <v>0</v>
      </c>
      <c r="DP171" s="43">
        <f t="shared" si="393"/>
        <v>0</v>
      </c>
      <c r="DQ171" s="43">
        <f t="shared" si="393"/>
        <v>0</v>
      </c>
      <c r="DR171" s="43">
        <f t="shared" si="393"/>
        <v>0</v>
      </c>
      <c r="DS171" s="43">
        <f t="shared" si="393"/>
        <v>0</v>
      </c>
      <c r="DT171" s="43">
        <f t="shared" si="393"/>
        <v>0</v>
      </c>
      <c r="DU171" s="43">
        <f t="shared" si="393"/>
        <v>0</v>
      </c>
      <c r="DV171" s="476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2">
        <f>IF(OR(ISNUMBER(SEARCH("S",C$4)),ISNUMBER(SEARCH("P",C$4))),READ!AK5,0)</f>
        <v>0</v>
      </c>
      <c r="D172" s="102">
        <f>IF(OR(ISNUMBER(SEARCH("S",D$4)),ISNUMBER(SEARCH("P",D$4))),READ!AK58,0)</f>
        <v>0</v>
      </c>
      <c r="E172" s="102">
        <f>IF(OR(ISNUMBER(SEARCH("S",E$4)),ISNUMBER(SEARCH("P",E$4))),READ!AK111,0)</f>
        <v>0</v>
      </c>
      <c r="F172" s="102">
        <f>IF(OR(ISNUMBER(SEARCH("S",F$4)),ISNUMBER(SEARCH("P",F$4))),READ!AK164,0)</f>
        <v>0</v>
      </c>
      <c r="G172" s="102">
        <f>IF(OR(ISNUMBER(SEARCH("S",G$4)),ISNUMBER(SEARCH("P",G$4))),READ!AK217,0)</f>
        <v>0</v>
      </c>
      <c r="H172" s="102">
        <f>IF(OR(ISNUMBER(SEARCH("S",H$4)),ISNUMBER(SEARCH("P",H$4))),READ!AK270,0)</f>
        <v>0</v>
      </c>
      <c r="I172" s="102">
        <f>IF(OR(ISNUMBER(SEARCH("S",I$4)),ISNUMBER(SEARCH("P",I$4))),READ!AK323,0)</f>
        <v>0</v>
      </c>
      <c r="J172" s="102">
        <f>IF(OR(ISNUMBER(SEARCH("S",J$4)),ISNUMBER(SEARCH("P",J$4))),READ!AK376,0)</f>
        <v>0</v>
      </c>
      <c r="K172" s="102">
        <f>IF(OR(ISNUMBER(SEARCH("S",K$4)),ISNUMBER(SEARCH("P",K$4))),READ!AK429,0)</f>
        <v>0</v>
      </c>
      <c r="L172" s="102">
        <f>IF(OR(ISNUMBER(SEARCH("S",L$4)),ISNUMBER(SEARCH("P",L$4))),READ!AK482,0)</f>
        <v>0</v>
      </c>
      <c r="M172" s="102">
        <f>IF(OR(ISNUMBER(SEARCH("S",M$4)),ISNUMBER(SEARCH("P",M$4))),READ!AK535,0)</f>
        <v>0</v>
      </c>
      <c r="N172" s="102">
        <f>IF(OR(ISNUMBER(SEARCH("S",N$4)),ISNUMBER(SEARCH("P",N$4))),READ!AK588,0)</f>
        <v>0</v>
      </c>
      <c r="O172" s="102">
        <f>IF(OR(ISNUMBER(SEARCH("S",O$4)),ISNUMBER(SEARCH("P",O$4))),READ!AK641,0)</f>
        <v>0</v>
      </c>
      <c r="P172" s="102">
        <f>IF(OR(ISNUMBER(SEARCH("S",P$4)),ISNUMBER(SEARCH("P",P$4))),READ!AK694,0)</f>
        <v>0</v>
      </c>
      <c r="Q172" s="102">
        <f>IF(OR(ISNUMBER(SEARCH("S",Q$4)),ISNUMBER(SEARCH("P",Q$4))),READ!AK747,0)</f>
        <v>0</v>
      </c>
      <c r="R172" s="102">
        <f>IF(OR(ISNUMBER(SEARCH("S",R$4)),ISNUMBER(SEARCH("P",R$4))),READ!AK800,0)</f>
        <v>0</v>
      </c>
      <c r="S172" s="102">
        <f>IF(OR(ISNUMBER(SEARCH("S",S$4)),ISNUMBER(SEARCH("P",S$4))),READ!AK853,0)</f>
        <v>0</v>
      </c>
      <c r="T172" s="102">
        <f>IF(OR(ISNUMBER(SEARCH("S",T$4)),ISNUMBER(SEARCH("P",T$4))),READ!AK906,0)</f>
        <v>0</v>
      </c>
      <c r="U172" s="102">
        <f>IF(OR(ISNUMBER(SEARCH("S",U$4)),ISNUMBER(SEARCH("P",U$4))),READ!AK959,0)</f>
        <v>0</v>
      </c>
      <c r="V172" s="102">
        <f>IF(OR(ISNUMBER(SEARCH("S",V$4)),ISNUMBER(SEARCH("P",V$4))),READ!AK1012,0)</f>
        <v>0</v>
      </c>
      <c r="W172" s="102">
        <f>IF(OR(ISNUMBER(SEARCH("S",W$4)),ISNUMBER(SEARCH("P",W$4))),READ!AK1065,0)</f>
        <v>0</v>
      </c>
      <c r="X172" s="102">
        <f>IF(OR(ISNUMBER(SEARCH("S",X$4)),ISNUMBER(SEARCH("P",X$4))),READ!AK1118,0)</f>
        <v>0</v>
      </c>
      <c r="Y172" s="102">
        <f>IF(OR(ISNUMBER(SEARCH("S",Y$4)),ISNUMBER(SEARCH("P",Y$4))),READ!AK1171,0)</f>
        <v>0</v>
      </c>
      <c r="AA172" t="str">
        <f t="shared" si="236"/>
        <v>ACT First 10</v>
      </c>
      <c r="AB172" s="43">
        <f t="shared" ref="AB172:AX172" si="395">AB90*AB$2</f>
        <v>0</v>
      </c>
      <c r="AC172" s="43">
        <f t="shared" si="395"/>
        <v>0</v>
      </c>
      <c r="AD172" s="43">
        <f t="shared" si="395"/>
        <v>0</v>
      </c>
      <c r="AE172" s="43">
        <f t="shared" si="395"/>
        <v>0</v>
      </c>
      <c r="AF172" s="43">
        <f t="shared" si="395"/>
        <v>0</v>
      </c>
      <c r="AG172" s="43">
        <f t="shared" si="395"/>
        <v>0</v>
      </c>
      <c r="AH172" s="43">
        <f t="shared" si="395"/>
        <v>0</v>
      </c>
      <c r="AI172" s="43">
        <f t="shared" si="395"/>
        <v>0</v>
      </c>
      <c r="AJ172" s="43">
        <f t="shared" si="395"/>
        <v>0</v>
      </c>
      <c r="AK172" s="43">
        <f t="shared" si="395"/>
        <v>0</v>
      </c>
      <c r="AL172" s="43">
        <f t="shared" si="395"/>
        <v>0</v>
      </c>
      <c r="AM172" s="43">
        <f t="shared" si="395"/>
        <v>0</v>
      </c>
      <c r="AN172" s="43">
        <f t="shared" si="395"/>
        <v>0</v>
      </c>
      <c r="AO172" s="43">
        <f t="shared" si="395"/>
        <v>0</v>
      </c>
      <c r="AP172" s="43">
        <f t="shared" si="395"/>
        <v>0</v>
      </c>
      <c r="AQ172" s="43">
        <f t="shared" si="395"/>
        <v>0</v>
      </c>
      <c r="AR172" s="43">
        <f t="shared" si="395"/>
        <v>0</v>
      </c>
      <c r="AS172" s="43">
        <f t="shared" si="395"/>
        <v>0</v>
      </c>
      <c r="AT172" s="43">
        <f t="shared" si="395"/>
        <v>0</v>
      </c>
      <c r="AU172" s="43">
        <f t="shared" si="395"/>
        <v>0</v>
      </c>
      <c r="AV172" s="43">
        <f t="shared" si="395"/>
        <v>0</v>
      </c>
      <c r="AW172" s="43">
        <f t="shared" si="395"/>
        <v>0</v>
      </c>
      <c r="AX172" s="43">
        <f t="shared" si="395"/>
        <v>0</v>
      </c>
      <c r="AZ172" t="str">
        <f t="shared" si="358"/>
        <v>Imaginary Numbers</v>
      </c>
      <c r="BA172" s="43">
        <f t="shared" ref="BA172:BW172" si="396">BA20*BA$2</f>
        <v>0</v>
      </c>
      <c r="BB172" s="43">
        <f t="shared" si="396"/>
        <v>0</v>
      </c>
      <c r="BC172" s="43">
        <f t="shared" si="396"/>
        <v>0</v>
      </c>
      <c r="BD172" s="43">
        <f t="shared" si="396"/>
        <v>0</v>
      </c>
      <c r="BE172" s="43">
        <f t="shared" si="396"/>
        <v>0</v>
      </c>
      <c r="BF172" s="43">
        <f t="shared" si="396"/>
        <v>0</v>
      </c>
      <c r="BG172" s="43">
        <f t="shared" si="396"/>
        <v>0</v>
      </c>
      <c r="BH172" s="43">
        <f t="shared" si="396"/>
        <v>0</v>
      </c>
      <c r="BI172" s="43">
        <f t="shared" si="396"/>
        <v>0</v>
      </c>
      <c r="BJ172" s="43">
        <f t="shared" si="396"/>
        <v>0</v>
      </c>
      <c r="BK172" s="43">
        <f t="shared" si="396"/>
        <v>0</v>
      </c>
      <c r="BL172" s="43">
        <f t="shared" si="396"/>
        <v>0</v>
      </c>
      <c r="BM172" s="43">
        <f t="shared" si="396"/>
        <v>0</v>
      </c>
      <c r="BN172" s="43">
        <f t="shared" si="396"/>
        <v>0</v>
      </c>
      <c r="BO172" s="43">
        <f t="shared" si="396"/>
        <v>0</v>
      </c>
      <c r="BP172" s="43">
        <f t="shared" si="396"/>
        <v>0</v>
      </c>
      <c r="BQ172" s="43">
        <f t="shared" si="396"/>
        <v>0</v>
      </c>
      <c r="BR172" s="43">
        <f t="shared" si="396"/>
        <v>0</v>
      </c>
      <c r="BS172" s="43">
        <f t="shared" si="396"/>
        <v>0</v>
      </c>
      <c r="BT172" s="43">
        <f t="shared" si="396"/>
        <v>0</v>
      </c>
      <c r="BU172" s="43">
        <f t="shared" si="396"/>
        <v>0</v>
      </c>
      <c r="BV172" s="43">
        <f t="shared" si="396"/>
        <v>0</v>
      </c>
      <c r="BW172" s="43">
        <f t="shared" si="396"/>
        <v>0</v>
      </c>
      <c r="BX172" s="476"/>
      <c r="BY172" t="str">
        <f t="shared" si="360"/>
        <v>Imaginary Numbers</v>
      </c>
      <c r="BZ172" s="43">
        <f t="shared" ref="BZ172:CV172" si="397">BZ20*BZ$2</f>
        <v>0</v>
      </c>
      <c r="CA172" s="43">
        <f t="shared" si="397"/>
        <v>0</v>
      </c>
      <c r="CB172" s="43">
        <f t="shared" si="397"/>
        <v>0</v>
      </c>
      <c r="CC172" s="43">
        <f t="shared" si="397"/>
        <v>0</v>
      </c>
      <c r="CD172" s="43">
        <f t="shared" si="397"/>
        <v>0</v>
      </c>
      <c r="CE172" s="43">
        <f t="shared" si="397"/>
        <v>0</v>
      </c>
      <c r="CF172" s="43">
        <f t="shared" si="397"/>
        <v>0</v>
      </c>
      <c r="CG172" s="43">
        <f t="shared" si="397"/>
        <v>0</v>
      </c>
      <c r="CH172" s="43">
        <f t="shared" si="397"/>
        <v>0</v>
      </c>
      <c r="CI172" s="43">
        <f t="shared" si="397"/>
        <v>0</v>
      </c>
      <c r="CJ172" s="43">
        <f t="shared" si="397"/>
        <v>0</v>
      </c>
      <c r="CK172" s="43">
        <f t="shared" si="397"/>
        <v>0</v>
      </c>
      <c r="CL172" s="43">
        <f t="shared" si="397"/>
        <v>0</v>
      </c>
      <c r="CM172" s="43">
        <f t="shared" si="397"/>
        <v>0</v>
      </c>
      <c r="CN172" s="43">
        <f t="shared" si="397"/>
        <v>0</v>
      </c>
      <c r="CO172" s="43">
        <f t="shared" si="397"/>
        <v>0</v>
      </c>
      <c r="CP172" s="43">
        <f t="shared" si="397"/>
        <v>0</v>
      </c>
      <c r="CQ172" s="43">
        <f t="shared" si="397"/>
        <v>0</v>
      </c>
      <c r="CR172" s="43">
        <f t="shared" si="397"/>
        <v>0</v>
      </c>
      <c r="CS172" s="43">
        <f t="shared" si="397"/>
        <v>0</v>
      </c>
      <c r="CT172" s="43">
        <f t="shared" si="397"/>
        <v>0</v>
      </c>
      <c r="CU172" s="43">
        <f t="shared" si="397"/>
        <v>0</v>
      </c>
      <c r="CV172" s="43">
        <f t="shared" si="397"/>
        <v>0</v>
      </c>
      <c r="CW172" s="476"/>
      <c r="CX172" t="str">
        <f t="shared" si="362"/>
        <v>Imaginary Numbers</v>
      </c>
      <c r="CY172" s="43">
        <f t="shared" ref="CY172:DU172" si="398">CY20*CY$2</f>
        <v>0</v>
      </c>
      <c r="CZ172" s="43">
        <f t="shared" si="398"/>
        <v>0</v>
      </c>
      <c r="DA172" s="43">
        <f t="shared" si="398"/>
        <v>0</v>
      </c>
      <c r="DB172" s="43">
        <f t="shared" si="398"/>
        <v>0</v>
      </c>
      <c r="DC172" s="43">
        <f t="shared" si="398"/>
        <v>0</v>
      </c>
      <c r="DD172" s="43">
        <f t="shared" si="398"/>
        <v>0</v>
      </c>
      <c r="DE172" s="43">
        <f t="shared" si="398"/>
        <v>0</v>
      </c>
      <c r="DF172" s="43">
        <f t="shared" si="398"/>
        <v>0</v>
      </c>
      <c r="DG172" s="43">
        <f t="shared" si="398"/>
        <v>0</v>
      </c>
      <c r="DH172" s="43">
        <f t="shared" si="398"/>
        <v>0</v>
      </c>
      <c r="DI172" s="43">
        <f t="shared" si="398"/>
        <v>0</v>
      </c>
      <c r="DJ172" s="43">
        <f t="shared" si="398"/>
        <v>0</v>
      </c>
      <c r="DK172" s="43">
        <f t="shared" si="398"/>
        <v>0</v>
      </c>
      <c r="DL172" s="43">
        <f t="shared" si="398"/>
        <v>0</v>
      </c>
      <c r="DM172" s="43">
        <f t="shared" si="398"/>
        <v>0</v>
      </c>
      <c r="DN172" s="43">
        <f t="shared" si="398"/>
        <v>0</v>
      </c>
      <c r="DO172" s="43">
        <f t="shared" si="398"/>
        <v>0</v>
      </c>
      <c r="DP172" s="43">
        <f t="shared" si="398"/>
        <v>0</v>
      </c>
      <c r="DQ172" s="43">
        <f t="shared" si="398"/>
        <v>0</v>
      </c>
      <c r="DR172" s="43">
        <f t="shared" si="398"/>
        <v>0</v>
      </c>
      <c r="DS172" s="43">
        <f t="shared" si="398"/>
        <v>0</v>
      </c>
      <c r="DT172" s="43">
        <f t="shared" si="398"/>
        <v>0</v>
      </c>
      <c r="DU172" s="43">
        <f t="shared" si="398"/>
        <v>0</v>
      </c>
      <c r="DV172" s="476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394"/>
        <v>SAT Passage 2</v>
      </c>
      <c r="C173" s="102">
        <f>IF(OR(ISNUMBER(SEARCH("S",C$4)),ISNUMBER(SEARCH("P",C$4))),READ!AL5,0)</f>
        <v>0</v>
      </c>
      <c r="D173" s="102">
        <f>IF(OR(ISNUMBER(SEARCH("S",D$4)),ISNUMBER(SEARCH("P",D$4))),READ!AL58,0)</f>
        <v>0</v>
      </c>
      <c r="E173" s="102">
        <f>IF(OR(ISNUMBER(SEARCH("S",E$4)),ISNUMBER(SEARCH("P",E$4))),READ!AL111,0)</f>
        <v>0</v>
      </c>
      <c r="F173" s="102">
        <f>IF(OR(ISNUMBER(SEARCH("S",F$4)),ISNUMBER(SEARCH("P",F$4))),READ!AL164,0)</f>
        <v>0</v>
      </c>
      <c r="G173" s="102">
        <f>IF(OR(ISNUMBER(SEARCH("S",G$4)),ISNUMBER(SEARCH("P",G$4))),READ!AL217,0)</f>
        <v>0</v>
      </c>
      <c r="H173" s="102">
        <f>IF(OR(ISNUMBER(SEARCH("S",H$4)),ISNUMBER(SEARCH("P",H$4))),READ!AL270,0)</f>
        <v>0</v>
      </c>
      <c r="I173" s="102">
        <f>IF(OR(ISNUMBER(SEARCH("S",I$4)),ISNUMBER(SEARCH("P",I$4))),READ!AL323,0)</f>
        <v>0</v>
      </c>
      <c r="J173" s="102">
        <f>IF(OR(ISNUMBER(SEARCH("S",J$4)),ISNUMBER(SEARCH("P",J$4))),READ!AL376,0)</f>
        <v>0</v>
      </c>
      <c r="K173" s="102">
        <f>IF(OR(ISNUMBER(SEARCH("S",K$4)),ISNUMBER(SEARCH("P",K$4))),READ!AL429,0)</f>
        <v>0</v>
      </c>
      <c r="L173" s="102">
        <f>IF(OR(ISNUMBER(SEARCH("S",L$4)),ISNUMBER(SEARCH("P",L$4))),READ!AL482,0)</f>
        <v>0</v>
      </c>
      <c r="M173" s="102">
        <f>IF(OR(ISNUMBER(SEARCH("S",M$4)),ISNUMBER(SEARCH("P",M$4))),READ!AL535,0)</f>
        <v>0</v>
      </c>
      <c r="N173" s="102">
        <f>IF(OR(ISNUMBER(SEARCH("S",N$4)),ISNUMBER(SEARCH("P",N$4))),READ!AL588,0)</f>
        <v>0</v>
      </c>
      <c r="O173" s="102">
        <f>IF(OR(ISNUMBER(SEARCH("S",O$4)),ISNUMBER(SEARCH("P",O$4))),READ!AL641,0)</f>
        <v>0</v>
      </c>
      <c r="P173" s="102">
        <f>IF(OR(ISNUMBER(SEARCH("S",P$4)),ISNUMBER(SEARCH("P",P$4))),READ!AL694,0)</f>
        <v>0</v>
      </c>
      <c r="Q173" s="102">
        <f>IF(OR(ISNUMBER(SEARCH("S",Q$4)),ISNUMBER(SEARCH("P",Q$4))),READ!AL747,0)</f>
        <v>0</v>
      </c>
      <c r="R173" s="102">
        <f>IF(OR(ISNUMBER(SEARCH("S",R$4)),ISNUMBER(SEARCH("P",R$4))),READ!AL800,0)</f>
        <v>0</v>
      </c>
      <c r="S173" s="102">
        <f>IF(OR(ISNUMBER(SEARCH("S",S$4)),ISNUMBER(SEARCH("P",S$4))),READ!AL853,0)</f>
        <v>0</v>
      </c>
      <c r="T173" s="102">
        <f>IF(OR(ISNUMBER(SEARCH("S",T$4)),ISNUMBER(SEARCH("P",T$4))),READ!AL906,0)</f>
        <v>0</v>
      </c>
      <c r="U173" s="102">
        <f>IF(OR(ISNUMBER(SEARCH("S",U$4)),ISNUMBER(SEARCH("P",U$4))),READ!AL959,0)</f>
        <v>0</v>
      </c>
      <c r="V173" s="102">
        <f>IF(OR(ISNUMBER(SEARCH("S",V$4)),ISNUMBER(SEARCH("P",V$4))),READ!AL1012,0)</f>
        <v>0</v>
      </c>
      <c r="W173" s="102">
        <f>IF(OR(ISNUMBER(SEARCH("S",W$4)),ISNUMBER(SEARCH("P",W$4))),READ!AL1065,0)</f>
        <v>0</v>
      </c>
      <c r="X173" s="102">
        <f>IF(OR(ISNUMBER(SEARCH("S",X$4)),ISNUMBER(SEARCH("P",X$4))),READ!AL1118,0)</f>
        <v>0</v>
      </c>
      <c r="Y173" s="102">
        <f>IF(OR(ISNUMBER(SEARCH("S",Y$4)),ISNUMBER(SEARCH("P",Y$4))),READ!AL1171,0)</f>
        <v>0</v>
      </c>
      <c r="AA173" t="str">
        <f>AA50</f>
        <v>ACT Last 10</v>
      </c>
      <c r="AB173" s="43">
        <f t="shared" ref="AB173:AX173" si="399">AB91*AB$2</f>
        <v>0</v>
      </c>
      <c r="AC173" s="43">
        <f t="shared" si="399"/>
        <v>0</v>
      </c>
      <c r="AD173" s="43">
        <f t="shared" si="399"/>
        <v>0</v>
      </c>
      <c r="AE173" s="43">
        <f t="shared" si="399"/>
        <v>0</v>
      </c>
      <c r="AF173" s="43">
        <f t="shared" si="399"/>
        <v>0</v>
      </c>
      <c r="AG173" s="43">
        <f t="shared" si="399"/>
        <v>0</v>
      </c>
      <c r="AH173" s="43">
        <f t="shared" si="399"/>
        <v>0</v>
      </c>
      <c r="AI173" s="43">
        <f t="shared" si="399"/>
        <v>0</v>
      </c>
      <c r="AJ173" s="43">
        <f t="shared" si="399"/>
        <v>0</v>
      </c>
      <c r="AK173" s="43">
        <f t="shared" si="399"/>
        <v>0</v>
      </c>
      <c r="AL173" s="43">
        <f t="shared" si="399"/>
        <v>0</v>
      </c>
      <c r="AM173" s="43">
        <f t="shared" si="399"/>
        <v>0</v>
      </c>
      <c r="AN173" s="43">
        <f t="shared" si="399"/>
        <v>0</v>
      </c>
      <c r="AO173" s="43">
        <f t="shared" si="399"/>
        <v>0</v>
      </c>
      <c r="AP173" s="43">
        <f t="shared" si="399"/>
        <v>0</v>
      </c>
      <c r="AQ173" s="43">
        <f t="shared" si="399"/>
        <v>0</v>
      </c>
      <c r="AR173" s="43">
        <f t="shared" si="399"/>
        <v>0</v>
      </c>
      <c r="AS173" s="43">
        <f t="shared" si="399"/>
        <v>0</v>
      </c>
      <c r="AT173" s="43">
        <f t="shared" si="399"/>
        <v>0</v>
      </c>
      <c r="AU173" s="43">
        <f t="shared" si="399"/>
        <v>0</v>
      </c>
      <c r="AV173" s="43">
        <f t="shared" si="399"/>
        <v>0</v>
      </c>
      <c r="AW173" s="43">
        <f t="shared" si="399"/>
        <v>0</v>
      </c>
      <c r="AX173" s="43">
        <f t="shared" si="399"/>
        <v>0</v>
      </c>
      <c r="AY173" s="476" t="s">
        <v>279</v>
      </c>
      <c r="AZ173" t="str">
        <f t="shared" si="358"/>
        <v>Power Rules</v>
      </c>
      <c r="BA173" s="43">
        <f t="shared" ref="BA173:BW173" si="400">BA21*BA$2</f>
        <v>0</v>
      </c>
      <c r="BB173" s="43">
        <f t="shared" si="400"/>
        <v>0</v>
      </c>
      <c r="BC173" s="43">
        <f t="shared" si="400"/>
        <v>0</v>
      </c>
      <c r="BD173" s="43">
        <f t="shared" si="400"/>
        <v>0</v>
      </c>
      <c r="BE173" s="43">
        <f t="shared" si="400"/>
        <v>0</v>
      </c>
      <c r="BF173" s="43">
        <f t="shared" si="400"/>
        <v>0</v>
      </c>
      <c r="BG173" s="43">
        <f t="shared" si="400"/>
        <v>0</v>
      </c>
      <c r="BH173" s="43">
        <f t="shared" si="400"/>
        <v>0</v>
      </c>
      <c r="BI173" s="43">
        <f t="shared" si="400"/>
        <v>0</v>
      </c>
      <c r="BJ173" s="43">
        <f t="shared" si="400"/>
        <v>0</v>
      </c>
      <c r="BK173" s="43">
        <f t="shared" si="400"/>
        <v>0</v>
      </c>
      <c r="BL173" s="43">
        <f t="shared" si="400"/>
        <v>0</v>
      </c>
      <c r="BM173" s="43">
        <f t="shared" si="400"/>
        <v>0</v>
      </c>
      <c r="BN173" s="43">
        <f t="shared" si="400"/>
        <v>0</v>
      </c>
      <c r="BO173" s="43">
        <f t="shared" si="400"/>
        <v>0</v>
      </c>
      <c r="BP173" s="43">
        <f t="shared" si="400"/>
        <v>0</v>
      </c>
      <c r="BQ173" s="43">
        <f t="shared" si="400"/>
        <v>0</v>
      </c>
      <c r="BR173" s="43">
        <f t="shared" si="400"/>
        <v>0</v>
      </c>
      <c r="BS173" s="43">
        <f t="shared" si="400"/>
        <v>0</v>
      </c>
      <c r="BT173" s="43">
        <f t="shared" si="400"/>
        <v>0</v>
      </c>
      <c r="BU173" s="43">
        <f t="shared" si="400"/>
        <v>0</v>
      </c>
      <c r="BV173" s="43">
        <f t="shared" si="400"/>
        <v>0</v>
      </c>
      <c r="BW173" s="43">
        <f t="shared" si="400"/>
        <v>0</v>
      </c>
      <c r="BX173" s="476"/>
      <c r="BY173" t="str">
        <f t="shared" si="360"/>
        <v>Power Rules</v>
      </c>
      <c r="BZ173" s="43">
        <f t="shared" ref="BZ173:CV173" si="401">BZ21*BZ$2</f>
        <v>0</v>
      </c>
      <c r="CA173" s="43">
        <f t="shared" si="401"/>
        <v>0</v>
      </c>
      <c r="CB173" s="43">
        <f t="shared" si="401"/>
        <v>0</v>
      </c>
      <c r="CC173" s="43">
        <f t="shared" si="401"/>
        <v>0</v>
      </c>
      <c r="CD173" s="43">
        <f t="shared" si="401"/>
        <v>0</v>
      </c>
      <c r="CE173" s="43">
        <f t="shared" si="401"/>
        <v>0</v>
      </c>
      <c r="CF173" s="43">
        <f t="shared" si="401"/>
        <v>0</v>
      </c>
      <c r="CG173" s="43">
        <f t="shared" si="401"/>
        <v>0</v>
      </c>
      <c r="CH173" s="43">
        <f t="shared" si="401"/>
        <v>0</v>
      </c>
      <c r="CI173" s="43">
        <f t="shared" si="401"/>
        <v>0</v>
      </c>
      <c r="CJ173" s="43">
        <f t="shared" si="401"/>
        <v>0</v>
      </c>
      <c r="CK173" s="43">
        <f t="shared" si="401"/>
        <v>0</v>
      </c>
      <c r="CL173" s="43">
        <f t="shared" si="401"/>
        <v>0</v>
      </c>
      <c r="CM173" s="43">
        <f t="shared" si="401"/>
        <v>0</v>
      </c>
      <c r="CN173" s="43">
        <f t="shared" si="401"/>
        <v>0</v>
      </c>
      <c r="CO173" s="43">
        <f t="shared" si="401"/>
        <v>0</v>
      </c>
      <c r="CP173" s="43">
        <f t="shared" si="401"/>
        <v>0</v>
      </c>
      <c r="CQ173" s="43">
        <f t="shared" si="401"/>
        <v>0</v>
      </c>
      <c r="CR173" s="43">
        <f t="shared" si="401"/>
        <v>0</v>
      </c>
      <c r="CS173" s="43">
        <f t="shared" si="401"/>
        <v>0</v>
      </c>
      <c r="CT173" s="43">
        <f t="shared" si="401"/>
        <v>0</v>
      </c>
      <c r="CU173" s="43">
        <f t="shared" si="401"/>
        <v>0</v>
      </c>
      <c r="CV173" s="43">
        <f t="shared" si="401"/>
        <v>0</v>
      </c>
      <c r="CW173" s="476"/>
      <c r="CX173" t="str">
        <f t="shared" si="362"/>
        <v>Power Rules</v>
      </c>
      <c r="CY173" s="43">
        <f t="shared" ref="CY173:DU173" si="402">CY21*CY$2</f>
        <v>0</v>
      </c>
      <c r="CZ173" s="43">
        <f t="shared" si="402"/>
        <v>0</v>
      </c>
      <c r="DA173" s="43">
        <f t="shared" si="402"/>
        <v>0</v>
      </c>
      <c r="DB173" s="43">
        <f t="shared" si="402"/>
        <v>0</v>
      </c>
      <c r="DC173" s="43">
        <f t="shared" si="402"/>
        <v>0</v>
      </c>
      <c r="DD173" s="43">
        <f t="shared" si="402"/>
        <v>0</v>
      </c>
      <c r="DE173" s="43">
        <f t="shared" si="402"/>
        <v>0</v>
      </c>
      <c r="DF173" s="43">
        <f t="shared" si="402"/>
        <v>0</v>
      </c>
      <c r="DG173" s="43">
        <f t="shared" si="402"/>
        <v>0</v>
      </c>
      <c r="DH173" s="43">
        <f t="shared" si="402"/>
        <v>0</v>
      </c>
      <c r="DI173" s="43">
        <f t="shared" si="402"/>
        <v>0</v>
      </c>
      <c r="DJ173" s="43">
        <f t="shared" si="402"/>
        <v>0</v>
      </c>
      <c r="DK173" s="43">
        <f t="shared" si="402"/>
        <v>0</v>
      </c>
      <c r="DL173" s="43">
        <f t="shared" si="402"/>
        <v>0</v>
      </c>
      <c r="DM173" s="43">
        <f t="shared" si="402"/>
        <v>0</v>
      </c>
      <c r="DN173" s="43">
        <f t="shared" si="402"/>
        <v>0</v>
      </c>
      <c r="DO173" s="43">
        <f t="shared" si="402"/>
        <v>0</v>
      </c>
      <c r="DP173" s="43">
        <f t="shared" si="402"/>
        <v>0</v>
      </c>
      <c r="DQ173" s="43">
        <f t="shared" si="402"/>
        <v>0</v>
      </c>
      <c r="DR173" s="43">
        <f t="shared" si="402"/>
        <v>0</v>
      </c>
      <c r="DS173" s="43">
        <f t="shared" si="402"/>
        <v>0</v>
      </c>
      <c r="DT173" s="43">
        <f t="shared" si="402"/>
        <v>0</v>
      </c>
      <c r="DU173" s="43">
        <f t="shared" si="402"/>
        <v>0</v>
      </c>
      <c r="DV173" s="476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394"/>
        <v>SAT Passage 3</v>
      </c>
      <c r="C174" s="102">
        <f>IF(OR(ISNUMBER(SEARCH("S",C$4)),ISNUMBER(SEARCH("P",C$4))),READ!AM5,0)</f>
        <v>0</v>
      </c>
      <c r="D174" s="102">
        <f>IF(OR(ISNUMBER(SEARCH("S",D$4)),ISNUMBER(SEARCH("P",D$4))),READ!AM58,0)</f>
        <v>0</v>
      </c>
      <c r="E174" s="102">
        <f>IF(OR(ISNUMBER(SEARCH("S",E$4)),ISNUMBER(SEARCH("P",E$4))),READ!AM111,0)</f>
        <v>0</v>
      </c>
      <c r="F174" s="102">
        <f>IF(OR(ISNUMBER(SEARCH("S",F$4)),ISNUMBER(SEARCH("P",F$4))),READ!AM164,0)</f>
        <v>0</v>
      </c>
      <c r="G174" s="102">
        <f>IF(OR(ISNUMBER(SEARCH("S",G$4)),ISNUMBER(SEARCH("P",G$4))),READ!AM217,0)</f>
        <v>0</v>
      </c>
      <c r="H174" s="102">
        <f>IF(OR(ISNUMBER(SEARCH("S",H$4)),ISNUMBER(SEARCH("P",H$4))),READ!AM270,0)</f>
        <v>0</v>
      </c>
      <c r="I174" s="102">
        <f>IF(OR(ISNUMBER(SEARCH("S",I$4)),ISNUMBER(SEARCH("P",I$4))),READ!AM323,0)</f>
        <v>0</v>
      </c>
      <c r="J174" s="102">
        <f>IF(OR(ISNUMBER(SEARCH("S",J$4)),ISNUMBER(SEARCH("P",J$4))),READ!AM376,0)</f>
        <v>0</v>
      </c>
      <c r="K174" s="102">
        <f>IF(OR(ISNUMBER(SEARCH("S",K$4)),ISNUMBER(SEARCH("P",K$4))),READ!AM429,0)</f>
        <v>0</v>
      </c>
      <c r="L174" s="102">
        <f>IF(OR(ISNUMBER(SEARCH("S",L$4)),ISNUMBER(SEARCH("P",L$4))),READ!AM482,0)</f>
        <v>0</v>
      </c>
      <c r="M174" s="102">
        <f>IF(OR(ISNUMBER(SEARCH("S",M$4)),ISNUMBER(SEARCH("P",M$4))),READ!AM535,0)</f>
        <v>0</v>
      </c>
      <c r="N174" s="102">
        <f>IF(OR(ISNUMBER(SEARCH("S",N$4)),ISNUMBER(SEARCH("P",N$4))),READ!AM588,0)</f>
        <v>0</v>
      </c>
      <c r="O174" s="102">
        <f>IF(OR(ISNUMBER(SEARCH("S",O$4)),ISNUMBER(SEARCH("P",O$4))),READ!AM641,0)</f>
        <v>0</v>
      </c>
      <c r="P174" s="102">
        <f>IF(OR(ISNUMBER(SEARCH("S",P$4)),ISNUMBER(SEARCH("P",P$4))),READ!AM694,0)</f>
        <v>0</v>
      </c>
      <c r="Q174" s="102">
        <f>IF(OR(ISNUMBER(SEARCH("S",Q$4)),ISNUMBER(SEARCH("P",Q$4))),READ!AM747,0)</f>
        <v>0</v>
      </c>
      <c r="R174" s="102">
        <f>IF(OR(ISNUMBER(SEARCH("S",R$4)),ISNUMBER(SEARCH("P",R$4))),READ!AM800,0)</f>
        <v>0</v>
      </c>
      <c r="S174" s="102">
        <f>IF(OR(ISNUMBER(SEARCH("S",S$4)),ISNUMBER(SEARCH("P",S$4))),READ!AM853,0)</f>
        <v>0</v>
      </c>
      <c r="T174" s="102">
        <f>IF(OR(ISNUMBER(SEARCH("S",T$4)),ISNUMBER(SEARCH("P",T$4))),READ!AM906,0)</f>
        <v>0</v>
      </c>
      <c r="U174" s="102">
        <f>IF(OR(ISNUMBER(SEARCH("S",U$4)),ISNUMBER(SEARCH("P",U$4))),READ!AM959,0)</f>
        <v>0</v>
      </c>
      <c r="V174" s="102">
        <f>IF(OR(ISNUMBER(SEARCH("S",V$4)),ISNUMBER(SEARCH("P",V$4))),READ!AM1012,0)</f>
        <v>0</v>
      </c>
      <c r="W174" s="102">
        <f>IF(OR(ISNUMBER(SEARCH("S",W$4)),ISNUMBER(SEARCH("P",W$4))),READ!AM1065,0)</f>
        <v>0</v>
      </c>
      <c r="X174" s="102">
        <f>IF(OR(ISNUMBER(SEARCH("S",X$4)),ISNUMBER(SEARCH("P",X$4))),READ!AM1118,0)</f>
        <v>0</v>
      </c>
      <c r="Y174" s="102">
        <f>IF(OR(ISNUMBER(SEARCH("S",Y$4)),ISNUMBER(SEARCH("P",Y$4))),READ!AM1171,0)</f>
        <v>0</v>
      </c>
      <c r="AA174" t="str">
        <f>AA51</f>
        <v>ACT Rest</v>
      </c>
      <c r="AB174" s="43">
        <f t="shared" ref="AB174:AX174" si="403">AB92*AB$2</f>
        <v>0</v>
      </c>
      <c r="AC174" s="43">
        <f t="shared" si="403"/>
        <v>0</v>
      </c>
      <c r="AD174" s="43">
        <f t="shared" si="403"/>
        <v>0</v>
      </c>
      <c r="AE174" s="43">
        <f t="shared" si="403"/>
        <v>0</v>
      </c>
      <c r="AF174" s="43">
        <f t="shared" si="403"/>
        <v>0</v>
      </c>
      <c r="AG174" s="43">
        <f t="shared" si="403"/>
        <v>0</v>
      </c>
      <c r="AH174" s="43">
        <f t="shared" si="403"/>
        <v>0</v>
      </c>
      <c r="AI174" s="43">
        <f t="shared" si="403"/>
        <v>0</v>
      </c>
      <c r="AJ174" s="43">
        <f t="shared" si="403"/>
        <v>0</v>
      </c>
      <c r="AK174" s="43">
        <f t="shared" si="403"/>
        <v>0</v>
      </c>
      <c r="AL174" s="43">
        <f t="shared" si="403"/>
        <v>0</v>
      </c>
      <c r="AM174" s="43">
        <f t="shared" si="403"/>
        <v>0</v>
      </c>
      <c r="AN174" s="43">
        <f t="shared" si="403"/>
        <v>0</v>
      </c>
      <c r="AO174" s="43">
        <f t="shared" si="403"/>
        <v>0</v>
      </c>
      <c r="AP174" s="43">
        <f t="shared" si="403"/>
        <v>0</v>
      </c>
      <c r="AQ174" s="43">
        <f t="shared" si="403"/>
        <v>0</v>
      </c>
      <c r="AR174" s="43">
        <f t="shared" si="403"/>
        <v>0</v>
      </c>
      <c r="AS174" s="43">
        <f t="shared" si="403"/>
        <v>0</v>
      </c>
      <c r="AT174" s="43">
        <f t="shared" si="403"/>
        <v>0</v>
      </c>
      <c r="AU174" s="43">
        <f t="shared" si="403"/>
        <v>0</v>
      </c>
      <c r="AV174" s="43">
        <f t="shared" si="403"/>
        <v>0</v>
      </c>
      <c r="AW174" s="43">
        <f t="shared" si="403"/>
        <v>0</v>
      </c>
      <c r="AX174" s="43">
        <f t="shared" si="403"/>
        <v>0</v>
      </c>
      <c r="AY174" s="476"/>
      <c r="AZ174" t="str">
        <f t="shared" si="358"/>
        <v>Inequalities</v>
      </c>
      <c r="BA174" s="43">
        <f t="shared" ref="BA174:BW174" si="404">BA22*BA$2</f>
        <v>0</v>
      </c>
      <c r="BB174" s="43">
        <f t="shared" si="404"/>
        <v>0</v>
      </c>
      <c r="BC174" s="43">
        <f t="shared" si="404"/>
        <v>0</v>
      </c>
      <c r="BD174" s="43">
        <f t="shared" si="404"/>
        <v>0</v>
      </c>
      <c r="BE174" s="43">
        <f t="shared" si="404"/>
        <v>0</v>
      </c>
      <c r="BF174" s="43">
        <f t="shared" si="404"/>
        <v>0</v>
      </c>
      <c r="BG174" s="43">
        <f t="shared" si="404"/>
        <v>0</v>
      </c>
      <c r="BH174" s="43">
        <f t="shared" si="404"/>
        <v>0</v>
      </c>
      <c r="BI174" s="43">
        <f t="shared" si="404"/>
        <v>0</v>
      </c>
      <c r="BJ174" s="43">
        <f t="shared" si="404"/>
        <v>0</v>
      </c>
      <c r="BK174" s="43">
        <f t="shared" si="404"/>
        <v>0</v>
      </c>
      <c r="BL174" s="43">
        <f t="shared" si="404"/>
        <v>0</v>
      </c>
      <c r="BM174" s="43">
        <f t="shared" si="404"/>
        <v>0</v>
      </c>
      <c r="BN174" s="43">
        <f t="shared" si="404"/>
        <v>0</v>
      </c>
      <c r="BO174" s="43">
        <f t="shared" si="404"/>
        <v>0</v>
      </c>
      <c r="BP174" s="43">
        <f t="shared" si="404"/>
        <v>0</v>
      </c>
      <c r="BQ174" s="43">
        <f t="shared" si="404"/>
        <v>0</v>
      </c>
      <c r="BR174" s="43">
        <f t="shared" si="404"/>
        <v>0</v>
      </c>
      <c r="BS174" s="43">
        <f t="shared" si="404"/>
        <v>0</v>
      </c>
      <c r="BT174" s="43">
        <f t="shared" si="404"/>
        <v>0</v>
      </c>
      <c r="BU174" s="43">
        <f t="shared" si="404"/>
        <v>0</v>
      </c>
      <c r="BV174" s="43">
        <f t="shared" si="404"/>
        <v>0</v>
      </c>
      <c r="BW174" s="43">
        <f t="shared" si="404"/>
        <v>0</v>
      </c>
      <c r="BX174" s="476"/>
      <c r="BY174" t="str">
        <f t="shared" si="360"/>
        <v>Inequalities</v>
      </c>
      <c r="BZ174" s="43">
        <f t="shared" ref="BZ174:CV174" si="405">BZ22*BZ$2</f>
        <v>0</v>
      </c>
      <c r="CA174" s="43">
        <f t="shared" si="405"/>
        <v>0</v>
      </c>
      <c r="CB174" s="43">
        <f t="shared" si="405"/>
        <v>0</v>
      </c>
      <c r="CC174" s="43">
        <f t="shared" si="405"/>
        <v>0</v>
      </c>
      <c r="CD174" s="43">
        <f t="shared" si="405"/>
        <v>0</v>
      </c>
      <c r="CE174" s="43">
        <f t="shared" si="405"/>
        <v>0</v>
      </c>
      <c r="CF174" s="43">
        <f t="shared" si="405"/>
        <v>0</v>
      </c>
      <c r="CG174" s="43">
        <f t="shared" si="405"/>
        <v>0</v>
      </c>
      <c r="CH174" s="43">
        <f t="shared" si="405"/>
        <v>0</v>
      </c>
      <c r="CI174" s="43">
        <f t="shared" si="405"/>
        <v>0</v>
      </c>
      <c r="CJ174" s="43">
        <f t="shared" si="405"/>
        <v>0</v>
      </c>
      <c r="CK174" s="43">
        <f t="shared" si="405"/>
        <v>0</v>
      </c>
      <c r="CL174" s="43">
        <f t="shared" si="405"/>
        <v>0</v>
      </c>
      <c r="CM174" s="43">
        <f t="shared" si="405"/>
        <v>0</v>
      </c>
      <c r="CN174" s="43">
        <f t="shared" si="405"/>
        <v>0</v>
      </c>
      <c r="CO174" s="43">
        <f t="shared" si="405"/>
        <v>0</v>
      </c>
      <c r="CP174" s="43">
        <f t="shared" si="405"/>
        <v>0</v>
      </c>
      <c r="CQ174" s="43">
        <f t="shared" si="405"/>
        <v>0</v>
      </c>
      <c r="CR174" s="43">
        <f t="shared" si="405"/>
        <v>0</v>
      </c>
      <c r="CS174" s="43">
        <f t="shared" si="405"/>
        <v>0</v>
      </c>
      <c r="CT174" s="43">
        <f t="shared" si="405"/>
        <v>0</v>
      </c>
      <c r="CU174" s="43">
        <f t="shared" si="405"/>
        <v>0</v>
      </c>
      <c r="CV174" s="43">
        <f t="shared" si="405"/>
        <v>0</v>
      </c>
      <c r="CW174" s="476"/>
      <c r="CX174" t="str">
        <f t="shared" si="362"/>
        <v>Inequalities</v>
      </c>
      <c r="CY174" s="43">
        <f t="shared" ref="CY174:DU174" si="406">CY22*CY$2</f>
        <v>0</v>
      </c>
      <c r="CZ174" s="43">
        <f t="shared" si="406"/>
        <v>0</v>
      </c>
      <c r="DA174" s="43">
        <f t="shared" si="406"/>
        <v>0</v>
      </c>
      <c r="DB174" s="43">
        <f t="shared" si="406"/>
        <v>0</v>
      </c>
      <c r="DC174" s="43">
        <f t="shared" si="406"/>
        <v>0</v>
      </c>
      <c r="DD174" s="43">
        <f t="shared" si="406"/>
        <v>0</v>
      </c>
      <c r="DE174" s="43">
        <f t="shared" si="406"/>
        <v>0</v>
      </c>
      <c r="DF174" s="43">
        <f t="shared" si="406"/>
        <v>0</v>
      </c>
      <c r="DG174" s="43">
        <f t="shared" si="406"/>
        <v>0</v>
      </c>
      <c r="DH174" s="43">
        <f t="shared" si="406"/>
        <v>0</v>
      </c>
      <c r="DI174" s="43">
        <f t="shared" si="406"/>
        <v>0</v>
      </c>
      <c r="DJ174" s="43">
        <f t="shared" si="406"/>
        <v>0</v>
      </c>
      <c r="DK174" s="43">
        <f t="shared" si="406"/>
        <v>0</v>
      </c>
      <c r="DL174" s="43">
        <f t="shared" si="406"/>
        <v>0</v>
      </c>
      <c r="DM174" s="43">
        <f t="shared" si="406"/>
        <v>0</v>
      </c>
      <c r="DN174" s="43">
        <f t="shared" si="406"/>
        <v>0</v>
      </c>
      <c r="DO174" s="43">
        <f t="shared" si="406"/>
        <v>0</v>
      </c>
      <c r="DP174" s="43">
        <f t="shared" si="406"/>
        <v>0</v>
      </c>
      <c r="DQ174" s="43">
        <f t="shared" si="406"/>
        <v>0</v>
      </c>
      <c r="DR174" s="43">
        <f t="shared" si="406"/>
        <v>0</v>
      </c>
      <c r="DS174" s="43">
        <f t="shared" si="406"/>
        <v>0</v>
      </c>
      <c r="DT174" s="43">
        <f t="shared" si="406"/>
        <v>0</v>
      </c>
      <c r="DU174" s="43">
        <f t="shared" si="406"/>
        <v>0</v>
      </c>
      <c r="DV174" s="476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3" t="str">
        <f>IF(INPUT!V4&lt;&gt;"",INDEX(EY3:EY25,MATCH(INPUT!V4,EX3:EX25,),0),"")</f>
        <v/>
      </c>
      <c r="FB174" s="474"/>
      <c r="FC174" s="474"/>
      <c r="FD174" s="474"/>
      <c r="FE174" s="474"/>
      <c r="FF174" s="474"/>
      <c r="FG174" s="475"/>
    </row>
    <row r="175" spans="2:163" x14ac:dyDescent="0.45">
      <c r="B175" t="str">
        <f t="shared" si="394"/>
        <v>SAT Passage 4</v>
      </c>
      <c r="C175" s="102">
        <f>IF(OR(ISNUMBER(SEARCH("S",C$4)),ISNUMBER(SEARCH("P",C$4))),READ!AN5,0)</f>
        <v>0</v>
      </c>
      <c r="D175" s="102">
        <f>IF(OR(ISNUMBER(SEARCH("S",D$4)),ISNUMBER(SEARCH("P",D$4))),READ!AN58,0)</f>
        <v>0</v>
      </c>
      <c r="E175" s="102">
        <f>IF(OR(ISNUMBER(SEARCH("S",E$4)),ISNUMBER(SEARCH("P",E$4))),READ!AN111,0)</f>
        <v>0</v>
      </c>
      <c r="F175" s="102">
        <f>IF(OR(ISNUMBER(SEARCH("S",F$4)),ISNUMBER(SEARCH("P",F$4))),READ!AN164,0)</f>
        <v>0</v>
      </c>
      <c r="G175" s="102">
        <f>IF(OR(ISNUMBER(SEARCH("S",G$4)),ISNUMBER(SEARCH("P",G$4))),READ!AN217,0)</f>
        <v>0</v>
      </c>
      <c r="H175" s="102">
        <f>IF(OR(ISNUMBER(SEARCH("S",H$4)),ISNUMBER(SEARCH("P",H$4))),READ!AN270,0)</f>
        <v>0</v>
      </c>
      <c r="I175" s="102">
        <f>IF(OR(ISNUMBER(SEARCH("S",I$4)),ISNUMBER(SEARCH("P",I$4))),READ!AN323,0)</f>
        <v>0</v>
      </c>
      <c r="J175" s="102">
        <f>IF(OR(ISNUMBER(SEARCH("S",J$4)),ISNUMBER(SEARCH("P",J$4))),READ!AN376,0)</f>
        <v>0</v>
      </c>
      <c r="K175" s="102">
        <f>IF(OR(ISNUMBER(SEARCH("S",K$4)),ISNUMBER(SEARCH("P",K$4))),READ!AN429,0)</f>
        <v>0</v>
      </c>
      <c r="L175" s="102">
        <f>IF(OR(ISNUMBER(SEARCH("S",L$4)),ISNUMBER(SEARCH("P",L$4))),READ!AN482,0)</f>
        <v>0</v>
      </c>
      <c r="M175" s="102">
        <f>IF(OR(ISNUMBER(SEARCH("S",M$4)),ISNUMBER(SEARCH("P",M$4))),READ!AN535,0)</f>
        <v>0</v>
      </c>
      <c r="N175" s="102">
        <f>IF(OR(ISNUMBER(SEARCH("S",N$4)),ISNUMBER(SEARCH("P",N$4))),READ!AN588,0)</f>
        <v>0</v>
      </c>
      <c r="O175" s="102">
        <f>IF(OR(ISNUMBER(SEARCH("S",O$4)),ISNUMBER(SEARCH("P",O$4))),READ!AN641,0)</f>
        <v>0</v>
      </c>
      <c r="P175" s="102">
        <f>IF(OR(ISNUMBER(SEARCH("S",P$4)),ISNUMBER(SEARCH("P",P$4))),READ!AN694,0)</f>
        <v>0</v>
      </c>
      <c r="Q175" s="102">
        <f>IF(OR(ISNUMBER(SEARCH("S",Q$4)),ISNUMBER(SEARCH("P",Q$4))),READ!AN747,0)</f>
        <v>0</v>
      </c>
      <c r="R175" s="102">
        <f>IF(OR(ISNUMBER(SEARCH("S",R$4)),ISNUMBER(SEARCH("P",R$4))),READ!AN800,0)</f>
        <v>0</v>
      </c>
      <c r="S175" s="102">
        <f>IF(OR(ISNUMBER(SEARCH("S",S$4)),ISNUMBER(SEARCH("P",S$4))),READ!AN853,0)</f>
        <v>0</v>
      </c>
      <c r="T175" s="102">
        <f>IF(OR(ISNUMBER(SEARCH("S",T$4)),ISNUMBER(SEARCH("P",T$4))),READ!AN906,0)</f>
        <v>0</v>
      </c>
      <c r="U175" s="102">
        <f>IF(OR(ISNUMBER(SEARCH("S",U$4)),ISNUMBER(SEARCH("P",U$4))),READ!AN959,0)</f>
        <v>0</v>
      </c>
      <c r="V175" s="102">
        <f>IF(OR(ISNUMBER(SEARCH("S",V$4)),ISNUMBER(SEARCH("P",V$4))),READ!AN1012,0)</f>
        <v>0</v>
      </c>
      <c r="W175" s="102">
        <f>IF(OR(ISNUMBER(SEARCH("S",W$4)),ISNUMBER(SEARCH("P",W$4))),READ!AN1065,0)</f>
        <v>0</v>
      </c>
      <c r="X175" s="102">
        <f>IF(OR(ISNUMBER(SEARCH("S",X$4)),ISNUMBER(SEARCH("P",X$4))),READ!AN1118,0)</f>
        <v>0</v>
      </c>
      <c r="Y175" s="102">
        <f>IF(OR(ISNUMBER(SEARCH("S",Y$4)),ISNUMBER(SEARCH("P",Y$4))),READ!AN1171,0)</f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76"/>
      <c r="AZ175" t="str">
        <f t="shared" si="358"/>
        <v>Creating Figures</v>
      </c>
      <c r="BA175" s="43">
        <f t="shared" ref="BA175:BW175" si="407">BA23*BA$2</f>
        <v>0</v>
      </c>
      <c r="BB175" s="43">
        <f t="shared" si="407"/>
        <v>0</v>
      </c>
      <c r="BC175" s="43">
        <f t="shared" si="407"/>
        <v>0</v>
      </c>
      <c r="BD175" s="43">
        <f t="shared" si="407"/>
        <v>0</v>
      </c>
      <c r="BE175" s="43">
        <f t="shared" si="407"/>
        <v>0</v>
      </c>
      <c r="BF175" s="43">
        <f t="shared" si="407"/>
        <v>0</v>
      </c>
      <c r="BG175" s="43">
        <f t="shared" si="407"/>
        <v>0</v>
      </c>
      <c r="BH175" s="43">
        <f t="shared" si="407"/>
        <v>0</v>
      </c>
      <c r="BI175" s="43">
        <f t="shared" si="407"/>
        <v>0</v>
      </c>
      <c r="BJ175" s="43">
        <f t="shared" si="407"/>
        <v>0</v>
      </c>
      <c r="BK175" s="43">
        <f t="shared" si="407"/>
        <v>0</v>
      </c>
      <c r="BL175" s="43">
        <f t="shared" si="407"/>
        <v>0</v>
      </c>
      <c r="BM175" s="43">
        <f t="shared" si="407"/>
        <v>0</v>
      </c>
      <c r="BN175" s="43">
        <f t="shared" si="407"/>
        <v>0</v>
      </c>
      <c r="BO175" s="43">
        <f t="shared" si="407"/>
        <v>0</v>
      </c>
      <c r="BP175" s="43">
        <f t="shared" si="407"/>
        <v>0</v>
      </c>
      <c r="BQ175" s="43">
        <f t="shared" si="407"/>
        <v>0</v>
      </c>
      <c r="BR175" s="43">
        <f t="shared" si="407"/>
        <v>0</v>
      </c>
      <c r="BS175" s="43">
        <f t="shared" si="407"/>
        <v>0</v>
      </c>
      <c r="BT175" s="43">
        <f t="shared" si="407"/>
        <v>0</v>
      </c>
      <c r="BU175" s="43">
        <f t="shared" si="407"/>
        <v>0</v>
      </c>
      <c r="BV175" s="43">
        <f t="shared" si="407"/>
        <v>0</v>
      </c>
      <c r="BW175" s="43">
        <f t="shared" si="407"/>
        <v>0</v>
      </c>
      <c r="BX175" s="476"/>
      <c r="BY175" t="str">
        <f t="shared" si="360"/>
        <v>Creating Figures</v>
      </c>
      <c r="BZ175" s="43">
        <f t="shared" ref="BZ175:CV175" si="408">BZ23*BZ$2</f>
        <v>0</v>
      </c>
      <c r="CA175" s="43">
        <f t="shared" si="408"/>
        <v>0</v>
      </c>
      <c r="CB175" s="43">
        <f t="shared" si="408"/>
        <v>0</v>
      </c>
      <c r="CC175" s="43">
        <f t="shared" si="408"/>
        <v>0</v>
      </c>
      <c r="CD175" s="43">
        <f t="shared" si="408"/>
        <v>0</v>
      </c>
      <c r="CE175" s="43">
        <f t="shared" si="408"/>
        <v>0</v>
      </c>
      <c r="CF175" s="43">
        <f t="shared" si="408"/>
        <v>0</v>
      </c>
      <c r="CG175" s="43">
        <f t="shared" si="408"/>
        <v>0</v>
      </c>
      <c r="CH175" s="43">
        <f t="shared" si="408"/>
        <v>0</v>
      </c>
      <c r="CI175" s="43">
        <f t="shared" si="408"/>
        <v>0</v>
      </c>
      <c r="CJ175" s="43">
        <f t="shared" si="408"/>
        <v>0</v>
      </c>
      <c r="CK175" s="43">
        <f t="shared" si="408"/>
        <v>0</v>
      </c>
      <c r="CL175" s="43">
        <f t="shared" si="408"/>
        <v>0</v>
      </c>
      <c r="CM175" s="43">
        <f t="shared" si="408"/>
        <v>0</v>
      </c>
      <c r="CN175" s="43">
        <f t="shared" si="408"/>
        <v>0</v>
      </c>
      <c r="CO175" s="43">
        <f t="shared" si="408"/>
        <v>0</v>
      </c>
      <c r="CP175" s="43">
        <f t="shared" si="408"/>
        <v>0</v>
      </c>
      <c r="CQ175" s="43">
        <f t="shared" si="408"/>
        <v>0</v>
      </c>
      <c r="CR175" s="43">
        <f t="shared" si="408"/>
        <v>0</v>
      </c>
      <c r="CS175" s="43">
        <f t="shared" si="408"/>
        <v>0</v>
      </c>
      <c r="CT175" s="43">
        <f t="shared" si="408"/>
        <v>0</v>
      </c>
      <c r="CU175" s="43">
        <f t="shared" si="408"/>
        <v>0</v>
      </c>
      <c r="CV175" s="43">
        <f t="shared" si="408"/>
        <v>0</v>
      </c>
      <c r="CW175" s="476"/>
      <c r="CX175" t="str">
        <f t="shared" si="362"/>
        <v>Creating Figures</v>
      </c>
      <c r="CY175" s="43">
        <f t="shared" ref="CY175:DU175" si="409">CY23*CY$2</f>
        <v>0</v>
      </c>
      <c r="CZ175" s="43">
        <f t="shared" si="409"/>
        <v>0</v>
      </c>
      <c r="DA175" s="43">
        <f t="shared" si="409"/>
        <v>0</v>
      </c>
      <c r="DB175" s="43">
        <f t="shared" si="409"/>
        <v>0</v>
      </c>
      <c r="DC175" s="43">
        <f t="shared" si="409"/>
        <v>0</v>
      </c>
      <c r="DD175" s="43">
        <f t="shared" si="409"/>
        <v>0</v>
      </c>
      <c r="DE175" s="43">
        <f t="shared" si="409"/>
        <v>0</v>
      </c>
      <c r="DF175" s="43">
        <f t="shared" si="409"/>
        <v>0</v>
      </c>
      <c r="DG175" s="43">
        <f t="shared" si="409"/>
        <v>0</v>
      </c>
      <c r="DH175" s="43">
        <f t="shared" si="409"/>
        <v>0</v>
      </c>
      <c r="DI175" s="43">
        <f t="shared" si="409"/>
        <v>0</v>
      </c>
      <c r="DJ175" s="43">
        <f t="shared" si="409"/>
        <v>0</v>
      </c>
      <c r="DK175" s="43">
        <f t="shared" si="409"/>
        <v>0</v>
      </c>
      <c r="DL175" s="43">
        <f t="shared" si="409"/>
        <v>0</v>
      </c>
      <c r="DM175" s="43">
        <f t="shared" si="409"/>
        <v>0</v>
      </c>
      <c r="DN175" s="43">
        <f t="shared" si="409"/>
        <v>0</v>
      </c>
      <c r="DO175" s="43">
        <f t="shared" si="409"/>
        <v>0</v>
      </c>
      <c r="DP175" s="43">
        <f t="shared" si="409"/>
        <v>0</v>
      </c>
      <c r="DQ175" s="43">
        <f t="shared" si="409"/>
        <v>0</v>
      </c>
      <c r="DR175" s="43">
        <f t="shared" si="409"/>
        <v>0</v>
      </c>
      <c r="DS175" s="43">
        <f t="shared" si="409"/>
        <v>0</v>
      </c>
      <c r="DT175" s="43">
        <f t="shared" si="409"/>
        <v>0</v>
      </c>
      <c r="DU175" s="43">
        <f t="shared" si="409"/>
        <v>0</v>
      </c>
      <c r="DV175" s="476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4" t="s">
        <v>240</v>
      </c>
      <c r="FC175" s="455"/>
      <c r="FD175" s="456"/>
      <c r="FE175" s="478" t="s">
        <v>242</v>
      </c>
      <c r="FF175" s="479"/>
      <c r="FG175" s="30" t="s">
        <v>254</v>
      </c>
    </row>
    <row r="176" spans="2:163" x14ac:dyDescent="0.45">
      <c r="B176" t="str">
        <f t="shared" si="394"/>
        <v>SAT Passage 5</v>
      </c>
      <c r="C176" s="102">
        <f>IF(OR(ISNUMBER(SEARCH("S",C$4)),ISNUMBER(SEARCH("P",C$4))),READ!AO5,0)</f>
        <v>0</v>
      </c>
      <c r="D176" s="102">
        <f>IF(OR(ISNUMBER(SEARCH("S",D$4)),ISNUMBER(SEARCH("P",D$4))),READ!AO58,0)</f>
        <v>0</v>
      </c>
      <c r="E176" s="102">
        <f>IF(OR(ISNUMBER(SEARCH("S",E$4)),ISNUMBER(SEARCH("P",E$4))),READ!AO111,0)</f>
        <v>0</v>
      </c>
      <c r="F176" s="102">
        <f>IF(OR(ISNUMBER(SEARCH("S",F$4)),ISNUMBER(SEARCH("P",F$4))),READ!AO164,0)</f>
        <v>0</v>
      </c>
      <c r="G176" s="102">
        <f>IF(OR(ISNUMBER(SEARCH("S",G$4)),ISNUMBER(SEARCH("P",G$4))),READ!AO217,0)</f>
        <v>0</v>
      </c>
      <c r="H176" s="102">
        <f>IF(OR(ISNUMBER(SEARCH("S",H$4)),ISNUMBER(SEARCH("P",H$4))),READ!AO270,0)</f>
        <v>0</v>
      </c>
      <c r="I176" s="102">
        <f>IF(OR(ISNUMBER(SEARCH("S",I$4)),ISNUMBER(SEARCH("P",I$4))),READ!AO323,0)</f>
        <v>0</v>
      </c>
      <c r="J176" s="102">
        <f>IF(OR(ISNUMBER(SEARCH("S",J$4)),ISNUMBER(SEARCH("P",J$4))),READ!AO376,0)</f>
        <v>0</v>
      </c>
      <c r="K176" s="102">
        <f>IF(OR(ISNUMBER(SEARCH("S",K$4)),ISNUMBER(SEARCH("P",K$4))),READ!AO429,0)</f>
        <v>0</v>
      </c>
      <c r="L176" s="102">
        <f>IF(OR(ISNUMBER(SEARCH("S",L$4)),ISNUMBER(SEARCH("P",L$4))),READ!AO482,0)</f>
        <v>0</v>
      </c>
      <c r="M176" s="102">
        <f>IF(OR(ISNUMBER(SEARCH("S",M$4)),ISNUMBER(SEARCH("P",M$4))),READ!AO535,0)</f>
        <v>0</v>
      </c>
      <c r="N176" s="102">
        <f>IF(OR(ISNUMBER(SEARCH("S",N$4)),ISNUMBER(SEARCH("P",N$4))),READ!AO588,0)</f>
        <v>0</v>
      </c>
      <c r="O176" s="102">
        <f>IF(OR(ISNUMBER(SEARCH("S",O$4)),ISNUMBER(SEARCH("P",O$4))),READ!AO641,0)</f>
        <v>0</v>
      </c>
      <c r="P176" s="102">
        <f>IF(OR(ISNUMBER(SEARCH("S",P$4)),ISNUMBER(SEARCH("P",P$4))),READ!AO694,0)</f>
        <v>0</v>
      </c>
      <c r="Q176" s="102">
        <f>IF(OR(ISNUMBER(SEARCH("S",Q$4)),ISNUMBER(SEARCH("P",Q$4))),READ!AO747,0)</f>
        <v>0</v>
      </c>
      <c r="R176" s="102">
        <f>IF(OR(ISNUMBER(SEARCH("S",R$4)),ISNUMBER(SEARCH("P",R$4))),READ!AO800,0)</f>
        <v>0</v>
      </c>
      <c r="S176" s="102">
        <f>IF(OR(ISNUMBER(SEARCH("S",S$4)),ISNUMBER(SEARCH("P",S$4))),READ!AO853,0)</f>
        <v>0</v>
      </c>
      <c r="T176" s="102">
        <f>IF(OR(ISNUMBER(SEARCH("S",T$4)),ISNUMBER(SEARCH("P",T$4))),READ!AO906,0)</f>
        <v>0</v>
      </c>
      <c r="U176" s="102">
        <f>IF(OR(ISNUMBER(SEARCH("S",U$4)),ISNUMBER(SEARCH("P",U$4))),READ!AO959,0)</f>
        <v>0</v>
      </c>
      <c r="V176" s="102">
        <f>IF(OR(ISNUMBER(SEARCH("S",V$4)),ISNUMBER(SEARCH("P",V$4))),READ!AO1012,0)</f>
        <v>0</v>
      </c>
      <c r="W176" s="102">
        <f>IF(OR(ISNUMBER(SEARCH("S",W$4)),ISNUMBER(SEARCH("P",W$4))),READ!AO1065,0)</f>
        <v>0</v>
      </c>
      <c r="X176" s="102">
        <f>IF(OR(ISNUMBER(SEARCH("S",X$4)),ISNUMBER(SEARCH("P",X$4))),READ!AO1118,0)</f>
        <v>0</v>
      </c>
      <c r="Y176" s="102">
        <f>IF(OR(ISNUMBER(SEARCH("S",Y$4)),ISNUMBER(SEARCH("P",Y$4))),READ!AO1171,0)</f>
        <v>0</v>
      </c>
      <c r="AA176" t="str">
        <f t="shared" ref="AA176:AA206" si="410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76"/>
      <c r="AZ176" t="str">
        <f t="shared" si="358"/>
        <v>Given Figure</v>
      </c>
      <c r="BA176" s="43">
        <f t="shared" ref="BA176:BW176" si="411">BA24*BA$2</f>
        <v>0</v>
      </c>
      <c r="BB176" s="43">
        <f t="shared" si="411"/>
        <v>0</v>
      </c>
      <c r="BC176" s="43">
        <f t="shared" si="411"/>
        <v>0</v>
      </c>
      <c r="BD176" s="43">
        <f t="shared" si="411"/>
        <v>0</v>
      </c>
      <c r="BE176" s="43">
        <f t="shared" si="411"/>
        <v>0</v>
      </c>
      <c r="BF176" s="43">
        <f t="shared" si="411"/>
        <v>0</v>
      </c>
      <c r="BG176" s="43">
        <f t="shared" si="411"/>
        <v>0</v>
      </c>
      <c r="BH176" s="43">
        <f t="shared" si="411"/>
        <v>0</v>
      </c>
      <c r="BI176" s="43">
        <f t="shared" si="411"/>
        <v>0</v>
      </c>
      <c r="BJ176" s="43">
        <f t="shared" si="411"/>
        <v>0</v>
      </c>
      <c r="BK176" s="43">
        <f t="shared" si="411"/>
        <v>0</v>
      </c>
      <c r="BL176" s="43">
        <f t="shared" si="411"/>
        <v>0</v>
      </c>
      <c r="BM176" s="43">
        <f t="shared" si="411"/>
        <v>0</v>
      </c>
      <c r="BN176" s="43">
        <f t="shared" si="411"/>
        <v>0</v>
      </c>
      <c r="BO176" s="43">
        <f t="shared" si="411"/>
        <v>0</v>
      </c>
      <c r="BP176" s="43">
        <f t="shared" si="411"/>
        <v>0</v>
      </c>
      <c r="BQ176" s="43">
        <f t="shared" si="411"/>
        <v>0</v>
      </c>
      <c r="BR176" s="43">
        <f t="shared" si="411"/>
        <v>0</v>
      </c>
      <c r="BS176" s="43">
        <f t="shared" si="411"/>
        <v>0</v>
      </c>
      <c r="BT176" s="43">
        <f t="shared" si="411"/>
        <v>0</v>
      </c>
      <c r="BU176" s="43">
        <f t="shared" si="411"/>
        <v>0</v>
      </c>
      <c r="BV176" s="43">
        <f t="shared" si="411"/>
        <v>0</v>
      </c>
      <c r="BW176" s="43">
        <f t="shared" si="411"/>
        <v>0</v>
      </c>
      <c r="BX176" s="476"/>
      <c r="BY176" t="str">
        <f t="shared" si="360"/>
        <v>Given Figure</v>
      </c>
      <c r="BZ176" s="43">
        <f t="shared" ref="BZ176:CV176" si="412">BZ24*BZ$2</f>
        <v>0</v>
      </c>
      <c r="CA176" s="43">
        <f t="shared" si="412"/>
        <v>0</v>
      </c>
      <c r="CB176" s="43">
        <f t="shared" si="412"/>
        <v>0</v>
      </c>
      <c r="CC176" s="43">
        <f t="shared" si="412"/>
        <v>0</v>
      </c>
      <c r="CD176" s="43">
        <f t="shared" si="412"/>
        <v>0</v>
      </c>
      <c r="CE176" s="43">
        <f t="shared" si="412"/>
        <v>0</v>
      </c>
      <c r="CF176" s="43">
        <f t="shared" si="412"/>
        <v>0</v>
      </c>
      <c r="CG176" s="43">
        <f t="shared" si="412"/>
        <v>0</v>
      </c>
      <c r="CH176" s="43">
        <f t="shared" si="412"/>
        <v>0</v>
      </c>
      <c r="CI176" s="43">
        <f t="shared" si="412"/>
        <v>0</v>
      </c>
      <c r="CJ176" s="43">
        <f t="shared" si="412"/>
        <v>0</v>
      </c>
      <c r="CK176" s="43">
        <f t="shared" si="412"/>
        <v>0</v>
      </c>
      <c r="CL176" s="43">
        <f t="shared" si="412"/>
        <v>0</v>
      </c>
      <c r="CM176" s="43">
        <f t="shared" si="412"/>
        <v>0</v>
      </c>
      <c r="CN176" s="43">
        <f t="shared" si="412"/>
        <v>0</v>
      </c>
      <c r="CO176" s="43">
        <f t="shared" si="412"/>
        <v>0</v>
      </c>
      <c r="CP176" s="43">
        <f t="shared" si="412"/>
        <v>0</v>
      </c>
      <c r="CQ176" s="43">
        <f t="shared" si="412"/>
        <v>0</v>
      </c>
      <c r="CR176" s="43">
        <f t="shared" si="412"/>
        <v>0</v>
      </c>
      <c r="CS176" s="43">
        <f t="shared" si="412"/>
        <v>0</v>
      </c>
      <c r="CT176" s="43">
        <f t="shared" si="412"/>
        <v>0</v>
      </c>
      <c r="CU176" s="43">
        <f t="shared" si="412"/>
        <v>0</v>
      </c>
      <c r="CV176" s="43">
        <f t="shared" si="412"/>
        <v>0</v>
      </c>
      <c r="CW176" s="476"/>
      <c r="CX176" t="str">
        <f t="shared" si="362"/>
        <v>Given Figure</v>
      </c>
      <c r="CY176" s="43">
        <f t="shared" ref="CY176:DU176" si="413">CY24*CY$2</f>
        <v>0</v>
      </c>
      <c r="CZ176" s="43">
        <f t="shared" si="413"/>
        <v>0</v>
      </c>
      <c r="DA176" s="43">
        <f t="shared" si="413"/>
        <v>0</v>
      </c>
      <c r="DB176" s="43">
        <f t="shared" si="413"/>
        <v>0</v>
      </c>
      <c r="DC176" s="43">
        <f t="shared" si="413"/>
        <v>0</v>
      </c>
      <c r="DD176" s="43">
        <f t="shared" si="413"/>
        <v>0</v>
      </c>
      <c r="DE176" s="43">
        <f t="shared" si="413"/>
        <v>0</v>
      </c>
      <c r="DF176" s="43">
        <f t="shared" si="413"/>
        <v>0</v>
      </c>
      <c r="DG176" s="43">
        <f t="shared" si="413"/>
        <v>0</v>
      </c>
      <c r="DH176" s="43">
        <f t="shared" si="413"/>
        <v>0</v>
      </c>
      <c r="DI176" s="43">
        <f t="shared" si="413"/>
        <v>0</v>
      </c>
      <c r="DJ176" s="43">
        <f t="shared" si="413"/>
        <v>0</v>
      </c>
      <c r="DK176" s="43">
        <f t="shared" si="413"/>
        <v>0</v>
      </c>
      <c r="DL176" s="43">
        <f t="shared" si="413"/>
        <v>0</v>
      </c>
      <c r="DM176" s="43">
        <f t="shared" si="413"/>
        <v>0</v>
      </c>
      <c r="DN176" s="43">
        <f t="shared" si="413"/>
        <v>0</v>
      </c>
      <c r="DO176" s="43">
        <f t="shared" si="413"/>
        <v>0</v>
      </c>
      <c r="DP176" s="43">
        <f t="shared" si="413"/>
        <v>0</v>
      </c>
      <c r="DQ176" s="43">
        <f t="shared" si="413"/>
        <v>0</v>
      </c>
      <c r="DR176" s="43">
        <f t="shared" si="413"/>
        <v>0</v>
      </c>
      <c r="DS176" s="43">
        <f t="shared" si="413"/>
        <v>0</v>
      </c>
      <c r="DT176" s="43">
        <f t="shared" si="413"/>
        <v>0</v>
      </c>
      <c r="DU176" s="43">
        <f t="shared" si="413"/>
        <v>0</v>
      </c>
      <c r="DV176" s="476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2">
        <f>IF(ISNUMBER(SEARCH("A",C$4)),READ!AK5,0)</f>
        <v>0</v>
      </c>
      <c r="D177" s="102">
        <f>IF(ISNUMBER(SEARCH("A",D$4)),READ!AK58,0)</f>
        <v>0</v>
      </c>
      <c r="E177" s="102">
        <f>IF(ISNUMBER(SEARCH("A",E$4)),READ!AK111,0)</f>
        <v>0</v>
      </c>
      <c r="F177" s="102">
        <f>IF(ISNUMBER(SEARCH("A",F$4)),READ!AK164,0)</f>
        <v>0</v>
      </c>
      <c r="G177" s="102">
        <f>IF(ISNUMBER(SEARCH("A",G$4)),READ!AK217,0)</f>
        <v>0</v>
      </c>
      <c r="H177" s="102">
        <f>IF(ISNUMBER(SEARCH("A",H$4)),READ!AK270,0)</f>
        <v>0</v>
      </c>
      <c r="I177" s="102">
        <f>IF(ISNUMBER(SEARCH("A",I$4)),READ!AK323,0)</f>
        <v>0</v>
      </c>
      <c r="J177" s="102">
        <f>IF(ISNUMBER(SEARCH("A",J$4)),READ!AK376,0)</f>
        <v>0</v>
      </c>
      <c r="K177" s="102">
        <f>IF(ISNUMBER(SEARCH("A",K$4)),READ!AK429,0)</f>
        <v>0</v>
      </c>
      <c r="L177" s="102">
        <f>IF(ISNUMBER(SEARCH("A",L$4)),READ!AK482,0)</f>
        <v>0</v>
      </c>
      <c r="M177" s="102">
        <f>IF(ISNUMBER(SEARCH("A",M$4)),READ!AK535,0)</f>
        <v>0</v>
      </c>
      <c r="N177" s="102">
        <f>IF(ISNUMBER(SEARCH("A",N$4)),READ!AK588,0)</f>
        <v>0</v>
      </c>
      <c r="O177" s="102">
        <f>IF(ISNUMBER(SEARCH("A",O$4)),READ!AK641,0)</f>
        <v>0</v>
      </c>
      <c r="P177" s="102">
        <f>IF(ISNUMBER(SEARCH("A",P$4)),READ!AK694,0)</f>
        <v>0</v>
      </c>
      <c r="Q177" s="102">
        <f>IF(ISNUMBER(SEARCH("A",Q$4)),READ!AK747,0)</f>
        <v>0</v>
      </c>
      <c r="R177" s="102">
        <f>IF(ISNUMBER(SEARCH("A",R$4)),READ!AK800,0)</f>
        <v>0</v>
      </c>
      <c r="S177" s="102">
        <f>IF(ISNUMBER(SEARCH("A",S$4)),READ!AK853,0)</f>
        <v>0</v>
      </c>
      <c r="T177" s="102">
        <f>IF(ISNUMBER(SEARCH("A",T$4)),READ!AK906,0)</f>
        <v>0</v>
      </c>
      <c r="U177" s="102">
        <f>IF(ISNUMBER(SEARCH("A",U$4)),READ!AK959,0)</f>
        <v>0</v>
      </c>
      <c r="V177" s="102">
        <f>IF(ISNUMBER(SEARCH("A",V$4)),READ!AK1012,0)</f>
        <v>0</v>
      </c>
      <c r="W177" s="102">
        <f>IF(ISNUMBER(SEARCH("A",W$4)),READ!AK1065,0)</f>
        <v>0</v>
      </c>
      <c r="X177" s="102">
        <f>IF(ISNUMBER(SEARCH("A",X$4)),READ!AK1118,0)</f>
        <v>0</v>
      </c>
      <c r="Y177" s="102">
        <f>IF(ISNUMBER(SEARCH("A",Y$4)),READ!AK1171,0)</f>
        <v>0</v>
      </c>
      <c r="AA177" t="str">
        <f t="shared" si="410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14">BA25*BA$2</f>
        <v>0</v>
      </c>
      <c r="BB177" s="43">
        <f t="shared" si="414"/>
        <v>0</v>
      </c>
      <c r="BC177" s="43">
        <f t="shared" si="414"/>
        <v>0</v>
      </c>
      <c r="BD177" s="43">
        <f t="shared" si="414"/>
        <v>0</v>
      </c>
      <c r="BE177" s="43">
        <f t="shared" si="414"/>
        <v>0</v>
      </c>
      <c r="BF177" s="43">
        <f t="shared" si="414"/>
        <v>0</v>
      </c>
      <c r="BG177" s="43">
        <f t="shared" si="414"/>
        <v>0</v>
      </c>
      <c r="BH177" s="43">
        <f t="shared" si="414"/>
        <v>0</v>
      </c>
      <c r="BI177" s="43">
        <f t="shared" si="414"/>
        <v>0</v>
      </c>
      <c r="BJ177" s="43">
        <f t="shared" si="414"/>
        <v>0</v>
      </c>
      <c r="BK177" s="43">
        <f t="shared" si="414"/>
        <v>0</v>
      </c>
      <c r="BL177" s="43">
        <f t="shared" si="414"/>
        <v>0</v>
      </c>
      <c r="BM177" s="43">
        <f t="shared" si="414"/>
        <v>0</v>
      </c>
      <c r="BN177" s="43">
        <f t="shared" si="414"/>
        <v>0</v>
      </c>
      <c r="BO177" s="43">
        <f t="shared" si="414"/>
        <v>0</v>
      </c>
      <c r="BP177" s="43">
        <f t="shared" si="414"/>
        <v>0</v>
      </c>
      <c r="BQ177" s="43">
        <f t="shared" si="414"/>
        <v>0</v>
      </c>
      <c r="BR177" s="43">
        <f t="shared" si="414"/>
        <v>0</v>
      </c>
      <c r="BS177" s="43">
        <f t="shared" si="414"/>
        <v>0</v>
      </c>
      <c r="BT177" s="43">
        <f t="shared" si="414"/>
        <v>0</v>
      </c>
      <c r="BU177" s="43">
        <f t="shared" si="414"/>
        <v>0</v>
      </c>
      <c r="BV177" s="43">
        <f t="shared" si="414"/>
        <v>0</v>
      </c>
      <c r="BW177" s="43">
        <f t="shared" si="414"/>
        <v>0</v>
      </c>
      <c r="BX177" s="476"/>
      <c r="BY177" t="str">
        <f t="shared" si="360"/>
        <v>Drawn to Scale</v>
      </c>
      <c r="BZ177" s="43">
        <f t="shared" ref="BZ177:CV177" si="415">BZ25*BZ$2</f>
        <v>0</v>
      </c>
      <c r="CA177" s="43">
        <f t="shared" si="415"/>
        <v>0</v>
      </c>
      <c r="CB177" s="43">
        <f t="shared" si="415"/>
        <v>0</v>
      </c>
      <c r="CC177" s="43">
        <f t="shared" si="415"/>
        <v>0</v>
      </c>
      <c r="CD177" s="43">
        <f t="shared" si="415"/>
        <v>0</v>
      </c>
      <c r="CE177" s="43">
        <f t="shared" si="415"/>
        <v>0</v>
      </c>
      <c r="CF177" s="43">
        <f t="shared" si="415"/>
        <v>0</v>
      </c>
      <c r="CG177" s="43">
        <f t="shared" si="415"/>
        <v>0</v>
      </c>
      <c r="CH177" s="43">
        <f t="shared" si="415"/>
        <v>0</v>
      </c>
      <c r="CI177" s="43">
        <f t="shared" si="415"/>
        <v>0</v>
      </c>
      <c r="CJ177" s="43">
        <f t="shared" si="415"/>
        <v>0</v>
      </c>
      <c r="CK177" s="43">
        <f t="shared" si="415"/>
        <v>0</v>
      </c>
      <c r="CL177" s="43">
        <f t="shared" si="415"/>
        <v>0</v>
      </c>
      <c r="CM177" s="43">
        <f t="shared" si="415"/>
        <v>0</v>
      </c>
      <c r="CN177" s="43">
        <f t="shared" si="415"/>
        <v>0</v>
      </c>
      <c r="CO177" s="43">
        <f t="shared" si="415"/>
        <v>0</v>
      </c>
      <c r="CP177" s="43">
        <f t="shared" si="415"/>
        <v>0</v>
      </c>
      <c r="CQ177" s="43">
        <f t="shared" si="415"/>
        <v>0</v>
      </c>
      <c r="CR177" s="43">
        <f t="shared" si="415"/>
        <v>0</v>
      </c>
      <c r="CS177" s="43">
        <f t="shared" si="415"/>
        <v>0</v>
      </c>
      <c r="CT177" s="43">
        <f t="shared" si="415"/>
        <v>0</v>
      </c>
      <c r="CU177" s="43">
        <f t="shared" si="415"/>
        <v>0</v>
      </c>
      <c r="CV177" s="43">
        <f t="shared" si="415"/>
        <v>0</v>
      </c>
      <c r="CW177" s="476"/>
      <c r="CX177" t="str">
        <f t="shared" si="362"/>
        <v>Drawn to Scale</v>
      </c>
      <c r="CY177" s="43">
        <f t="shared" ref="CY177:DU177" si="416">CY25*CY$2</f>
        <v>0</v>
      </c>
      <c r="CZ177" s="43">
        <f t="shared" si="416"/>
        <v>0</v>
      </c>
      <c r="DA177" s="43">
        <f t="shared" si="416"/>
        <v>0</v>
      </c>
      <c r="DB177" s="43">
        <f t="shared" si="416"/>
        <v>0</v>
      </c>
      <c r="DC177" s="43">
        <f t="shared" si="416"/>
        <v>0</v>
      </c>
      <c r="DD177" s="43">
        <f t="shared" si="416"/>
        <v>0</v>
      </c>
      <c r="DE177" s="43">
        <f t="shared" si="416"/>
        <v>0</v>
      </c>
      <c r="DF177" s="43">
        <f t="shared" si="416"/>
        <v>0</v>
      </c>
      <c r="DG177" s="43">
        <f t="shared" si="416"/>
        <v>0</v>
      </c>
      <c r="DH177" s="43">
        <f t="shared" si="416"/>
        <v>0</v>
      </c>
      <c r="DI177" s="43">
        <f t="shared" si="416"/>
        <v>0</v>
      </c>
      <c r="DJ177" s="43">
        <f t="shared" si="416"/>
        <v>0</v>
      </c>
      <c r="DK177" s="43">
        <f t="shared" si="416"/>
        <v>0</v>
      </c>
      <c r="DL177" s="43">
        <f t="shared" si="416"/>
        <v>0</v>
      </c>
      <c r="DM177" s="43">
        <f t="shared" si="416"/>
        <v>0</v>
      </c>
      <c r="DN177" s="43">
        <f t="shared" si="416"/>
        <v>0</v>
      </c>
      <c r="DO177" s="43">
        <f t="shared" si="416"/>
        <v>0</v>
      </c>
      <c r="DP177" s="43">
        <f t="shared" si="416"/>
        <v>0</v>
      </c>
      <c r="DQ177" s="43">
        <f t="shared" si="416"/>
        <v>0</v>
      </c>
      <c r="DR177" s="43">
        <f t="shared" si="416"/>
        <v>0</v>
      </c>
      <c r="DS177" s="43">
        <f t="shared" si="416"/>
        <v>0</v>
      </c>
      <c r="DT177" s="43">
        <f t="shared" si="416"/>
        <v>0</v>
      </c>
      <c r="DU177" s="43">
        <f t="shared" si="416"/>
        <v>0</v>
      </c>
      <c r="DV177" s="476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2">
        <f>IF(ISNUMBER(SEARCH("A",C$4)),READ!AL5,0)</f>
        <v>0</v>
      </c>
      <c r="D178" s="102">
        <f>IF(ISNUMBER(SEARCH("A",D$4)),READ!AL58,0)</f>
        <v>0</v>
      </c>
      <c r="E178" s="102">
        <f>IF(ISNUMBER(SEARCH("A",E$4)),READ!AL111,0)</f>
        <v>0</v>
      </c>
      <c r="F178" s="102">
        <f>IF(ISNUMBER(SEARCH("A",F$4)),READ!AL164,0)</f>
        <v>0</v>
      </c>
      <c r="G178" s="102">
        <f>IF(ISNUMBER(SEARCH("A",G$4)),READ!AL217,0)</f>
        <v>0</v>
      </c>
      <c r="H178" s="102">
        <f>IF(ISNUMBER(SEARCH("A",H$4)),READ!AL270,0)</f>
        <v>0</v>
      </c>
      <c r="I178" s="102">
        <f>IF(ISNUMBER(SEARCH("A",I$4)),READ!AL323,0)</f>
        <v>0</v>
      </c>
      <c r="J178" s="102">
        <f>IF(ISNUMBER(SEARCH("A",J$4)),READ!AL376,0)</f>
        <v>0</v>
      </c>
      <c r="K178" s="102">
        <f>IF(ISNUMBER(SEARCH("A",K$4)),READ!AL429,0)</f>
        <v>0</v>
      </c>
      <c r="L178" s="102">
        <f>IF(ISNUMBER(SEARCH("A",L$4)),READ!AL482,0)</f>
        <v>0</v>
      </c>
      <c r="M178" s="102">
        <f>IF(ISNUMBER(SEARCH("A",M$4)),READ!AL535,0)</f>
        <v>0</v>
      </c>
      <c r="N178" s="102">
        <f>IF(ISNUMBER(SEARCH("A",N$4)),READ!AL588,0)</f>
        <v>0</v>
      </c>
      <c r="O178" s="102">
        <f>IF(ISNUMBER(SEARCH("A",O$4)),READ!AL641,0)</f>
        <v>0</v>
      </c>
      <c r="P178" s="102">
        <f>IF(ISNUMBER(SEARCH("A",P$4)),READ!AL694,0)</f>
        <v>0</v>
      </c>
      <c r="Q178" s="102">
        <f>IF(ISNUMBER(SEARCH("A",Q$4)),READ!AL747,0)</f>
        <v>0</v>
      </c>
      <c r="R178" s="102">
        <f>IF(ISNUMBER(SEARCH("A",R$4)),READ!AL800,0)</f>
        <v>0</v>
      </c>
      <c r="S178" s="102">
        <f>IF(ISNUMBER(SEARCH("A",S$4)),READ!AL853,0)</f>
        <v>0</v>
      </c>
      <c r="T178" s="102">
        <f>IF(ISNUMBER(SEARCH("A",T$4)),READ!AL906,0)</f>
        <v>0</v>
      </c>
      <c r="U178" s="102">
        <f>IF(ISNUMBER(SEARCH("A",U$4)),READ!AL959,0)</f>
        <v>0</v>
      </c>
      <c r="V178" s="102">
        <f>IF(ISNUMBER(SEARCH("A",V$4)),READ!AL1012,0)</f>
        <v>0</v>
      </c>
      <c r="W178" s="102">
        <f>IF(ISNUMBER(SEARCH("A",W$4)),READ!AL1065,0)</f>
        <v>0</v>
      </c>
      <c r="X178" s="102">
        <f>IF(ISNUMBER(SEARCH("A",X$4)),READ!AL1118,0)</f>
        <v>0</v>
      </c>
      <c r="Y178" s="102">
        <f>IF(ISNUMBER(SEARCH("A",Y$4)),READ!AL1171,0)</f>
        <v>0</v>
      </c>
      <c r="AA178" t="str">
        <f t="shared" si="410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17">BA26*BA$2</f>
        <v>0</v>
      </c>
      <c r="BB178" s="43">
        <f t="shared" si="417"/>
        <v>0</v>
      </c>
      <c r="BC178" s="43">
        <f t="shared" si="417"/>
        <v>0</v>
      </c>
      <c r="BD178" s="43">
        <f t="shared" si="417"/>
        <v>0</v>
      </c>
      <c r="BE178" s="43">
        <f t="shared" si="417"/>
        <v>0</v>
      </c>
      <c r="BF178" s="43">
        <f t="shared" si="417"/>
        <v>0</v>
      </c>
      <c r="BG178" s="43">
        <f t="shared" si="417"/>
        <v>0</v>
      </c>
      <c r="BH178" s="43">
        <f t="shared" si="417"/>
        <v>0</v>
      </c>
      <c r="BI178" s="43">
        <f t="shared" si="417"/>
        <v>0</v>
      </c>
      <c r="BJ178" s="43">
        <f t="shared" si="417"/>
        <v>0</v>
      </c>
      <c r="BK178" s="43">
        <f t="shared" si="417"/>
        <v>0</v>
      </c>
      <c r="BL178" s="43">
        <f t="shared" si="417"/>
        <v>0</v>
      </c>
      <c r="BM178" s="43">
        <f t="shared" si="417"/>
        <v>0</v>
      </c>
      <c r="BN178" s="43">
        <f t="shared" si="417"/>
        <v>0</v>
      </c>
      <c r="BO178" s="43">
        <f t="shared" si="417"/>
        <v>0</v>
      </c>
      <c r="BP178" s="43">
        <f t="shared" si="417"/>
        <v>0</v>
      </c>
      <c r="BQ178" s="43">
        <f t="shared" si="417"/>
        <v>0</v>
      </c>
      <c r="BR178" s="43">
        <f t="shared" si="417"/>
        <v>0</v>
      </c>
      <c r="BS178" s="43">
        <f t="shared" si="417"/>
        <v>0</v>
      </c>
      <c r="BT178" s="43">
        <f t="shared" si="417"/>
        <v>0</v>
      </c>
      <c r="BU178" s="43">
        <f t="shared" si="417"/>
        <v>0</v>
      </c>
      <c r="BV178" s="43">
        <f t="shared" si="417"/>
        <v>0</v>
      </c>
      <c r="BW178" s="43">
        <f t="shared" si="417"/>
        <v>0</v>
      </c>
      <c r="BX178" s="476"/>
      <c r="BY178" t="str">
        <f t="shared" si="360"/>
        <v>Not Drawn to Scale</v>
      </c>
      <c r="BZ178" s="43">
        <f t="shared" ref="BZ178:CV178" si="418">BZ26*BZ$2</f>
        <v>0</v>
      </c>
      <c r="CA178" s="43">
        <f t="shared" si="418"/>
        <v>0</v>
      </c>
      <c r="CB178" s="43">
        <f t="shared" si="418"/>
        <v>0</v>
      </c>
      <c r="CC178" s="43">
        <f t="shared" si="418"/>
        <v>0</v>
      </c>
      <c r="CD178" s="43">
        <f t="shared" si="418"/>
        <v>0</v>
      </c>
      <c r="CE178" s="43">
        <f t="shared" si="418"/>
        <v>0</v>
      </c>
      <c r="CF178" s="43">
        <f t="shared" si="418"/>
        <v>0</v>
      </c>
      <c r="CG178" s="43">
        <f t="shared" si="418"/>
        <v>0</v>
      </c>
      <c r="CH178" s="43">
        <f t="shared" si="418"/>
        <v>0</v>
      </c>
      <c r="CI178" s="43">
        <f t="shared" si="418"/>
        <v>0</v>
      </c>
      <c r="CJ178" s="43">
        <f t="shared" si="418"/>
        <v>0</v>
      </c>
      <c r="CK178" s="43">
        <f t="shared" si="418"/>
        <v>0</v>
      </c>
      <c r="CL178" s="43">
        <f t="shared" si="418"/>
        <v>0</v>
      </c>
      <c r="CM178" s="43">
        <f t="shared" si="418"/>
        <v>0</v>
      </c>
      <c r="CN178" s="43">
        <f t="shared" si="418"/>
        <v>0</v>
      </c>
      <c r="CO178" s="43">
        <f t="shared" si="418"/>
        <v>0</v>
      </c>
      <c r="CP178" s="43">
        <f t="shared" si="418"/>
        <v>0</v>
      </c>
      <c r="CQ178" s="43">
        <f t="shared" si="418"/>
        <v>0</v>
      </c>
      <c r="CR178" s="43">
        <f t="shared" si="418"/>
        <v>0</v>
      </c>
      <c r="CS178" s="43">
        <f t="shared" si="418"/>
        <v>0</v>
      </c>
      <c r="CT178" s="43">
        <f t="shared" si="418"/>
        <v>0</v>
      </c>
      <c r="CU178" s="43">
        <f t="shared" si="418"/>
        <v>0</v>
      </c>
      <c r="CV178" s="43">
        <f t="shared" si="418"/>
        <v>0</v>
      </c>
      <c r="CW178" s="476"/>
      <c r="CX178" t="str">
        <f t="shared" si="362"/>
        <v>Not Drawn to Scale</v>
      </c>
      <c r="CY178" s="43">
        <f t="shared" ref="CY178:DU178" si="419">CY26*CY$2</f>
        <v>0</v>
      </c>
      <c r="CZ178" s="43">
        <f t="shared" si="419"/>
        <v>0</v>
      </c>
      <c r="DA178" s="43">
        <f t="shared" si="419"/>
        <v>0</v>
      </c>
      <c r="DB178" s="43">
        <f t="shared" si="419"/>
        <v>0</v>
      </c>
      <c r="DC178" s="43">
        <f t="shared" si="419"/>
        <v>0</v>
      </c>
      <c r="DD178" s="43">
        <f t="shared" si="419"/>
        <v>0</v>
      </c>
      <c r="DE178" s="43">
        <f t="shared" si="419"/>
        <v>0</v>
      </c>
      <c r="DF178" s="43">
        <f t="shared" si="419"/>
        <v>0</v>
      </c>
      <c r="DG178" s="43">
        <f t="shared" si="419"/>
        <v>0</v>
      </c>
      <c r="DH178" s="43">
        <f t="shared" si="419"/>
        <v>0</v>
      </c>
      <c r="DI178" s="43">
        <f t="shared" si="419"/>
        <v>0</v>
      </c>
      <c r="DJ178" s="43">
        <f t="shared" si="419"/>
        <v>0</v>
      </c>
      <c r="DK178" s="43">
        <f t="shared" si="419"/>
        <v>0</v>
      </c>
      <c r="DL178" s="43">
        <f t="shared" si="419"/>
        <v>0</v>
      </c>
      <c r="DM178" s="43">
        <f t="shared" si="419"/>
        <v>0</v>
      </c>
      <c r="DN178" s="43">
        <f t="shared" si="419"/>
        <v>0</v>
      </c>
      <c r="DO178" s="43">
        <f t="shared" si="419"/>
        <v>0</v>
      </c>
      <c r="DP178" s="43">
        <f t="shared" si="419"/>
        <v>0</v>
      </c>
      <c r="DQ178" s="43">
        <f t="shared" si="419"/>
        <v>0</v>
      </c>
      <c r="DR178" s="43">
        <f t="shared" si="419"/>
        <v>0</v>
      </c>
      <c r="DS178" s="43">
        <f t="shared" si="419"/>
        <v>0</v>
      </c>
      <c r="DT178" s="43">
        <f t="shared" si="419"/>
        <v>0</v>
      </c>
      <c r="DU178" s="43">
        <f t="shared" si="419"/>
        <v>0</v>
      </c>
      <c r="DV178" s="476"/>
      <c r="DW178" s="454" t="s">
        <v>383</v>
      </c>
      <c r="DX178" s="455"/>
      <c r="DY178" s="455"/>
      <c r="DZ178" s="455"/>
      <c r="EA178" s="455"/>
      <c r="EB178" s="455"/>
      <c r="EC178" s="456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2">
        <f>IF(ISNUMBER(SEARCH("A",C$4)),READ!AM5,0)</f>
        <v>0</v>
      </c>
      <c r="D179" s="102">
        <f>IF(ISNUMBER(SEARCH("A",D$4)),READ!AM58,0)</f>
        <v>0</v>
      </c>
      <c r="E179" s="102">
        <f>IF(ISNUMBER(SEARCH("A",E$4)),READ!AM111,0)</f>
        <v>0</v>
      </c>
      <c r="F179" s="102">
        <f>IF(ISNUMBER(SEARCH("A",F$4)),READ!AM164,0)</f>
        <v>0</v>
      </c>
      <c r="G179" s="102">
        <f>IF(ISNUMBER(SEARCH("A",G$4)),READ!AM217,0)</f>
        <v>0</v>
      </c>
      <c r="H179" s="102">
        <f>IF(ISNUMBER(SEARCH("A",H$4)),READ!AM270,0)</f>
        <v>0</v>
      </c>
      <c r="I179" s="102">
        <f>IF(ISNUMBER(SEARCH("A",I$4)),READ!AM323,0)</f>
        <v>0</v>
      </c>
      <c r="J179" s="102">
        <f>IF(ISNUMBER(SEARCH("A",J$4)),READ!AM376,0)</f>
        <v>0</v>
      </c>
      <c r="K179" s="102">
        <f>IF(ISNUMBER(SEARCH("A",K$4)),READ!AM429,0)</f>
        <v>0</v>
      </c>
      <c r="L179" s="102">
        <f>IF(ISNUMBER(SEARCH("A",L$4)),READ!AM482,0)</f>
        <v>0</v>
      </c>
      <c r="M179" s="102">
        <f>IF(ISNUMBER(SEARCH("A",M$4)),READ!AM535,0)</f>
        <v>0</v>
      </c>
      <c r="N179" s="102">
        <f>IF(ISNUMBER(SEARCH("A",N$4)),READ!AM588,0)</f>
        <v>0</v>
      </c>
      <c r="O179" s="102">
        <f>IF(ISNUMBER(SEARCH("A",O$4)),READ!AM641,0)</f>
        <v>0</v>
      </c>
      <c r="P179" s="102">
        <f>IF(ISNUMBER(SEARCH("A",P$4)),READ!AM694,0)</f>
        <v>0</v>
      </c>
      <c r="Q179" s="102">
        <f>IF(ISNUMBER(SEARCH("A",Q$4)),READ!AM747,0)</f>
        <v>0</v>
      </c>
      <c r="R179" s="102">
        <f>IF(ISNUMBER(SEARCH("A",R$4)),READ!AM800,0)</f>
        <v>0</v>
      </c>
      <c r="S179" s="102">
        <f>IF(ISNUMBER(SEARCH("A",S$4)),READ!AM853,0)</f>
        <v>0</v>
      </c>
      <c r="T179" s="102">
        <f>IF(ISNUMBER(SEARCH("A",T$4)),READ!AM906,0)</f>
        <v>0</v>
      </c>
      <c r="U179" s="102">
        <f>IF(ISNUMBER(SEARCH("A",U$4)),READ!AM959,0)</f>
        <v>0</v>
      </c>
      <c r="V179" s="102">
        <f>IF(ISNUMBER(SEARCH("A",V$4)),READ!AM1012,0)</f>
        <v>0</v>
      </c>
      <c r="W179" s="102">
        <f>IF(ISNUMBER(SEARCH("A",W$4)),READ!AM1065,0)</f>
        <v>0</v>
      </c>
      <c r="X179" s="102">
        <f>IF(ISNUMBER(SEARCH("A",X$4)),READ!AM1118,0)</f>
        <v>0</v>
      </c>
      <c r="Y179" s="102">
        <f>IF(ISNUMBER(SEARCH("A",Y$4)),READ!AM1171,0)</f>
        <v>0</v>
      </c>
      <c r="AA179" t="str">
        <f t="shared" si="410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0">BA27*BA$2</f>
        <v>0</v>
      </c>
      <c r="BB179" s="43">
        <f t="shared" si="420"/>
        <v>0</v>
      </c>
      <c r="BC179" s="43">
        <f t="shared" si="420"/>
        <v>0</v>
      </c>
      <c r="BD179" s="43">
        <f t="shared" si="420"/>
        <v>0</v>
      </c>
      <c r="BE179" s="43">
        <f t="shared" si="420"/>
        <v>0</v>
      </c>
      <c r="BF179" s="43">
        <f t="shared" si="420"/>
        <v>0</v>
      </c>
      <c r="BG179" s="43">
        <f t="shared" si="420"/>
        <v>0</v>
      </c>
      <c r="BH179" s="43">
        <f t="shared" si="420"/>
        <v>0</v>
      </c>
      <c r="BI179" s="43">
        <f t="shared" si="420"/>
        <v>0</v>
      </c>
      <c r="BJ179" s="43">
        <f t="shared" si="420"/>
        <v>0</v>
      </c>
      <c r="BK179" s="43">
        <f t="shared" si="420"/>
        <v>0</v>
      </c>
      <c r="BL179" s="43">
        <f t="shared" si="420"/>
        <v>0</v>
      </c>
      <c r="BM179" s="43">
        <f t="shared" si="420"/>
        <v>0</v>
      </c>
      <c r="BN179" s="43">
        <f t="shared" si="420"/>
        <v>0</v>
      </c>
      <c r="BO179" s="43">
        <f t="shared" si="420"/>
        <v>0</v>
      </c>
      <c r="BP179" s="43">
        <f t="shared" si="420"/>
        <v>0</v>
      </c>
      <c r="BQ179" s="43">
        <f t="shared" si="420"/>
        <v>0</v>
      </c>
      <c r="BR179" s="43">
        <f t="shared" si="420"/>
        <v>0</v>
      </c>
      <c r="BS179" s="43">
        <f t="shared" si="420"/>
        <v>0</v>
      </c>
      <c r="BT179" s="43">
        <f t="shared" si="420"/>
        <v>0</v>
      </c>
      <c r="BU179" s="43">
        <f t="shared" si="420"/>
        <v>0</v>
      </c>
      <c r="BV179" s="43">
        <f t="shared" si="420"/>
        <v>0</v>
      </c>
      <c r="BW179" s="43">
        <f t="shared" si="420"/>
        <v>0</v>
      </c>
      <c r="BX179" s="476"/>
      <c r="BY179" t="str">
        <f t="shared" si="360"/>
        <v>Isolate the Figure</v>
      </c>
      <c r="BZ179" s="43">
        <f t="shared" ref="BZ179:CV179" si="421">BZ27*BZ$2</f>
        <v>0</v>
      </c>
      <c r="CA179" s="43">
        <f t="shared" si="421"/>
        <v>0</v>
      </c>
      <c r="CB179" s="43">
        <f t="shared" si="421"/>
        <v>0</v>
      </c>
      <c r="CC179" s="43">
        <f t="shared" si="421"/>
        <v>0</v>
      </c>
      <c r="CD179" s="43">
        <f t="shared" si="421"/>
        <v>0</v>
      </c>
      <c r="CE179" s="43">
        <f t="shared" si="421"/>
        <v>0</v>
      </c>
      <c r="CF179" s="43">
        <f t="shared" si="421"/>
        <v>0</v>
      </c>
      <c r="CG179" s="43">
        <f t="shared" si="421"/>
        <v>0</v>
      </c>
      <c r="CH179" s="43">
        <f t="shared" si="421"/>
        <v>0</v>
      </c>
      <c r="CI179" s="43">
        <f t="shared" si="421"/>
        <v>0</v>
      </c>
      <c r="CJ179" s="43">
        <f t="shared" si="421"/>
        <v>0</v>
      </c>
      <c r="CK179" s="43">
        <f t="shared" si="421"/>
        <v>0</v>
      </c>
      <c r="CL179" s="43">
        <f t="shared" si="421"/>
        <v>0</v>
      </c>
      <c r="CM179" s="43">
        <f t="shared" si="421"/>
        <v>0</v>
      </c>
      <c r="CN179" s="43">
        <f t="shared" si="421"/>
        <v>0</v>
      </c>
      <c r="CO179" s="43">
        <f t="shared" si="421"/>
        <v>0</v>
      </c>
      <c r="CP179" s="43">
        <f t="shared" si="421"/>
        <v>0</v>
      </c>
      <c r="CQ179" s="43">
        <f t="shared" si="421"/>
        <v>0</v>
      </c>
      <c r="CR179" s="43">
        <f t="shared" si="421"/>
        <v>0</v>
      </c>
      <c r="CS179" s="43">
        <f t="shared" si="421"/>
        <v>0</v>
      </c>
      <c r="CT179" s="43">
        <f t="shared" si="421"/>
        <v>0</v>
      </c>
      <c r="CU179" s="43">
        <f t="shared" si="421"/>
        <v>0</v>
      </c>
      <c r="CV179" s="43">
        <f t="shared" si="421"/>
        <v>0</v>
      </c>
      <c r="CW179" s="476"/>
      <c r="CX179" t="str">
        <f t="shared" si="362"/>
        <v>Isolate the Figure</v>
      </c>
      <c r="CY179" s="43">
        <f t="shared" ref="CY179:DU179" si="422">CY27*CY$2</f>
        <v>0</v>
      </c>
      <c r="CZ179" s="43">
        <f t="shared" si="422"/>
        <v>0</v>
      </c>
      <c r="DA179" s="43">
        <f t="shared" si="422"/>
        <v>0</v>
      </c>
      <c r="DB179" s="43">
        <f t="shared" si="422"/>
        <v>0</v>
      </c>
      <c r="DC179" s="43">
        <f t="shared" si="422"/>
        <v>0</v>
      </c>
      <c r="DD179" s="43">
        <f t="shared" si="422"/>
        <v>0</v>
      </c>
      <c r="DE179" s="43">
        <f t="shared" si="422"/>
        <v>0</v>
      </c>
      <c r="DF179" s="43">
        <f t="shared" si="422"/>
        <v>0</v>
      </c>
      <c r="DG179" s="43">
        <f t="shared" si="422"/>
        <v>0</v>
      </c>
      <c r="DH179" s="43">
        <f t="shared" si="422"/>
        <v>0</v>
      </c>
      <c r="DI179" s="43">
        <f t="shared" si="422"/>
        <v>0</v>
      </c>
      <c r="DJ179" s="43">
        <f t="shared" si="422"/>
        <v>0</v>
      </c>
      <c r="DK179" s="43">
        <f t="shared" si="422"/>
        <v>0</v>
      </c>
      <c r="DL179" s="43">
        <f t="shared" si="422"/>
        <v>0</v>
      </c>
      <c r="DM179" s="43">
        <f t="shared" si="422"/>
        <v>0</v>
      </c>
      <c r="DN179" s="43">
        <f t="shared" si="422"/>
        <v>0</v>
      </c>
      <c r="DO179" s="43">
        <f t="shared" si="422"/>
        <v>0</v>
      </c>
      <c r="DP179" s="43">
        <f t="shared" si="422"/>
        <v>0</v>
      </c>
      <c r="DQ179" s="43">
        <f t="shared" si="422"/>
        <v>0</v>
      </c>
      <c r="DR179" s="43">
        <f t="shared" si="422"/>
        <v>0</v>
      </c>
      <c r="DS179" s="43">
        <f t="shared" si="422"/>
        <v>0</v>
      </c>
      <c r="DT179" s="43">
        <f t="shared" si="422"/>
        <v>0</v>
      </c>
      <c r="DU179" s="43">
        <f t="shared" si="422"/>
        <v>0</v>
      </c>
      <c r="DV179" s="476"/>
      <c r="DW179" s="111" t="s">
        <v>389</v>
      </c>
      <c r="DX179" s="25">
        <f t="shared" ref="DX179:DX185" si="423">SUM(DX68:ET68)</f>
        <v>0</v>
      </c>
      <c r="DY179" s="25">
        <f>DZ179-DX179</f>
        <v>0</v>
      </c>
      <c r="DZ179" s="25">
        <f t="shared" ref="DZ179:DZ185" si="424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2">
        <f>IF(ISNUMBER(SEARCH("A",C$4)),READ!AN5,0)</f>
        <v>0</v>
      </c>
      <c r="D180" s="102">
        <f>IF(ISNUMBER(SEARCH("A",D$4)),READ!AN58,0)</f>
        <v>0</v>
      </c>
      <c r="E180" s="102">
        <f>IF(ISNUMBER(SEARCH("A",E$4)),READ!AN111,0)</f>
        <v>0</v>
      </c>
      <c r="F180" s="102">
        <f>IF(ISNUMBER(SEARCH("A",F$4)),READ!AN164,0)</f>
        <v>0</v>
      </c>
      <c r="G180" s="102">
        <f>IF(ISNUMBER(SEARCH("A",G$4)),READ!AN217,0)</f>
        <v>0</v>
      </c>
      <c r="H180" s="102">
        <f>IF(ISNUMBER(SEARCH("A",H$4)),READ!AN270,0)</f>
        <v>0</v>
      </c>
      <c r="I180" s="102">
        <f>IF(ISNUMBER(SEARCH("A",I$4)),READ!AN323,0)</f>
        <v>0</v>
      </c>
      <c r="J180" s="102">
        <f>IF(ISNUMBER(SEARCH("A",J$4)),READ!AN376,0)</f>
        <v>0</v>
      </c>
      <c r="K180" s="102">
        <f>IF(ISNUMBER(SEARCH("A",K$4)),READ!AN429,0)</f>
        <v>0</v>
      </c>
      <c r="L180" s="102">
        <f>IF(ISNUMBER(SEARCH("A",L$4)),READ!AN482,0)</f>
        <v>0</v>
      </c>
      <c r="M180" s="102">
        <f>IF(ISNUMBER(SEARCH("A",M$4)),READ!AN535,0)</f>
        <v>0</v>
      </c>
      <c r="N180" s="102">
        <f>IF(ISNUMBER(SEARCH("A",N$4)),READ!AN588,0)</f>
        <v>0</v>
      </c>
      <c r="O180" s="102">
        <f>IF(ISNUMBER(SEARCH("A",O$4)),READ!AN641,0)</f>
        <v>0</v>
      </c>
      <c r="P180" s="102">
        <f>IF(ISNUMBER(SEARCH("A",P$4)),READ!AN694,0)</f>
        <v>0</v>
      </c>
      <c r="Q180" s="102">
        <f>IF(ISNUMBER(SEARCH("A",Q$4)),READ!AN747,0)</f>
        <v>0</v>
      </c>
      <c r="R180" s="102">
        <f>IF(ISNUMBER(SEARCH("A",R$4)),READ!AN800,0)</f>
        <v>0</v>
      </c>
      <c r="S180" s="102">
        <f>IF(ISNUMBER(SEARCH("A",S$4)),READ!AN853,0)</f>
        <v>0</v>
      </c>
      <c r="T180" s="102">
        <f>IF(ISNUMBER(SEARCH("A",T$4)),READ!AN906,0)</f>
        <v>0</v>
      </c>
      <c r="U180" s="102">
        <f>IF(ISNUMBER(SEARCH("A",U$4)),READ!AN959,0)</f>
        <v>0</v>
      </c>
      <c r="V180" s="102">
        <f>IF(ISNUMBER(SEARCH("A",V$4)),READ!AN1012,0)</f>
        <v>0</v>
      </c>
      <c r="W180" s="102">
        <f>IF(ISNUMBER(SEARCH("A",W$4)),READ!AN1065,0)</f>
        <v>0</v>
      </c>
      <c r="X180" s="102">
        <f>IF(ISNUMBER(SEARCH("A",X$4)),READ!AN1118,0)</f>
        <v>0</v>
      </c>
      <c r="Y180" s="102">
        <f>IF(ISNUMBER(SEARCH("A",Y$4)),READ!AN1171,0)</f>
        <v>0</v>
      </c>
      <c r="AA180" t="str">
        <f t="shared" si="410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25">BA28*BA$2</f>
        <v>0</v>
      </c>
      <c r="BB180" s="43">
        <f t="shared" si="425"/>
        <v>0</v>
      </c>
      <c r="BC180" s="43">
        <f t="shared" si="425"/>
        <v>0</v>
      </c>
      <c r="BD180" s="43">
        <f t="shared" si="425"/>
        <v>0</v>
      </c>
      <c r="BE180" s="43">
        <f t="shared" si="425"/>
        <v>0</v>
      </c>
      <c r="BF180" s="43">
        <f t="shared" si="425"/>
        <v>0</v>
      </c>
      <c r="BG180" s="43">
        <f t="shared" si="425"/>
        <v>0</v>
      </c>
      <c r="BH180" s="43">
        <f t="shared" si="425"/>
        <v>0</v>
      </c>
      <c r="BI180" s="43">
        <f t="shared" si="425"/>
        <v>0</v>
      </c>
      <c r="BJ180" s="43">
        <f t="shared" si="425"/>
        <v>0</v>
      </c>
      <c r="BK180" s="43">
        <f t="shared" si="425"/>
        <v>0</v>
      </c>
      <c r="BL180" s="43">
        <f t="shared" si="425"/>
        <v>0</v>
      </c>
      <c r="BM180" s="43">
        <f t="shared" si="425"/>
        <v>0</v>
      </c>
      <c r="BN180" s="43">
        <f t="shared" si="425"/>
        <v>0</v>
      </c>
      <c r="BO180" s="43">
        <f t="shared" si="425"/>
        <v>0</v>
      </c>
      <c r="BP180" s="43">
        <f t="shared" si="425"/>
        <v>0</v>
      </c>
      <c r="BQ180" s="43">
        <f t="shared" si="425"/>
        <v>0</v>
      </c>
      <c r="BR180" s="43">
        <f t="shared" si="425"/>
        <v>0</v>
      </c>
      <c r="BS180" s="43">
        <f t="shared" si="425"/>
        <v>0</v>
      </c>
      <c r="BT180" s="43">
        <f t="shared" si="425"/>
        <v>0</v>
      </c>
      <c r="BU180" s="43">
        <f t="shared" si="425"/>
        <v>0</v>
      </c>
      <c r="BV180" s="43">
        <f t="shared" si="425"/>
        <v>0</v>
      </c>
      <c r="BW180" s="43">
        <f t="shared" si="425"/>
        <v>0</v>
      </c>
      <c r="BX180" s="476"/>
      <c r="BY180" t="str">
        <f t="shared" si="360"/>
        <v>Creating Equations</v>
      </c>
      <c r="BZ180" s="43">
        <f t="shared" ref="BZ180:CV180" si="426">BZ28*BZ$2</f>
        <v>0</v>
      </c>
      <c r="CA180" s="43">
        <f t="shared" si="426"/>
        <v>0</v>
      </c>
      <c r="CB180" s="43">
        <f t="shared" si="426"/>
        <v>0</v>
      </c>
      <c r="CC180" s="43">
        <f t="shared" si="426"/>
        <v>0</v>
      </c>
      <c r="CD180" s="43">
        <f t="shared" si="426"/>
        <v>0</v>
      </c>
      <c r="CE180" s="43">
        <f t="shared" si="426"/>
        <v>0</v>
      </c>
      <c r="CF180" s="43">
        <f t="shared" si="426"/>
        <v>0</v>
      </c>
      <c r="CG180" s="43">
        <f t="shared" si="426"/>
        <v>0</v>
      </c>
      <c r="CH180" s="43">
        <f t="shared" si="426"/>
        <v>0</v>
      </c>
      <c r="CI180" s="43">
        <f t="shared" si="426"/>
        <v>0</v>
      </c>
      <c r="CJ180" s="43">
        <f t="shared" si="426"/>
        <v>0</v>
      </c>
      <c r="CK180" s="43">
        <f t="shared" si="426"/>
        <v>0</v>
      </c>
      <c r="CL180" s="43">
        <f t="shared" si="426"/>
        <v>0</v>
      </c>
      <c r="CM180" s="43">
        <f t="shared" si="426"/>
        <v>0</v>
      </c>
      <c r="CN180" s="43">
        <f t="shared" si="426"/>
        <v>0</v>
      </c>
      <c r="CO180" s="43">
        <f t="shared" si="426"/>
        <v>0</v>
      </c>
      <c r="CP180" s="43">
        <f t="shared" si="426"/>
        <v>0</v>
      </c>
      <c r="CQ180" s="43">
        <f t="shared" si="426"/>
        <v>0</v>
      </c>
      <c r="CR180" s="43">
        <f t="shared" si="426"/>
        <v>0</v>
      </c>
      <c r="CS180" s="43">
        <f t="shared" si="426"/>
        <v>0</v>
      </c>
      <c r="CT180" s="43">
        <f t="shared" si="426"/>
        <v>0</v>
      </c>
      <c r="CU180" s="43">
        <f t="shared" si="426"/>
        <v>0</v>
      </c>
      <c r="CV180" s="43">
        <f t="shared" si="426"/>
        <v>0</v>
      </c>
      <c r="CW180" s="476"/>
      <c r="CX180" t="str">
        <f t="shared" si="362"/>
        <v>Creating Equations</v>
      </c>
      <c r="CY180" s="43">
        <f t="shared" ref="CY180:DU180" si="427">CY28*CY$2</f>
        <v>0</v>
      </c>
      <c r="CZ180" s="43">
        <f t="shared" si="427"/>
        <v>0</v>
      </c>
      <c r="DA180" s="43">
        <f t="shared" si="427"/>
        <v>0</v>
      </c>
      <c r="DB180" s="43">
        <f t="shared" si="427"/>
        <v>0</v>
      </c>
      <c r="DC180" s="43">
        <f t="shared" si="427"/>
        <v>0</v>
      </c>
      <c r="DD180" s="43">
        <f t="shared" si="427"/>
        <v>0</v>
      </c>
      <c r="DE180" s="43">
        <f t="shared" si="427"/>
        <v>0</v>
      </c>
      <c r="DF180" s="43">
        <f t="shared" si="427"/>
        <v>0</v>
      </c>
      <c r="DG180" s="43">
        <f t="shared" si="427"/>
        <v>0</v>
      </c>
      <c r="DH180" s="43">
        <f t="shared" si="427"/>
        <v>0</v>
      </c>
      <c r="DI180" s="43">
        <f t="shared" si="427"/>
        <v>0</v>
      </c>
      <c r="DJ180" s="43">
        <f t="shared" si="427"/>
        <v>0</v>
      </c>
      <c r="DK180" s="43">
        <f t="shared" si="427"/>
        <v>0</v>
      </c>
      <c r="DL180" s="43">
        <f t="shared" si="427"/>
        <v>0</v>
      </c>
      <c r="DM180" s="43">
        <f t="shared" si="427"/>
        <v>0</v>
      </c>
      <c r="DN180" s="43">
        <f t="shared" si="427"/>
        <v>0</v>
      </c>
      <c r="DO180" s="43">
        <f t="shared" si="427"/>
        <v>0</v>
      </c>
      <c r="DP180" s="43">
        <f t="shared" si="427"/>
        <v>0</v>
      </c>
      <c r="DQ180" s="43">
        <f t="shared" si="427"/>
        <v>0</v>
      </c>
      <c r="DR180" s="43">
        <f t="shared" si="427"/>
        <v>0</v>
      </c>
      <c r="DS180" s="43">
        <f t="shared" si="427"/>
        <v>0</v>
      </c>
      <c r="DT180" s="43">
        <f t="shared" si="427"/>
        <v>0</v>
      </c>
      <c r="DU180" s="43">
        <f t="shared" si="427"/>
        <v>0</v>
      </c>
      <c r="DV180" s="476"/>
      <c r="DW180" s="111" t="s">
        <v>390</v>
      </c>
      <c r="DX180" s="25">
        <f t="shared" si="423"/>
        <v>0</v>
      </c>
      <c r="DY180" s="25">
        <f t="shared" ref="DY180:DY185" si="428">DZ180-DX180</f>
        <v>0</v>
      </c>
      <c r="DZ180" s="25">
        <f t="shared" si="424"/>
        <v>0</v>
      </c>
      <c r="EA180" s="25" t="str">
        <f t="shared" ref="EA180:EA185" si="429">IF(DZ180&lt;&gt;0,DY180&amp;" / "&amp;DZ180,"")</f>
        <v/>
      </c>
      <c r="EB180" s="108" t="str">
        <f t="shared" ref="EB180:EB185" si="430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2">
        <f>READ!AP5</f>
        <v>0</v>
      </c>
      <c r="D181" s="102">
        <f>READ!AP58</f>
        <v>0</v>
      </c>
      <c r="E181" s="102">
        <f>READ!AP111</f>
        <v>0</v>
      </c>
      <c r="F181" s="102">
        <f>READ!AP164</f>
        <v>0</v>
      </c>
      <c r="G181" s="102">
        <f>READ!AP217</f>
        <v>0</v>
      </c>
      <c r="H181" s="102">
        <f>READ!AP270</f>
        <v>0</v>
      </c>
      <c r="I181" s="102">
        <f>READ!AP323</f>
        <v>0</v>
      </c>
      <c r="J181" s="102">
        <f>READ!AP376</f>
        <v>0</v>
      </c>
      <c r="K181" s="102">
        <f>READ!AP429</f>
        <v>0</v>
      </c>
      <c r="L181" s="102">
        <f>READ!AP482</f>
        <v>0</v>
      </c>
      <c r="M181" s="102">
        <f>READ!AP535</f>
        <v>0</v>
      </c>
      <c r="N181" s="102">
        <f>READ!AP588</f>
        <v>0</v>
      </c>
      <c r="O181" s="102">
        <f>READ!AP641</f>
        <v>0</v>
      </c>
      <c r="P181" s="102">
        <f>READ!AP694</f>
        <v>0</v>
      </c>
      <c r="Q181" s="102">
        <f>READ!AP747</f>
        <v>0</v>
      </c>
      <c r="R181" s="102">
        <f>READ!AP800</f>
        <v>0</v>
      </c>
      <c r="S181" s="102">
        <f>READ!AP853</f>
        <v>0</v>
      </c>
      <c r="T181" s="102">
        <f>READ!AP906</f>
        <v>0</v>
      </c>
      <c r="U181" s="102">
        <f>READ!AP959</f>
        <v>0</v>
      </c>
      <c r="V181" s="102">
        <f>READ!AP1012</f>
        <v>0</v>
      </c>
      <c r="W181" s="102">
        <f>READ!AP1065</f>
        <v>0</v>
      </c>
      <c r="X181" s="102">
        <f>READ!AP1118</f>
        <v>0</v>
      </c>
      <c r="Y181" s="102">
        <f>READ!AP1171</f>
        <v>0</v>
      </c>
      <c r="AA181" t="str">
        <f t="shared" si="410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1">BA29*BA$2</f>
        <v>0</v>
      </c>
      <c r="BB181" s="43">
        <f t="shared" si="431"/>
        <v>0</v>
      </c>
      <c r="BC181" s="43">
        <f t="shared" si="431"/>
        <v>0</v>
      </c>
      <c r="BD181" s="43">
        <f t="shared" si="431"/>
        <v>0</v>
      </c>
      <c r="BE181" s="43">
        <f t="shared" si="431"/>
        <v>0</v>
      </c>
      <c r="BF181" s="43">
        <f t="shared" si="431"/>
        <v>0</v>
      </c>
      <c r="BG181" s="43">
        <f t="shared" si="431"/>
        <v>0</v>
      </c>
      <c r="BH181" s="43">
        <f t="shared" si="431"/>
        <v>0</v>
      </c>
      <c r="BI181" s="43">
        <f t="shared" si="431"/>
        <v>0</v>
      </c>
      <c r="BJ181" s="43">
        <f t="shared" si="431"/>
        <v>0</v>
      </c>
      <c r="BK181" s="43">
        <f t="shared" si="431"/>
        <v>0</v>
      </c>
      <c r="BL181" s="43">
        <f t="shared" si="431"/>
        <v>0</v>
      </c>
      <c r="BM181" s="43">
        <f t="shared" si="431"/>
        <v>0</v>
      </c>
      <c r="BN181" s="43">
        <f t="shared" si="431"/>
        <v>0</v>
      </c>
      <c r="BO181" s="43">
        <f t="shared" si="431"/>
        <v>0</v>
      </c>
      <c r="BP181" s="43">
        <f t="shared" si="431"/>
        <v>0</v>
      </c>
      <c r="BQ181" s="43">
        <f t="shared" si="431"/>
        <v>0</v>
      </c>
      <c r="BR181" s="43">
        <f t="shared" si="431"/>
        <v>0</v>
      </c>
      <c r="BS181" s="43">
        <f t="shared" si="431"/>
        <v>0</v>
      </c>
      <c r="BT181" s="43">
        <f t="shared" si="431"/>
        <v>0</v>
      </c>
      <c r="BU181" s="43">
        <f t="shared" si="431"/>
        <v>0</v>
      </c>
      <c r="BV181" s="43">
        <f t="shared" si="431"/>
        <v>0</v>
      </c>
      <c r="BW181" s="43">
        <f t="shared" si="431"/>
        <v>0</v>
      </c>
      <c r="BX181" s="476"/>
      <c r="BY181" t="str">
        <f t="shared" si="360"/>
        <v>ALGEBRA</v>
      </c>
      <c r="BZ181" s="43">
        <f t="shared" ref="BZ181:CV181" si="432">BZ29*BZ$2</f>
        <v>0</v>
      </c>
      <c r="CA181" s="43">
        <f t="shared" si="432"/>
        <v>0</v>
      </c>
      <c r="CB181" s="43">
        <f t="shared" si="432"/>
        <v>0</v>
      </c>
      <c r="CC181" s="43">
        <f t="shared" si="432"/>
        <v>0</v>
      </c>
      <c r="CD181" s="43">
        <f t="shared" si="432"/>
        <v>0</v>
      </c>
      <c r="CE181" s="43">
        <f t="shared" si="432"/>
        <v>0</v>
      </c>
      <c r="CF181" s="43">
        <f t="shared" si="432"/>
        <v>0</v>
      </c>
      <c r="CG181" s="43">
        <f t="shared" si="432"/>
        <v>0</v>
      </c>
      <c r="CH181" s="43">
        <f t="shared" si="432"/>
        <v>0</v>
      </c>
      <c r="CI181" s="43">
        <f t="shared" si="432"/>
        <v>0</v>
      </c>
      <c r="CJ181" s="43">
        <f t="shared" si="432"/>
        <v>0</v>
      </c>
      <c r="CK181" s="43">
        <f t="shared" si="432"/>
        <v>0</v>
      </c>
      <c r="CL181" s="43">
        <f t="shared" si="432"/>
        <v>0</v>
      </c>
      <c r="CM181" s="43">
        <f t="shared" si="432"/>
        <v>0</v>
      </c>
      <c r="CN181" s="43">
        <f t="shared" si="432"/>
        <v>0</v>
      </c>
      <c r="CO181" s="43">
        <f t="shared" si="432"/>
        <v>0</v>
      </c>
      <c r="CP181" s="43">
        <f t="shared" si="432"/>
        <v>0</v>
      </c>
      <c r="CQ181" s="43">
        <f t="shared" si="432"/>
        <v>0</v>
      </c>
      <c r="CR181" s="43">
        <f t="shared" si="432"/>
        <v>0</v>
      </c>
      <c r="CS181" s="43">
        <f t="shared" si="432"/>
        <v>0</v>
      </c>
      <c r="CT181" s="43">
        <f t="shared" si="432"/>
        <v>0</v>
      </c>
      <c r="CU181" s="43">
        <f t="shared" si="432"/>
        <v>0</v>
      </c>
      <c r="CV181" s="43">
        <f t="shared" si="432"/>
        <v>0</v>
      </c>
      <c r="CW181" s="476"/>
      <c r="CX181" t="str">
        <f t="shared" si="362"/>
        <v>ALGEBRA</v>
      </c>
      <c r="CY181" s="43">
        <f t="shared" ref="CY181:DU181" si="433">CY29*CY$2</f>
        <v>0</v>
      </c>
      <c r="CZ181" s="43">
        <f t="shared" si="433"/>
        <v>0</v>
      </c>
      <c r="DA181" s="43">
        <f t="shared" si="433"/>
        <v>0</v>
      </c>
      <c r="DB181" s="43">
        <f t="shared" si="433"/>
        <v>0</v>
      </c>
      <c r="DC181" s="43">
        <f t="shared" si="433"/>
        <v>0</v>
      </c>
      <c r="DD181" s="43">
        <f t="shared" si="433"/>
        <v>0</v>
      </c>
      <c r="DE181" s="43">
        <f t="shared" si="433"/>
        <v>0</v>
      </c>
      <c r="DF181" s="43">
        <f t="shared" si="433"/>
        <v>0</v>
      </c>
      <c r="DG181" s="43">
        <f t="shared" si="433"/>
        <v>0</v>
      </c>
      <c r="DH181" s="43">
        <f t="shared" si="433"/>
        <v>0</v>
      </c>
      <c r="DI181" s="43">
        <f t="shared" si="433"/>
        <v>0</v>
      </c>
      <c r="DJ181" s="43">
        <f t="shared" si="433"/>
        <v>0</v>
      </c>
      <c r="DK181" s="43">
        <f t="shared" si="433"/>
        <v>0</v>
      </c>
      <c r="DL181" s="43">
        <f t="shared" si="433"/>
        <v>0</v>
      </c>
      <c r="DM181" s="43">
        <f t="shared" si="433"/>
        <v>0</v>
      </c>
      <c r="DN181" s="43">
        <f t="shared" si="433"/>
        <v>0</v>
      </c>
      <c r="DO181" s="43">
        <f t="shared" si="433"/>
        <v>0</v>
      </c>
      <c r="DP181" s="43">
        <f t="shared" si="433"/>
        <v>0</v>
      </c>
      <c r="DQ181" s="43">
        <f t="shared" si="433"/>
        <v>0</v>
      </c>
      <c r="DR181" s="43">
        <f t="shared" si="433"/>
        <v>0</v>
      </c>
      <c r="DS181" s="43">
        <f t="shared" si="433"/>
        <v>0</v>
      </c>
      <c r="DT181" s="43">
        <f t="shared" si="433"/>
        <v>0</v>
      </c>
      <c r="DU181" s="43">
        <f t="shared" si="433"/>
        <v>0</v>
      </c>
      <c r="DV181" s="476"/>
      <c r="DW181" s="111" t="s">
        <v>391</v>
      </c>
      <c r="DX181" s="25">
        <f t="shared" si="423"/>
        <v>0</v>
      </c>
      <c r="DY181" s="25">
        <f t="shared" si="428"/>
        <v>0</v>
      </c>
      <c r="DZ181" s="25">
        <f t="shared" si="424"/>
        <v>0</v>
      </c>
      <c r="EA181" s="25" t="str">
        <f t="shared" si="429"/>
        <v/>
      </c>
      <c r="EB181" s="108" t="str">
        <f t="shared" si="430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394"/>
        <v>Given Line</v>
      </c>
      <c r="C182" s="102">
        <f>READ!AR5</f>
        <v>0</v>
      </c>
      <c r="D182" s="102">
        <f>READ!AR58</f>
        <v>0</v>
      </c>
      <c r="E182" s="102">
        <f>READ!AR111</f>
        <v>0</v>
      </c>
      <c r="F182" s="102">
        <f>READ!AR164</f>
        <v>0</v>
      </c>
      <c r="G182" s="102">
        <f>READ!AR217</f>
        <v>0</v>
      </c>
      <c r="H182" s="102">
        <f>READ!AR270</f>
        <v>0</v>
      </c>
      <c r="I182" s="102">
        <f>READ!AR323</f>
        <v>0</v>
      </c>
      <c r="J182" s="102">
        <f>READ!AR376</f>
        <v>0</v>
      </c>
      <c r="K182" s="102">
        <f>READ!AR429</f>
        <v>0</v>
      </c>
      <c r="L182" s="102">
        <f>READ!AR482</f>
        <v>0</v>
      </c>
      <c r="M182" s="102">
        <f>READ!AR535</f>
        <v>0</v>
      </c>
      <c r="N182" s="102">
        <f>READ!AR588</f>
        <v>0</v>
      </c>
      <c r="O182" s="102">
        <f>READ!AR641</f>
        <v>0</v>
      </c>
      <c r="P182" s="102">
        <f>READ!AR694</f>
        <v>0</v>
      </c>
      <c r="Q182" s="102">
        <f>READ!AR747</f>
        <v>0</v>
      </c>
      <c r="R182" s="102">
        <f>READ!AR800</f>
        <v>0</v>
      </c>
      <c r="S182" s="102">
        <f>READ!AR853</f>
        <v>0</v>
      </c>
      <c r="T182" s="102">
        <f>READ!AR906</f>
        <v>0</v>
      </c>
      <c r="U182" s="102">
        <f>READ!AR959</f>
        <v>0</v>
      </c>
      <c r="V182" s="102">
        <f>READ!AR1012</f>
        <v>0</v>
      </c>
      <c r="W182" s="102">
        <f>READ!AR1065</f>
        <v>0</v>
      </c>
      <c r="X182" s="102">
        <f>READ!AR1118</f>
        <v>0</v>
      </c>
      <c r="Y182" s="102">
        <f>READ!AR1171</f>
        <v>0</v>
      </c>
      <c r="AA182" t="str">
        <f t="shared" si="410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34">BA30*BA$2</f>
        <v>0</v>
      </c>
      <c r="BB182" s="43">
        <f t="shared" si="434"/>
        <v>0</v>
      </c>
      <c r="BC182" s="43">
        <f t="shared" si="434"/>
        <v>0</v>
      </c>
      <c r="BD182" s="43">
        <f t="shared" si="434"/>
        <v>0</v>
      </c>
      <c r="BE182" s="43">
        <f t="shared" si="434"/>
        <v>0</v>
      </c>
      <c r="BF182" s="43">
        <f t="shared" si="434"/>
        <v>0</v>
      </c>
      <c r="BG182" s="43">
        <f t="shared" si="434"/>
        <v>0</v>
      </c>
      <c r="BH182" s="43">
        <f t="shared" si="434"/>
        <v>0</v>
      </c>
      <c r="BI182" s="43">
        <f t="shared" si="434"/>
        <v>0</v>
      </c>
      <c r="BJ182" s="43">
        <f t="shared" si="434"/>
        <v>0</v>
      </c>
      <c r="BK182" s="43">
        <f t="shared" si="434"/>
        <v>0</v>
      </c>
      <c r="BL182" s="43">
        <f t="shared" si="434"/>
        <v>0</v>
      </c>
      <c r="BM182" s="43">
        <f t="shared" si="434"/>
        <v>0</v>
      </c>
      <c r="BN182" s="43">
        <f t="shared" si="434"/>
        <v>0</v>
      </c>
      <c r="BO182" s="43">
        <f t="shared" si="434"/>
        <v>0</v>
      </c>
      <c r="BP182" s="43">
        <f t="shared" si="434"/>
        <v>0</v>
      </c>
      <c r="BQ182" s="43">
        <f t="shared" si="434"/>
        <v>0</v>
      </c>
      <c r="BR182" s="43">
        <f t="shared" si="434"/>
        <v>0</v>
      </c>
      <c r="BS182" s="43">
        <f t="shared" si="434"/>
        <v>0</v>
      </c>
      <c r="BT182" s="43">
        <f t="shared" si="434"/>
        <v>0</v>
      </c>
      <c r="BU182" s="43">
        <f t="shared" si="434"/>
        <v>0</v>
      </c>
      <c r="BV182" s="43">
        <f t="shared" si="434"/>
        <v>0</v>
      </c>
      <c r="BW182" s="43">
        <f t="shared" si="434"/>
        <v>0</v>
      </c>
      <c r="BX182" s="70"/>
      <c r="BY182" t="str">
        <f t="shared" si="360"/>
        <v>Use the Answers</v>
      </c>
      <c r="BZ182" s="43">
        <f t="shared" ref="BZ182:CV182" si="435">BZ30*BZ$2</f>
        <v>0</v>
      </c>
      <c r="CA182" s="43">
        <f t="shared" si="435"/>
        <v>0</v>
      </c>
      <c r="CB182" s="43">
        <f t="shared" si="435"/>
        <v>0</v>
      </c>
      <c r="CC182" s="43">
        <f t="shared" si="435"/>
        <v>0</v>
      </c>
      <c r="CD182" s="43">
        <f t="shared" si="435"/>
        <v>0</v>
      </c>
      <c r="CE182" s="43">
        <f t="shared" si="435"/>
        <v>0</v>
      </c>
      <c r="CF182" s="43">
        <f t="shared" si="435"/>
        <v>0</v>
      </c>
      <c r="CG182" s="43">
        <f t="shared" si="435"/>
        <v>0</v>
      </c>
      <c r="CH182" s="43">
        <f t="shared" si="435"/>
        <v>0</v>
      </c>
      <c r="CI182" s="43">
        <f t="shared" si="435"/>
        <v>0</v>
      </c>
      <c r="CJ182" s="43">
        <f t="shared" si="435"/>
        <v>0</v>
      </c>
      <c r="CK182" s="43">
        <f t="shared" si="435"/>
        <v>0</v>
      </c>
      <c r="CL182" s="43">
        <f t="shared" si="435"/>
        <v>0</v>
      </c>
      <c r="CM182" s="43">
        <f t="shared" si="435"/>
        <v>0</v>
      </c>
      <c r="CN182" s="43">
        <f t="shared" si="435"/>
        <v>0</v>
      </c>
      <c r="CO182" s="43">
        <f t="shared" si="435"/>
        <v>0</v>
      </c>
      <c r="CP182" s="43">
        <f t="shared" si="435"/>
        <v>0</v>
      </c>
      <c r="CQ182" s="43">
        <f t="shared" si="435"/>
        <v>0</v>
      </c>
      <c r="CR182" s="43">
        <f t="shared" si="435"/>
        <v>0</v>
      </c>
      <c r="CS182" s="43">
        <f t="shared" si="435"/>
        <v>0</v>
      </c>
      <c r="CT182" s="43">
        <f t="shared" si="435"/>
        <v>0</v>
      </c>
      <c r="CU182" s="43">
        <f t="shared" si="435"/>
        <v>0</v>
      </c>
      <c r="CV182" s="43">
        <f t="shared" si="435"/>
        <v>0</v>
      </c>
      <c r="CW182" s="70"/>
      <c r="CX182" t="str">
        <f t="shared" si="362"/>
        <v>Use the Answers</v>
      </c>
      <c r="CY182" s="43">
        <f t="shared" ref="CY182:DU182" si="436">CY30*CY$2</f>
        <v>0</v>
      </c>
      <c r="CZ182" s="43">
        <f t="shared" si="436"/>
        <v>0</v>
      </c>
      <c r="DA182" s="43">
        <f t="shared" si="436"/>
        <v>0</v>
      </c>
      <c r="DB182" s="43">
        <f t="shared" si="436"/>
        <v>0</v>
      </c>
      <c r="DC182" s="43">
        <f t="shared" si="436"/>
        <v>0</v>
      </c>
      <c r="DD182" s="43">
        <f t="shared" si="436"/>
        <v>0</v>
      </c>
      <c r="DE182" s="43">
        <f t="shared" si="436"/>
        <v>0</v>
      </c>
      <c r="DF182" s="43">
        <f t="shared" si="436"/>
        <v>0</v>
      </c>
      <c r="DG182" s="43">
        <f t="shared" si="436"/>
        <v>0</v>
      </c>
      <c r="DH182" s="43">
        <f t="shared" si="436"/>
        <v>0</v>
      </c>
      <c r="DI182" s="43">
        <f t="shared" si="436"/>
        <v>0</v>
      </c>
      <c r="DJ182" s="43">
        <f t="shared" si="436"/>
        <v>0</v>
      </c>
      <c r="DK182" s="43">
        <f t="shared" si="436"/>
        <v>0</v>
      </c>
      <c r="DL182" s="43">
        <f t="shared" si="436"/>
        <v>0</v>
      </c>
      <c r="DM182" s="43">
        <f t="shared" si="436"/>
        <v>0</v>
      </c>
      <c r="DN182" s="43">
        <f t="shared" si="436"/>
        <v>0</v>
      </c>
      <c r="DO182" s="43">
        <f t="shared" si="436"/>
        <v>0</v>
      </c>
      <c r="DP182" s="43">
        <f t="shared" si="436"/>
        <v>0</v>
      </c>
      <c r="DQ182" s="43">
        <f t="shared" si="436"/>
        <v>0</v>
      </c>
      <c r="DR182" s="43">
        <f t="shared" si="436"/>
        <v>0</v>
      </c>
      <c r="DS182" s="43">
        <f t="shared" si="436"/>
        <v>0</v>
      </c>
      <c r="DT182" s="43">
        <f t="shared" si="436"/>
        <v>0</v>
      </c>
      <c r="DU182" s="43">
        <f t="shared" si="436"/>
        <v>0</v>
      </c>
      <c r="DV182" s="476"/>
      <c r="DW182" s="111" t="s">
        <v>392</v>
      </c>
      <c r="DX182" s="25">
        <f t="shared" si="423"/>
        <v>0</v>
      </c>
      <c r="DY182" s="25">
        <f t="shared" si="428"/>
        <v>0</v>
      </c>
      <c r="DZ182" s="25">
        <f t="shared" si="424"/>
        <v>0</v>
      </c>
      <c r="EA182" s="25" t="str">
        <f t="shared" si="429"/>
        <v/>
      </c>
      <c r="EB182" s="108" t="str">
        <f t="shared" si="430"/>
        <v/>
      </c>
      <c r="EC182" s="115" t="s">
        <v>259</v>
      </c>
      <c r="FA182" s="16" t="s">
        <v>334</v>
      </c>
    </row>
    <row r="183" spans="2:163" x14ac:dyDescent="0.45">
      <c r="B183" t="str">
        <f t="shared" si="394"/>
        <v>Vocabulary</v>
      </c>
      <c r="C183" s="102">
        <f>READ!AS5</f>
        <v>0</v>
      </c>
      <c r="D183" s="102">
        <f>READ!AS58</f>
        <v>0</v>
      </c>
      <c r="E183" s="102">
        <f>READ!AS111</f>
        <v>0</v>
      </c>
      <c r="F183" s="102">
        <f>READ!AS164</f>
        <v>0</v>
      </c>
      <c r="G183" s="102">
        <f>READ!AS217</f>
        <v>0</v>
      </c>
      <c r="H183" s="102">
        <f>READ!AS270</f>
        <v>0</v>
      </c>
      <c r="I183" s="102">
        <f>READ!AS323</f>
        <v>0</v>
      </c>
      <c r="J183" s="102">
        <f>READ!AS376</f>
        <v>0</v>
      </c>
      <c r="K183" s="102">
        <f>READ!AS429</f>
        <v>0</v>
      </c>
      <c r="L183" s="102">
        <f>READ!AS482</f>
        <v>0</v>
      </c>
      <c r="M183" s="102">
        <f>READ!AS535</f>
        <v>0</v>
      </c>
      <c r="N183" s="102">
        <f>READ!AS588</f>
        <v>0</v>
      </c>
      <c r="O183" s="102">
        <f>READ!AS641</f>
        <v>0</v>
      </c>
      <c r="P183" s="102">
        <f>READ!AS694</f>
        <v>0</v>
      </c>
      <c r="Q183" s="102">
        <f>READ!AS747</f>
        <v>0</v>
      </c>
      <c r="R183" s="102">
        <f>READ!AS800</f>
        <v>0</v>
      </c>
      <c r="S183" s="102">
        <f>READ!AS853</f>
        <v>0</v>
      </c>
      <c r="T183" s="102">
        <f>READ!AS906</f>
        <v>0</v>
      </c>
      <c r="U183" s="102">
        <f>READ!AS959</f>
        <v>0</v>
      </c>
      <c r="V183" s="102">
        <f>READ!AS1012</f>
        <v>0</v>
      </c>
      <c r="W183" s="102">
        <f>READ!AS1065</f>
        <v>0</v>
      </c>
      <c r="X183" s="102">
        <f>READ!AS1118</f>
        <v>0</v>
      </c>
      <c r="Y183" s="102">
        <f>READ!AS1171</f>
        <v>0</v>
      </c>
      <c r="AA183" t="str">
        <f t="shared" si="410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37">BA31*BA$2</f>
        <v>0</v>
      </c>
      <c r="BB183" s="43">
        <f t="shared" si="437"/>
        <v>0</v>
      </c>
      <c r="BC183" s="43">
        <f t="shared" si="437"/>
        <v>0</v>
      </c>
      <c r="BD183" s="43">
        <f t="shared" si="437"/>
        <v>0</v>
      </c>
      <c r="BE183" s="43">
        <f t="shared" si="437"/>
        <v>0</v>
      </c>
      <c r="BF183" s="43">
        <f t="shared" si="437"/>
        <v>0</v>
      </c>
      <c r="BG183" s="43">
        <f t="shared" si="437"/>
        <v>0</v>
      </c>
      <c r="BH183" s="43">
        <f t="shared" si="437"/>
        <v>0</v>
      </c>
      <c r="BI183" s="43">
        <f t="shared" si="437"/>
        <v>0</v>
      </c>
      <c r="BJ183" s="43">
        <f t="shared" si="437"/>
        <v>0</v>
      </c>
      <c r="BK183" s="43">
        <f t="shared" si="437"/>
        <v>0</v>
      </c>
      <c r="BL183" s="43">
        <f t="shared" si="437"/>
        <v>0</v>
      </c>
      <c r="BM183" s="43">
        <f t="shared" si="437"/>
        <v>0</v>
      </c>
      <c r="BN183" s="43">
        <f t="shared" si="437"/>
        <v>0</v>
      </c>
      <c r="BO183" s="43">
        <f t="shared" si="437"/>
        <v>0</v>
      </c>
      <c r="BP183" s="43">
        <f t="shared" si="437"/>
        <v>0</v>
      </c>
      <c r="BQ183" s="43">
        <f t="shared" si="437"/>
        <v>0</v>
      </c>
      <c r="BR183" s="43">
        <f t="shared" si="437"/>
        <v>0</v>
      </c>
      <c r="BS183" s="43">
        <f t="shared" si="437"/>
        <v>0</v>
      </c>
      <c r="BT183" s="43">
        <f t="shared" si="437"/>
        <v>0</v>
      </c>
      <c r="BU183" s="43">
        <f t="shared" si="437"/>
        <v>0</v>
      </c>
      <c r="BV183" s="43">
        <f t="shared" si="437"/>
        <v>0</v>
      </c>
      <c r="BW183" s="43">
        <f t="shared" si="437"/>
        <v>0</v>
      </c>
      <c r="BX183" s="70"/>
      <c r="BY183" t="str">
        <f t="shared" si="360"/>
        <v>Plug-In Own Numbers</v>
      </c>
      <c r="BZ183" s="43">
        <f t="shared" ref="BZ183:CV183" si="438">BZ31*BZ$2</f>
        <v>0</v>
      </c>
      <c r="CA183" s="43">
        <f t="shared" si="438"/>
        <v>0</v>
      </c>
      <c r="CB183" s="43">
        <f t="shared" si="438"/>
        <v>0</v>
      </c>
      <c r="CC183" s="43">
        <f t="shared" si="438"/>
        <v>0</v>
      </c>
      <c r="CD183" s="43">
        <f t="shared" si="438"/>
        <v>0</v>
      </c>
      <c r="CE183" s="43">
        <f t="shared" si="438"/>
        <v>0</v>
      </c>
      <c r="CF183" s="43">
        <f t="shared" si="438"/>
        <v>0</v>
      </c>
      <c r="CG183" s="43">
        <f t="shared" si="438"/>
        <v>0</v>
      </c>
      <c r="CH183" s="43">
        <f t="shared" si="438"/>
        <v>0</v>
      </c>
      <c r="CI183" s="43">
        <f t="shared" si="438"/>
        <v>0</v>
      </c>
      <c r="CJ183" s="43">
        <f t="shared" si="438"/>
        <v>0</v>
      </c>
      <c r="CK183" s="43">
        <f t="shared" si="438"/>
        <v>0</v>
      </c>
      <c r="CL183" s="43">
        <f t="shared" si="438"/>
        <v>0</v>
      </c>
      <c r="CM183" s="43">
        <f t="shared" si="438"/>
        <v>0</v>
      </c>
      <c r="CN183" s="43">
        <f t="shared" si="438"/>
        <v>0</v>
      </c>
      <c r="CO183" s="43">
        <f t="shared" si="438"/>
        <v>0</v>
      </c>
      <c r="CP183" s="43">
        <f t="shared" si="438"/>
        <v>0</v>
      </c>
      <c r="CQ183" s="43">
        <f t="shared" si="438"/>
        <v>0</v>
      </c>
      <c r="CR183" s="43">
        <f t="shared" si="438"/>
        <v>0</v>
      </c>
      <c r="CS183" s="43">
        <f t="shared" si="438"/>
        <v>0</v>
      </c>
      <c r="CT183" s="43">
        <f t="shared" si="438"/>
        <v>0</v>
      </c>
      <c r="CU183" s="43">
        <f t="shared" si="438"/>
        <v>0</v>
      </c>
      <c r="CV183" s="43">
        <f t="shared" si="438"/>
        <v>0</v>
      </c>
      <c r="CW183" s="70"/>
      <c r="CX183" t="str">
        <f t="shared" si="362"/>
        <v>Plug-In Own Numbers</v>
      </c>
      <c r="CY183" s="43">
        <f t="shared" ref="CY183:DU183" si="439">CY31*CY$2</f>
        <v>0</v>
      </c>
      <c r="CZ183" s="43">
        <f t="shared" si="439"/>
        <v>0</v>
      </c>
      <c r="DA183" s="43">
        <f t="shared" si="439"/>
        <v>0</v>
      </c>
      <c r="DB183" s="43">
        <f t="shared" si="439"/>
        <v>0</v>
      </c>
      <c r="DC183" s="43">
        <f t="shared" si="439"/>
        <v>0</v>
      </c>
      <c r="DD183" s="43">
        <f t="shared" si="439"/>
        <v>0</v>
      </c>
      <c r="DE183" s="43">
        <f t="shared" si="439"/>
        <v>0</v>
      </c>
      <c r="DF183" s="43">
        <f t="shared" si="439"/>
        <v>0</v>
      </c>
      <c r="DG183" s="43">
        <f t="shared" si="439"/>
        <v>0</v>
      </c>
      <c r="DH183" s="43">
        <f t="shared" si="439"/>
        <v>0</v>
      </c>
      <c r="DI183" s="43">
        <f t="shared" si="439"/>
        <v>0</v>
      </c>
      <c r="DJ183" s="43">
        <f t="shared" si="439"/>
        <v>0</v>
      </c>
      <c r="DK183" s="43">
        <f t="shared" si="439"/>
        <v>0</v>
      </c>
      <c r="DL183" s="43">
        <f t="shared" si="439"/>
        <v>0</v>
      </c>
      <c r="DM183" s="43">
        <f t="shared" si="439"/>
        <v>0</v>
      </c>
      <c r="DN183" s="43">
        <f t="shared" si="439"/>
        <v>0</v>
      </c>
      <c r="DO183" s="43">
        <f t="shared" si="439"/>
        <v>0</v>
      </c>
      <c r="DP183" s="43">
        <f t="shared" si="439"/>
        <v>0</v>
      </c>
      <c r="DQ183" s="43">
        <f t="shared" si="439"/>
        <v>0</v>
      </c>
      <c r="DR183" s="43">
        <f t="shared" si="439"/>
        <v>0</v>
      </c>
      <c r="DS183" s="43">
        <f t="shared" si="439"/>
        <v>0</v>
      </c>
      <c r="DT183" s="43">
        <f t="shared" si="439"/>
        <v>0</v>
      </c>
      <c r="DU183" s="43">
        <f t="shared" si="439"/>
        <v>0</v>
      </c>
      <c r="DV183" s="476"/>
      <c r="DW183" s="111" t="s">
        <v>393</v>
      </c>
      <c r="DX183" s="25">
        <f t="shared" si="423"/>
        <v>0</v>
      </c>
      <c r="DY183" s="25">
        <f t="shared" si="428"/>
        <v>0</v>
      </c>
      <c r="DZ183" s="25">
        <f t="shared" si="424"/>
        <v>0</v>
      </c>
      <c r="EA183" s="25" t="str">
        <f t="shared" si="429"/>
        <v/>
      </c>
      <c r="EB183" s="108" t="str">
        <f t="shared" si="430"/>
        <v/>
      </c>
      <c r="EC183" s="115" t="s">
        <v>259</v>
      </c>
      <c r="FA183" s="473" t="str">
        <f>IF(INPUT!W4&lt;&gt;"",INDEX(EY3:EY25,MATCH(INPUT!W4,EX3:EX25,),0),"")</f>
        <v/>
      </c>
      <c r="FB183" s="474"/>
      <c r="FC183" s="474"/>
      <c r="FD183" s="474"/>
      <c r="FE183" s="474"/>
      <c r="FF183" s="474"/>
      <c r="FG183" s="475"/>
    </row>
    <row r="184" spans="2:163" x14ac:dyDescent="0.45">
      <c r="B184" t="str">
        <f t="shared" si="394"/>
        <v>Implied Line</v>
      </c>
      <c r="C184" s="102">
        <f>READ!AT5</f>
        <v>0</v>
      </c>
      <c r="D184" s="102">
        <f>READ!AT58</f>
        <v>0</v>
      </c>
      <c r="E184" s="102">
        <f>READ!AT111</f>
        <v>0</v>
      </c>
      <c r="F184" s="102">
        <f>READ!AT164</f>
        <v>0</v>
      </c>
      <c r="G184" s="102">
        <f>READ!AT217</f>
        <v>0</v>
      </c>
      <c r="H184" s="102">
        <f>READ!AT270</f>
        <v>0</v>
      </c>
      <c r="I184" s="102">
        <f>READ!AT323</f>
        <v>0</v>
      </c>
      <c r="J184" s="102">
        <f>READ!AT376</f>
        <v>0</v>
      </c>
      <c r="K184" s="102">
        <f>READ!AT429</f>
        <v>0</v>
      </c>
      <c r="L184" s="102">
        <f>READ!AT482</f>
        <v>0</v>
      </c>
      <c r="M184" s="102">
        <f>READ!AT535</f>
        <v>0</v>
      </c>
      <c r="N184" s="102">
        <f>READ!AT588</f>
        <v>0</v>
      </c>
      <c r="O184" s="102">
        <f>READ!AT641</f>
        <v>0</v>
      </c>
      <c r="P184" s="102">
        <f>READ!AT694</f>
        <v>0</v>
      </c>
      <c r="Q184" s="102">
        <f>READ!AT747</f>
        <v>0</v>
      </c>
      <c r="R184" s="102">
        <f>READ!AT800</f>
        <v>0</v>
      </c>
      <c r="S184" s="102">
        <f>READ!AT853</f>
        <v>0</v>
      </c>
      <c r="T184" s="102">
        <f>READ!AT906</f>
        <v>0</v>
      </c>
      <c r="U184" s="102">
        <f>READ!AT959</f>
        <v>0</v>
      </c>
      <c r="V184" s="102">
        <f>READ!AT1012</f>
        <v>0</v>
      </c>
      <c r="W184" s="102">
        <f>READ!AT1065</f>
        <v>0</v>
      </c>
      <c r="X184" s="102">
        <f>READ!AT1118</f>
        <v>0</v>
      </c>
      <c r="Y184" s="102">
        <f>READ!AT1171</f>
        <v>0</v>
      </c>
      <c r="AA184" t="str">
        <f t="shared" si="410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0">BA32*BA$2</f>
        <v>0</v>
      </c>
      <c r="BB184" s="43">
        <f t="shared" si="440"/>
        <v>0</v>
      </c>
      <c r="BC184" s="43">
        <f t="shared" si="440"/>
        <v>0</v>
      </c>
      <c r="BD184" s="43">
        <f t="shared" si="440"/>
        <v>0</v>
      </c>
      <c r="BE184" s="43">
        <f t="shared" si="440"/>
        <v>0</v>
      </c>
      <c r="BF184" s="43">
        <f t="shared" si="440"/>
        <v>0</v>
      </c>
      <c r="BG184" s="43">
        <f t="shared" si="440"/>
        <v>0</v>
      </c>
      <c r="BH184" s="43">
        <f t="shared" si="440"/>
        <v>0</v>
      </c>
      <c r="BI184" s="43">
        <f t="shared" si="440"/>
        <v>0</v>
      </c>
      <c r="BJ184" s="43">
        <f t="shared" si="440"/>
        <v>0</v>
      </c>
      <c r="BK184" s="43">
        <f t="shared" si="440"/>
        <v>0</v>
      </c>
      <c r="BL184" s="43">
        <f t="shared" si="440"/>
        <v>0</v>
      </c>
      <c r="BM184" s="43">
        <f t="shared" si="440"/>
        <v>0</v>
      </c>
      <c r="BN184" s="43">
        <f t="shared" si="440"/>
        <v>0</v>
      </c>
      <c r="BO184" s="43">
        <f t="shared" si="440"/>
        <v>0</v>
      </c>
      <c r="BP184" s="43">
        <f t="shared" si="440"/>
        <v>0</v>
      </c>
      <c r="BQ184" s="43">
        <f t="shared" si="440"/>
        <v>0</v>
      </c>
      <c r="BR184" s="43">
        <f t="shared" si="440"/>
        <v>0</v>
      </c>
      <c r="BS184" s="43">
        <f t="shared" si="440"/>
        <v>0</v>
      </c>
      <c r="BT184" s="43">
        <f t="shared" si="440"/>
        <v>0</v>
      </c>
      <c r="BU184" s="43">
        <f t="shared" si="440"/>
        <v>0</v>
      </c>
      <c r="BV184" s="43">
        <f t="shared" si="440"/>
        <v>0</v>
      </c>
      <c r="BW184" s="43">
        <f t="shared" si="440"/>
        <v>0</v>
      </c>
      <c r="BX184" s="70"/>
      <c r="BY184" t="str">
        <f t="shared" si="360"/>
        <v>Matrices</v>
      </c>
      <c r="BZ184" s="43">
        <f t="shared" ref="BZ184:CV184" si="441">BZ32*BZ$2</f>
        <v>0</v>
      </c>
      <c r="CA184" s="43">
        <f t="shared" si="441"/>
        <v>0</v>
      </c>
      <c r="CB184" s="43">
        <f t="shared" si="441"/>
        <v>0</v>
      </c>
      <c r="CC184" s="43">
        <f t="shared" si="441"/>
        <v>0</v>
      </c>
      <c r="CD184" s="43">
        <f t="shared" si="441"/>
        <v>0</v>
      </c>
      <c r="CE184" s="43">
        <f t="shared" si="441"/>
        <v>0</v>
      </c>
      <c r="CF184" s="43">
        <f t="shared" si="441"/>
        <v>0</v>
      </c>
      <c r="CG184" s="43">
        <f t="shared" si="441"/>
        <v>0</v>
      </c>
      <c r="CH184" s="43">
        <f t="shared" si="441"/>
        <v>0</v>
      </c>
      <c r="CI184" s="43">
        <f t="shared" si="441"/>
        <v>0</v>
      </c>
      <c r="CJ184" s="43">
        <f t="shared" si="441"/>
        <v>0</v>
      </c>
      <c r="CK184" s="43">
        <f t="shared" si="441"/>
        <v>0</v>
      </c>
      <c r="CL184" s="43">
        <f t="shared" si="441"/>
        <v>0</v>
      </c>
      <c r="CM184" s="43">
        <f t="shared" si="441"/>
        <v>0</v>
      </c>
      <c r="CN184" s="43">
        <f t="shared" si="441"/>
        <v>0</v>
      </c>
      <c r="CO184" s="43">
        <f t="shared" si="441"/>
        <v>0</v>
      </c>
      <c r="CP184" s="43">
        <f t="shared" si="441"/>
        <v>0</v>
      </c>
      <c r="CQ184" s="43">
        <f t="shared" si="441"/>
        <v>0</v>
      </c>
      <c r="CR184" s="43">
        <f t="shared" si="441"/>
        <v>0</v>
      </c>
      <c r="CS184" s="43">
        <f t="shared" si="441"/>
        <v>0</v>
      </c>
      <c r="CT184" s="43">
        <f t="shared" si="441"/>
        <v>0</v>
      </c>
      <c r="CU184" s="43">
        <f t="shared" si="441"/>
        <v>0</v>
      </c>
      <c r="CV184" s="43">
        <f t="shared" si="441"/>
        <v>0</v>
      </c>
      <c r="CW184" s="70"/>
      <c r="CX184" t="str">
        <f t="shared" si="362"/>
        <v>Matrices</v>
      </c>
      <c r="CY184" s="43">
        <f t="shared" ref="CY184:DU184" si="442">CY32*CY$2</f>
        <v>0</v>
      </c>
      <c r="CZ184" s="43">
        <f t="shared" si="442"/>
        <v>0</v>
      </c>
      <c r="DA184" s="43">
        <f t="shared" si="442"/>
        <v>0</v>
      </c>
      <c r="DB184" s="43">
        <f t="shared" si="442"/>
        <v>0</v>
      </c>
      <c r="DC184" s="43">
        <f t="shared" si="442"/>
        <v>0</v>
      </c>
      <c r="DD184" s="43">
        <f t="shared" si="442"/>
        <v>0</v>
      </c>
      <c r="DE184" s="43">
        <f t="shared" si="442"/>
        <v>0</v>
      </c>
      <c r="DF184" s="43">
        <f t="shared" si="442"/>
        <v>0</v>
      </c>
      <c r="DG184" s="43">
        <f t="shared" si="442"/>
        <v>0</v>
      </c>
      <c r="DH184" s="43">
        <f t="shared" si="442"/>
        <v>0</v>
      </c>
      <c r="DI184" s="43">
        <f t="shared" si="442"/>
        <v>0</v>
      </c>
      <c r="DJ184" s="43">
        <f t="shared" si="442"/>
        <v>0</v>
      </c>
      <c r="DK184" s="43">
        <f t="shared" si="442"/>
        <v>0</v>
      </c>
      <c r="DL184" s="43">
        <f t="shared" si="442"/>
        <v>0</v>
      </c>
      <c r="DM184" s="43">
        <f t="shared" si="442"/>
        <v>0</v>
      </c>
      <c r="DN184" s="43">
        <f t="shared" si="442"/>
        <v>0</v>
      </c>
      <c r="DO184" s="43">
        <f t="shared" si="442"/>
        <v>0</v>
      </c>
      <c r="DP184" s="43">
        <f t="shared" si="442"/>
        <v>0</v>
      </c>
      <c r="DQ184" s="43">
        <f t="shared" si="442"/>
        <v>0</v>
      </c>
      <c r="DR184" s="43">
        <f t="shared" si="442"/>
        <v>0</v>
      </c>
      <c r="DS184" s="43">
        <f t="shared" si="442"/>
        <v>0</v>
      </c>
      <c r="DT184" s="43">
        <f t="shared" si="442"/>
        <v>0</v>
      </c>
      <c r="DU184" s="43">
        <f t="shared" si="442"/>
        <v>0</v>
      </c>
      <c r="DV184" s="476"/>
      <c r="DW184" s="111" t="s">
        <v>403</v>
      </c>
      <c r="DX184" s="25">
        <f t="shared" si="423"/>
        <v>0</v>
      </c>
      <c r="DY184" s="25">
        <f t="shared" si="428"/>
        <v>0</v>
      </c>
      <c r="DZ184" s="25">
        <f t="shared" si="424"/>
        <v>0</v>
      </c>
      <c r="EA184" s="25" t="str">
        <f t="shared" si="429"/>
        <v/>
      </c>
      <c r="EB184" s="108" t="str">
        <f t="shared" si="430"/>
        <v/>
      </c>
      <c r="EC184" s="115" t="s">
        <v>259</v>
      </c>
      <c r="FA184" s="30"/>
      <c r="FB184" s="454" t="s">
        <v>240</v>
      </c>
      <c r="FC184" s="455"/>
      <c r="FD184" s="456"/>
      <c r="FE184" s="478" t="s">
        <v>242</v>
      </c>
      <c r="FF184" s="479"/>
      <c r="FG184" s="30" t="s">
        <v>254</v>
      </c>
    </row>
    <row r="185" spans="2:163" x14ac:dyDescent="0.45">
      <c r="B185" t="str">
        <f t="shared" si="394"/>
        <v>Imply / Suggest / Infer</v>
      </c>
      <c r="C185" s="102">
        <f>READ!AU5</f>
        <v>0</v>
      </c>
      <c r="D185" s="102">
        <f>READ!AU58</f>
        <v>0</v>
      </c>
      <c r="E185" s="102">
        <f>READ!AU111</f>
        <v>0</v>
      </c>
      <c r="F185" s="102">
        <f>READ!AU164</f>
        <v>0</v>
      </c>
      <c r="G185" s="102">
        <f>READ!AU217</f>
        <v>0</v>
      </c>
      <c r="H185" s="102">
        <f>READ!AU270</f>
        <v>0</v>
      </c>
      <c r="I185" s="102">
        <f>READ!AU323</f>
        <v>0</v>
      </c>
      <c r="J185" s="102">
        <f>READ!AU376</f>
        <v>0</v>
      </c>
      <c r="K185" s="102">
        <f>READ!AU429</f>
        <v>0</v>
      </c>
      <c r="L185" s="102">
        <f>READ!AU482</f>
        <v>0</v>
      </c>
      <c r="M185" s="102">
        <f>READ!AU535</f>
        <v>0</v>
      </c>
      <c r="N185" s="102">
        <f>READ!AU588</f>
        <v>0</v>
      </c>
      <c r="O185" s="102">
        <f>READ!AU641</f>
        <v>0</v>
      </c>
      <c r="P185" s="102">
        <f>READ!AU694</f>
        <v>0</v>
      </c>
      <c r="Q185" s="102">
        <f>READ!AU747</f>
        <v>0</v>
      </c>
      <c r="R185" s="102">
        <f>READ!AU800</f>
        <v>0</v>
      </c>
      <c r="S185" s="102">
        <f>READ!AU853</f>
        <v>0</v>
      </c>
      <c r="T185" s="102">
        <f>READ!AU906</f>
        <v>0</v>
      </c>
      <c r="U185" s="102">
        <f>READ!AU959</f>
        <v>0</v>
      </c>
      <c r="V185" s="102">
        <f>READ!AU1012</f>
        <v>0</v>
      </c>
      <c r="W185" s="102">
        <f>READ!AU1065</f>
        <v>0</v>
      </c>
      <c r="X185" s="102">
        <f>READ!AU1118</f>
        <v>0</v>
      </c>
      <c r="Y185" s="102">
        <f>READ!AU1171</f>
        <v>0</v>
      </c>
      <c r="AA185" t="str">
        <f t="shared" si="410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43">BA33*BA$2</f>
        <v>0</v>
      </c>
      <c r="BB185" s="43">
        <f t="shared" si="443"/>
        <v>0</v>
      </c>
      <c r="BC185" s="43">
        <f t="shared" si="443"/>
        <v>0</v>
      </c>
      <c r="BD185" s="43">
        <f t="shared" si="443"/>
        <v>0</v>
      </c>
      <c r="BE185" s="43">
        <f t="shared" si="443"/>
        <v>0</v>
      </c>
      <c r="BF185" s="43">
        <f t="shared" si="443"/>
        <v>0</v>
      </c>
      <c r="BG185" s="43">
        <f t="shared" si="443"/>
        <v>0</v>
      </c>
      <c r="BH185" s="43">
        <f t="shared" si="443"/>
        <v>0</v>
      </c>
      <c r="BI185" s="43">
        <f t="shared" si="443"/>
        <v>0</v>
      </c>
      <c r="BJ185" s="43">
        <f t="shared" si="443"/>
        <v>0</v>
      </c>
      <c r="BK185" s="43">
        <f t="shared" si="443"/>
        <v>0</v>
      </c>
      <c r="BL185" s="43">
        <f t="shared" si="443"/>
        <v>0</v>
      </c>
      <c r="BM185" s="43">
        <f t="shared" si="443"/>
        <v>0</v>
      </c>
      <c r="BN185" s="43">
        <f t="shared" si="443"/>
        <v>0</v>
      </c>
      <c r="BO185" s="43">
        <f t="shared" si="443"/>
        <v>0</v>
      </c>
      <c r="BP185" s="43">
        <f t="shared" si="443"/>
        <v>0</v>
      </c>
      <c r="BQ185" s="43">
        <f t="shared" si="443"/>
        <v>0</v>
      </c>
      <c r="BR185" s="43">
        <f t="shared" si="443"/>
        <v>0</v>
      </c>
      <c r="BS185" s="43">
        <f t="shared" si="443"/>
        <v>0</v>
      </c>
      <c r="BT185" s="43">
        <f t="shared" si="443"/>
        <v>0</v>
      </c>
      <c r="BU185" s="43">
        <f t="shared" si="443"/>
        <v>0</v>
      </c>
      <c r="BV185" s="43">
        <f t="shared" si="443"/>
        <v>0</v>
      </c>
      <c r="BW185" s="43">
        <f t="shared" si="443"/>
        <v>0</v>
      </c>
      <c r="BX185" s="70"/>
      <c r="BY185" t="str">
        <f t="shared" si="360"/>
        <v>Selecting Equations</v>
      </c>
      <c r="BZ185" s="43">
        <f t="shared" ref="BZ185:CV185" si="444">BZ33*BZ$2</f>
        <v>0</v>
      </c>
      <c r="CA185" s="43">
        <f t="shared" si="444"/>
        <v>0</v>
      </c>
      <c r="CB185" s="43">
        <f t="shared" si="444"/>
        <v>0</v>
      </c>
      <c r="CC185" s="43">
        <f t="shared" si="444"/>
        <v>0</v>
      </c>
      <c r="CD185" s="43">
        <f t="shared" si="444"/>
        <v>0</v>
      </c>
      <c r="CE185" s="43">
        <f t="shared" si="444"/>
        <v>0</v>
      </c>
      <c r="CF185" s="43">
        <f t="shared" si="444"/>
        <v>0</v>
      </c>
      <c r="CG185" s="43">
        <f t="shared" si="444"/>
        <v>0</v>
      </c>
      <c r="CH185" s="43">
        <f t="shared" si="444"/>
        <v>0</v>
      </c>
      <c r="CI185" s="43">
        <f t="shared" si="444"/>
        <v>0</v>
      </c>
      <c r="CJ185" s="43">
        <f t="shared" si="444"/>
        <v>0</v>
      </c>
      <c r="CK185" s="43">
        <f t="shared" si="444"/>
        <v>0</v>
      </c>
      <c r="CL185" s="43">
        <f t="shared" si="444"/>
        <v>0</v>
      </c>
      <c r="CM185" s="43">
        <f t="shared" si="444"/>
        <v>0</v>
      </c>
      <c r="CN185" s="43">
        <f t="shared" si="444"/>
        <v>0</v>
      </c>
      <c r="CO185" s="43">
        <f t="shared" si="444"/>
        <v>0</v>
      </c>
      <c r="CP185" s="43">
        <f t="shared" si="444"/>
        <v>0</v>
      </c>
      <c r="CQ185" s="43">
        <f t="shared" si="444"/>
        <v>0</v>
      </c>
      <c r="CR185" s="43">
        <f t="shared" si="444"/>
        <v>0</v>
      </c>
      <c r="CS185" s="43">
        <f t="shared" si="444"/>
        <v>0</v>
      </c>
      <c r="CT185" s="43">
        <f t="shared" si="444"/>
        <v>0</v>
      </c>
      <c r="CU185" s="43">
        <f t="shared" si="444"/>
        <v>0</v>
      </c>
      <c r="CV185" s="43">
        <f t="shared" si="444"/>
        <v>0</v>
      </c>
      <c r="CW185" s="70"/>
      <c r="CX185" t="str">
        <f t="shared" si="362"/>
        <v>Selecting Equations</v>
      </c>
      <c r="CY185" s="43">
        <f t="shared" ref="CY185:DU185" si="445">CY33*CY$2</f>
        <v>0</v>
      </c>
      <c r="CZ185" s="43">
        <f t="shared" si="445"/>
        <v>0</v>
      </c>
      <c r="DA185" s="43">
        <f t="shared" si="445"/>
        <v>0</v>
      </c>
      <c r="DB185" s="43">
        <f t="shared" si="445"/>
        <v>0</v>
      </c>
      <c r="DC185" s="43">
        <f t="shared" si="445"/>
        <v>0</v>
      </c>
      <c r="DD185" s="43">
        <f t="shared" si="445"/>
        <v>0</v>
      </c>
      <c r="DE185" s="43">
        <f t="shared" si="445"/>
        <v>0</v>
      </c>
      <c r="DF185" s="43">
        <f t="shared" si="445"/>
        <v>0</v>
      </c>
      <c r="DG185" s="43">
        <f t="shared" si="445"/>
        <v>0</v>
      </c>
      <c r="DH185" s="43">
        <f t="shared" si="445"/>
        <v>0</v>
      </c>
      <c r="DI185" s="43">
        <f t="shared" si="445"/>
        <v>0</v>
      </c>
      <c r="DJ185" s="43">
        <f t="shared" si="445"/>
        <v>0</v>
      </c>
      <c r="DK185" s="43">
        <f t="shared" si="445"/>
        <v>0</v>
      </c>
      <c r="DL185" s="43">
        <f t="shared" si="445"/>
        <v>0</v>
      </c>
      <c r="DM185" s="43">
        <f t="shared" si="445"/>
        <v>0</v>
      </c>
      <c r="DN185" s="43">
        <f t="shared" si="445"/>
        <v>0</v>
      </c>
      <c r="DO185" s="43">
        <f t="shared" si="445"/>
        <v>0</v>
      </c>
      <c r="DP185" s="43">
        <f t="shared" si="445"/>
        <v>0</v>
      </c>
      <c r="DQ185" s="43">
        <f t="shared" si="445"/>
        <v>0</v>
      </c>
      <c r="DR185" s="43">
        <f t="shared" si="445"/>
        <v>0</v>
      </c>
      <c r="DS185" s="43">
        <f t="shared" si="445"/>
        <v>0</v>
      </c>
      <c r="DT185" s="43">
        <f t="shared" si="445"/>
        <v>0</v>
      </c>
      <c r="DU185" s="43">
        <f t="shared" si="445"/>
        <v>0</v>
      </c>
      <c r="DV185" s="476"/>
      <c r="DW185" s="111" t="s">
        <v>404</v>
      </c>
      <c r="DX185" s="25">
        <f t="shared" si="423"/>
        <v>0</v>
      </c>
      <c r="DY185" s="25">
        <f t="shared" si="428"/>
        <v>0</v>
      </c>
      <c r="DZ185" s="25">
        <f t="shared" si="424"/>
        <v>0</v>
      </c>
      <c r="EA185" s="25" t="str">
        <f t="shared" si="429"/>
        <v/>
      </c>
      <c r="EB185" s="108" t="str">
        <f t="shared" si="430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2">
        <f>READ!AV5</f>
        <v>0</v>
      </c>
      <c r="D186" s="102">
        <f>READ!AV58</f>
        <v>0</v>
      </c>
      <c r="E186" s="102">
        <f>READ!AV111</f>
        <v>0</v>
      </c>
      <c r="F186" s="102">
        <f>READ!AV164</f>
        <v>0</v>
      </c>
      <c r="G186" s="102">
        <f>READ!AV217</f>
        <v>0</v>
      </c>
      <c r="H186" s="102">
        <f>READ!AV270</f>
        <v>0</v>
      </c>
      <c r="I186" s="102">
        <f>READ!AV323</f>
        <v>0</v>
      </c>
      <c r="J186" s="102">
        <f>READ!AV376</f>
        <v>0</v>
      </c>
      <c r="K186" s="102">
        <f>READ!AV429</f>
        <v>0</v>
      </c>
      <c r="L186" s="102">
        <f>READ!AV482</f>
        <v>0</v>
      </c>
      <c r="M186" s="102">
        <f>READ!AV535</f>
        <v>0</v>
      </c>
      <c r="N186" s="102">
        <f>READ!AV588</f>
        <v>0</v>
      </c>
      <c r="O186" s="102">
        <f>READ!AV641</f>
        <v>0</v>
      </c>
      <c r="P186" s="102">
        <f>READ!AV694</f>
        <v>0</v>
      </c>
      <c r="Q186" s="102">
        <f>READ!AV747</f>
        <v>0</v>
      </c>
      <c r="R186" s="102">
        <f>READ!AV800</f>
        <v>0</v>
      </c>
      <c r="S186" s="102">
        <f>READ!AV853</f>
        <v>0</v>
      </c>
      <c r="T186" s="102">
        <f>READ!AV906</f>
        <v>0</v>
      </c>
      <c r="U186" s="102">
        <f>READ!AV959</f>
        <v>0</v>
      </c>
      <c r="V186" s="102">
        <f>READ!AV1012</f>
        <v>0</v>
      </c>
      <c r="W186" s="102">
        <f>READ!AV1065</f>
        <v>0</v>
      </c>
      <c r="X186" s="102">
        <f>READ!AV1118</f>
        <v>0</v>
      </c>
      <c r="Y186" s="102">
        <f>READ!AV1171</f>
        <v>0</v>
      </c>
      <c r="AA186" t="str">
        <f t="shared" si="410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46">BA34*BA$2</f>
        <v>0</v>
      </c>
      <c r="BB186" s="43">
        <f t="shared" si="446"/>
        <v>0</v>
      </c>
      <c r="BC186" s="43">
        <f t="shared" si="446"/>
        <v>0</v>
      </c>
      <c r="BD186" s="43">
        <f t="shared" si="446"/>
        <v>0</v>
      </c>
      <c r="BE186" s="43">
        <f t="shared" si="446"/>
        <v>0</v>
      </c>
      <c r="BF186" s="43">
        <f t="shared" si="446"/>
        <v>0</v>
      </c>
      <c r="BG186" s="43">
        <f t="shared" si="446"/>
        <v>0</v>
      </c>
      <c r="BH186" s="43">
        <f t="shared" si="446"/>
        <v>0</v>
      </c>
      <c r="BI186" s="43">
        <f t="shared" si="446"/>
        <v>0</v>
      </c>
      <c r="BJ186" s="43">
        <f t="shared" si="446"/>
        <v>0</v>
      </c>
      <c r="BK186" s="43">
        <f t="shared" si="446"/>
        <v>0</v>
      </c>
      <c r="BL186" s="43">
        <f t="shared" si="446"/>
        <v>0</v>
      </c>
      <c r="BM186" s="43">
        <f t="shared" si="446"/>
        <v>0</v>
      </c>
      <c r="BN186" s="43">
        <f t="shared" si="446"/>
        <v>0</v>
      </c>
      <c r="BO186" s="43">
        <f t="shared" si="446"/>
        <v>0</v>
      </c>
      <c r="BP186" s="43">
        <f t="shared" si="446"/>
        <v>0</v>
      </c>
      <c r="BQ186" s="43">
        <f t="shared" si="446"/>
        <v>0</v>
      </c>
      <c r="BR186" s="43">
        <f t="shared" si="446"/>
        <v>0</v>
      </c>
      <c r="BS186" s="43">
        <f t="shared" si="446"/>
        <v>0</v>
      </c>
      <c r="BT186" s="43">
        <f t="shared" si="446"/>
        <v>0</v>
      </c>
      <c r="BU186" s="43">
        <f t="shared" si="446"/>
        <v>0</v>
      </c>
      <c r="BV186" s="43">
        <f t="shared" si="446"/>
        <v>0</v>
      </c>
      <c r="BW186" s="43">
        <f t="shared" si="446"/>
        <v>0</v>
      </c>
      <c r="BY186" t="str">
        <f t="shared" si="360"/>
        <v>Manipulating / Solving Equations</v>
      </c>
      <c r="BZ186" s="43">
        <f t="shared" ref="BZ186:CV186" si="447">BZ34*BZ$2</f>
        <v>0</v>
      </c>
      <c r="CA186" s="43">
        <f t="shared" si="447"/>
        <v>0</v>
      </c>
      <c r="CB186" s="43">
        <f t="shared" si="447"/>
        <v>0</v>
      </c>
      <c r="CC186" s="43">
        <f t="shared" si="447"/>
        <v>0</v>
      </c>
      <c r="CD186" s="43">
        <f t="shared" si="447"/>
        <v>0</v>
      </c>
      <c r="CE186" s="43">
        <f t="shared" si="447"/>
        <v>0</v>
      </c>
      <c r="CF186" s="43">
        <f t="shared" si="447"/>
        <v>0</v>
      </c>
      <c r="CG186" s="43">
        <f t="shared" si="447"/>
        <v>0</v>
      </c>
      <c r="CH186" s="43">
        <f t="shared" si="447"/>
        <v>0</v>
      </c>
      <c r="CI186" s="43">
        <f t="shared" si="447"/>
        <v>0</v>
      </c>
      <c r="CJ186" s="43">
        <f t="shared" si="447"/>
        <v>0</v>
      </c>
      <c r="CK186" s="43">
        <f t="shared" si="447"/>
        <v>0</v>
      </c>
      <c r="CL186" s="43">
        <f t="shared" si="447"/>
        <v>0</v>
      </c>
      <c r="CM186" s="43">
        <f t="shared" si="447"/>
        <v>0</v>
      </c>
      <c r="CN186" s="43">
        <f t="shared" si="447"/>
        <v>0</v>
      </c>
      <c r="CO186" s="43">
        <f t="shared" si="447"/>
        <v>0</v>
      </c>
      <c r="CP186" s="43">
        <f t="shared" si="447"/>
        <v>0</v>
      </c>
      <c r="CQ186" s="43">
        <f t="shared" si="447"/>
        <v>0</v>
      </c>
      <c r="CR186" s="43">
        <f t="shared" si="447"/>
        <v>0</v>
      </c>
      <c r="CS186" s="43">
        <f t="shared" si="447"/>
        <v>0</v>
      </c>
      <c r="CT186" s="43">
        <f t="shared" si="447"/>
        <v>0</v>
      </c>
      <c r="CU186" s="43">
        <f t="shared" si="447"/>
        <v>0</v>
      </c>
      <c r="CV186" s="43">
        <f t="shared" si="447"/>
        <v>0</v>
      </c>
      <c r="CX186" t="str">
        <f t="shared" si="362"/>
        <v>Manipulating / Solving Equations</v>
      </c>
      <c r="CY186" s="43">
        <f t="shared" ref="CY186:DU186" si="448">CY34*CY$2</f>
        <v>0</v>
      </c>
      <c r="CZ186" s="43">
        <f t="shared" si="448"/>
        <v>0</v>
      </c>
      <c r="DA186" s="43">
        <f t="shared" si="448"/>
        <v>0</v>
      </c>
      <c r="DB186" s="43">
        <f t="shared" si="448"/>
        <v>0</v>
      </c>
      <c r="DC186" s="43">
        <f t="shared" si="448"/>
        <v>0</v>
      </c>
      <c r="DD186" s="43">
        <f t="shared" si="448"/>
        <v>0</v>
      </c>
      <c r="DE186" s="43">
        <f t="shared" si="448"/>
        <v>0</v>
      </c>
      <c r="DF186" s="43">
        <f t="shared" si="448"/>
        <v>0</v>
      </c>
      <c r="DG186" s="43">
        <f t="shared" si="448"/>
        <v>0</v>
      </c>
      <c r="DH186" s="43">
        <f t="shared" si="448"/>
        <v>0</v>
      </c>
      <c r="DI186" s="43">
        <f t="shared" si="448"/>
        <v>0</v>
      </c>
      <c r="DJ186" s="43">
        <f t="shared" si="448"/>
        <v>0</v>
      </c>
      <c r="DK186" s="43">
        <f t="shared" si="448"/>
        <v>0</v>
      </c>
      <c r="DL186" s="43">
        <f t="shared" si="448"/>
        <v>0</v>
      </c>
      <c r="DM186" s="43">
        <f t="shared" si="448"/>
        <v>0</v>
      </c>
      <c r="DN186" s="43">
        <f t="shared" si="448"/>
        <v>0</v>
      </c>
      <c r="DO186" s="43">
        <f t="shared" si="448"/>
        <v>0</v>
      </c>
      <c r="DP186" s="43">
        <f t="shared" si="448"/>
        <v>0</v>
      </c>
      <c r="DQ186" s="43">
        <f t="shared" si="448"/>
        <v>0</v>
      </c>
      <c r="DR186" s="43">
        <f t="shared" si="448"/>
        <v>0</v>
      </c>
      <c r="DS186" s="43">
        <f t="shared" si="448"/>
        <v>0</v>
      </c>
      <c r="DT186" s="43">
        <f t="shared" si="448"/>
        <v>0</v>
      </c>
      <c r="DU186" s="43">
        <f t="shared" si="448"/>
        <v>0</v>
      </c>
      <c r="DV186" s="476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2">
        <f>READ!AW5</f>
        <v>0</v>
      </c>
      <c r="D187" s="102">
        <f>READ!AW58</f>
        <v>0</v>
      </c>
      <c r="E187" s="102">
        <f>READ!AW111</f>
        <v>0</v>
      </c>
      <c r="F187" s="102">
        <f>READ!AW164</f>
        <v>0</v>
      </c>
      <c r="G187" s="102">
        <f>READ!AW217</f>
        <v>0</v>
      </c>
      <c r="H187" s="102">
        <f>READ!AW270</f>
        <v>0</v>
      </c>
      <c r="I187" s="102">
        <f>READ!AW323</f>
        <v>0</v>
      </c>
      <c r="J187" s="102">
        <f>READ!AW376</f>
        <v>0</v>
      </c>
      <c r="K187" s="102">
        <f>READ!AW429</f>
        <v>0</v>
      </c>
      <c r="L187" s="102">
        <f>READ!AW482</f>
        <v>0</v>
      </c>
      <c r="M187" s="102">
        <f>READ!AW535</f>
        <v>0</v>
      </c>
      <c r="N187" s="102">
        <f>READ!AW588</f>
        <v>0</v>
      </c>
      <c r="O187" s="102">
        <f>READ!AW641</f>
        <v>0</v>
      </c>
      <c r="P187" s="102">
        <f>READ!AW694</f>
        <v>0</v>
      </c>
      <c r="Q187" s="102">
        <f>READ!AW747</f>
        <v>0</v>
      </c>
      <c r="R187" s="102">
        <f>READ!AW800</f>
        <v>0</v>
      </c>
      <c r="S187" s="102">
        <f>READ!AW853</f>
        <v>0</v>
      </c>
      <c r="T187" s="102">
        <f>READ!AW906</f>
        <v>0</v>
      </c>
      <c r="U187" s="102">
        <f>READ!AW959</f>
        <v>0</v>
      </c>
      <c r="V187" s="102">
        <f>READ!AW1012</f>
        <v>0</v>
      </c>
      <c r="W187" s="102">
        <f>READ!AW1065</f>
        <v>0</v>
      </c>
      <c r="X187" s="102">
        <f>READ!AW1118</f>
        <v>0</v>
      </c>
      <c r="Y187" s="102">
        <f>READ!AW1171</f>
        <v>0</v>
      </c>
      <c r="AA187" t="str">
        <f t="shared" si="410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49">BA35*BA$2</f>
        <v>0</v>
      </c>
      <c r="BB187" s="43">
        <f t="shared" si="449"/>
        <v>0</v>
      </c>
      <c r="BC187" s="43">
        <f t="shared" si="449"/>
        <v>0</v>
      </c>
      <c r="BD187" s="43">
        <f t="shared" si="449"/>
        <v>0</v>
      </c>
      <c r="BE187" s="43">
        <f t="shared" si="449"/>
        <v>0</v>
      </c>
      <c r="BF187" s="43">
        <f t="shared" si="449"/>
        <v>0</v>
      </c>
      <c r="BG187" s="43">
        <f t="shared" si="449"/>
        <v>0</v>
      </c>
      <c r="BH187" s="43">
        <f t="shared" si="449"/>
        <v>0</v>
      </c>
      <c r="BI187" s="43">
        <f t="shared" si="449"/>
        <v>0</v>
      </c>
      <c r="BJ187" s="43">
        <f t="shared" si="449"/>
        <v>0</v>
      </c>
      <c r="BK187" s="43">
        <f t="shared" si="449"/>
        <v>0</v>
      </c>
      <c r="BL187" s="43">
        <f t="shared" si="449"/>
        <v>0</v>
      </c>
      <c r="BM187" s="43">
        <f t="shared" si="449"/>
        <v>0</v>
      </c>
      <c r="BN187" s="43">
        <f t="shared" si="449"/>
        <v>0</v>
      </c>
      <c r="BO187" s="43">
        <f t="shared" si="449"/>
        <v>0</v>
      </c>
      <c r="BP187" s="43">
        <f t="shared" si="449"/>
        <v>0</v>
      </c>
      <c r="BQ187" s="43">
        <f t="shared" si="449"/>
        <v>0</v>
      </c>
      <c r="BR187" s="43">
        <f t="shared" si="449"/>
        <v>0</v>
      </c>
      <c r="BS187" s="43">
        <f t="shared" si="449"/>
        <v>0</v>
      </c>
      <c r="BT187" s="43">
        <f t="shared" si="449"/>
        <v>0</v>
      </c>
      <c r="BU187" s="43">
        <f t="shared" si="449"/>
        <v>0</v>
      </c>
      <c r="BV187" s="43">
        <f t="shared" si="449"/>
        <v>0</v>
      </c>
      <c r="BW187" s="43">
        <f t="shared" si="449"/>
        <v>0</v>
      </c>
      <c r="BX187" s="476" t="s">
        <v>284</v>
      </c>
      <c r="BY187" t="str">
        <f t="shared" si="360"/>
        <v>Factoring</v>
      </c>
      <c r="BZ187" s="43">
        <f t="shared" ref="BZ187:CV187" si="450">BZ35*BZ$2</f>
        <v>0</v>
      </c>
      <c r="CA187" s="43">
        <f t="shared" si="450"/>
        <v>0</v>
      </c>
      <c r="CB187" s="43">
        <f t="shared" si="450"/>
        <v>0</v>
      </c>
      <c r="CC187" s="43">
        <f t="shared" si="450"/>
        <v>0</v>
      </c>
      <c r="CD187" s="43">
        <f t="shared" si="450"/>
        <v>0</v>
      </c>
      <c r="CE187" s="43">
        <f t="shared" si="450"/>
        <v>0</v>
      </c>
      <c r="CF187" s="43">
        <f t="shared" si="450"/>
        <v>0</v>
      </c>
      <c r="CG187" s="43">
        <f t="shared" si="450"/>
        <v>0</v>
      </c>
      <c r="CH187" s="43">
        <f t="shared" si="450"/>
        <v>0</v>
      </c>
      <c r="CI187" s="43">
        <f t="shared" si="450"/>
        <v>0</v>
      </c>
      <c r="CJ187" s="43">
        <f t="shared" si="450"/>
        <v>0</v>
      </c>
      <c r="CK187" s="43">
        <f t="shared" si="450"/>
        <v>0</v>
      </c>
      <c r="CL187" s="43">
        <f t="shared" si="450"/>
        <v>0</v>
      </c>
      <c r="CM187" s="43">
        <f t="shared" si="450"/>
        <v>0</v>
      </c>
      <c r="CN187" s="43">
        <f t="shared" si="450"/>
        <v>0</v>
      </c>
      <c r="CO187" s="43">
        <f t="shared" si="450"/>
        <v>0</v>
      </c>
      <c r="CP187" s="43">
        <f t="shared" si="450"/>
        <v>0</v>
      </c>
      <c r="CQ187" s="43">
        <f t="shared" si="450"/>
        <v>0</v>
      </c>
      <c r="CR187" s="43">
        <f t="shared" si="450"/>
        <v>0</v>
      </c>
      <c r="CS187" s="43">
        <f t="shared" si="450"/>
        <v>0</v>
      </c>
      <c r="CT187" s="43">
        <f t="shared" si="450"/>
        <v>0</v>
      </c>
      <c r="CU187" s="43">
        <f t="shared" si="450"/>
        <v>0</v>
      </c>
      <c r="CV187" s="43">
        <f t="shared" si="450"/>
        <v>0</v>
      </c>
      <c r="CW187" s="476" t="s">
        <v>284</v>
      </c>
      <c r="CX187" t="str">
        <f t="shared" si="362"/>
        <v>Factoring</v>
      </c>
      <c r="CY187" s="43">
        <f t="shared" ref="CY187:DU187" si="451">CY35*CY$2</f>
        <v>0</v>
      </c>
      <c r="CZ187" s="43">
        <f t="shared" si="451"/>
        <v>0</v>
      </c>
      <c r="DA187" s="43">
        <f t="shared" si="451"/>
        <v>0</v>
      </c>
      <c r="DB187" s="43">
        <f t="shared" si="451"/>
        <v>0</v>
      </c>
      <c r="DC187" s="43">
        <f t="shared" si="451"/>
        <v>0</v>
      </c>
      <c r="DD187" s="43">
        <f t="shared" si="451"/>
        <v>0</v>
      </c>
      <c r="DE187" s="43">
        <f t="shared" si="451"/>
        <v>0</v>
      </c>
      <c r="DF187" s="43">
        <f t="shared" si="451"/>
        <v>0</v>
      </c>
      <c r="DG187" s="43">
        <f t="shared" si="451"/>
        <v>0</v>
      </c>
      <c r="DH187" s="43">
        <f t="shared" si="451"/>
        <v>0</v>
      </c>
      <c r="DI187" s="43">
        <f t="shared" si="451"/>
        <v>0</v>
      </c>
      <c r="DJ187" s="43">
        <f t="shared" si="451"/>
        <v>0</v>
      </c>
      <c r="DK187" s="43">
        <f t="shared" si="451"/>
        <v>0</v>
      </c>
      <c r="DL187" s="43">
        <f t="shared" si="451"/>
        <v>0</v>
      </c>
      <c r="DM187" s="43">
        <f t="shared" si="451"/>
        <v>0</v>
      </c>
      <c r="DN187" s="43">
        <f t="shared" si="451"/>
        <v>0</v>
      </c>
      <c r="DO187" s="43">
        <f t="shared" si="451"/>
        <v>0</v>
      </c>
      <c r="DP187" s="43">
        <f t="shared" si="451"/>
        <v>0</v>
      </c>
      <c r="DQ187" s="43">
        <f t="shared" si="451"/>
        <v>0</v>
      </c>
      <c r="DR187" s="43">
        <f t="shared" si="451"/>
        <v>0</v>
      </c>
      <c r="DS187" s="43">
        <f t="shared" si="451"/>
        <v>0</v>
      </c>
      <c r="DT187" s="43">
        <f t="shared" si="451"/>
        <v>0</v>
      </c>
      <c r="DU187" s="43">
        <f t="shared" si="451"/>
        <v>0</v>
      </c>
      <c r="DV187" s="476"/>
      <c r="DW187" s="454" t="s">
        <v>394</v>
      </c>
      <c r="DX187" s="455"/>
      <c r="DY187" s="455"/>
      <c r="DZ187" s="455"/>
      <c r="EA187" s="455"/>
      <c r="EB187" s="455"/>
      <c r="EC187" s="456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2">
        <f>READ!AX5</f>
        <v>0</v>
      </c>
      <c r="D188" s="102">
        <f>READ!AX58</f>
        <v>0</v>
      </c>
      <c r="E188" s="102">
        <f>READ!AX111</f>
        <v>0</v>
      </c>
      <c r="F188" s="102">
        <f>READ!AX164</f>
        <v>0</v>
      </c>
      <c r="G188" s="102">
        <f>READ!AX217</f>
        <v>0</v>
      </c>
      <c r="H188" s="102">
        <f>READ!AX270</f>
        <v>0</v>
      </c>
      <c r="I188" s="102">
        <f>READ!AX323</f>
        <v>0</v>
      </c>
      <c r="J188" s="102">
        <f>READ!AX376</f>
        <v>0</v>
      </c>
      <c r="K188" s="102">
        <f>READ!AX429</f>
        <v>0</v>
      </c>
      <c r="L188" s="102">
        <f>READ!AX482</f>
        <v>0</v>
      </c>
      <c r="M188" s="102">
        <f>READ!AX535</f>
        <v>0</v>
      </c>
      <c r="N188" s="102">
        <f>READ!AX588</f>
        <v>0</v>
      </c>
      <c r="O188" s="102">
        <f>READ!AX641</f>
        <v>0</v>
      </c>
      <c r="P188" s="102">
        <f>READ!AX694</f>
        <v>0</v>
      </c>
      <c r="Q188" s="102">
        <f>READ!AX747</f>
        <v>0</v>
      </c>
      <c r="R188" s="102">
        <f>READ!AX800</f>
        <v>0</v>
      </c>
      <c r="S188" s="102">
        <f>READ!AX853</f>
        <v>0</v>
      </c>
      <c r="T188" s="102">
        <f>READ!AX906</f>
        <v>0</v>
      </c>
      <c r="U188" s="102">
        <f>READ!AX959</f>
        <v>0</v>
      </c>
      <c r="V188" s="102">
        <f>READ!AX1012</f>
        <v>0</v>
      </c>
      <c r="W188" s="102">
        <f>READ!AX1065</f>
        <v>0</v>
      </c>
      <c r="X188" s="102">
        <f>READ!AX1118</f>
        <v>0</v>
      </c>
      <c r="Y188" s="102">
        <f>READ!AX1171</f>
        <v>0</v>
      </c>
      <c r="AA188" t="str">
        <f t="shared" si="410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52">BA36*BA$2</f>
        <v>0</v>
      </c>
      <c r="BB188" s="43">
        <f t="shared" si="452"/>
        <v>0</v>
      </c>
      <c r="BC188" s="43">
        <f t="shared" si="452"/>
        <v>0</v>
      </c>
      <c r="BD188" s="43">
        <f t="shared" si="452"/>
        <v>0</v>
      </c>
      <c r="BE188" s="43">
        <f t="shared" si="452"/>
        <v>0</v>
      </c>
      <c r="BF188" s="43">
        <f t="shared" si="452"/>
        <v>0</v>
      </c>
      <c r="BG188" s="43">
        <f t="shared" si="452"/>
        <v>0</v>
      </c>
      <c r="BH188" s="43">
        <f t="shared" si="452"/>
        <v>0</v>
      </c>
      <c r="BI188" s="43">
        <f t="shared" si="452"/>
        <v>0</v>
      </c>
      <c r="BJ188" s="43">
        <f t="shared" si="452"/>
        <v>0</v>
      </c>
      <c r="BK188" s="43">
        <f t="shared" si="452"/>
        <v>0</v>
      </c>
      <c r="BL188" s="43">
        <f t="shared" si="452"/>
        <v>0</v>
      </c>
      <c r="BM188" s="43">
        <f t="shared" si="452"/>
        <v>0</v>
      </c>
      <c r="BN188" s="43">
        <f t="shared" si="452"/>
        <v>0</v>
      </c>
      <c r="BO188" s="43">
        <f t="shared" si="452"/>
        <v>0</v>
      </c>
      <c r="BP188" s="43">
        <f t="shared" si="452"/>
        <v>0</v>
      </c>
      <c r="BQ188" s="43">
        <f t="shared" si="452"/>
        <v>0</v>
      </c>
      <c r="BR188" s="43">
        <f t="shared" si="452"/>
        <v>0</v>
      </c>
      <c r="BS188" s="43">
        <f t="shared" si="452"/>
        <v>0</v>
      </c>
      <c r="BT188" s="43">
        <f t="shared" si="452"/>
        <v>0</v>
      </c>
      <c r="BU188" s="43">
        <f t="shared" si="452"/>
        <v>0</v>
      </c>
      <c r="BV188" s="43">
        <f t="shared" si="452"/>
        <v>0</v>
      </c>
      <c r="BW188" s="43">
        <f t="shared" si="452"/>
        <v>0</v>
      </c>
      <c r="BX188" s="476"/>
      <c r="BY188" t="str">
        <f t="shared" si="360"/>
        <v>Complex Equations</v>
      </c>
      <c r="BZ188" s="43">
        <f t="shared" ref="BZ188:CV188" si="453">BZ36*BZ$2</f>
        <v>0</v>
      </c>
      <c r="CA188" s="43">
        <f t="shared" si="453"/>
        <v>0</v>
      </c>
      <c r="CB188" s="43">
        <f t="shared" si="453"/>
        <v>0</v>
      </c>
      <c r="CC188" s="43">
        <f t="shared" si="453"/>
        <v>0</v>
      </c>
      <c r="CD188" s="43">
        <f t="shared" si="453"/>
        <v>0</v>
      </c>
      <c r="CE188" s="43">
        <f t="shared" si="453"/>
        <v>0</v>
      </c>
      <c r="CF188" s="43">
        <f t="shared" si="453"/>
        <v>0</v>
      </c>
      <c r="CG188" s="43">
        <f t="shared" si="453"/>
        <v>0</v>
      </c>
      <c r="CH188" s="43">
        <f t="shared" si="453"/>
        <v>0</v>
      </c>
      <c r="CI188" s="43">
        <f t="shared" si="453"/>
        <v>0</v>
      </c>
      <c r="CJ188" s="43">
        <f t="shared" si="453"/>
        <v>0</v>
      </c>
      <c r="CK188" s="43">
        <f t="shared" si="453"/>
        <v>0</v>
      </c>
      <c r="CL188" s="43">
        <f t="shared" si="453"/>
        <v>0</v>
      </c>
      <c r="CM188" s="43">
        <f t="shared" si="453"/>
        <v>0</v>
      </c>
      <c r="CN188" s="43">
        <f t="shared" si="453"/>
        <v>0</v>
      </c>
      <c r="CO188" s="43">
        <f t="shared" si="453"/>
        <v>0</v>
      </c>
      <c r="CP188" s="43">
        <f t="shared" si="453"/>
        <v>0</v>
      </c>
      <c r="CQ188" s="43">
        <f t="shared" si="453"/>
        <v>0</v>
      </c>
      <c r="CR188" s="43">
        <f t="shared" si="453"/>
        <v>0</v>
      </c>
      <c r="CS188" s="43">
        <f t="shared" si="453"/>
        <v>0</v>
      </c>
      <c r="CT188" s="43">
        <f t="shared" si="453"/>
        <v>0</v>
      </c>
      <c r="CU188" s="43">
        <f t="shared" si="453"/>
        <v>0</v>
      </c>
      <c r="CV188" s="43">
        <f t="shared" si="453"/>
        <v>0</v>
      </c>
      <c r="CW188" s="476"/>
      <c r="CX188" t="str">
        <f t="shared" si="362"/>
        <v>Complex Equations</v>
      </c>
      <c r="CY188" s="43">
        <f t="shared" ref="CY188:DU188" si="454">CY36*CY$2</f>
        <v>0</v>
      </c>
      <c r="CZ188" s="43">
        <f t="shared" si="454"/>
        <v>0</v>
      </c>
      <c r="DA188" s="43">
        <f t="shared" si="454"/>
        <v>0</v>
      </c>
      <c r="DB188" s="43">
        <f t="shared" si="454"/>
        <v>0</v>
      </c>
      <c r="DC188" s="43">
        <f t="shared" si="454"/>
        <v>0</v>
      </c>
      <c r="DD188" s="43">
        <f t="shared" si="454"/>
        <v>0</v>
      </c>
      <c r="DE188" s="43">
        <f t="shared" si="454"/>
        <v>0</v>
      </c>
      <c r="DF188" s="43">
        <f t="shared" si="454"/>
        <v>0</v>
      </c>
      <c r="DG188" s="43">
        <f t="shared" si="454"/>
        <v>0</v>
      </c>
      <c r="DH188" s="43">
        <f t="shared" si="454"/>
        <v>0</v>
      </c>
      <c r="DI188" s="43">
        <f t="shared" si="454"/>
        <v>0</v>
      </c>
      <c r="DJ188" s="43">
        <f t="shared" si="454"/>
        <v>0</v>
      </c>
      <c r="DK188" s="43">
        <f t="shared" si="454"/>
        <v>0</v>
      </c>
      <c r="DL188" s="43">
        <f t="shared" si="454"/>
        <v>0</v>
      </c>
      <c r="DM188" s="43">
        <f t="shared" si="454"/>
        <v>0</v>
      </c>
      <c r="DN188" s="43">
        <f t="shared" si="454"/>
        <v>0</v>
      </c>
      <c r="DO188" s="43">
        <f t="shared" si="454"/>
        <v>0</v>
      </c>
      <c r="DP188" s="43">
        <f t="shared" si="454"/>
        <v>0</v>
      </c>
      <c r="DQ188" s="43">
        <f t="shared" si="454"/>
        <v>0</v>
      </c>
      <c r="DR188" s="43">
        <f t="shared" si="454"/>
        <v>0</v>
      </c>
      <c r="DS188" s="43">
        <f t="shared" si="454"/>
        <v>0</v>
      </c>
      <c r="DT188" s="43">
        <f t="shared" si="454"/>
        <v>0</v>
      </c>
      <c r="DU188" s="43">
        <f t="shared" si="454"/>
        <v>0</v>
      </c>
      <c r="DV188" s="476"/>
      <c r="DW188" s="454" t="s">
        <v>353</v>
      </c>
      <c r="DX188" s="455"/>
      <c r="DY188" s="455"/>
      <c r="DZ188" s="455"/>
      <c r="EA188" s="455"/>
      <c r="EB188" s="455"/>
      <c r="EC188" s="456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2">
        <f>READ!AY5</f>
        <v>0</v>
      </c>
      <c r="D189" s="102">
        <f>READ!AY58</f>
        <v>0</v>
      </c>
      <c r="E189" s="102">
        <f>READ!AY111</f>
        <v>0</v>
      </c>
      <c r="F189" s="102">
        <f>READ!AY164</f>
        <v>0</v>
      </c>
      <c r="G189" s="102">
        <f>READ!AY217</f>
        <v>0</v>
      </c>
      <c r="H189" s="102">
        <f>READ!AY270</f>
        <v>0</v>
      </c>
      <c r="I189" s="102">
        <f>READ!AY323</f>
        <v>0</v>
      </c>
      <c r="J189" s="102">
        <f>READ!AY376</f>
        <v>0</v>
      </c>
      <c r="K189" s="102">
        <f>READ!AY429</f>
        <v>0</v>
      </c>
      <c r="L189" s="102">
        <f>READ!AY482</f>
        <v>0</v>
      </c>
      <c r="M189" s="102">
        <f>READ!AY535</f>
        <v>0</v>
      </c>
      <c r="N189" s="102">
        <f>READ!AY588</f>
        <v>0</v>
      </c>
      <c r="O189" s="102">
        <f>READ!AY641</f>
        <v>0</v>
      </c>
      <c r="P189" s="102">
        <f>READ!AY694</f>
        <v>0</v>
      </c>
      <c r="Q189" s="102">
        <f>READ!AY747</f>
        <v>0</v>
      </c>
      <c r="R189" s="102">
        <f>READ!AY800</f>
        <v>0</v>
      </c>
      <c r="S189" s="102">
        <f>READ!AY853</f>
        <v>0</v>
      </c>
      <c r="T189" s="102">
        <f>READ!AY906</f>
        <v>0</v>
      </c>
      <c r="U189" s="102">
        <f>READ!AY959</f>
        <v>0</v>
      </c>
      <c r="V189" s="102">
        <f>READ!AY1012</f>
        <v>0</v>
      </c>
      <c r="W189" s="102">
        <f>READ!AY1065</f>
        <v>0</v>
      </c>
      <c r="X189" s="102">
        <f>READ!AY1118</f>
        <v>0</v>
      </c>
      <c r="Y189" s="102">
        <f>READ!AY1171</f>
        <v>0</v>
      </c>
      <c r="AA189" t="str">
        <f t="shared" si="410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55">BA37*BA$2</f>
        <v>0</v>
      </c>
      <c r="BB189" s="43">
        <f t="shared" si="455"/>
        <v>0</v>
      </c>
      <c r="BC189" s="43">
        <f t="shared" si="455"/>
        <v>0</v>
      </c>
      <c r="BD189" s="43">
        <f t="shared" si="455"/>
        <v>0</v>
      </c>
      <c r="BE189" s="43">
        <f t="shared" si="455"/>
        <v>0</v>
      </c>
      <c r="BF189" s="43">
        <f t="shared" si="455"/>
        <v>0</v>
      </c>
      <c r="BG189" s="43">
        <f t="shared" si="455"/>
        <v>0</v>
      </c>
      <c r="BH189" s="43">
        <f t="shared" si="455"/>
        <v>0</v>
      </c>
      <c r="BI189" s="43">
        <f t="shared" si="455"/>
        <v>0</v>
      </c>
      <c r="BJ189" s="43">
        <f t="shared" si="455"/>
        <v>0</v>
      </c>
      <c r="BK189" s="43">
        <f t="shared" si="455"/>
        <v>0</v>
      </c>
      <c r="BL189" s="43">
        <f t="shared" si="455"/>
        <v>0</v>
      </c>
      <c r="BM189" s="43">
        <f t="shared" si="455"/>
        <v>0</v>
      </c>
      <c r="BN189" s="43">
        <f t="shared" si="455"/>
        <v>0</v>
      </c>
      <c r="BO189" s="43">
        <f t="shared" si="455"/>
        <v>0</v>
      </c>
      <c r="BP189" s="43">
        <f t="shared" si="455"/>
        <v>0</v>
      </c>
      <c r="BQ189" s="43">
        <f t="shared" si="455"/>
        <v>0</v>
      </c>
      <c r="BR189" s="43">
        <f t="shared" si="455"/>
        <v>0</v>
      </c>
      <c r="BS189" s="43">
        <f t="shared" si="455"/>
        <v>0</v>
      </c>
      <c r="BT189" s="43">
        <f t="shared" si="455"/>
        <v>0</v>
      </c>
      <c r="BU189" s="43">
        <f t="shared" si="455"/>
        <v>0</v>
      </c>
      <c r="BV189" s="43">
        <f t="shared" si="455"/>
        <v>0</v>
      </c>
      <c r="BW189" s="43">
        <f t="shared" si="455"/>
        <v>0</v>
      </c>
      <c r="BX189" s="476"/>
      <c r="BY189" t="str">
        <f t="shared" si="360"/>
        <v>Intersect Points</v>
      </c>
      <c r="BZ189" s="43">
        <f t="shared" ref="BZ189:CV189" si="456">BZ37*BZ$2</f>
        <v>0</v>
      </c>
      <c r="CA189" s="43">
        <f t="shared" si="456"/>
        <v>0</v>
      </c>
      <c r="CB189" s="43">
        <f t="shared" si="456"/>
        <v>0</v>
      </c>
      <c r="CC189" s="43">
        <f t="shared" si="456"/>
        <v>0</v>
      </c>
      <c r="CD189" s="43">
        <f t="shared" si="456"/>
        <v>0</v>
      </c>
      <c r="CE189" s="43">
        <f t="shared" si="456"/>
        <v>0</v>
      </c>
      <c r="CF189" s="43">
        <f t="shared" si="456"/>
        <v>0</v>
      </c>
      <c r="CG189" s="43">
        <f t="shared" si="456"/>
        <v>0</v>
      </c>
      <c r="CH189" s="43">
        <f t="shared" si="456"/>
        <v>0</v>
      </c>
      <c r="CI189" s="43">
        <f t="shared" si="456"/>
        <v>0</v>
      </c>
      <c r="CJ189" s="43">
        <f t="shared" si="456"/>
        <v>0</v>
      </c>
      <c r="CK189" s="43">
        <f t="shared" si="456"/>
        <v>0</v>
      </c>
      <c r="CL189" s="43">
        <f t="shared" si="456"/>
        <v>0</v>
      </c>
      <c r="CM189" s="43">
        <f t="shared" si="456"/>
        <v>0</v>
      </c>
      <c r="CN189" s="43">
        <f t="shared" si="456"/>
        <v>0</v>
      </c>
      <c r="CO189" s="43">
        <f t="shared" si="456"/>
        <v>0</v>
      </c>
      <c r="CP189" s="43">
        <f t="shared" si="456"/>
        <v>0</v>
      </c>
      <c r="CQ189" s="43">
        <f t="shared" si="456"/>
        <v>0</v>
      </c>
      <c r="CR189" s="43">
        <f t="shared" si="456"/>
        <v>0</v>
      </c>
      <c r="CS189" s="43">
        <f t="shared" si="456"/>
        <v>0</v>
      </c>
      <c r="CT189" s="43">
        <f t="shared" si="456"/>
        <v>0</v>
      </c>
      <c r="CU189" s="43">
        <f t="shared" si="456"/>
        <v>0</v>
      </c>
      <c r="CV189" s="43">
        <f t="shared" si="456"/>
        <v>0</v>
      </c>
      <c r="CW189" s="476"/>
      <c r="CX189" t="str">
        <f t="shared" si="362"/>
        <v>Intersect Points</v>
      </c>
      <c r="CY189" s="43">
        <f t="shared" ref="CY189:DU189" si="457">CY37*CY$2</f>
        <v>0</v>
      </c>
      <c r="CZ189" s="43">
        <f t="shared" si="457"/>
        <v>0</v>
      </c>
      <c r="DA189" s="43">
        <f t="shared" si="457"/>
        <v>0</v>
      </c>
      <c r="DB189" s="43">
        <f t="shared" si="457"/>
        <v>0</v>
      </c>
      <c r="DC189" s="43">
        <f t="shared" si="457"/>
        <v>0</v>
      </c>
      <c r="DD189" s="43">
        <f t="shared" si="457"/>
        <v>0</v>
      </c>
      <c r="DE189" s="43">
        <f t="shared" si="457"/>
        <v>0</v>
      </c>
      <c r="DF189" s="43">
        <f t="shared" si="457"/>
        <v>0</v>
      </c>
      <c r="DG189" s="43">
        <f t="shared" si="457"/>
        <v>0</v>
      </c>
      <c r="DH189" s="43">
        <f t="shared" si="457"/>
        <v>0</v>
      </c>
      <c r="DI189" s="43">
        <f t="shared" si="457"/>
        <v>0</v>
      </c>
      <c r="DJ189" s="43">
        <f t="shared" si="457"/>
        <v>0</v>
      </c>
      <c r="DK189" s="43">
        <f t="shared" si="457"/>
        <v>0</v>
      </c>
      <c r="DL189" s="43">
        <f t="shared" si="457"/>
        <v>0</v>
      </c>
      <c r="DM189" s="43">
        <f t="shared" si="457"/>
        <v>0</v>
      </c>
      <c r="DN189" s="43">
        <f t="shared" si="457"/>
        <v>0</v>
      </c>
      <c r="DO189" s="43">
        <f t="shared" si="457"/>
        <v>0</v>
      </c>
      <c r="DP189" s="43">
        <f t="shared" si="457"/>
        <v>0</v>
      </c>
      <c r="DQ189" s="43">
        <f t="shared" si="457"/>
        <v>0</v>
      </c>
      <c r="DR189" s="43">
        <f t="shared" si="457"/>
        <v>0</v>
      </c>
      <c r="DS189" s="43">
        <f t="shared" si="457"/>
        <v>0</v>
      </c>
      <c r="DT189" s="43">
        <f t="shared" si="457"/>
        <v>0</v>
      </c>
      <c r="DU189" s="43">
        <f t="shared" si="457"/>
        <v>0</v>
      </c>
      <c r="DV189" s="476"/>
      <c r="DW189" s="111" t="s">
        <v>342</v>
      </c>
      <c r="DX189" s="25">
        <f>SUM(DX93:ET93)</f>
        <v>0</v>
      </c>
      <c r="DY189" s="25">
        <f>DZ189-DX189</f>
        <v>0</v>
      </c>
      <c r="DZ189" s="25">
        <f>SUM(DX121:ET121)</f>
        <v>0</v>
      </c>
      <c r="EA189" s="25" t="str">
        <f>IF(DZ189&lt;&gt;0,DY189&amp;" / "&amp;DZ189,"")</f>
        <v/>
      </c>
      <c r="EB189" s="108" t="str">
        <f>IF(DZ189&lt;&gt;0,DY189/DZ189,"")</f>
        <v/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2">
        <f>READ!AZ5</f>
        <v>0</v>
      </c>
      <c r="D190" s="102">
        <f>READ!AZ58</f>
        <v>0</v>
      </c>
      <c r="E190" s="102">
        <f>READ!AZ111</f>
        <v>0</v>
      </c>
      <c r="F190" s="102">
        <f>READ!AZ164</f>
        <v>0</v>
      </c>
      <c r="G190" s="102">
        <f>READ!AZ217</f>
        <v>0</v>
      </c>
      <c r="H190" s="102">
        <f>READ!AZ270</f>
        <v>0</v>
      </c>
      <c r="I190" s="102">
        <f>READ!AZ323</f>
        <v>0</v>
      </c>
      <c r="J190" s="102">
        <f>READ!AZ376</f>
        <v>0</v>
      </c>
      <c r="K190" s="102">
        <f>READ!AZ429</f>
        <v>0</v>
      </c>
      <c r="L190" s="102">
        <f>READ!AZ482</f>
        <v>0</v>
      </c>
      <c r="M190" s="102">
        <f>READ!AZ535</f>
        <v>0</v>
      </c>
      <c r="N190" s="102">
        <f>READ!AZ588</f>
        <v>0</v>
      </c>
      <c r="O190" s="102">
        <f>READ!AZ641</f>
        <v>0</v>
      </c>
      <c r="P190" s="102">
        <f>READ!AZ694</f>
        <v>0</v>
      </c>
      <c r="Q190" s="102">
        <f>READ!AZ747</f>
        <v>0</v>
      </c>
      <c r="R190" s="102">
        <f>READ!AZ800</f>
        <v>0</v>
      </c>
      <c r="S190" s="102">
        <f>READ!AZ853</f>
        <v>0</v>
      </c>
      <c r="T190" s="102">
        <f>READ!AZ906</f>
        <v>0</v>
      </c>
      <c r="U190" s="102">
        <f>READ!AZ959</f>
        <v>0</v>
      </c>
      <c r="V190" s="102">
        <f>READ!AZ1012</f>
        <v>0</v>
      </c>
      <c r="W190" s="102">
        <f>READ!AZ1065</f>
        <v>0</v>
      </c>
      <c r="X190" s="102">
        <f>READ!AZ1118</f>
        <v>0</v>
      </c>
      <c r="Y190" s="102">
        <f>READ!AZ1171</f>
        <v>0</v>
      </c>
      <c r="AA190" t="str">
        <f t="shared" si="410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58">BA38*BA$2</f>
        <v>0</v>
      </c>
      <c r="BB190" s="43">
        <f t="shared" si="458"/>
        <v>0</v>
      </c>
      <c r="BC190" s="43">
        <f t="shared" si="458"/>
        <v>0</v>
      </c>
      <c r="BD190" s="43">
        <f t="shared" si="458"/>
        <v>0</v>
      </c>
      <c r="BE190" s="43">
        <f t="shared" si="458"/>
        <v>0</v>
      </c>
      <c r="BF190" s="43">
        <f t="shared" si="458"/>
        <v>0</v>
      </c>
      <c r="BG190" s="43">
        <f t="shared" si="458"/>
        <v>0</v>
      </c>
      <c r="BH190" s="43">
        <f t="shared" si="458"/>
        <v>0</v>
      </c>
      <c r="BI190" s="43">
        <f t="shared" si="458"/>
        <v>0</v>
      </c>
      <c r="BJ190" s="43">
        <f t="shared" si="458"/>
        <v>0</v>
      </c>
      <c r="BK190" s="43">
        <f t="shared" si="458"/>
        <v>0</v>
      </c>
      <c r="BL190" s="43">
        <f t="shared" si="458"/>
        <v>0</v>
      </c>
      <c r="BM190" s="43">
        <f t="shared" si="458"/>
        <v>0</v>
      </c>
      <c r="BN190" s="43">
        <f t="shared" si="458"/>
        <v>0</v>
      </c>
      <c r="BO190" s="43">
        <f t="shared" si="458"/>
        <v>0</v>
      </c>
      <c r="BP190" s="43">
        <f t="shared" si="458"/>
        <v>0</v>
      </c>
      <c r="BQ190" s="43">
        <f t="shared" si="458"/>
        <v>0</v>
      </c>
      <c r="BR190" s="43">
        <f t="shared" si="458"/>
        <v>0</v>
      </c>
      <c r="BS190" s="43">
        <f t="shared" si="458"/>
        <v>0</v>
      </c>
      <c r="BT190" s="43">
        <f t="shared" si="458"/>
        <v>0</v>
      </c>
      <c r="BU190" s="43">
        <f t="shared" si="458"/>
        <v>0</v>
      </c>
      <c r="BV190" s="43">
        <f t="shared" si="458"/>
        <v>0</v>
      </c>
      <c r="BW190" s="43">
        <f t="shared" si="458"/>
        <v>0</v>
      </c>
      <c r="BX190" s="476"/>
      <c r="BY190" t="str">
        <f t="shared" si="360"/>
        <v>Linear Equations</v>
      </c>
      <c r="BZ190" s="43">
        <f t="shared" ref="BZ190:CV190" si="459">BZ38*BZ$2</f>
        <v>0</v>
      </c>
      <c r="CA190" s="43">
        <f t="shared" si="459"/>
        <v>0</v>
      </c>
      <c r="CB190" s="43">
        <f t="shared" si="459"/>
        <v>0</v>
      </c>
      <c r="CC190" s="43">
        <f t="shared" si="459"/>
        <v>0</v>
      </c>
      <c r="CD190" s="43">
        <f t="shared" si="459"/>
        <v>0</v>
      </c>
      <c r="CE190" s="43">
        <f t="shared" si="459"/>
        <v>0</v>
      </c>
      <c r="CF190" s="43">
        <f t="shared" si="459"/>
        <v>0</v>
      </c>
      <c r="CG190" s="43">
        <f t="shared" si="459"/>
        <v>0</v>
      </c>
      <c r="CH190" s="43">
        <f t="shared" si="459"/>
        <v>0</v>
      </c>
      <c r="CI190" s="43">
        <f t="shared" si="459"/>
        <v>0</v>
      </c>
      <c r="CJ190" s="43">
        <f t="shared" si="459"/>
        <v>0</v>
      </c>
      <c r="CK190" s="43">
        <f t="shared" si="459"/>
        <v>0</v>
      </c>
      <c r="CL190" s="43">
        <f t="shared" si="459"/>
        <v>0</v>
      </c>
      <c r="CM190" s="43">
        <f t="shared" si="459"/>
        <v>0</v>
      </c>
      <c r="CN190" s="43">
        <f t="shared" si="459"/>
        <v>0</v>
      </c>
      <c r="CO190" s="43">
        <f t="shared" si="459"/>
        <v>0</v>
      </c>
      <c r="CP190" s="43">
        <f t="shared" si="459"/>
        <v>0</v>
      </c>
      <c r="CQ190" s="43">
        <f t="shared" si="459"/>
        <v>0</v>
      </c>
      <c r="CR190" s="43">
        <f t="shared" si="459"/>
        <v>0</v>
      </c>
      <c r="CS190" s="43">
        <f t="shared" si="459"/>
        <v>0</v>
      </c>
      <c r="CT190" s="43">
        <f t="shared" si="459"/>
        <v>0</v>
      </c>
      <c r="CU190" s="43">
        <f t="shared" si="459"/>
        <v>0</v>
      </c>
      <c r="CV190" s="43">
        <f t="shared" si="459"/>
        <v>0</v>
      </c>
      <c r="CW190" s="476"/>
      <c r="CX190" t="str">
        <f t="shared" si="362"/>
        <v>Linear Equations</v>
      </c>
      <c r="CY190" s="43">
        <f t="shared" ref="CY190:DU190" si="460">CY38*CY$2</f>
        <v>0</v>
      </c>
      <c r="CZ190" s="43">
        <f t="shared" si="460"/>
        <v>0</v>
      </c>
      <c r="DA190" s="43">
        <f t="shared" si="460"/>
        <v>0</v>
      </c>
      <c r="DB190" s="43">
        <f t="shared" si="460"/>
        <v>0</v>
      </c>
      <c r="DC190" s="43">
        <f t="shared" si="460"/>
        <v>0</v>
      </c>
      <c r="DD190" s="43">
        <f t="shared" si="460"/>
        <v>0</v>
      </c>
      <c r="DE190" s="43">
        <f t="shared" si="460"/>
        <v>0</v>
      </c>
      <c r="DF190" s="43">
        <f t="shared" si="460"/>
        <v>0</v>
      </c>
      <c r="DG190" s="43">
        <f t="shared" si="460"/>
        <v>0</v>
      </c>
      <c r="DH190" s="43">
        <f t="shared" si="460"/>
        <v>0</v>
      </c>
      <c r="DI190" s="43">
        <f t="shared" si="460"/>
        <v>0</v>
      </c>
      <c r="DJ190" s="43">
        <f t="shared" si="460"/>
        <v>0</v>
      </c>
      <c r="DK190" s="43">
        <f t="shared" si="460"/>
        <v>0</v>
      </c>
      <c r="DL190" s="43">
        <f t="shared" si="460"/>
        <v>0</v>
      </c>
      <c r="DM190" s="43">
        <f t="shared" si="460"/>
        <v>0</v>
      </c>
      <c r="DN190" s="43">
        <f t="shared" si="460"/>
        <v>0</v>
      </c>
      <c r="DO190" s="43">
        <f t="shared" si="460"/>
        <v>0</v>
      </c>
      <c r="DP190" s="43">
        <f t="shared" si="460"/>
        <v>0</v>
      </c>
      <c r="DQ190" s="43">
        <f t="shared" si="460"/>
        <v>0</v>
      </c>
      <c r="DR190" s="43">
        <f t="shared" si="460"/>
        <v>0</v>
      </c>
      <c r="DS190" s="43">
        <f t="shared" si="460"/>
        <v>0</v>
      </c>
      <c r="DT190" s="43">
        <f t="shared" si="460"/>
        <v>0</v>
      </c>
      <c r="DU190" s="43">
        <f t="shared" si="460"/>
        <v>0</v>
      </c>
      <c r="DV190" s="476"/>
      <c r="DW190" s="111" t="s">
        <v>395</v>
      </c>
      <c r="DX190" s="25">
        <f>SUM(DX92:ET92)</f>
        <v>0</v>
      </c>
      <c r="DY190" s="25">
        <f>DZ190-DX190</f>
        <v>0</v>
      </c>
      <c r="DZ190" s="25">
        <f>SUM(DX120:ET120)</f>
        <v>0</v>
      </c>
      <c r="EA190" s="25" t="str">
        <f>IF(DZ190&lt;&gt;0,DY190&amp;" / "&amp;DZ190,"")</f>
        <v/>
      </c>
      <c r="EB190" s="108" t="str">
        <f>IF(DZ190&lt;&gt;0,DY190/DZ190,"")</f>
        <v/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si="394"/>
        <v>Dual Passage</v>
      </c>
      <c r="C191" s="102">
        <f>READ!BA5</f>
        <v>0</v>
      </c>
      <c r="D191" s="102">
        <f>READ!BA58</f>
        <v>0</v>
      </c>
      <c r="E191" s="102">
        <f>READ!BA111</f>
        <v>0</v>
      </c>
      <c r="F191" s="102">
        <f>READ!BA164</f>
        <v>0</v>
      </c>
      <c r="G191" s="102">
        <f>READ!BA217</f>
        <v>0</v>
      </c>
      <c r="H191" s="102">
        <f>READ!BA270</f>
        <v>0</v>
      </c>
      <c r="I191" s="102">
        <f>READ!BA323</f>
        <v>0</v>
      </c>
      <c r="J191" s="102">
        <f>READ!BA376</f>
        <v>0</v>
      </c>
      <c r="K191" s="102">
        <f>READ!BA429</f>
        <v>0</v>
      </c>
      <c r="L191" s="102">
        <f>READ!BA482</f>
        <v>0</v>
      </c>
      <c r="M191" s="102">
        <f>READ!BA535</f>
        <v>0</v>
      </c>
      <c r="N191" s="102">
        <f>READ!BA588</f>
        <v>0</v>
      </c>
      <c r="O191" s="102">
        <f>READ!BA641</f>
        <v>0</v>
      </c>
      <c r="P191" s="102">
        <f>READ!BA694</f>
        <v>0</v>
      </c>
      <c r="Q191" s="102">
        <f>READ!BA747</f>
        <v>0</v>
      </c>
      <c r="R191" s="102">
        <f>READ!BA800</f>
        <v>0</v>
      </c>
      <c r="S191" s="102">
        <f>READ!BA853</f>
        <v>0</v>
      </c>
      <c r="T191" s="102">
        <f>READ!BA906</f>
        <v>0</v>
      </c>
      <c r="U191" s="102">
        <f>READ!BA959</f>
        <v>0</v>
      </c>
      <c r="V191" s="102">
        <f>READ!BA1012</f>
        <v>0</v>
      </c>
      <c r="W191" s="102">
        <f>READ!BA1065</f>
        <v>0</v>
      </c>
      <c r="X191" s="102">
        <f>READ!BA1118</f>
        <v>0</v>
      </c>
      <c r="Y191" s="102">
        <f>READ!BA1171</f>
        <v>0</v>
      </c>
      <c r="AA191" t="str">
        <f t="shared" si="410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61">BA39*BA$2</f>
        <v>0</v>
      </c>
      <c r="BB191" s="43">
        <f t="shared" si="461"/>
        <v>0</v>
      </c>
      <c r="BC191" s="43">
        <f t="shared" si="461"/>
        <v>0</v>
      </c>
      <c r="BD191" s="43">
        <f t="shared" si="461"/>
        <v>0</v>
      </c>
      <c r="BE191" s="43">
        <f t="shared" si="461"/>
        <v>0</v>
      </c>
      <c r="BF191" s="43">
        <f t="shared" si="461"/>
        <v>0</v>
      </c>
      <c r="BG191" s="43">
        <f t="shared" si="461"/>
        <v>0</v>
      </c>
      <c r="BH191" s="43">
        <f t="shared" si="461"/>
        <v>0</v>
      </c>
      <c r="BI191" s="43">
        <f t="shared" si="461"/>
        <v>0</v>
      </c>
      <c r="BJ191" s="43">
        <f t="shared" si="461"/>
        <v>0</v>
      </c>
      <c r="BK191" s="43">
        <f t="shared" si="461"/>
        <v>0</v>
      </c>
      <c r="BL191" s="43">
        <f t="shared" si="461"/>
        <v>0</v>
      </c>
      <c r="BM191" s="43">
        <f t="shared" si="461"/>
        <v>0</v>
      </c>
      <c r="BN191" s="43">
        <f t="shared" si="461"/>
        <v>0</v>
      </c>
      <c r="BO191" s="43">
        <f t="shared" si="461"/>
        <v>0</v>
      </c>
      <c r="BP191" s="43">
        <f t="shared" si="461"/>
        <v>0</v>
      </c>
      <c r="BQ191" s="43">
        <f t="shared" si="461"/>
        <v>0</v>
      </c>
      <c r="BR191" s="43">
        <f t="shared" si="461"/>
        <v>0</v>
      </c>
      <c r="BS191" s="43">
        <f t="shared" si="461"/>
        <v>0</v>
      </c>
      <c r="BT191" s="43">
        <f t="shared" si="461"/>
        <v>0</v>
      </c>
      <c r="BU191" s="43">
        <f t="shared" si="461"/>
        <v>0</v>
      </c>
      <c r="BV191" s="43">
        <f t="shared" si="461"/>
        <v>0</v>
      </c>
      <c r="BW191" s="43">
        <f t="shared" si="461"/>
        <v>0</v>
      </c>
      <c r="BX191" s="476"/>
      <c r="BY191" t="str">
        <f t="shared" si="360"/>
        <v>Slope</v>
      </c>
      <c r="BZ191" s="43">
        <f t="shared" ref="BZ191:CV191" si="462">BZ39*BZ$2</f>
        <v>0</v>
      </c>
      <c r="CA191" s="43">
        <f t="shared" si="462"/>
        <v>0</v>
      </c>
      <c r="CB191" s="43">
        <f t="shared" si="462"/>
        <v>0</v>
      </c>
      <c r="CC191" s="43">
        <f t="shared" si="462"/>
        <v>0</v>
      </c>
      <c r="CD191" s="43">
        <f t="shared" si="462"/>
        <v>0</v>
      </c>
      <c r="CE191" s="43">
        <f t="shared" si="462"/>
        <v>0</v>
      </c>
      <c r="CF191" s="43">
        <f t="shared" si="462"/>
        <v>0</v>
      </c>
      <c r="CG191" s="43">
        <f t="shared" si="462"/>
        <v>0</v>
      </c>
      <c r="CH191" s="43">
        <f t="shared" si="462"/>
        <v>0</v>
      </c>
      <c r="CI191" s="43">
        <f t="shared" si="462"/>
        <v>0</v>
      </c>
      <c r="CJ191" s="43">
        <f t="shared" si="462"/>
        <v>0</v>
      </c>
      <c r="CK191" s="43">
        <f t="shared" si="462"/>
        <v>0</v>
      </c>
      <c r="CL191" s="43">
        <f t="shared" si="462"/>
        <v>0</v>
      </c>
      <c r="CM191" s="43">
        <f t="shared" si="462"/>
        <v>0</v>
      </c>
      <c r="CN191" s="43">
        <f t="shared" si="462"/>
        <v>0</v>
      </c>
      <c r="CO191" s="43">
        <f t="shared" si="462"/>
        <v>0</v>
      </c>
      <c r="CP191" s="43">
        <f t="shared" si="462"/>
        <v>0</v>
      </c>
      <c r="CQ191" s="43">
        <f t="shared" si="462"/>
        <v>0</v>
      </c>
      <c r="CR191" s="43">
        <f t="shared" si="462"/>
        <v>0</v>
      </c>
      <c r="CS191" s="43">
        <f t="shared" si="462"/>
        <v>0</v>
      </c>
      <c r="CT191" s="43">
        <f t="shared" si="462"/>
        <v>0</v>
      </c>
      <c r="CU191" s="43">
        <f t="shared" si="462"/>
        <v>0</v>
      </c>
      <c r="CV191" s="43">
        <f t="shared" si="462"/>
        <v>0</v>
      </c>
      <c r="CW191" s="476"/>
      <c r="CX191" t="str">
        <f t="shared" si="362"/>
        <v>Slope</v>
      </c>
      <c r="CY191" s="43">
        <f t="shared" ref="CY191:DU191" si="463">CY39*CY$2</f>
        <v>0</v>
      </c>
      <c r="CZ191" s="43">
        <f t="shared" si="463"/>
        <v>0</v>
      </c>
      <c r="DA191" s="43">
        <f t="shared" si="463"/>
        <v>0</v>
      </c>
      <c r="DB191" s="43">
        <f t="shared" si="463"/>
        <v>0</v>
      </c>
      <c r="DC191" s="43">
        <f t="shared" si="463"/>
        <v>0</v>
      </c>
      <c r="DD191" s="43">
        <f t="shared" si="463"/>
        <v>0</v>
      </c>
      <c r="DE191" s="43">
        <f t="shared" si="463"/>
        <v>0</v>
      </c>
      <c r="DF191" s="43">
        <f t="shared" si="463"/>
        <v>0</v>
      </c>
      <c r="DG191" s="43">
        <f t="shared" si="463"/>
        <v>0</v>
      </c>
      <c r="DH191" s="43">
        <f t="shared" si="463"/>
        <v>0</v>
      </c>
      <c r="DI191" s="43">
        <f t="shared" si="463"/>
        <v>0</v>
      </c>
      <c r="DJ191" s="43">
        <f t="shared" si="463"/>
        <v>0</v>
      </c>
      <c r="DK191" s="43">
        <f t="shared" si="463"/>
        <v>0</v>
      </c>
      <c r="DL191" s="43">
        <f t="shared" si="463"/>
        <v>0</v>
      </c>
      <c r="DM191" s="43">
        <f t="shared" si="463"/>
        <v>0</v>
      </c>
      <c r="DN191" s="43">
        <f t="shared" si="463"/>
        <v>0</v>
      </c>
      <c r="DO191" s="43">
        <f t="shared" si="463"/>
        <v>0</v>
      </c>
      <c r="DP191" s="43">
        <f t="shared" si="463"/>
        <v>0</v>
      </c>
      <c r="DQ191" s="43">
        <f t="shared" si="463"/>
        <v>0</v>
      </c>
      <c r="DR191" s="43">
        <f t="shared" si="463"/>
        <v>0</v>
      </c>
      <c r="DS191" s="43">
        <f t="shared" si="463"/>
        <v>0</v>
      </c>
      <c r="DT191" s="43">
        <f t="shared" si="463"/>
        <v>0</v>
      </c>
      <c r="DU191" s="43">
        <f t="shared" si="463"/>
        <v>0</v>
      </c>
      <c r="DV191" s="476"/>
      <c r="DW191" s="111" t="s">
        <v>396</v>
      </c>
      <c r="DX191" s="25">
        <f>SUM(DX94:ET94)</f>
        <v>0</v>
      </c>
      <c r="DY191" s="25">
        <f>DZ191-DX191</f>
        <v>0</v>
      </c>
      <c r="DZ191" s="25">
        <f>SUM(DX122:ET122)</f>
        <v>0</v>
      </c>
      <c r="EA191" s="25" t="str">
        <f>IF(DZ191&lt;&gt;0,DY191&amp;" / "&amp;DZ191,"")</f>
        <v/>
      </c>
      <c r="EB191" s="108" t="str">
        <f>IF(DZ191&lt;&gt;0,DY191/DZ191,"")</f>
        <v/>
      </c>
      <c r="EC191" s="115" t="s">
        <v>259</v>
      </c>
      <c r="FA191" s="16" t="s">
        <v>335</v>
      </c>
    </row>
    <row r="192" spans="2:163" x14ac:dyDescent="0.45">
      <c r="B192" t="str">
        <f t="shared" si="394"/>
        <v>Comparing Authors</v>
      </c>
      <c r="C192" s="102">
        <f>READ!BB5</f>
        <v>0</v>
      </c>
      <c r="D192" s="102">
        <f>READ!BB58</f>
        <v>0</v>
      </c>
      <c r="E192" s="102">
        <f>READ!BB111</f>
        <v>0</v>
      </c>
      <c r="F192" s="102">
        <f>READ!BB164</f>
        <v>0</v>
      </c>
      <c r="G192" s="102">
        <f>READ!BB217</f>
        <v>0</v>
      </c>
      <c r="H192" s="102">
        <f>READ!BB270</f>
        <v>0</v>
      </c>
      <c r="I192" s="102">
        <f>READ!BB323</f>
        <v>0</v>
      </c>
      <c r="J192" s="102">
        <f>READ!BB376</f>
        <v>0</v>
      </c>
      <c r="K192" s="102">
        <f>READ!BB429</f>
        <v>0</v>
      </c>
      <c r="L192" s="102">
        <f>READ!BB482</f>
        <v>0</v>
      </c>
      <c r="M192" s="102">
        <f>READ!BB535</f>
        <v>0</v>
      </c>
      <c r="N192" s="102">
        <f>READ!BB588</f>
        <v>0</v>
      </c>
      <c r="O192" s="102">
        <f>READ!BB641</f>
        <v>0</v>
      </c>
      <c r="P192" s="102">
        <f>READ!BB694</f>
        <v>0</v>
      </c>
      <c r="Q192" s="102">
        <f>READ!BB747</f>
        <v>0</v>
      </c>
      <c r="R192" s="102">
        <f>READ!BB800</f>
        <v>0</v>
      </c>
      <c r="S192" s="102">
        <f>READ!BB853</f>
        <v>0</v>
      </c>
      <c r="T192" s="102">
        <f>READ!BB906</f>
        <v>0</v>
      </c>
      <c r="U192" s="102">
        <f>READ!BB959</f>
        <v>0</v>
      </c>
      <c r="V192" s="102">
        <f>READ!BB1012</f>
        <v>0</v>
      </c>
      <c r="W192" s="102">
        <f>READ!BB1065</f>
        <v>0</v>
      </c>
      <c r="X192" s="102">
        <f>READ!BB1118</f>
        <v>0</v>
      </c>
      <c r="Y192" s="102">
        <f>READ!BB1171</f>
        <v>0</v>
      </c>
      <c r="AA192" t="str">
        <f t="shared" si="410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64">BA40*BA$2</f>
        <v>0</v>
      </c>
      <c r="BB192" s="43">
        <f t="shared" si="464"/>
        <v>0</v>
      </c>
      <c r="BC192" s="43">
        <f t="shared" si="464"/>
        <v>0</v>
      </c>
      <c r="BD192" s="43">
        <f t="shared" si="464"/>
        <v>0</v>
      </c>
      <c r="BE192" s="43">
        <f t="shared" si="464"/>
        <v>0</v>
      </c>
      <c r="BF192" s="43">
        <f t="shared" si="464"/>
        <v>0</v>
      </c>
      <c r="BG192" s="43">
        <f t="shared" si="464"/>
        <v>0</v>
      </c>
      <c r="BH192" s="43">
        <f t="shared" si="464"/>
        <v>0</v>
      </c>
      <c r="BI192" s="43">
        <f t="shared" si="464"/>
        <v>0</v>
      </c>
      <c r="BJ192" s="43">
        <f t="shared" si="464"/>
        <v>0</v>
      </c>
      <c r="BK192" s="43">
        <f t="shared" si="464"/>
        <v>0</v>
      </c>
      <c r="BL192" s="43">
        <f t="shared" si="464"/>
        <v>0</v>
      </c>
      <c r="BM192" s="43">
        <f t="shared" si="464"/>
        <v>0</v>
      </c>
      <c r="BN192" s="43">
        <f t="shared" si="464"/>
        <v>0</v>
      </c>
      <c r="BO192" s="43">
        <f t="shared" si="464"/>
        <v>0</v>
      </c>
      <c r="BP192" s="43">
        <f t="shared" si="464"/>
        <v>0</v>
      </c>
      <c r="BQ192" s="43">
        <f t="shared" si="464"/>
        <v>0</v>
      </c>
      <c r="BR192" s="43">
        <f t="shared" si="464"/>
        <v>0</v>
      </c>
      <c r="BS192" s="43">
        <f t="shared" si="464"/>
        <v>0</v>
      </c>
      <c r="BT192" s="43">
        <f t="shared" si="464"/>
        <v>0</v>
      </c>
      <c r="BU192" s="43">
        <f t="shared" si="464"/>
        <v>0</v>
      </c>
      <c r="BV192" s="43">
        <f t="shared" si="464"/>
        <v>0</v>
      </c>
      <c r="BW192" s="43">
        <f t="shared" si="464"/>
        <v>0</v>
      </c>
      <c r="BX192" s="476"/>
      <c r="BY192" t="str">
        <f t="shared" si="360"/>
        <v>Cartesian Coordinates</v>
      </c>
      <c r="BZ192" s="43">
        <f t="shared" ref="BZ192:CV192" si="465">BZ40*BZ$2</f>
        <v>0</v>
      </c>
      <c r="CA192" s="43">
        <f t="shared" si="465"/>
        <v>0</v>
      </c>
      <c r="CB192" s="43">
        <f t="shared" si="465"/>
        <v>0</v>
      </c>
      <c r="CC192" s="43">
        <f t="shared" si="465"/>
        <v>0</v>
      </c>
      <c r="CD192" s="43">
        <f t="shared" si="465"/>
        <v>0</v>
      </c>
      <c r="CE192" s="43">
        <f t="shared" si="465"/>
        <v>0</v>
      </c>
      <c r="CF192" s="43">
        <f t="shared" si="465"/>
        <v>0</v>
      </c>
      <c r="CG192" s="43">
        <f t="shared" si="465"/>
        <v>0</v>
      </c>
      <c r="CH192" s="43">
        <f t="shared" si="465"/>
        <v>0</v>
      </c>
      <c r="CI192" s="43">
        <f t="shared" si="465"/>
        <v>0</v>
      </c>
      <c r="CJ192" s="43">
        <f t="shared" si="465"/>
        <v>0</v>
      </c>
      <c r="CK192" s="43">
        <f t="shared" si="465"/>
        <v>0</v>
      </c>
      <c r="CL192" s="43">
        <f t="shared" si="465"/>
        <v>0</v>
      </c>
      <c r="CM192" s="43">
        <f t="shared" si="465"/>
        <v>0</v>
      </c>
      <c r="CN192" s="43">
        <f t="shared" si="465"/>
        <v>0</v>
      </c>
      <c r="CO192" s="43">
        <f t="shared" si="465"/>
        <v>0</v>
      </c>
      <c r="CP192" s="43">
        <f t="shared" si="465"/>
        <v>0</v>
      </c>
      <c r="CQ192" s="43">
        <f t="shared" si="465"/>
        <v>0</v>
      </c>
      <c r="CR192" s="43">
        <f t="shared" si="465"/>
        <v>0</v>
      </c>
      <c r="CS192" s="43">
        <f t="shared" si="465"/>
        <v>0</v>
      </c>
      <c r="CT192" s="43">
        <f t="shared" si="465"/>
        <v>0</v>
      </c>
      <c r="CU192" s="43">
        <f t="shared" si="465"/>
        <v>0</v>
      </c>
      <c r="CV192" s="43">
        <f t="shared" si="465"/>
        <v>0</v>
      </c>
      <c r="CW192" s="476"/>
      <c r="CX192" t="str">
        <f t="shared" si="362"/>
        <v>Cartesian Coordinates</v>
      </c>
      <c r="CY192" s="43">
        <f t="shared" ref="CY192:DU192" si="466">CY40*CY$2</f>
        <v>0</v>
      </c>
      <c r="CZ192" s="43">
        <f t="shared" si="466"/>
        <v>0</v>
      </c>
      <c r="DA192" s="43">
        <f t="shared" si="466"/>
        <v>0</v>
      </c>
      <c r="DB192" s="43">
        <f t="shared" si="466"/>
        <v>0</v>
      </c>
      <c r="DC192" s="43">
        <f t="shared" si="466"/>
        <v>0</v>
      </c>
      <c r="DD192" s="43">
        <f t="shared" si="466"/>
        <v>0</v>
      </c>
      <c r="DE192" s="43">
        <f t="shared" si="466"/>
        <v>0</v>
      </c>
      <c r="DF192" s="43">
        <f t="shared" si="466"/>
        <v>0</v>
      </c>
      <c r="DG192" s="43">
        <f t="shared" si="466"/>
        <v>0</v>
      </c>
      <c r="DH192" s="43">
        <f t="shared" si="466"/>
        <v>0</v>
      </c>
      <c r="DI192" s="43">
        <f t="shared" si="466"/>
        <v>0</v>
      </c>
      <c r="DJ192" s="43">
        <f t="shared" si="466"/>
        <v>0</v>
      </c>
      <c r="DK192" s="43">
        <f t="shared" si="466"/>
        <v>0</v>
      </c>
      <c r="DL192" s="43">
        <f t="shared" si="466"/>
        <v>0</v>
      </c>
      <c r="DM192" s="43">
        <f t="shared" si="466"/>
        <v>0</v>
      </c>
      <c r="DN192" s="43">
        <f t="shared" si="466"/>
        <v>0</v>
      </c>
      <c r="DO192" s="43">
        <f t="shared" si="466"/>
        <v>0</v>
      </c>
      <c r="DP192" s="43">
        <f t="shared" si="466"/>
        <v>0</v>
      </c>
      <c r="DQ192" s="43">
        <f t="shared" si="466"/>
        <v>0</v>
      </c>
      <c r="DR192" s="43">
        <f t="shared" si="466"/>
        <v>0</v>
      </c>
      <c r="DS192" s="43">
        <f t="shared" si="466"/>
        <v>0</v>
      </c>
      <c r="DT192" s="43">
        <f t="shared" si="466"/>
        <v>0</v>
      </c>
      <c r="DU192" s="43">
        <f t="shared" si="466"/>
        <v>0</v>
      </c>
      <c r="DV192" s="476"/>
      <c r="FA192" s="473" t="str">
        <f>IF(INPUT!X4&lt;&gt;"",INDEX(EY3:EY25,MATCH(INPUT!X4,EX3:EX25,),0),"")</f>
        <v/>
      </c>
      <c r="FB192" s="474"/>
      <c r="FC192" s="474"/>
      <c r="FD192" s="474"/>
      <c r="FE192" s="474"/>
      <c r="FF192" s="474"/>
      <c r="FG192" s="475"/>
    </row>
    <row r="193" spans="2:163" x14ac:dyDescent="0.45">
      <c r="B193" t="str">
        <f t="shared" si="394"/>
        <v>Answer Challenge</v>
      </c>
      <c r="C193" s="102">
        <f>READ!BC5</f>
        <v>0</v>
      </c>
      <c r="D193" s="102">
        <f>READ!BC58</f>
        <v>0</v>
      </c>
      <c r="E193" s="102">
        <f>READ!BC111</f>
        <v>0</v>
      </c>
      <c r="F193" s="102">
        <f>READ!BC164</f>
        <v>0</v>
      </c>
      <c r="G193" s="102">
        <f>READ!BC217</f>
        <v>0</v>
      </c>
      <c r="H193" s="102">
        <f>READ!BC270</f>
        <v>0</v>
      </c>
      <c r="I193" s="102">
        <f>READ!BC323</f>
        <v>0</v>
      </c>
      <c r="J193" s="102">
        <f>READ!BC376</f>
        <v>0</v>
      </c>
      <c r="K193" s="102">
        <f>READ!BC429</f>
        <v>0</v>
      </c>
      <c r="L193" s="102">
        <f>READ!BC482</f>
        <v>0</v>
      </c>
      <c r="M193" s="102">
        <f>READ!BC535</f>
        <v>0</v>
      </c>
      <c r="N193" s="102">
        <f>READ!BC588</f>
        <v>0</v>
      </c>
      <c r="O193" s="102">
        <f>READ!BC641</f>
        <v>0</v>
      </c>
      <c r="P193" s="102">
        <f>READ!BC694</f>
        <v>0</v>
      </c>
      <c r="Q193" s="102">
        <f>READ!BC747</f>
        <v>0</v>
      </c>
      <c r="R193" s="102">
        <f>READ!BC800</f>
        <v>0</v>
      </c>
      <c r="S193" s="102">
        <f>READ!BC853</f>
        <v>0</v>
      </c>
      <c r="T193" s="102">
        <f>READ!BC906</f>
        <v>0</v>
      </c>
      <c r="U193" s="102">
        <f>READ!BC959</f>
        <v>0</v>
      </c>
      <c r="V193" s="102">
        <f>READ!BC1012</f>
        <v>0</v>
      </c>
      <c r="W193" s="102">
        <f>READ!BC1065</f>
        <v>0</v>
      </c>
      <c r="X193" s="102">
        <f>READ!BC1118</f>
        <v>0</v>
      </c>
      <c r="Y193" s="102">
        <f>READ!BC1171</f>
        <v>0</v>
      </c>
      <c r="AA193" t="str">
        <f t="shared" si="410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67">BA41*BA$2</f>
        <v>0</v>
      </c>
      <c r="BB193" s="43">
        <f t="shared" si="467"/>
        <v>0</v>
      </c>
      <c r="BC193" s="43">
        <f t="shared" si="467"/>
        <v>0</v>
      </c>
      <c r="BD193" s="43">
        <f t="shared" si="467"/>
        <v>0</v>
      </c>
      <c r="BE193" s="43">
        <f t="shared" si="467"/>
        <v>0</v>
      </c>
      <c r="BF193" s="43">
        <f t="shared" si="467"/>
        <v>0</v>
      </c>
      <c r="BG193" s="43">
        <f t="shared" si="467"/>
        <v>0</v>
      </c>
      <c r="BH193" s="43">
        <f t="shared" si="467"/>
        <v>0</v>
      </c>
      <c r="BI193" s="43">
        <f t="shared" si="467"/>
        <v>0</v>
      </c>
      <c r="BJ193" s="43">
        <f t="shared" si="467"/>
        <v>0</v>
      </c>
      <c r="BK193" s="43">
        <f t="shared" si="467"/>
        <v>0</v>
      </c>
      <c r="BL193" s="43">
        <f t="shared" si="467"/>
        <v>0</v>
      </c>
      <c r="BM193" s="43">
        <f t="shared" si="467"/>
        <v>0</v>
      </c>
      <c r="BN193" s="43">
        <f t="shared" si="467"/>
        <v>0</v>
      </c>
      <c r="BO193" s="43">
        <f t="shared" si="467"/>
        <v>0</v>
      </c>
      <c r="BP193" s="43">
        <f t="shared" si="467"/>
        <v>0</v>
      </c>
      <c r="BQ193" s="43">
        <f t="shared" si="467"/>
        <v>0</v>
      </c>
      <c r="BR193" s="43">
        <f t="shared" si="467"/>
        <v>0</v>
      </c>
      <c r="BS193" s="43">
        <f t="shared" si="467"/>
        <v>0</v>
      </c>
      <c r="BT193" s="43">
        <f t="shared" si="467"/>
        <v>0</v>
      </c>
      <c r="BU193" s="43">
        <f t="shared" si="467"/>
        <v>0</v>
      </c>
      <c r="BV193" s="43">
        <f t="shared" si="467"/>
        <v>0</v>
      </c>
      <c r="BW193" s="43">
        <f t="shared" si="467"/>
        <v>0</v>
      </c>
      <c r="BX193" s="476"/>
      <c r="BY193" t="str">
        <f t="shared" si="360"/>
        <v>Parabolic Equations</v>
      </c>
      <c r="BZ193" s="43">
        <f t="shared" ref="BZ193:CV193" si="468">BZ41*BZ$2</f>
        <v>0</v>
      </c>
      <c r="CA193" s="43">
        <f t="shared" si="468"/>
        <v>0</v>
      </c>
      <c r="CB193" s="43">
        <f t="shared" si="468"/>
        <v>0</v>
      </c>
      <c r="CC193" s="43">
        <f t="shared" si="468"/>
        <v>0</v>
      </c>
      <c r="CD193" s="43">
        <f t="shared" si="468"/>
        <v>0</v>
      </c>
      <c r="CE193" s="43">
        <f t="shared" si="468"/>
        <v>0</v>
      </c>
      <c r="CF193" s="43">
        <f t="shared" si="468"/>
        <v>0</v>
      </c>
      <c r="CG193" s="43">
        <f t="shared" si="468"/>
        <v>0</v>
      </c>
      <c r="CH193" s="43">
        <f t="shared" si="468"/>
        <v>0</v>
      </c>
      <c r="CI193" s="43">
        <f t="shared" si="468"/>
        <v>0</v>
      </c>
      <c r="CJ193" s="43">
        <f t="shared" si="468"/>
        <v>0</v>
      </c>
      <c r="CK193" s="43">
        <f t="shared" si="468"/>
        <v>0</v>
      </c>
      <c r="CL193" s="43">
        <f t="shared" si="468"/>
        <v>0</v>
      </c>
      <c r="CM193" s="43">
        <f t="shared" si="468"/>
        <v>0</v>
      </c>
      <c r="CN193" s="43">
        <f t="shared" si="468"/>
        <v>0</v>
      </c>
      <c r="CO193" s="43">
        <f t="shared" si="468"/>
        <v>0</v>
      </c>
      <c r="CP193" s="43">
        <f t="shared" si="468"/>
        <v>0</v>
      </c>
      <c r="CQ193" s="43">
        <f t="shared" si="468"/>
        <v>0</v>
      </c>
      <c r="CR193" s="43">
        <f t="shared" si="468"/>
        <v>0</v>
      </c>
      <c r="CS193" s="43">
        <f t="shared" si="468"/>
        <v>0</v>
      </c>
      <c r="CT193" s="43">
        <f t="shared" si="468"/>
        <v>0</v>
      </c>
      <c r="CU193" s="43">
        <f t="shared" si="468"/>
        <v>0</v>
      </c>
      <c r="CV193" s="43">
        <f t="shared" si="468"/>
        <v>0</v>
      </c>
      <c r="CW193" s="476"/>
      <c r="CX193" t="str">
        <f t="shared" si="362"/>
        <v>Parabolic Equations</v>
      </c>
      <c r="CY193" s="43">
        <f t="shared" ref="CY193:DU193" si="469">CY41*CY$2</f>
        <v>0</v>
      </c>
      <c r="CZ193" s="43">
        <f t="shared" si="469"/>
        <v>0</v>
      </c>
      <c r="DA193" s="43">
        <f t="shared" si="469"/>
        <v>0</v>
      </c>
      <c r="DB193" s="43">
        <f t="shared" si="469"/>
        <v>0</v>
      </c>
      <c r="DC193" s="43">
        <f t="shared" si="469"/>
        <v>0</v>
      </c>
      <c r="DD193" s="43">
        <f t="shared" si="469"/>
        <v>0</v>
      </c>
      <c r="DE193" s="43">
        <f t="shared" si="469"/>
        <v>0</v>
      </c>
      <c r="DF193" s="43">
        <f t="shared" si="469"/>
        <v>0</v>
      </c>
      <c r="DG193" s="43">
        <f t="shared" si="469"/>
        <v>0</v>
      </c>
      <c r="DH193" s="43">
        <f t="shared" si="469"/>
        <v>0</v>
      </c>
      <c r="DI193" s="43">
        <f t="shared" si="469"/>
        <v>0</v>
      </c>
      <c r="DJ193" s="43">
        <f t="shared" si="469"/>
        <v>0</v>
      </c>
      <c r="DK193" s="43">
        <f t="shared" si="469"/>
        <v>0</v>
      </c>
      <c r="DL193" s="43">
        <f t="shared" si="469"/>
        <v>0</v>
      </c>
      <c r="DM193" s="43">
        <f t="shared" si="469"/>
        <v>0</v>
      </c>
      <c r="DN193" s="43">
        <f t="shared" si="469"/>
        <v>0</v>
      </c>
      <c r="DO193" s="43">
        <f t="shared" si="469"/>
        <v>0</v>
      </c>
      <c r="DP193" s="43">
        <f t="shared" si="469"/>
        <v>0</v>
      </c>
      <c r="DQ193" s="43">
        <f t="shared" si="469"/>
        <v>0</v>
      </c>
      <c r="DR193" s="43">
        <f t="shared" si="469"/>
        <v>0</v>
      </c>
      <c r="DS193" s="43">
        <f t="shared" si="469"/>
        <v>0</v>
      </c>
      <c r="DT193" s="43">
        <f t="shared" si="469"/>
        <v>0</v>
      </c>
      <c r="DU193" s="43">
        <f t="shared" si="469"/>
        <v>0</v>
      </c>
      <c r="DV193" s="476"/>
      <c r="FA193" s="30"/>
      <c r="FB193" s="454" t="s">
        <v>240</v>
      </c>
      <c r="FC193" s="455"/>
      <c r="FD193" s="456"/>
      <c r="FE193" s="478" t="s">
        <v>242</v>
      </c>
      <c r="FF193" s="479"/>
      <c r="FG193" s="30" t="s">
        <v>254</v>
      </c>
    </row>
    <row r="194" spans="2:163" x14ac:dyDescent="0.45">
      <c r="B194" t="str">
        <f t="shared" si="394"/>
        <v>Buzz Words</v>
      </c>
      <c r="C194" s="102">
        <f>READ!BD5</f>
        <v>0</v>
      </c>
      <c r="D194" s="102">
        <f>READ!BD58</f>
        <v>0</v>
      </c>
      <c r="E194" s="102">
        <f>READ!BD111</f>
        <v>0</v>
      </c>
      <c r="F194" s="102">
        <f>READ!BD164</f>
        <v>0</v>
      </c>
      <c r="G194" s="102">
        <f>READ!BD217</f>
        <v>0</v>
      </c>
      <c r="H194" s="102">
        <f>READ!BD270</f>
        <v>0</v>
      </c>
      <c r="I194" s="102">
        <f>READ!BD323</f>
        <v>0</v>
      </c>
      <c r="J194" s="102">
        <f>READ!BD376</f>
        <v>0</v>
      </c>
      <c r="K194" s="102">
        <f>READ!BD429</f>
        <v>0</v>
      </c>
      <c r="L194" s="102">
        <f>READ!BD482</f>
        <v>0</v>
      </c>
      <c r="M194" s="102">
        <f>READ!BD535</f>
        <v>0</v>
      </c>
      <c r="N194" s="102">
        <f>READ!BD588</f>
        <v>0</v>
      </c>
      <c r="O194" s="102">
        <f>READ!BD641</f>
        <v>0</v>
      </c>
      <c r="P194" s="102">
        <f>READ!BD694</f>
        <v>0</v>
      </c>
      <c r="Q194" s="102">
        <f>READ!BD747</f>
        <v>0</v>
      </c>
      <c r="R194" s="102">
        <f>READ!BD800</f>
        <v>0</v>
      </c>
      <c r="S194" s="102">
        <f>READ!BD853</f>
        <v>0</v>
      </c>
      <c r="T194" s="102">
        <f>READ!BD906</f>
        <v>0</v>
      </c>
      <c r="U194" s="102">
        <f>READ!BD959</f>
        <v>0</v>
      </c>
      <c r="V194" s="102">
        <f>READ!BD1012</f>
        <v>0</v>
      </c>
      <c r="W194" s="102">
        <f>READ!BD1065</f>
        <v>0</v>
      </c>
      <c r="X194" s="102">
        <f>READ!BD1118</f>
        <v>0</v>
      </c>
      <c r="Y194" s="102">
        <f>READ!BD1171</f>
        <v>0</v>
      </c>
      <c r="AA194" t="str">
        <f t="shared" si="410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70">BA42*BA$2</f>
        <v>0</v>
      </c>
      <c r="BB194" s="43">
        <f t="shared" si="470"/>
        <v>0</v>
      </c>
      <c r="BC194" s="43">
        <f t="shared" si="470"/>
        <v>0</v>
      </c>
      <c r="BD194" s="43">
        <f t="shared" si="470"/>
        <v>0</v>
      </c>
      <c r="BE194" s="43">
        <f t="shared" si="470"/>
        <v>0</v>
      </c>
      <c r="BF194" s="43">
        <f t="shared" si="470"/>
        <v>0</v>
      </c>
      <c r="BG194" s="43">
        <f t="shared" si="470"/>
        <v>0</v>
      </c>
      <c r="BH194" s="43">
        <f t="shared" si="470"/>
        <v>0</v>
      </c>
      <c r="BI194" s="43">
        <f t="shared" si="470"/>
        <v>0</v>
      </c>
      <c r="BJ194" s="43">
        <f t="shared" si="470"/>
        <v>0</v>
      </c>
      <c r="BK194" s="43">
        <f t="shared" si="470"/>
        <v>0</v>
      </c>
      <c r="BL194" s="43">
        <f t="shared" si="470"/>
        <v>0</v>
      </c>
      <c r="BM194" s="43">
        <f t="shared" si="470"/>
        <v>0</v>
      </c>
      <c r="BN194" s="43">
        <f t="shared" si="470"/>
        <v>0</v>
      </c>
      <c r="BO194" s="43">
        <f t="shared" si="470"/>
        <v>0</v>
      </c>
      <c r="BP194" s="43">
        <f t="shared" si="470"/>
        <v>0</v>
      </c>
      <c r="BQ194" s="43">
        <f t="shared" si="470"/>
        <v>0</v>
      </c>
      <c r="BR194" s="43">
        <f t="shared" si="470"/>
        <v>0</v>
      </c>
      <c r="BS194" s="43">
        <f t="shared" si="470"/>
        <v>0</v>
      </c>
      <c r="BT194" s="43">
        <f t="shared" si="470"/>
        <v>0</v>
      </c>
      <c r="BU194" s="43">
        <f t="shared" si="470"/>
        <v>0</v>
      </c>
      <c r="BV194" s="43">
        <f t="shared" si="470"/>
        <v>0</v>
      </c>
      <c r="BW194" s="43">
        <f t="shared" si="470"/>
        <v>0</v>
      </c>
      <c r="BX194" s="476"/>
      <c r="BY194" t="str">
        <f t="shared" si="360"/>
        <v>Simultaneous Equations</v>
      </c>
      <c r="BZ194" s="43">
        <f t="shared" ref="BZ194:CV194" si="471">BZ42*BZ$2</f>
        <v>0</v>
      </c>
      <c r="CA194" s="43">
        <f t="shared" si="471"/>
        <v>0</v>
      </c>
      <c r="CB194" s="43">
        <f t="shared" si="471"/>
        <v>0</v>
      </c>
      <c r="CC194" s="43">
        <f t="shared" si="471"/>
        <v>0</v>
      </c>
      <c r="CD194" s="43">
        <f t="shared" si="471"/>
        <v>0</v>
      </c>
      <c r="CE194" s="43">
        <f t="shared" si="471"/>
        <v>0</v>
      </c>
      <c r="CF194" s="43">
        <f t="shared" si="471"/>
        <v>0</v>
      </c>
      <c r="CG194" s="43">
        <f t="shared" si="471"/>
        <v>0</v>
      </c>
      <c r="CH194" s="43">
        <f t="shared" si="471"/>
        <v>0</v>
      </c>
      <c r="CI194" s="43">
        <f t="shared" si="471"/>
        <v>0</v>
      </c>
      <c r="CJ194" s="43">
        <f t="shared" si="471"/>
        <v>0</v>
      </c>
      <c r="CK194" s="43">
        <f t="shared" si="471"/>
        <v>0</v>
      </c>
      <c r="CL194" s="43">
        <f t="shared" si="471"/>
        <v>0</v>
      </c>
      <c r="CM194" s="43">
        <f t="shared" si="471"/>
        <v>0</v>
      </c>
      <c r="CN194" s="43">
        <f t="shared" si="471"/>
        <v>0</v>
      </c>
      <c r="CO194" s="43">
        <f t="shared" si="471"/>
        <v>0</v>
      </c>
      <c r="CP194" s="43">
        <f t="shared" si="471"/>
        <v>0</v>
      </c>
      <c r="CQ194" s="43">
        <f t="shared" si="471"/>
        <v>0</v>
      </c>
      <c r="CR194" s="43">
        <f t="shared" si="471"/>
        <v>0</v>
      </c>
      <c r="CS194" s="43">
        <f t="shared" si="471"/>
        <v>0</v>
      </c>
      <c r="CT194" s="43">
        <f t="shared" si="471"/>
        <v>0</v>
      </c>
      <c r="CU194" s="43">
        <f t="shared" si="471"/>
        <v>0</v>
      </c>
      <c r="CV194" s="43">
        <f t="shared" si="471"/>
        <v>0</v>
      </c>
      <c r="CW194" s="476"/>
      <c r="CX194" t="str">
        <f t="shared" si="362"/>
        <v>Simultaneous Equations</v>
      </c>
      <c r="CY194" s="43">
        <f t="shared" ref="CY194:DU194" si="472">CY42*CY$2</f>
        <v>0</v>
      </c>
      <c r="CZ194" s="43">
        <f t="shared" si="472"/>
        <v>0</v>
      </c>
      <c r="DA194" s="43">
        <f t="shared" si="472"/>
        <v>0</v>
      </c>
      <c r="DB194" s="43">
        <f t="shared" si="472"/>
        <v>0</v>
      </c>
      <c r="DC194" s="43">
        <f t="shared" si="472"/>
        <v>0</v>
      </c>
      <c r="DD194" s="43">
        <f t="shared" si="472"/>
        <v>0</v>
      </c>
      <c r="DE194" s="43">
        <f t="shared" si="472"/>
        <v>0</v>
      </c>
      <c r="DF194" s="43">
        <f t="shared" si="472"/>
        <v>0</v>
      </c>
      <c r="DG194" s="43">
        <f t="shared" si="472"/>
        <v>0</v>
      </c>
      <c r="DH194" s="43">
        <f t="shared" si="472"/>
        <v>0</v>
      </c>
      <c r="DI194" s="43">
        <f t="shared" si="472"/>
        <v>0</v>
      </c>
      <c r="DJ194" s="43">
        <f t="shared" si="472"/>
        <v>0</v>
      </c>
      <c r="DK194" s="43">
        <f t="shared" si="472"/>
        <v>0</v>
      </c>
      <c r="DL194" s="43">
        <f t="shared" si="472"/>
        <v>0</v>
      </c>
      <c r="DM194" s="43">
        <f t="shared" si="472"/>
        <v>0</v>
      </c>
      <c r="DN194" s="43">
        <f t="shared" si="472"/>
        <v>0</v>
      </c>
      <c r="DO194" s="43">
        <f t="shared" si="472"/>
        <v>0</v>
      </c>
      <c r="DP194" s="43">
        <f t="shared" si="472"/>
        <v>0</v>
      </c>
      <c r="DQ194" s="43">
        <f t="shared" si="472"/>
        <v>0</v>
      </c>
      <c r="DR194" s="43">
        <f t="shared" si="472"/>
        <v>0</v>
      </c>
      <c r="DS194" s="43">
        <f t="shared" si="472"/>
        <v>0</v>
      </c>
      <c r="DT194" s="43">
        <f t="shared" si="472"/>
        <v>0</v>
      </c>
      <c r="DU194" s="43">
        <f t="shared" si="472"/>
        <v>0</v>
      </c>
      <c r="DV194" s="476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2">
        <f>READ!BE5</f>
        <v>0</v>
      </c>
      <c r="D195" s="102">
        <f>READ!BE58</f>
        <v>0</v>
      </c>
      <c r="E195" s="102">
        <f>READ!BE111</f>
        <v>0</v>
      </c>
      <c r="F195" s="102">
        <f>READ!BE164</f>
        <v>0</v>
      </c>
      <c r="G195" s="102">
        <f>READ!BE217</f>
        <v>0</v>
      </c>
      <c r="H195" s="102">
        <f>READ!BE270</f>
        <v>0</v>
      </c>
      <c r="I195" s="102">
        <f>READ!BE323</f>
        <v>0</v>
      </c>
      <c r="J195" s="102">
        <f>READ!BE376</f>
        <v>0</v>
      </c>
      <c r="K195" s="102">
        <f>READ!BE429</f>
        <v>0</v>
      </c>
      <c r="L195" s="102">
        <f>READ!BE482</f>
        <v>0</v>
      </c>
      <c r="M195" s="102">
        <f>READ!BE535</f>
        <v>0</v>
      </c>
      <c r="N195" s="102">
        <f>READ!BE588</f>
        <v>0</v>
      </c>
      <c r="O195" s="102">
        <f>READ!BE641</f>
        <v>0</v>
      </c>
      <c r="P195" s="102">
        <f>READ!BE694</f>
        <v>0</v>
      </c>
      <c r="Q195" s="102">
        <f>READ!BE747</f>
        <v>0</v>
      </c>
      <c r="R195" s="102">
        <f>READ!BE800</f>
        <v>0</v>
      </c>
      <c r="S195" s="102">
        <f>READ!BE853</f>
        <v>0</v>
      </c>
      <c r="T195" s="102">
        <f>READ!BE906</f>
        <v>0</v>
      </c>
      <c r="U195" s="102">
        <f>READ!BE959</f>
        <v>0</v>
      </c>
      <c r="V195" s="102">
        <f>READ!BE1012</f>
        <v>0</v>
      </c>
      <c r="W195" s="102">
        <f>READ!BE1065</f>
        <v>0</v>
      </c>
      <c r="X195" s="102">
        <f>READ!BE1118</f>
        <v>0</v>
      </c>
      <c r="Y195" s="102">
        <f>READ!BE1171</f>
        <v>0</v>
      </c>
      <c r="AA195" t="str">
        <f t="shared" si="410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73">BA43*BA$2</f>
        <v>0</v>
      </c>
      <c r="BB195" s="43">
        <f t="shared" si="473"/>
        <v>0</v>
      </c>
      <c r="BC195" s="43">
        <f t="shared" si="473"/>
        <v>0</v>
      </c>
      <c r="BD195" s="43">
        <f t="shared" si="473"/>
        <v>0</v>
      </c>
      <c r="BE195" s="43">
        <f t="shared" si="473"/>
        <v>0</v>
      </c>
      <c r="BF195" s="43">
        <f t="shared" si="473"/>
        <v>0</v>
      </c>
      <c r="BG195" s="43">
        <f t="shared" si="473"/>
        <v>0</v>
      </c>
      <c r="BH195" s="43">
        <f t="shared" si="473"/>
        <v>0</v>
      </c>
      <c r="BI195" s="43">
        <f t="shared" si="473"/>
        <v>0</v>
      </c>
      <c r="BJ195" s="43">
        <f t="shared" si="473"/>
        <v>0</v>
      </c>
      <c r="BK195" s="43">
        <f t="shared" si="473"/>
        <v>0</v>
      </c>
      <c r="BL195" s="43">
        <f t="shared" si="473"/>
        <v>0</v>
      </c>
      <c r="BM195" s="43">
        <f t="shared" si="473"/>
        <v>0</v>
      </c>
      <c r="BN195" s="43">
        <f t="shared" si="473"/>
        <v>0</v>
      </c>
      <c r="BO195" s="43">
        <f t="shared" si="473"/>
        <v>0</v>
      </c>
      <c r="BP195" s="43">
        <f t="shared" si="473"/>
        <v>0</v>
      </c>
      <c r="BQ195" s="43">
        <f t="shared" si="473"/>
        <v>0</v>
      </c>
      <c r="BR195" s="43">
        <f t="shared" si="473"/>
        <v>0</v>
      </c>
      <c r="BS195" s="43">
        <f t="shared" si="473"/>
        <v>0</v>
      </c>
      <c r="BT195" s="43">
        <f t="shared" si="473"/>
        <v>0</v>
      </c>
      <c r="BU195" s="43">
        <f t="shared" si="473"/>
        <v>0</v>
      </c>
      <c r="BV195" s="43">
        <f t="shared" si="473"/>
        <v>0</v>
      </c>
      <c r="BW195" s="43">
        <f t="shared" si="473"/>
        <v>0</v>
      </c>
      <c r="BX195" s="476"/>
      <c r="BY195" t="str">
        <f t="shared" si="360"/>
        <v>Exponential Relations</v>
      </c>
      <c r="BZ195" s="43">
        <f t="shared" ref="BZ195:CV195" si="474">BZ43*BZ$2</f>
        <v>0</v>
      </c>
      <c r="CA195" s="43">
        <f t="shared" si="474"/>
        <v>0</v>
      </c>
      <c r="CB195" s="43">
        <f t="shared" si="474"/>
        <v>0</v>
      </c>
      <c r="CC195" s="43">
        <f t="shared" si="474"/>
        <v>0</v>
      </c>
      <c r="CD195" s="43">
        <f t="shared" si="474"/>
        <v>0</v>
      </c>
      <c r="CE195" s="43">
        <f t="shared" si="474"/>
        <v>0</v>
      </c>
      <c r="CF195" s="43">
        <f t="shared" si="474"/>
        <v>0</v>
      </c>
      <c r="CG195" s="43">
        <f t="shared" si="474"/>
        <v>0</v>
      </c>
      <c r="CH195" s="43">
        <f t="shared" si="474"/>
        <v>0</v>
      </c>
      <c r="CI195" s="43">
        <f t="shared" si="474"/>
        <v>0</v>
      </c>
      <c r="CJ195" s="43">
        <f t="shared" si="474"/>
        <v>0</v>
      </c>
      <c r="CK195" s="43">
        <f t="shared" si="474"/>
        <v>0</v>
      </c>
      <c r="CL195" s="43">
        <f t="shared" si="474"/>
        <v>0</v>
      </c>
      <c r="CM195" s="43">
        <f t="shared" si="474"/>
        <v>0</v>
      </c>
      <c r="CN195" s="43">
        <f t="shared" si="474"/>
        <v>0</v>
      </c>
      <c r="CO195" s="43">
        <f t="shared" si="474"/>
        <v>0</v>
      </c>
      <c r="CP195" s="43">
        <f t="shared" si="474"/>
        <v>0</v>
      </c>
      <c r="CQ195" s="43">
        <f t="shared" si="474"/>
        <v>0</v>
      </c>
      <c r="CR195" s="43">
        <f t="shared" si="474"/>
        <v>0</v>
      </c>
      <c r="CS195" s="43">
        <f t="shared" si="474"/>
        <v>0</v>
      </c>
      <c r="CT195" s="43">
        <f t="shared" si="474"/>
        <v>0</v>
      </c>
      <c r="CU195" s="43">
        <f t="shared" si="474"/>
        <v>0</v>
      </c>
      <c r="CV195" s="43">
        <f t="shared" si="474"/>
        <v>0</v>
      </c>
      <c r="CW195" s="476"/>
      <c r="CX195" t="str">
        <f t="shared" si="362"/>
        <v>Exponential Relations</v>
      </c>
      <c r="CY195" s="43">
        <f t="shared" ref="CY195:DU195" si="475">CY43*CY$2</f>
        <v>0</v>
      </c>
      <c r="CZ195" s="43">
        <f t="shared" si="475"/>
        <v>0</v>
      </c>
      <c r="DA195" s="43">
        <f t="shared" si="475"/>
        <v>0</v>
      </c>
      <c r="DB195" s="43">
        <f t="shared" si="475"/>
        <v>0</v>
      </c>
      <c r="DC195" s="43">
        <f t="shared" si="475"/>
        <v>0</v>
      </c>
      <c r="DD195" s="43">
        <f t="shared" si="475"/>
        <v>0</v>
      </c>
      <c r="DE195" s="43">
        <f t="shared" si="475"/>
        <v>0</v>
      </c>
      <c r="DF195" s="43">
        <f t="shared" si="475"/>
        <v>0</v>
      </c>
      <c r="DG195" s="43">
        <f t="shared" si="475"/>
        <v>0</v>
      </c>
      <c r="DH195" s="43">
        <f t="shared" si="475"/>
        <v>0</v>
      </c>
      <c r="DI195" s="43">
        <f t="shared" si="475"/>
        <v>0</v>
      </c>
      <c r="DJ195" s="43">
        <f t="shared" si="475"/>
        <v>0</v>
      </c>
      <c r="DK195" s="43">
        <f t="shared" si="475"/>
        <v>0</v>
      </c>
      <c r="DL195" s="43">
        <f t="shared" si="475"/>
        <v>0</v>
      </c>
      <c r="DM195" s="43">
        <f t="shared" si="475"/>
        <v>0</v>
      </c>
      <c r="DN195" s="43">
        <f t="shared" si="475"/>
        <v>0</v>
      </c>
      <c r="DO195" s="43">
        <f t="shared" si="475"/>
        <v>0</v>
      </c>
      <c r="DP195" s="43">
        <f t="shared" si="475"/>
        <v>0</v>
      </c>
      <c r="DQ195" s="43">
        <f t="shared" si="475"/>
        <v>0</v>
      </c>
      <c r="DR195" s="43">
        <f t="shared" si="475"/>
        <v>0</v>
      </c>
      <c r="DS195" s="43">
        <f t="shared" si="475"/>
        <v>0</v>
      </c>
      <c r="DT195" s="43">
        <f t="shared" si="475"/>
        <v>0</v>
      </c>
      <c r="DU195" s="43">
        <f t="shared" si="475"/>
        <v>0</v>
      </c>
      <c r="DV195" s="476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2">
        <f>READ!BF5</f>
        <v>0</v>
      </c>
      <c r="D196" s="102">
        <f>READ!BF58</f>
        <v>0</v>
      </c>
      <c r="E196" s="102">
        <f>READ!BF111</f>
        <v>0</v>
      </c>
      <c r="F196" s="102">
        <f>READ!BF164</f>
        <v>0</v>
      </c>
      <c r="G196" s="102">
        <f>READ!BF217</f>
        <v>0</v>
      </c>
      <c r="H196" s="102">
        <f>READ!BF270</f>
        <v>0</v>
      </c>
      <c r="I196" s="102">
        <f>READ!BF323</f>
        <v>0</v>
      </c>
      <c r="J196" s="102">
        <f>READ!BF376</f>
        <v>0</v>
      </c>
      <c r="K196" s="102">
        <f>READ!BF429</f>
        <v>0</v>
      </c>
      <c r="L196" s="102">
        <f>READ!BF482</f>
        <v>0</v>
      </c>
      <c r="M196" s="102">
        <f>READ!BF535</f>
        <v>0</v>
      </c>
      <c r="N196" s="102">
        <f>READ!BF588</f>
        <v>0</v>
      </c>
      <c r="O196" s="102">
        <f>READ!BF641</f>
        <v>0</v>
      </c>
      <c r="P196" s="102">
        <f>READ!BF694</f>
        <v>0</v>
      </c>
      <c r="Q196" s="102">
        <f>READ!BF747</f>
        <v>0</v>
      </c>
      <c r="R196" s="102">
        <f>READ!BF800</f>
        <v>0</v>
      </c>
      <c r="S196" s="102">
        <f>READ!BF853</f>
        <v>0</v>
      </c>
      <c r="T196" s="102">
        <f>READ!BF906</f>
        <v>0</v>
      </c>
      <c r="U196" s="102">
        <f>READ!BF959</f>
        <v>0</v>
      </c>
      <c r="V196" s="102">
        <f>READ!BF1012</f>
        <v>0</v>
      </c>
      <c r="W196" s="102">
        <f>READ!BF1065</f>
        <v>0</v>
      </c>
      <c r="X196" s="102">
        <f>READ!BF1118</f>
        <v>0</v>
      </c>
      <c r="Y196" s="102">
        <f>READ!BF1171</f>
        <v>0</v>
      </c>
      <c r="AA196" t="str">
        <f t="shared" si="410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76">BA44*BA$2</f>
        <v>0</v>
      </c>
      <c r="BB196" s="43">
        <f t="shared" si="476"/>
        <v>0</v>
      </c>
      <c r="BC196" s="43">
        <f t="shared" si="476"/>
        <v>0</v>
      </c>
      <c r="BD196" s="43">
        <f t="shared" si="476"/>
        <v>0</v>
      </c>
      <c r="BE196" s="43">
        <f t="shared" si="476"/>
        <v>0</v>
      </c>
      <c r="BF196" s="43">
        <f t="shared" si="476"/>
        <v>0</v>
      </c>
      <c r="BG196" s="43">
        <f t="shared" si="476"/>
        <v>0</v>
      </c>
      <c r="BH196" s="43">
        <f t="shared" si="476"/>
        <v>0</v>
      </c>
      <c r="BI196" s="43">
        <f t="shared" si="476"/>
        <v>0</v>
      </c>
      <c r="BJ196" s="43">
        <f t="shared" si="476"/>
        <v>0</v>
      </c>
      <c r="BK196" s="43">
        <f t="shared" si="476"/>
        <v>0</v>
      </c>
      <c r="BL196" s="43">
        <f t="shared" si="476"/>
        <v>0</v>
      </c>
      <c r="BM196" s="43">
        <f t="shared" si="476"/>
        <v>0</v>
      </c>
      <c r="BN196" s="43">
        <f t="shared" si="476"/>
        <v>0</v>
      </c>
      <c r="BO196" s="43">
        <f t="shared" si="476"/>
        <v>0</v>
      </c>
      <c r="BP196" s="43">
        <f t="shared" si="476"/>
        <v>0</v>
      </c>
      <c r="BQ196" s="43">
        <f t="shared" si="476"/>
        <v>0</v>
      </c>
      <c r="BR196" s="43">
        <f t="shared" si="476"/>
        <v>0</v>
      </c>
      <c r="BS196" s="43">
        <f t="shared" si="476"/>
        <v>0</v>
      </c>
      <c r="BT196" s="43">
        <f t="shared" si="476"/>
        <v>0</v>
      </c>
      <c r="BU196" s="43">
        <f t="shared" si="476"/>
        <v>0</v>
      </c>
      <c r="BV196" s="43">
        <f t="shared" si="476"/>
        <v>0</v>
      </c>
      <c r="BW196" s="43">
        <f t="shared" si="476"/>
        <v>0</v>
      </c>
      <c r="BX196" s="476"/>
      <c r="BY196" t="str">
        <f t="shared" si="360"/>
        <v>Function Interpretation</v>
      </c>
      <c r="BZ196" s="43">
        <f t="shared" ref="BZ196:CV196" si="477">BZ44*BZ$2</f>
        <v>0</v>
      </c>
      <c r="CA196" s="43">
        <f t="shared" si="477"/>
        <v>0</v>
      </c>
      <c r="CB196" s="43">
        <f t="shared" si="477"/>
        <v>0</v>
      </c>
      <c r="CC196" s="43">
        <f t="shared" si="477"/>
        <v>0</v>
      </c>
      <c r="CD196" s="43">
        <f t="shared" si="477"/>
        <v>0</v>
      </c>
      <c r="CE196" s="43">
        <f t="shared" si="477"/>
        <v>0</v>
      </c>
      <c r="CF196" s="43">
        <f t="shared" si="477"/>
        <v>0</v>
      </c>
      <c r="CG196" s="43">
        <f t="shared" si="477"/>
        <v>0</v>
      </c>
      <c r="CH196" s="43">
        <f t="shared" si="477"/>
        <v>0</v>
      </c>
      <c r="CI196" s="43">
        <f t="shared" si="477"/>
        <v>0</v>
      </c>
      <c r="CJ196" s="43">
        <f t="shared" si="477"/>
        <v>0</v>
      </c>
      <c r="CK196" s="43">
        <f t="shared" si="477"/>
        <v>0</v>
      </c>
      <c r="CL196" s="43">
        <f t="shared" si="477"/>
        <v>0</v>
      </c>
      <c r="CM196" s="43">
        <f t="shared" si="477"/>
        <v>0</v>
      </c>
      <c r="CN196" s="43">
        <f t="shared" si="477"/>
        <v>0</v>
      </c>
      <c r="CO196" s="43">
        <f t="shared" si="477"/>
        <v>0</v>
      </c>
      <c r="CP196" s="43">
        <f t="shared" si="477"/>
        <v>0</v>
      </c>
      <c r="CQ196" s="43">
        <f t="shared" si="477"/>
        <v>0</v>
      </c>
      <c r="CR196" s="43">
        <f t="shared" si="477"/>
        <v>0</v>
      </c>
      <c r="CS196" s="43">
        <f t="shared" si="477"/>
        <v>0</v>
      </c>
      <c r="CT196" s="43">
        <f t="shared" si="477"/>
        <v>0</v>
      </c>
      <c r="CU196" s="43">
        <f t="shared" si="477"/>
        <v>0</v>
      </c>
      <c r="CV196" s="43">
        <f t="shared" si="477"/>
        <v>0</v>
      </c>
      <c r="CW196" s="476"/>
      <c r="CX196" t="str">
        <f t="shared" si="362"/>
        <v>Function Interpretation</v>
      </c>
      <c r="CY196" s="43">
        <f t="shared" ref="CY196:DU196" si="478">CY44*CY$2</f>
        <v>0</v>
      </c>
      <c r="CZ196" s="43">
        <f t="shared" si="478"/>
        <v>0</v>
      </c>
      <c r="DA196" s="43">
        <f t="shared" si="478"/>
        <v>0</v>
      </c>
      <c r="DB196" s="43">
        <f t="shared" si="478"/>
        <v>0</v>
      </c>
      <c r="DC196" s="43">
        <f t="shared" si="478"/>
        <v>0</v>
      </c>
      <c r="DD196" s="43">
        <f t="shared" si="478"/>
        <v>0</v>
      </c>
      <c r="DE196" s="43">
        <f t="shared" si="478"/>
        <v>0</v>
      </c>
      <c r="DF196" s="43">
        <f t="shared" si="478"/>
        <v>0</v>
      </c>
      <c r="DG196" s="43">
        <f t="shared" si="478"/>
        <v>0</v>
      </c>
      <c r="DH196" s="43">
        <f t="shared" si="478"/>
        <v>0</v>
      </c>
      <c r="DI196" s="43">
        <f t="shared" si="478"/>
        <v>0</v>
      </c>
      <c r="DJ196" s="43">
        <f t="shared" si="478"/>
        <v>0</v>
      </c>
      <c r="DK196" s="43">
        <f t="shared" si="478"/>
        <v>0</v>
      </c>
      <c r="DL196" s="43">
        <f t="shared" si="478"/>
        <v>0</v>
      </c>
      <c r="DM196" s="43">
        <f t="shared" si="478"/>
        <v>0</v>
      </c>
      <c r="DN196" s="43">
        <f t="shared" si="478"/>
        <v>0</v>
      </c>
      <c r="DO196" s="43">
        <f t="shared" si="478"/>
        <v>0</v>
      </c>
      <c r="DP196" s="43">
        <f t="shared" si="478"/>
        <v>0</v>
      </c>
      <c r="DQ196" s="43">
        <f t="shared" si="478"/>
        <v>0</v>
      </c>
      <c r="DR196" s="43">
        <f t="shared" si="478"/>
        <v>0</v>
      </c>
      <c r="DS196" s="43">
        <f t="shared" si="478"/>
        <v>0</v>
      </c>
      <c r="DT196" s="43">
        <f t="shared" si="478"/>
        <v>0</v>
      </c>
      <c r="DU196" s="43">
        <f t="shared" si="478"/>
        <v>0</v>
      </c>
      <c r="DV196" s="476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2">
        <f>READ!BG5</f>
        <v>0</v>
      </c>
      <c r="D197" s="102">
        <f>READ!BG58</f>
        <v>0</v>
      </c>
      <c r="E197" s="102">
        <f>READ!BG111</f>
        <v>0</v>
      </c>
      <c r="F197" s="102">
        <f>READ!BG164</f>
        <v>0</v>
      </c>
      <c r="G197" s="102">
        <f>READ!BG217</f>
        <v>0</v>
      </c>
      <c r="H197" s="102">
        <f>READ!BG270</f>
        <v>0</v>
      </c>
      <c r="I197" s="102">
        <f>READ!BG323</f>
        <v>0</v>
      </c>
      <c r="J197" s="102">
        <f>READ!BG376</f>
        <v>0</v>
      </c>
      <c r="K197" s="102">
        <f>READ!BG429</f>
        <v>0</v>
      </c>
      <c r="L197" s="102">
        <f>READ!BG482</f>
        <v>0</v>
      </c>
      <c r="M197" s="102">
        <f>READ!BG535</f>
        <v>0</v>
      </c>
      <c r="N197" s="102">
        <f>READ!BG588</f>
        <v>0</v>
      </c>
      <c r="O197" s="102">
        <f>READ!BG641</f>
        <v>0</v>
      </c>
      <c r="P197" s="102">
        <f>READ!BG694</f>
        <v>0</v>
      </c>
      <c r="Q197" s="102">
        <f>READ!BG747</f>
        <v>0</v>
      </c>
      <c r="R197" s="102">
        <f>READ!BG800</f>
        <v>0</v>
      </c>
      <c r="S197" s="102">
        <f>READ!BG853</f>
        <v>0</v>
      </c>
      <c r="T197" s="102">
        <f>READ!BG906</f>
        <v>0</v>
      </c>
      <c r="U197" s="102">
        <f>READ!BG959</f>
        <v>0</v>
      </c>
      <c r="V197" s="102">
        <f>READ!BG1012</f>
        <v>0</v>
      </c>
      <c r="W197" s="102">
        <f>READ!BG1065</f>
        <v>0</v>
      </c>
      <c r="X197" s="102">
        <f>READ!BG1118</f>
        <v>0</v>
      </c>
      <c r="Y197" s="102">
        <f>READ!BG1171</f>
        <v>0</v>
      </c>
      <c r="AA197" t="str">
        <f t="shared" si="410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79">BA45*BA$2</f>
        <v>0</v>
      </c>
      <c r="BB197" s="43">
        <f t="shared" si="479"/>
        <v>0</v>
      </c>
      <c r="BC197" s="43">
        <f t="shared" si="479"/>
        <v>0</v>
      </c>
      <c r="BD197" s="43">
        <f t="shared" si="479"/>
        <v>0</v>
      </c>
      <c r="BE197" s="43">
        <f t="shared" si="479"/>
        <v>0</v>
      </c>
      <c r="BF197" s="43">
        <f t="shared" si="479"/>
        <v>0</v>
      </c>
      <c r="BG197" s="43">
        <f t="shared" si="479"/>
        <v>0</v>
      </c>
      <c r="BH197" s="43">
        <f t="shared" si="479"/>
        <v>0</v>
      </c>
      <c r="BI197" s="43">
        <f t="shared" si="479"/>
        <v>0</v>
      </c>
      <c r="BJ197" s="43">
        <f t="shared" si="479"/>
        <v>0</v>
      </c>
      <c r="BK197" s="43">
        <f t="shared" si="479"/>
        <v>0</v>
      </c>
      <c r="BL197" s="43">
        <f t="shared" si="479"/>
        <v>0</v>
      </c>
      <c r="BM197" s="43">
        <f t="shared" si="479"/>
        <v>0</v>
      </c>
      <c r="BN197" s="43">
        <f t="shared" si="479"/>
        <v>0</v>
      </c>
      <c r="BO197" s="43">
        <f t="shared" si="479"/>
        <v>0</v>
      </c>
      <c r="BP197" s="43">
        <f t="shared" si="479"/>
        <v>0</v>
      </c>
      <c r="BQ197" s="43">
        <f t="shared" si="479"/>
        <v>0</v>
      </c>
      <c r="BR197" s="43">
        <f t="shared" si="479"/>
        <v>0</v>
      </c>
      <c r="BS197" s="43">
        <f t="shared" si="479"/>
        <v>0</v>
      </c>
      <c r="BT197" s="43">
        <f t="shared" si="479"/>
        <v>0</v>
      </c>
      <c r="BU197" s="43">
        <f t="shared" si="479"/>
        <v>0</v>
      </c>
      <c r="BV197" s="43">
        <f t="shared" si="479"/>
        <v>0</v>
      </c>
      <c r="BW197" s="43">
        <f t="shared" si="479"/>
        <v>0</v>
      </c>
      <c r="BX197" s="476"/>
      <c r="BY197" t="str">
        <f t="shared" si="360"/>
        <v>GEOMETRY</v>
      </c>
      <c r="BZ197" s="43">
        <f t="shared" ref="BZ197:CV197" si="480">BZ45*BZ$2</f>
        <v>0</v>
      </c>
      <c r="CA197" s="43">
        <f t="shared" si="480"/>
        <v>0</v>
      </c>
      <c r="CB197" s="43">
        <f t="shared" si="480"/>
        <v>0</v>
      </c>
      <c r="CC197" s="43">
        <f t="shared" si="480"/>
        <v>0</v>
      </c>
      <c r="CD197" s="43">
        <f t="shared" si="480"/>
        <v>0</v>
      </c>
      <c r="CE197" s="43">
        <f t="shared" si="480"/>
        <v>0</v>
      </c>
      <c r="CF197" s="43">
        <f t="shared" si="480"/>
        <v>0</v>
      </c>
      <c r="CG197" s="43">
        <f t="shared" si="480"/>
        <v>0</v>
      </c>
      <c r="CH197" s="43">
        <f t="shared" si="480"/>
        <v>0</v>
      </c>
      <c r="CI197" s="43">
        <f t="shared" si="480"/>
        <v>0</v>
      </c>
      <c r="CJ197" s="43">
        <f t="shared" si="480"/>
        <v>0</v>
      </c>
      <c r="CK197" s="43">
        <f t="shared" si="480"/>
        <v>0</v>
      </c>
      <c r="CL197" s="43">
        <f t="shared" si="480"/>
        <v>0</v>
      </c>
      <c r="CM197" s="43">
        <f t="shared" si="480"/>
        <v>0</v>
      </c>
      <c r="CN197" s="43">
        <f t="shared" si="480"/>
        <v>0</v>
      </c>
      <c r="CO197" s="43">
        <f t="shared" si="480"/>
        <v>0</v>
      </c>
      <c r="CP197" s="43">
        <f t="shared" si="480"/>
        <v>0</v>
      </c>
      <c r="CQ197" s="43">
        <f t="shared" si="480"/>
        <v>0</v>
      </c>
      <c r="CR197" s="43">
        <f t="shared" si="480"/>
        <v>0</v>
      </c>
      <c r="CS197" s="43">
        <f t="shared" si="480"/>
        <v>0</v>
      </c>
      <c r="CT197" s="43">
        <f t="shared" si="480"/>
        <v>0</v>
      </c>
      <c r="CU197" s="43">
        <f t="shared" si="480"/>
        <v>0</v>
      </c>
      <c r="CV197" s="43">
        <f t="shared" si="480"/>
        <v>0</v>
      </c>
      <c r="CW197" s="476"/>
      <c r="CX197" t="str">
        <f t="shared" si="362"/>
        <v>GEOMETRY</v>
      </c>
      <c r="CY197" s="43">
        <f t="shared" ref="CY197:DU197" si="481">CY45*CY$2</f>
        <v>0</v>
      </c>
      <c r="CZ197" s="43">
        <f t="shared" si="481"/>
        <v>0</v>
      </c>
      <c r="DA197" s="43">
        <f t="shared" si="481"/>
        <v>0</v>
      </c>
      <c r="DB197" s="43">
        <f t="shared" si="481"/>
        <v>0</v>
      </c>
      <c r="DC197" s="43">
        <f t="shared" si="481"/>
        <v>0</v>
      </c>
      <c r="DD197" s="43">
        <f t="shared" si="481"/>
        <v>0</v>
      </c>
      <c r="DE197" s="43">
        <f t="shared" si="481"/>
        <v>0</v>
      </c>
      <c r="DF197" s="43">
        <f t="shared" si="481"/>
        <v>0</v>
      </c>
      <c r="DG197" s="43">
        <f t="shared" si="481"/>
        <v>0</v>
      </c>
      <c r="DH197" s="43">
        <f t="shared" si="481"/>
        <v>0</v>
      </c>
      <c r="DI197" s="43">
        <f t="shared" si="481"/>
        <v>0</v>
      </c>
      <c r="DJ197" s="43">
        <f t="shared" si="481"/>
        <v>0</v>
      </c>
      <c r="DK197" s="43">
        <f t="shared" si="481"/>
        <v>0</v>
      </c>
      <c r="DL197" s="43">
        <f t="shared" si="481"/>
        <v>0</v>
      </c>
      <c r="DM197" s="43">
        <f t="shared" si="481"/>
        <v>0</v>
      </c>
      <c r="DN197" s="43">
        <f t="shared" si="481"/>
        <v>0</v>
      </c>
      <c r="DO197" s="43">
        <f t="shared" si="481"/>
        <v>0</v>
      </c>
      <c r="DP197" s="43">
        <f t="shared" si="481"/>
        <v>0</v>
      </c>
      <c r="DQ197" s="43">
        <f t="shared" si="481"/>
        <v>0</v>
      </c>
      <c r="DR197" s="43">
        <f t="shared" si="481"/>
        <v>0</v>
      </c>
      <c r="DS197" s="43">
        <f t="shared" si="481"/>
        <v>0</v>
      </c>
      <c r="DT197" s="43">
        <f t="shared" si="481"/>
        <v>0</v>
      </c>
      <c r="DU197" s="43">
        <f t="shared" si="481"/>
        <v>0</v>
      </c>
      <c r="DV197" s="476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2">
        <f>READ!BH5</f>
        <v>0</v>
      </c>
      <c r="D198" s="102">
        <f>READ!BH58</f>
        <v>0</v>
      </c>
      <c r="E198" s="102">
        <f>READ!BH111</f>
        <v>0</v>
      </c>
      <c r="F198" s="102">
        <f>READ!BH164</f>
        <v>0</v>
      </c>
      <c r="G198" s="102">
        <f>READ!BH217</f>
        <v>0</v>
      </c>
      <c r="H198" s="102">
        <f>READ!BH270</f>
        <v>0</v>
      </c>
      <c r="I198" s="102">
        <f>READ!BH323</f>
        <v>0</v>
      </c>
      <c r="J198" s="102">
        <f>READ!BH376</f>
        <v>0</v>
      </c>
      <c r="K198" s="102">
        <f>READ!BH429</f>
        <v>0</v>
      </c>
      <c r="L198" s="102">
        <f>READ!BH482</f>
        <v>0</v>
      </c>
      <c r="M198" s="102">
        <f>READ!BH535</f>
        <v>0</v>
      </c>
      <c r="N198" s="102">
        <f>READ!BH588</f>
        <v>0</v>
      </c>
      <c r="O198" s="102">
        <f>READ!BH641</f>
        <v>0</v>
      </c>
      <c r="P198" s="102">
        <f>READ!BH694</f>
        <v>0</v>
      </c>
      <c r="Q198" s="102">
        <f>READ!BH747</f>
        <v>0</v>
      </c>
      <c r="R198" s="102">
        <f>READ!BH800</f>
        <v>0</v>
      </c>
      <c r="S198" s="102">
        <f>READ!BH853</f>
        <v>0</v>
      </c>
      <c r="T198" s="102">
        <f>READ!BH906</f>
        <v>0</v>
      </c>
      <c r="U198" s="102">
        <f>READ!BH959</f>
        <v>0</v>
      </c>
      <c r="V198" s="102">
        <f>READ!BH1012</f>
        <v>0</v>
      </c>
      <c r="W198" s="102">
        <f>READ!BH1065</f>
        <v>0</v>
      </c>
      <c r="X198" s="102">
        <f>READ!BH1118</f>
        <v>0</v>
      </c>
      <c r="Y198" s="102">
        <f>READ!BH1171</f>
        <v>0</v>
      </c>
      <c r="AA198" t="str">
        <f t="shared" si="410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82">BA46*BA$2</f>
        <v>0</v>
      </c>
      <c r="BB198" s="43">
        <f t="shared" si="482"/>
        <v>0</v>
      </c>
      <c r="BC198" s="43">
        <f t="shared" si="482"/>
        <v>0</v>
      </c>
      <c r="BD198" s="43">
        <f t="shared" si="482"/>
        <v>0</v>
      </c>
      <c r="BE198" s="43">
        <f t="shared" si="482"/>
        <v>0</v>
      </c>
      <c r="BF198" s="43">
        <f t="shared" si="482"/>
        <v>0</v>
      </c>
      <c r="BG198" s="43">
        <f t="shared" si="482"/>
        <v>0</v>
      </c>
      <c r="BH198" s="43">
        <f t="shared" si="482"/>
        <v>0</v>
      </c>
      <c r="BI198" s="43">
        <f t="shared" si="482"/>
        <v>0</v>
      </c>
      <c r="BJ198" s="43">
        <f t="shared" si="482"/>
        <v>0</v>
      </c>
      <c r="BK198" s="43">
        <f t="shared" si="482"/>
        <v>0</v>
      </c>
      <c r="BL198" s="43">
        <f t="shared" si="482"/>
        <v>0</v>
      </c>
      <c r="BM198" s="43">
        <f t="shared" si="482"/>
        <v>0</v>
      </c>
      <c r="BN198" s="43">
        <f t="shared" si="482"/>
        <v>0</v>
      </c>
      <c r="BO198" s="43">
        <f t="shared" si="482"/>
        <v>0</v>
      </c>
      <c r="BP198" s="43">
        <f t="shared" si="482"/>
        <v>0</v>
      </c>
      <c r="BQ198" s="43">
        <f t="shared" si="482"/>
        <v>0</v>
      </c>
      <c r="BR198" s="43">
        <f t="shared" si="482"/>
        <v>0</v>
      </c>
      <c r="BS198" s="43">
        <f t="shared" si="482"/>
        <v>0</v>
      </c>
      <c r="BT198" s="43">
        <f t="shared" si="482"/>
        <v>0</v>
      </c>
      <c r="BU198" s="43">
        <f t="shared" si="482"/>
        <v>0</v>
      </c>
      <c r="BV198" s="43">
        <f t="shared" si="482"/>
        <v>0</v>
      </c>
      <c r="BW198" s="43">
        <f t="shared" si="482"/>
        <v>0</v>
      </c>
      <c r="BX198" s="476"/>
      <c r="BY198" t="str">
        <f t="shared" si="360"/>
        <v>Area / Perimeter</v>
      </c>
      <c r="BZ198" s="43">
        <f t="shared" ref="BZ198:CV198" si="483">BZ46*BZ$2</f>
        <v>0</v>
      </c>
      <c r="CA198" s="43">
        <f t="shared" si="483"/>
        <v>0</v>
      </c>
      <c r="CB198" s="43">
        <f t="shared" si="483"/>
        <v>0</v>
      </c>
      <c r="CC198" s="43">
        <f t="shared" si="483"/>
        <v>0</v>
      </c>
      <c r="CD198" s="43">
        <f t="shared" si="483"/>
        <v>0</v>
      </c>
      <c r="CE198" s="43">
        <f t="shared" si="483"/>
        <v>0</v>
      </c>
      <c r="CF198" s="43">
        <f t="shared" si="483"/>
        <v>0</v>
      </c>
      <c r="CG198" s="43">
        <f t="shared" si="483"/>
        <v>0</v>
      </c>
      <c r="CH198" s="43">
        <f t="shared" si="483"/>
        <v>0</v>
      </c>
      <c r="CI198" s="43">
        <f t="shared" si="483"/>
        <v>0</v>
      </c>
      <c r="CJ198" s="43">
        <f t="shared" si="483"/>
        <v>0</v>
      </c>
      <c r="CK198" s="43">
        <f t="shared" si="483"/>
        <v>0</v>
      </c>
      <c r="CL198" s="43">
        <f t="shared" si="483"/>
        <v>0</v>
      </c>
      <c r="CM198" s="43">
        <f t="shared" si="483"/>
        <v>0</v>
      </c>
      <c r="CN198" s="43">
        <f t="shared" si="483"/>
        <v>0</v>
      </c>
      <c r="CO198" s="43">
        <f t="shared" si="483"/>
        <v>0</v>
      </c>
      <c r="CP198" s="43">
        <f t="shared" si="483"/>
        <v>0</v>
      </c>
      <c r="CQ198" s="43">
        <f t="shared" si="483"/>
        <v>0</v>
      </c>
      <c r="CR198" s="43">
        <f t="shared" si="483"/>
        <v>0</v>
      </c>
      <c r="CS198" s="43">
        <f t="shared" si="483"/>
        <v>0</v>
      </c>
      <c r="CT198" s="43">
        <f t="shared" si="483"/>
        <v>0</v>
      </c>
      <c r="CU198" s="43">
        <f t="shared" si="483"/>
        <v>0</v>
      </c>
      <c r="CV198" s="43">
        <f t="shared" si="483"/>
        <v>0</v>
      </c>
      <c r="CW198" s="476"/>
      <c r="CX198" t="str">
        <f t="shared" si="362"/>
        <v>Area / Perimeter</v>
      </c>
      <c r="CY198" s="43">
        <f t="shared" ref="CY198:DU198" si="484">CY46*CY$2</f>
        <v>0</v>
      </c>
      <c r="CZ198" s="43">
        <f t="shared" si="484"/>
        <v>0</v>
      </c>
      <c r="DA198" s="43">
        <f t="shared" si="484"/>
        <v>0</v>
      </c>
      <c r="DB198" s="43">
        <f t="shared" si="484"/>
        <v>0</v>
      </c>
      <c r="DC198" s="43">
        <f t="shared" si="484"/>
        <v>0</v>
      </c>
      <c r="DD198" s="43">
        <f t="shared" si="484"/>
        <v>0</v>
      </c>
      <c r="DE198" s="43">
        <f t="shared" si="484"/>
        <v>0</v>
      </c>
      <c r="DF198" s="43">
        <f t="shared" si="484"/>
        <v>0</v>
      </c>
      <c r="DG198" s="43">
        <f t="shared" si="484"/>
        <v>0</v>
      </c>
      <c r="DH198" s="43">
        <f t="shared" si="484"/>
        <v>0</v>
      </c>
      <c r="DI198" s="43">
        <f t="shared" si="484"/>
        <v>0</v>
      </c>
      <c r="DJ198" s="43">
        <f t="shared" si="484"/>
        <v>0</v>
      </c>
      <c r="DK198" s="43">
        <f t="shared" si="484"/>
        <v>0</v>
      </c>
      <c r="DL198" s="43">
        <f t="shared" si="484"/>
        <v>0</v>
      </c>
      <c r="DM198" s="43">
        <f t="shared" si="484"/>
        <v>0</v>
      </c>
      <c r="DN198" s="43">
        <f t="shared" si="484"/>
        <v>0</v>
      </c>
      <c r="DO198" s="43">
        <f t="shared" si="484"/>
        <v>0</v>
      </c>
      <c r="DP198" s="43">
        <f t="shared" si="484"/>
        <v>0</v>
      </c>
      <c r="DQ198" s="43">
        <f t="shared" si="484"/>
        <v>0</v>
      </c>
      <c r="DR198" s="43">
        <f t="shared" si="484"/>
        <v>0</v>
      </c>
      <c r="DS198" s="43">
        <f t="shared" si="484"/>
        <v>0</v>
      </c>
      <c r="DT198" s="43">
        <f t="shared" si="484"/>
        <v>0</v>
      </c>
      <c r="DU198" s="43">
        <f t="shared" si="484"/>
        <v>0</v>
      </c>
      <c r="DV198" s="476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2">
        <f>READ!BI5</f>
        <v>0</v>
      </c>
      <c r="D199" s="102">
        <f>READ!BI58</f>
        <v>0</v>
      </c>
      <c r="E199" s="102">
        <f>READ!BI111</f>
        <v>0</v>
      </c>
      <c r="F199" s="102">
        <f>READ!BI164</f>
        <v>0</v>
      </c>
      <c r="G199" s="102">
        <f>READ!BI217</f>
        <v>0</v>
      </c>
      <c r="H199" s="102">
        <f>READ!BI270</f>
        <v>0</v>
      </c>
      <c r="I199" s="102">
        <f>READ!BI323</f>
        <v>0</v>
      </c>
      <c r="J199" s="102">
        <f>READ!BI376</f>
        <v>0</v>
      </c>
      <c r="K199" s="102">
        <f>READ!BI429</f>
        <v>0</v>
      </c>
      <c r="L199" s="102">
        <f>READ!BI482</f>
        <v>0</v>
      </c>
      <c r="M199" s="102">
        <f>READ!BI535</f>
        <v>0</v>
      </c>
      <c r="N199" s="102">
        <f>READ!BI588</f>
        <v>0</v>
      </c>
      <c r="O199" s="102">
        <f>READ!BI641</f>
        <v>0</v>
      </c>
      <c r="P199" s="102">
        <f>READ!BI694</f>
        <v>0</v>
      </c>
      <c r="Q199" s="102">
        <f>READ!BI747</f>
        <v>0</v>
      </c>
      <c r="R199" s="102">
        <f>READ!BI800</f>
        <v>0</v>
      </c>
      <c r="S199" s="102">
        <f>READ!BI853</f>
        <v>0</v>
      </c>
      <c r="T199" s="102">
        <f>READ!BI906</f>
        <v>0</v>
      </c>
      <c r="U199" s="102">
        <f>READ!BI959</f>
        <v>0</v>
      </c>
      <c r="V199" s="102">
        <f>READ!BI1012</f>
        <v>0</v>
      </c>
      <c r="W199" s="102">
        <f>READ!BI1065</f>
        <v>0</v>
      </c>
      <c r="X199" s="102">
        <f>READ!BI1118</f>
        <v>0</v>
      </c>
      <c r="Y199" s="102">
        <f>READ!BI1171</f>
        <v>0</v>
      </c>
      <c r="AA199" t="str">
        <f t="shared" si="410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85">BA47*BA$2</f>
        <v>0</v>
      </c>
      <c r="BB199" s="43">
        <f t="shared" si="485"/>
        <v>0</v>
      </c>
      <c r="BC199" s="43">
        <f t="shared" si="485"/>
        <v>0</v>
      </c>
      <c r="BD199" s="43">
        <f t="shared" si="485"/>
        <v>0</v>
      </c>
      <c r="BE199" s="43">
        <f t="shared" si="485"/>
        <v>0</v>
      </c>
      <c r="BF199" s="43">
        <f t="shared" si="485"/>
        <v>0</v>
      </c>
      <c r="BG199" s="43">
        <f t="shared" si="485"/>
        <v>0</v>
      </c>
      <c r="BH199" s="43">
        <f t="shared" si="485"/>
        <v>0</v>
      </c>
      <c r="BI199" s="43">
        <f t="shared" si="485"/>
        <v>0</v>
      </c>
      <c r="BJ199" s="43">
        <f t="shared" si="485"/>
        <v>0</v>
      </c>
      <c r="BK199" s="43">
        <f t="shared" si="485"/>
        <v>0</v>
      </c>
      <c r="BL199" s="43">
        <f t="shared" si="485"/>
        <v>0</v>
      </c>
      <c r="BM199" s="43">
        <f t="shared" si="485"/>
        <v>0</v>
      </c>
      <c r="BN199" s="43">
        <f t="shared" si="485"/>
        <v>0</v>
      </c>
      <c r="BO199" s="43">
        <f t="shared" si="485"/>
        <v>0</v>
      </c>
      <c r="BP199" s="43">
        <f t="shared" si="485"/>
        <v>0</v>
      </c>
      <c r="BQ199" s="43">
        <f t="shared" si="485"/>
        <v>0</v>
      </c>
      <c r="BR199" s="43">
        <f t="shared" si="485"/>
        <v>0</v>
      </c>
      <c r="BS199" s="43">
        <f t="shared" si="485"/>
        <v>0</v>
      </c>
      <c r="BT199" s="43">
        <f t="shared" si="485"/>
        <v>0</v>
      </c>
      <c r="BU199" s="43">
        <f t="shared" si="485"/>
        <v>0</v>
      </c>
      <c r="BV199" s="43">
        <f t="shared" si="485"/>
        <v>0</v>
      </c>
      <c r="BW199" s="43">
        <f t="shared" si="485"/>
        <v>0</v>
      </c>
      <c r="BX199" s="476"/>
      <c r="BY199" t="str">
        <f t="shared" si="360"/>
        <v>Volume / Surface Area</v>
      </c>
      <c r="BZ199" s="43">
        <f t="shared" ref="BZ199:CV199" si="486">BZ47*BZ$2</f>
        <v>0</v>
      </c>
      <c r="CA199" s="43">
        <f t="shared" si="486"/>
        <v>0</v>
      </c>
      <c r="CB199" s="43">
        <f t="shared" si="486"/>
        <v>0</v>
      </c>
      <c r="CC199" s="43">
        <f t="shared" si="486"/>
        <v>0</v>
      </c>
      <c r="CD199" s="43">
        <f t="shared" si="486"/>
        <v>0</v>
      </c>
      <c r="CE199" s="43">
        <f t="shared" si="486"/>
        <v>0</v>
      </c>
      <c r="CF199" s="43">
        <f t="shared" si="486"/>
        <v>0</v>
      </c>
      <c r="CG199" s="43">
        <f t="shared" si="486"/>
        <v>0</v>
      </c>
      <c r="CH199" s="43">
        <f t="shared" si="486"/>
        <v>0</v>
      </c>
      <c r="CI199" s="43">
        <f t="shared" si="486"/>
        <v>0</v>
      </c>
      <c r="CJ199" s="43">
        <f t="shared" si="486"/>
        <v>0</v>
      </c>
      <c r="CK199" s="43">
        <f t="shared" si="486"/>
        <v>0</v>
      </c>
      <c r="CL199" s="43">
        <f t="shared" si="486"/>
        <v>0</v>
      </c>
      <c r="CM199" s="43">
        <f t="shared" si="486"/>
        <v>0</v>
      </c>
      <c r="CN199" s="43">
        <f t="shared" si="486"/>
        <v>0</v>
      </c>
      <c r="CO199" s="43">
        <f t="shared" si="486"/>
        <v>0</v>
      </c>
      <c r="CP199" s="43">
        <f t="shared" si="486"/>
        <v>0</v>
      </c>
      <c r="CQ199" s="43">
        <f t="shared" si="486"/>
        <v>0</v>
      </c>
      <c r="CR199" s="43">
        <f t="shared" si="486"/>
        <v>0</v>
      </c>
      <c r="CS199" s="43">
        <f t="shared" si="486"/>
        <v>0</v>
      </c>
      <c r="CT199" s="43">
        <f t="shared" si="486"/>
        <v>0</v>
      </c>
      <c r="CU199" s="43">
        <f t="shared" si="486"/>
        <v>0</v>
      </c>
      <c r="CV199" s="43">
        <f t="shared" si="486"/>
        <v>0</v>
      </c>
      <c r="CW199" s="476"/>
      <c r="CX199" t="str">
        <f t="shared" si="362"/>
        <v>Volume / Surface Area</v>
      </c>
      <c r="CY199" s="43">
        <f t="shared" ref="CY199:DU199" si="487">CY47*CY$2</f>
        <v>0</v>
      </c>
      <c r="CZ199" s="43">
        <f t="shared" si="487"/>
        <v>0</v>
      </c>
      <c r="DA199" s="43">
        <f t="shared" si="487"/>
        <v>0</v>
      </c>
      <c r="DB199" s="43">
        <f t="shared" si="487"/>
        <v>0</v>
      </c>
      <c r="DC199" s="43">
        <f t="shared" si="487"/>
        <v>0</v>
      </c>
      <c r="DD199" s="43">
        <f t="shared" si="487"/>
        <v>0</v>
      </c>
      <c r="DE199" s="43">
        <f t="shared" si="487"/>
        <v>0</v>
      </c>
      <c r="DF199" s="43">
        <f t="shared" si="487"/>
        <v>0</v>
      </c>
      <c r="DG199" s="43">
        <f t="shared" si="487"/>
        <v>0</v>
      </c>
      <c r="DH199" s="43">
        <f t="shared" si="487"/>
        <v>0</v>
      </c>
      <c r="DI199" s="43">
        <f t="shared" si="487"/>
        <v>0</v>
      </c>
      <c r="DJ199" s="43">
        <f t="shared" si="487"/>
        <v>0</v>
      </c>
      <c r="DK199" s="43">
        <f t="shared" si="487"/>
        <v>0</v>
      </c>
      <c r="DL199" s="43">
        <f t="shared" si="487"/>
        <v>0</v>
      </c>
      <c r="DM199" s="43">
        <f t="shared" si="487"/>
        <v>0</v>
      </c>
      <c r="DN199" s="43">
        <f t="shared" si="487"/>
        <v>0</v>
      </c>
      <c r="DO199" s="43">
        <f t="shared" si="487"/>
        <v>0</v>
      </c>
      <c r="DP199" s="43">
        <f t="shared" si="487"/>
        <v>0</v>
      </c>
      <c r="DQ199" s="43">
        <f t="shared" si="487"/>
        <v>0</v>
      </c>
      <c r="DR199" s="43">
        <f t="shared" si="487"/>
        <v>0</v>
      </c>
      <c r="DS199" s="43">
        <f t="shared" si="487"/>
        <v>0</v>
      </c>
      <c r="DT199" s="43">
        <f t="shared" si="487"/>
        <v>0</v>
      </c>
      <c r="DU199" s="43">
        <f t="shared" si="487"/>
        <v>0</v>
      </c>
      <c r="DV199" s="476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394"/>
        <v>Pre-Followup</v>
      </c>
      <c r="C200" s="102">
        <f>READ!BJ5</f>
        <v>0</v>
      </c>
      <c r="D200" s="102">
        <f>READ!BJ58</f>
        <v>0</v>
      </c>
      <c r="E200" s="102">
        <f>READ!BJ111</f>
        <v>0</v>
      </c>
      <c r="F200" s="102">
        <f>READ!BJ164</f>
        <v>0</v>
      </c>
      <c r="G200" s="102">
        <f>READ!BJ217</f>
        <v>0</v>
      </c>
      <c r="H200" s="102">
        <f>READ!BJ270</f>
        <v>0</v>
      </c>
      <c r="I200" s="102">
        <f>READ!BJ323</f>
        <v>0</v>
      </c>
      <c r="J200" s="102">
        <f>READ!BJ376</f>
        <v>0</v>
      </c>
      <c r="K200" s="102">
        <f>READ!BJ429</f>
        <v>0</v>
      </c>
      <c r="L200" s="102">
        <f>READ!BJ482</f>
        <v>0</v>
      </c>
      <c r="M200" s="102">
        <f>READ!BJ535</f>
        <v>0</v>
      </c>
      <c r="N200" s="102">
        <f>READ!BJ588</f>
        <v>0</v>
      </c>
      <c r="O200" s="102">
        <f>READ!BJ641</f>
        <v>0</v>
      </c>
      <c r="P200" s="102">
        <f>READ!BJ694</f>
        <v>0</v>
      </c>
      <c r="Q200" s="102">
        <f>READ!BJ747</f>
        <v>0</v>
      </c>
      <c r="R200" s="102">
        <f>READ!BJ800</f>
        <v>0</v>
      </c>
      <c r="S200" s="102">
        <f>READ!BJ853</f>
        <v>0</v>
      </c>
      <c r="T200" s="102">
        <f>READ!BJ906</f>
        <v>0</v>
      </c>
      <c r="U200" s="102">
        <f>READ!BJ959</f>
        <v>0</v>
      </c>
      <c r="V200" s="102">
        <f>READ!BJ1012</f>
        <v>0</v>
      </c>
      <c r="W200" s="102">
        <f>READ!BJ1065</f>
        <v>0</v>
      </c>
      <c r="X200" s="102">
        <f>READ!BJ1118</f>
        <v>0</v>
      </c>
      <c r="Y200" s="102">
        <f>READ!BJ1171</f>
        <v>0</v>
      </c>
      <c r="AA200" t="str">
        <f t="shared" si="410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88">BA48*BA$2</f>
        <v>0</v>
      </c>
      <c r="BB200" s="43">
        <f t="shared" si="488"/>
        <v>0</v>
      </c>
      <c r="BC200" s="43">
        <f t="shared" si="488"/>
        <v>0</v>
      </c>
      <c r="BD200" s="43">
        <f t="shared" si="488"/>
        <v>0</v>
      </c>
      <c r="BE200" s="43">
        <f t="shared" si="488"/>
        <v>0</v>
      </c>
      <c r="BF200" s="43">
        <f t="shared" si="488"/>
        <v>0</v>
      </c>
      <c r="BG200" s="43">
        <f t="shared" si="488"/>
        <v>0</v>
      </c>
      <c r="BH200" s="43">
        <f t="shared" si="488"/>
        <v>0</v>
      </c>
      <c r="BI200" s="43">
        <f t="shared" si="488"/>
        <v>0</v>
      </c>
      <c r="BJ200" s="43">
        <f t="shared" si="488"/>
        <v>0</v>
      </c>
      <c r="BK200" s="43">
        <f t="shared" si="488"/>
        <v>0</v>
      </c>
      <c r="BL200" s="43">
        <f t="shared" si="488"/>
        <v>0</v>
      </c>
      <c r="BM200" s="43">
        <f t="shared" si="488"/>
        <v>0</v>
      </c>
      <c r="BN200" s="43">
        <f t="shared" si="488"/>
        <v>0</v>
      </c>
      <c r="BO200" s="43">
        <f t="shared" si="488"/>
        <v>0</v>
      </c>
      <c r="BP200" s="43">
        <f t="shared" si="488"/>
        <v>0</v>
      </c>
      <c r="BQ200" s="43">
        <f t="shared" si="488"/>
        <v>0</v>
      </c>
      <c r="BR200" s="43">
        <f t="shared" si="488"/>
        <v>0</v>
      </c>
      <c r="BS200" s="43">
        <f t="shared" si="488"/>
        <v>0</v>
      </c>
      <c r="BT200" s="43">
        <f t="shared" si="488"/>
        <v>0</v>
      </c>
      <c r="BU200" s="43">
        <f t="shared" si="488"/>
        <v>0</v>
      </c>
      <c r="BV200" s="43">
        <f t="shared" si="488"/>
        <v>0</v>
      </c>
      <c r="BW200" s="43">
        <f t="shared" si="488"/>
        <v>0</v>
      </c>
      <c r="BX200" s="476"/>
      <c r="BY200" t="str">
        <f t="shared" si="360"/>
        <v>Circles</v>
      </c>
      <c r="BZ200" s="43">
        <f t="shared" ref="BZ200:CV200" si="489">BZ48*BZ$2</f>
        <v>0</v>
      </c>
      <c r="CA200" s="43">
        <f t="shared" si="489"/>
        <v>0</v>
      </c>
      <c r="CB200" s="43">
        <f t="shared" si="489"/>
        <v>0</v>
      </c>
      <c r="CC200" s="43">
        <f t="shared" si="489"/>
        <v>0</v>
      </c>
      <c r="CD200" s="43">
        <f t="shared" si="489"/>
        <v>0</v>
      </c>
      <c r="CE200" s="43">
        <f t="shared" si="489"/>
        <v>0</v>
      </c>
      <c r="CF200" s="43">
        <f t="shared" si="489"/>
        <v>0</v>
      </c>
      <c r="CG200" s="43">
        <f t="shared" si="489"/>
        <v>0</v>
      </c>
      <c r="CH200" s="43">
        <f t="shared" si="489"/>
        <v>0</v>
      </c>
      <c r="CI200" s="43">
        <f t="shared" si="489"/>
        <v>0</v>
      </c>
      <c r="CJ200" s="43">
        <f t="shared" si="489"/>
        <v>0</v>
      </c>
      <c r="CK200" s="43">
        <f t="shared" si="489"/>
        <v>0</v>
      </c>
      <c r="CL200" s="43">
        <f t="shared" si="489"/>
        <v>0</v>
      </c>
      <c r="CM200" s="43">
        <f t="shared" si="489"/>
        <v>0</v>
      </c>
      <c r="CN200" s="43">
        <f t="shared" si="489"/>
        <v>0</v>
      </c>
      <c r="CO200" s="43">
        <f t="shared" si="489"/>
        <v>0</v>
      </c>
      <c r="CP200" s="43">
        <f t="shared" si="489"/>
        <v>0</v>
      </c>
      <c r="CQ200" s="43">
        <f t="shared" si="489"/>
        <v>0</v>
      </c>
      <c r="CR200" s="43">
        <f t="shared" si="489"/>
        <v>0</v>
      </c>
      <c r="CS200" s="43">
        <f t="shared" si="489"/>
        <v>0</v>
      </c>
      <c r="CT200" s="43">
        <f t="shared" si="489"/>
        <v>0</v>
      </c>
      <c r="CU200" s="43">
        <f t="shared" si="489"/>
        <v>0</v>
      </c>
      <c r="CV200" s="43">
        <f t="shared" si="489"/>
        <v>0</v>
      </c>
      <c r="CW200" s="476"/>
      <c r="CX200" t="str">
        <f t="shared" si="362"/>
        <v>Circles</v>
      </c>
      <c r="CY200" s="43">
        <f t="shared" ref="CY200:DU200" si="490">CY48*CY$2</f>
        <v>0</v>
      </c>
      <c r="CZ200" s="43">
        <f t="shared" si="490"/>
        <v>0</v>
      </c>
      <c r="DA200" s="43">
        <f t="shared" si="490"/>
        <v>0</v>
      </c>
      <c r="DB200" s="43">
        <f t="shared" si="490"/>
        <v>0</v>
      </c>
      <c r="DC200" s="43">
        <f t="shared" si="490"/>
        <v>0</v>
      </c>
      <c r="DD200" s="43">
        <f t="shared" si="490"/>
        <v>0</v>
      </c>
      <c r="DE200" s="43">
        <f t="shared" si="490"/>
        <v>0</v>
      </c>
      <c r="DF200" s="43">
        <f t="shared" si="490"/>
        <v>0</v>
      </c>
      <c r="DG200" s="43">
        <f t="shared" si="490"/>
        <v>0</v>
      </c>
      <c r="DH200" s="43">
        <f t="shared" si="490"/>
        <v>0</v>
      </c>
      <c r="DI200" s="43">
        <f t="shared" si="490"/>
        <v>0</v>
      </c>
      <c r="DJ200" s="43">
        <f t="shared" si="490"/>
        <v>0</v>
      </c>
      <c r="DK200" s="43">
        <f t="shared" si="490"/>
        <v>0</v>
      </c>
      <c r="DL200" s="43">
        <f t="shared" si="490"/>
        <v>0</v>
      </c>
      <c r="DM200" s="43">
        <f t="shared" si="490"/>
        <v>0</v>
      </c>
      <c r="DN200" s="43">
        <f t="shared" si="490"/>
        <v>0</v>
      </c>
      <c r="DO200" s="43">
        <f t="shared" si="490"/>
        <v>0</v>
      </c>
      <c r="DP200" s="43">
        <f t="shared" si="490"/>
        <v>0</v>
      </c>
      <c r="DQ200" s="43">
        <f t="shared" si="490"/>
        <v>0</v>
      </c>
      <c r="DR200" s="43">
        <f t="shared" si="490"/>
        <v>0</v>
      </c>
      <c r="DS200" s="43">
        <f t="shared" si="490"/>
        <v>0</v>
      </c>
      <c r="DT200" s="43">
        <f t="shared" si="490"/>
        <v>0</v>
      </c>
      <c r="DU200" s="43">
        <f t="shared" si="490"/>
        <v>0</v>
      </c>
      <c r="DV200" s="476"/>
      <c r="FA200" s="16" t="s">
        <v>336</v>
      </c>
    </row>
    <row r="201" spans="2:163" x14ac:dyDescent="0.45">
      <c r="B201" t="str">
        <f t="shared" si="394"/>
        <v>Flipped Questions</v>
      </c>
      <c r="C201" s="102">
        <f>READ!BK5</f>
        <v>0</v>
      </c>
      <c r="D201" s="102">
        <f>READ!BK58</f>
        <v>0</v>
      </c>
      <c r="E201" s="102">
        <f>READ!BK111</f>
        <v>0</v>
      </c>
      <c r="F201" s="102">
        <f>READ!BK164</f>
        <v>0</v>
      </c>
      <c r="G201" s="102">
        <f>READ!BK217</f>
        <v>0</v>
      </c>
      <c r="H201" s="102">
        <f>READ!BK270</f>
        <v>0</v>
      </c>
      <c r="I201" s="102">
        <f>READ!BK323</f>
        <v>0</v>
      </c>
      <c r="J201" s="102">
        <f>READ!BK376</f>
        <v>0</v>
      </c>
      <c r="K201" s="102">
        <f>READ!BK429</f>
        <v>0</v>
      </c>
      <c r="L201" s="102">
        <f>READ!BK482</f>
        <v>0</v>
      </c>
      <c r="M201" s="102">
        <f>READ!BK535</f>
        <v>0</v>
      </c>
      <c r="N201" s="102">
        <f>READ!BK588</f>
        <v>0</v>
      </c>
      <c r="O201" s="102">
        <f>READ!BK641</f>
        <v>0</v>
      </c>
      <c r="P201" s="102">
        <f>READ!BK694</f>
        <v>0</v>
      </c>
      <c r="Q201" s="102">
        <f>READ!BK747</f>
        <v>0</v>
      </c>
      <c r="R201" s="102">
        <f>READ!BK800</f>
        <v>0</v>
      </c>
      <c r="S201" s="102">
        <f>READ!BK853</f>
        <v>0</v>
      </c>
      <c r="T201" s="102">
        <f>READ!BK906</f>
        <v>0</v>
      </c>
      <c r="U201" s="102">
        <f>READ!BK959</f>
        <v>0</v>
      </c>
      <c r="V201" s="102">
        <f>READ!BK1012</f>
        <v>0</v>
      </c>
      <c r="W201" s="102">
        <f>READ!BK1065</f>
        <v>0</v>
      </c>
      <c r="X201" s="102">
        <f>READ!BK1118</f>
        <v>0</v>
      </c>
      <c r="Y201" s="102">
        <f>READ!BK1171</f>
        <v>0</v>
      </c>
      <c r="AA201" t="str">
        <f t="shared" si="410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491">BA49*BA$2</f>
        <v>0</v>
      </c>
      <c r="BB201" s="43">
        <f t="shared" si="491"/>
        <v>0</v>
      </c>
      <c r="BC201" s="43">
        <f t="shared" si="491"/>
        <v>0</v>
      </c>
      <c r="BD201" s="43">
        <f t="shared" si="491"/>
        <v>0</v>
      </c>
      <c r="BE201" s="43">
        <f t="shared" si="491"/>
        <v>0</v>
      </c>
      <c r="BF201" s="43">
        <f t="shared" si="491"/>
        <v>0</v>
      </c>
      <c r="BG201" s="43">
        <f t="shared" si="491"/>
        <v>0</v>
      </c>
      <c r="BH201" s="43">
        <f t="shared" si="491"/>
        <v>0</v>
      </c>
      <c r="BI201" s="43">
        <f t="shared" si="491"/>
        <v>0</v>
      </c>
      <c r="BJ201" s="43">
        <f t="shared" si="491"/>
        <v>0</v>
      </c>
      <c r="BK201" s="43">
        <f t="shared" si="491"/>
        <v>0</v>
      </c>
      <c r="BL201" s="43">
        <f t="shared" si="491"/>
        <v>0</v>
      </c>
      <c r="BM201" s="43">
        <f t="shared" si="491"/>
        <v>0</v>
      </c>
      <c r="BN201" s="43">
        <f t="shared" si="491"/>
        <v>0</v>
      </c>
      <c r="BO201" s="43">
        <f t="shared" si="491"/>
        <v>0</v>
      </c>
      <c r="BP201" s="43">
        <f t="shared" si="491"/>
        <v>0</v>
      </c>
      <c r="BQ201" s="43">
        <f t="shared" si="491"/>
        <v>0</v>
      </c>
      <c r="BR201" s="43">
        <f t="shared" si="491"/>
        <v>0</v>
      </c>
      <c r="BS201" s="43">
        <f t="shared" si="491"/>
        <v>0</v>
      </c>
      <c r="BT201" s="43">
        <f t="shared" si="491"/>
        <v>0</v>
      </c>
      <c r="BU201" s="43">
        <f t="shared" si="491"/>
        <v>0</v>
      </c>
      <c r="BV201" s="43">
        <f t="shared" si="491"/>
        <v>0</v>
      </c>
      <c r="BW201" s="43">
        <f t="shared" si="491"/>
        <v>0</v>
      </c>
      <c r="BX201" s="476"/>
      <c r="BY201" t="str">
        <f t="shared" si="360"/>
        <v>Sides / Angles</v>
      </c>
      <c r="BZ201" s="43">
        <f t="shared" ref="BZ201:CV201" si="492">BZ49*BZ$2</f>
        <v>0</v>
      </c>
      <c r="CA201" s="43">
        <f t="shared" si="492"/>
        <v>0</v>
      </c>
      <c r="CB201" s="43">
        <f t="shared" si="492"/>
        <v>0</v>
      </c>
      <c r="CC201" s="43">
        <f t="shared" si="492"/>
        <v>0</v>
      </c>
      <c r="CD201" s="43">
        <f t="shared" si="492"/>
        <v>0</v>
      </c>
      <c r="CE201" s="43">
        <f t="shared" si="492"/>
        <v>0</v>
      </c>
      <c r="CF201" s="43">
        <f t="shared" si="492"/>
        <v>0</v>
      </c>
      <c r="CG201" s="43">
        <f t="shared" si="492"/>
        <v>0</v>
      </c>
      <c r="CH201" s="43">
        <f t="shared" si="492"/>
        <v>0</v>
      </c>
      <c r="CI201" s="43">
        <f t="shared" si="492"/>
        <v>0</v>
      </c>
      <c r="CJ201" s="43">
        <f t="shared" si="492"/>
        <v>0</v>
      </c>
      <c r="CK201" s="43">
        <f t="shared" si="492"/>
        <v>0</v>
      </c>
      <c r="CL201" s="43">
        <f t="shared" si="492"/>
        <v>0</v>
      </c>
      <c r="CM201" s="43">
        <f t="shared" si="492"/>
        <v>0</v>
      </c>
      <c r="CN201" s="43">
        <f t="shared" si="492"/>
        <v>0</v>
      </c>
      <c r="CO201" s="43">
        <f t="shared" si="492"/>
        <v>0</v>
      </c>
      <c r="CP201" s="43">
        <f t="shared" si="492"/>
        <v>0</v>
      </c>
      <c r="CQ201" s="43">
        <f t="shared" si="492"/>
        <v>0</v>
      </c>
      <c r="CR201" s="43">
        <f t="shared" si="492"/>
        <v>0</v>
      </c>
      <c r="CS201" s="43">
        <f t="shared" si="492"/>
        <v>0</v>
      </c>
      <c r="CT201" s="43">
        <f t="shared" si="492"/>
        <v>0</v>
      </c>
      <c r="CU201" s="43">
        <f t="shared" si="492"/>
        <v>0</v>
      </c>
      <c r="CV201" s="43">
        <f t="shared" si="492"/>
        <v>0</v>
      </c>
      <c r="CW201" s="476"/>
      <c r="CX201" t="str">
        <f t="shared" si="362"/>
        <v>Sides / Angles</v>
      </c>
      <c r="CY201" s="43">
        <f t="shared" ref="CY201:DU201" si="493">CY49*CY$2</f>
        <v>0</v>
      </c>
      <c r="CZ201" s="43">
        <f t="shared" si="493"/>
        <v>0</v>
      </c>
      <c r="DA201" s="43">
        <f t="shared" si="493"/>
        <v>0</v>
      </c>
      <c r="DB201" s="43">
        <f t="shared" si="493"/>
        <v>0</v>
      </c>
      <c r="DC201" s="43">
        <f t="shared" si="493"/>
        <v>0</v>
      </c>
      <c r="DD201" s="43">
        <f t="shared" si="493"/>
        <v>0</v>
      </c>
      <c r="DE201" s="43">
        <f t="shared" si="493"/>
        <v>0</v>
      </c>
      <c r="DF201" s="43">
        <f t="shared" si="493"/>
        <v>0</v>
      </c>
      <c r="DG201" s="43">
        <f t="shared" si="493"/>
        <v>0</v>
      </c>
      <c r="DH201" s="43">
        <f t="shared" si="493"/>
        <v>0</v>
      </c>
      <c r="DI201" s="43">
        <f t="shared" si="493"/>
        <v>0</v>
      </c>
      <c r="DJ201" s="43">
        <f t="shared" si="493"/>
        <v>0</v>
      </c>
      <c r="DK201" s="43">
        <f t="shared" si="493"/>
        <v>0</v>
      </c>
      <c r="DL201" s="43">
        <f t="shared" si="493"/>
        <v>0</v>
      </c>
      <c r="DM201" s="43">
        <f t="shared" si="493"/>
        <v>0</v>
      </c>
      <c r="DN201" s="43">
        <f t="shared" si="493"/>
        <v>0</v>
      </c>
      <c r="DO201" s="43">
        <f t="shared" si="493"/>
        <v>0</v>
      </c>
      <c r="DP201" s="43">
        <f t="shared" si="493"/>
        <v>0</v>
      </c>
      <c r="DQ201" s="43">
        <f t="shared" si="493"/>
        <v>0</v>
      </c>
      <c r="DR201" s="43">
        <f t="shared" si="493"/>
        <v>0</v>
      </c>
      <c r="DS201" s="43">
        <f t="shared" si="493"/>
        <v>0</v>
      </c>
      <c r="DT201" s="43">
        <f t="shared" si="493"/>
        <v>0</v>
      </c>
      <c r="DU201" s="43">
        <f t="shared" si="493"/>
        <v>0</v>
      </c>
      <c r="DV201" s="476"/>
      <c r="FA201" s="473" t="str">
        <f>IF(INPUT!Y4&lt;&gt;"",INDEX(EY3:EY25,MATCH(INPUT!Y4,EX3:EX25,),0),"")</f>
        <v/>
      </c>
      <c r="FB201" s="474"/>
      <c r="FC201" s="474"/>
      <c r="FD201" s="474"/>
      <c r="FE201" s="474"/>
      <c r="FF201" s="474"/>
      <c r="FG201" s="475"/>
    </row>
    <row r="202" spans="2:163" x14ac:dyDescent="0.45">
      <c r="AA202" t="str">
        <f t="shared" si="410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494">BA50*BA$2</f>
        <v>0</v>
      </c>
      <c r="BB202" s="43">
        <f t="shared" si="494"/>
        <v>0</v>
      </c>
      <c r="BC202" s="43">
        <f t="shared" si="494"/>
        <v>0</v>
      </c>
      <c r="BD202" s="43">
        <f t="shared" si="494"/>
        <v>0</v>
      </c>
      <c r="BE202" s="43">
        <f t="shared" si="494"/>
        <v>0</v>
      </c>
      <c r="BF202" s="43">
        <f t="shared" si="494"/>
        <v>0</v>
      </c>
      <c r="BG202" s="43">
        <f t="shared" si="494"/>
        <v>0</v>
      </c>
      <c r="BH202" s="43">
        <f t="shared" si="494"/>
        <v>0</v>
      </c>
      <c r="BI202" s="43">
        <f t="shared" si="494"/>
        <v>0</v>
      </c>
      <c r="BJ202" s="43">
        <f t="shared" si="494"/>
        <v>0</v>
      </c>
      <c r="BK202" s="43">
        <f t="shared" si="494"/>
        <v>0</v>
      </c>
      <c r="BL202" s="43">
        <f t="shared" si="494"/>
        <v>0</v>
      </c>
      <c r="BM202" s="43">
        <f t="shared" si="494"/>
        <v>0</v>
      </c>
      <c r="BN202" s="43">
        <f t="shared" si="494"/>
        <v>0</v>
      </c>
      <c r="BO202" s="43">
        <f t="shared" si="494"/>
        <v>0</v>
      </c>
      <c r="BP202" s="43">
        <f t="shared" si="494"/>
        <v>0</v>
      </c>
      <c r="BQ202" s="43">
        <f t="shared" si="494"/>
        <v>0</v>
      </c>
      <c r="BR202" s="43">
        <f t="shared" si="494"/>
        <v>0</v>
      </c>
      <c r="BS202" s="43">
        <f t="shared" si="494"/>
        <v>0</v>
      </c>
      <c r="BT202" s="43">
        <f t="shared" si="494"/>
        <v>0</v>
      </c>
      <c r="BU202" s="43">
        <f t="shared" si="494"/>
        <v>0</v>
      </c>
      <c r="BV202" s="43">
        <f t="shared" si="494"/>
        <v>0</v>
      </c>
      <c r="BW202" s="43">
        <f t="shared" si="494"/>
        <v>0</v>
      </c>
      <c r="BX202" s="476"/>
      <c r="BY202" t="str">
        <f t="shared" si="360"/>
        <v>Relation of Angles in Figures</v>
      </c>
      <c r="BZ202" s="43">
        <f t="shared" ref="BZ202:CV202" si="495">BZ50*BZ$2</f>
        <v>0</v>
      </c>
      <c r="CA202" s="43">
        <f t="shared" si="495"/>
        <v>0</v>
      </c>
      <c r="CB202" s="43">
        <f t="shared" si="495"/>
        <v>0</v>
      </c>
      <c r="CC202" s="43">
        <f t="shared" si="495"/>
        <v>0</v>
      </c>
      <c r="CD202" s="43">
        <f t="shared" si="495"/>
        <v>0</v>
      </c>
      <c r="CE202" s="43">
        <f t="shared" si="495"/>
        <v>0</v>
      </c>
      <c r="CF202" s="43">
        <f t="shared" si="495"/>
        <v>0</v>
      </c>
      <c r="CG202" s="43">
        <f t="shared" si="495"/>
        <v>0</v>
      </c>
      <c r="CH202" s="43">
        <f t="shared" si="495"/>
        <v>0</v>
      </c>
      <c r="CI202" s="43">
        <f t="shared" si="495"/>
        <v>0</v>
      </c>
      <c r="CJ202" s="43">
        <f t="shared" si="495"/>
        <v>0</v>
      </c>
      <c r="CK202" s="43">
        <f t="shared" si="495"/>
        <v>0</v>
      </c>
      <c r="CL202" s="43">
        <f t="shared" si="495"/>
        <v>0</v>
      </c>
      <c r="CM202" s="43">
        <f t="shared" si="495"/>
        <v>0</v>
      </c>
      <c r="CN202" s="43">
        <f t="shared" si="495"/>
        <v>0</v>
      </c>
      <c r="CO202" s="43">
        <f t="shared" si="495"/>
        <v>0</v>
      </c>
      <c r="CP202" s="43">
        <f t="shared" si="495"/>
        <v>0</v>
      </c>
      <c r="CQ202" s="43">
        <f t="shared" si="495"/>
        <v>0</v>
      </c>
      <c r="CR202" s="43">
        <f t="shared" si="495"/>
        <v>0</v>
      </c>
      <c r="CS202" s="43">
        <f t="shared" si="495"/>
        <v>0</v>
      </c>
      <c r="CT202" s="43">
        <f t="shared" si="495"/>
        <v>0</v>
      </c>
      <c r="CU202" s="43">
        <f t="shared" si="495"/>
        <v>0</v>
      </c>
      <c r="CV202" s="43">
        <f t="shared" si="495"/>
        <v>0</v>
      </c>
      <c r="CW202" s="476"/>
      <c r="CX202" t="str">
        <f t="shared" si="362"/>
        <v>Relation of Angles in Figures</v>
      </c>
      <c r="CY202" s="43">
        <f t="shared" ref="CY202:DU202" si="496">CY50*CY$2</f>
        <v>0</v>
      </c>
      <c r="CZ202" s="43">
        <f t="shared" si="496"/>
        <v>0</v>
      </c>
      <c r="DA202" s="43">
        <f t="shared" si="496"/>
        <v>0</v>
      </c>
      <c r="DB202" s="43">
        <f t="shared" si="496"/>
        <v>0</v>
      </c>
      <c r="DC202" s="43">
        <f t="shared" si="496"/>
        <v>0</v>
      </c>
      <c r="DD202" s="43">
        <f t="shared" si="496"/>
        <v>0</v>
      </c>
      <c r="DE202" s="43">
        <f t="shared" si="496"/>
        <v>0</v>
      </c>
      <c r="DF202" s="43">
        <f t="shared" si="496"/>
        <v>0</v>
      </c>
      <c r="DG202" s="43">
        <f t="shared" si="496"/>
        <v>0</v>
      </c>
      <c r="DH202" s="43">
        <f t="shared" si="496"/>
        <v>0</v>
      </c>
      <c r="DI202" s="43">
        <f t="shared" si="496"/>
        <v>0</v>
      </c>
      <c r="DJ202" s="43">
        <f t="shared" si="496"/>
        <v>0</v>
      </c>
      <c r="DK202" s="43">
        <f t="shared" si="496"/>
        <v>0</v>
      </c>
      <c r="DL202" s="43">
        <f t="shared" si="496"/>
        <v>0</v>
      </c>
      <c r="DM202" s="43">
        <f t="shared" si="496"/>
        <v>0</v>
      </c>
      <c r="DN202" s="43">
        <f t="shared" si="496"/>
        <v>0</v>
      </c>
      <c r="DO202" s="43">
        <f t="shared" si="496"/>
        <v>0</v>
      </c>
      <c r="DP202" s="43">
        <f t="shared" si="496"/>
        <v>0</v>
      </c>
      <c r="DQ202" s="43">
        <f t="shared" si="496"/>
        <v>0</v>
      </c>
      <c r="DR202" s="43">
        <f t="shared" si="496"/>
        <v>0</v>
      </c>
      <c r="DS202" s="43">
        <f t="shared" si="496"/>
        <v>0</v>
      </c>
      <c r="DT202" s="43">
        <f t="shared" si="496"/>
        <v>0</v>
      </c>
      <c r="DU202" s="43">
        <f t="shared" si="496"/>
        <v>0</v>
      </c>
      <c r="DV202" s="476"/>
      <c r="FA202" s="30"/>
      <c r="FB202" s="454" t="s">
        <v>240</v>
      </c>
      <c r="FC202" s="455"/>
      <c r="FD202" s="456"/>
      <c r="FE202" s="478" t="s">
        <v>242</v>
      </c>
      <c r="FF202" s="479"/>
      <c r="FG202" s="30" t="s">
        <v>254</v>
      </c>
    </row>
    <row r="203" spans="2:163" x14ac:dyDescent="0.45">
      <c r="B203" s="42" t="str">
        <f>B5</f>
        <v>Total Q</v>
      </c>
      <c r="C203" s="43">
        <f>IF(C$5&lt;&gt;"",C$5*C$2,0)</f>
        <v>0</v>
      </c>
      <c r="D203" s="43">
        <f t="shared" ref="D203:Y203" si="497">IF(D$5&lt;&gt;"",D$5*D$2,0)</f>
        <v>0</v>
      </c>
      <c r="E203" s="43">
        <f t="shared" si="497"/>
        <v>0</v>
      </c>
      <c r="F203" s="43">
        <f t="shared" si="497"/>
        <v>0</v>
      </c>
      <c r="G203" s="43">
        <f t="shared" si="497"/>
        <v>0</v>
      </c>
      <c r="H203" s="43">
        <f t="shared" si="497"/>
        <v>0</v>
      </c>
      <c r="I203" s="43">
        <f t="shared" si="497"/>
        <v>0</v>
      </c>
      <c r="J203" s="43">
        <f t="shared" si="497"/>
        <v>0</v>
      </c>
      <c r="K203" s="43">
        <f t="shared" si="497"/>
        <v>0</v>
      </c>
      <c r="L203" s="43">
        <f t="shared" si="497"/>
        <v>0</v>
      </c>
      <c r="M203" s="43">
        <f t="shared" si="497"/>
        <v>0</v>
      </c>
      <c r="N203" s="43">
        <f t="shared" si="497"/>
        <v>0</v>
      </c>
      <c r="O203" s="43">
        <f t="shared" si="497"/>
        <v>0</v>
      </c>
      <c r="P203" s="43">
        <f t="shared" si="497"/>
        <v>0</v>
      </c>
      <c r="Q203" s="43">
        <f t="shared" si="497"/>
        <v>0</v>
      </c>
      <c r="R203" s="43">
        <f t="shared" si="497"/>
        <v>0</v>
      </c>
      <c r="S203" s="43">
        <f t="shared" si="497"/>
        <v>0</v>
      </c>
      <c r="T203" s="43">
        <f t="shared" si="497"/>
        <v>0</v>
      </c>
      <c r="U203" s="43">
        <f t="shared" si="497"/>
        <v>0</v>
      </c>
      <c r="V203" s="43">
        <f t="shared" si="497"/>
        <v>0</v>
      </c>
      <c r="W203" s="43">
        <f t="shared" si="497"/>
        <v>0</v>
      </c>
      <c r="X203" s="43">
        <f t="shared" si="497"/>
        <v>0</v>
      </c>
      <c r="Y203" s="43">
        <f t="shared" si="497"/>
        <v>0</v>
      </c>
      <c r="AA203" t="str">
        <f t="shared" si="410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498">BA51*BA$2</f>
        <v>0</v>
      </c>
      <c r="BB203" s="43">
        <f t="shared" si="498"/>
        <v>0</v>
      </c>
      <c r="BC203" s="43">
        <f t="shared" si="498"/>
        <v>0</v>
      </c>
      <c r="BD203" s="43">
        <f t="shared" si="498"/>
        <v>0</v>
      </c>
      <c r="BE203" s="43">
        <f t="shared" si="498"/>
        <v>0</v>
      </c>
      <c r="BF203" s="43">
        <f t="shared" si="498"/>
        <v>0</v>
      </c>
      <c r="BG203" s="43">
        <f t="shared" si="498"/>
        <v>0</v>
      </c>
      <c r="BH203" s="43">
        <f t="shared" si="498"/>
        <v>0</v>
      </c>
      <c r="BI203" s="43">
        <f t="shared" si="498"/>
        <v>0</v>
      </c>
      <c r="BJ203" s="43">
        <f t="shared" si="498"/>
        <v>0</v>
      </c>
      <c r="BK203" s="43">
        <f t="shared" si="498"/>
        <v>0</v>
      </c>
      <c r="BL203" s="43">
        <f t="shared" si="498"/>
        <v>0</v>
      </c>
      <c r="BM203" s="43">
        <f t="shared" si="498"/>
        <v>0</v>
      </c>
      <c r="BN203" s="43">
        <f t="shared" si="498"/>
        <v>0</v>
      </c>
      <c r="BO203" s="43">
        <f t="shared" si="498"/>
        <v>0</v>
      </c>
      <c r="BP203" s="43">
        <f t="shared" si="498"/>
        <v>0</v>
      </c>
      <c r="BQ203" s="43">
        <f t="shared" si="498"/>
        <v>0</v>
      </c>
      <c r="BR203" s="43">
        <f t="shared" si="498"/>
        <v>0</v>
      </c>
      <c r="BS203" s="43">
        <f t="shared" si="498"/>
        <v>0</v>
      </c>
      <c r="BT203" s="43">
        <f t="shared" si="498"/>
        <v>0</v>
      </c>
      <c r="BU203" s="43">
        <f t="shared" si="498"/>
        <v>0</v>
      </c>
      <c r="BV203" s="43">
        <f t="shared" si="498"/>
        <v>0</v>
      </c>
      <c r="BW203" s="43">
        <f t="shared" si="498"/>
        <v>0</v>
      </c>
      <c r="BX203" s="476"/>
      <c r="BY203" t="str">
        <f t="shared" si="360"/>
        <v>Similar Figures</v>
      </c>
      <c r="BZ203" s="43">
        <f t="shared" ref="BZ203:CV203" si="499">BZ51*BZ$2</f>
        <v>0</v>
      </c>
      <c r="CA203" s="43">
        <f t="shared" si="499"/>
        <v>0</v>
      </c>
      <c r="CB203" s="43">
        <f t="shared" si="499"/>
        <v>0</v>
      </c>
      <c r="CC203" s="43">
        <f t="shared" si="499"/>
        <v>0</v>
      </c>
      <c r="CD203" s="43">
        <f t="shared" si="499"/>
        <v>0</v>
      </c>
      <c r="CE203" s="43">
        <f t="shared" si="499"/>
        <v>0</v>
      </c>
      <c r="CF203" s="43">
        <f t="shared" si="499"/>
        <v>0</v>
      </c>
      <c r="CG203" s="43">
        <f t="shared" si="499"/>
        <v>0</v>
      </c>
      <c r="CH203" s="43">
        <f t="shared" si="499"/>
        <v>0</v>
      </c>
      <c r="CI203" s="43">
        <f t="shared" si="499"/>
        <v>0</v>
      </c>
      <c r="CJ203" s="43">
        <f t="shared" si="499"/>
        <v>0</v>
      </c>
      <c r="CK203" s="43">
        <f t="shared" si="499"/>
        <v>0</v>
      </c>
      <c r="CL203" s="43">
        <f t="shared" si="499"/>
        <v>0</v>
      </c>
      <c r="CM203" s="43">
        <f t="shared" si="499"/>
        <v>0</v>
      </c>
      <c r="CN203" s="43">
        <f t="shared" si="499"/>
        <v>0</v>
      </c>
      <c r="CO203" s="43">
        <f t="shared" si="499"/>
        <v>0</v>
      </c>
      <c r="CP203" s="43">
        <f t="shared" si="499"/>
        <v>0</v>
      </c>
      <c r="CQ203" s="43">
        <f t="shared" si="499"/>
        <v>0</v>
      </c>
      <c r="CR203" s="43">
        <f t="shared" si="499"/>
        <v>0</v>
      </c>
      <c r="CS203" s="43">
        <f t="shared" si="499"/>
        <v>0</v>
      </c>
      <c r="CT203" s="43">
        <f t="shared" si="499"/>
        <v>0</v>
      </c>
      <c r="CU203" s="43">
        <f t="shared" si="499"/>
        <v>0</v>
      </c>
      <c r="CV203" s="43">
        <f t="shared" si="499"/>
        <v>0</v>
      </c>
      <c r="CW203" s="476"/>
      <c r="CX203" t="str">
        <f t="shared" si="362"/>
        <v>Similar Figures</v>
      </c>
      <c r="CY203" s="43">
        <f t="shared" ref="CY203:DU203" si="500">CY51*CY$2</f>
        <v>0</v>
      </c>
      <c r="CZ203" s="43">
        <f t="shared" si="500"/>
        <v>0</v>
      </c>
      <c r="DA203" s="43">
        <f t="shared" si="500"/>
        <v>0</v>
      </c>
      <c r="DB203" s="43">
        <f t="shared" si="500"/>
        <v>0</v>
      </c>
      <c r="DC203" s="43">
        <f t="shared" si="500"/>
        <v>0</v>
      </c>
      <c r="DD203" s="43">
        <f t="shared" si="500"/>
        <v>0</v>
      </c>
      <c r="DE203" s="43">
        <f t="shared" si="500"/>
        <v>0</v>
      </c>
      <c r="DF203" s="43">
        <f t="shared" si="500"/>
        <v>0</v>
      </c>
      <c r="DG203" s="43">
        <f t="shared" si="500"/>
        <v>0</v>
      </c>
      <c r="DH203" s="43">
        <f t="shared" si="500"/>
        <v>0</v>
      </c>
      <c r="DI203" s="43">
        <f t="shared" si="500"/>
        <v>0</v>
      </c>
      <c r="DJ203" s="43">
        <f t="shared" si="500"/>
        <v>0</v>
      </c>
      <c r="DK203" s="43">
        <f t="shared" si="500"/>
        <v>0</v>
      </c>
      <c r="DL203" s="43">
        <f t="shared" si="500"/>
        <v>0</v>
      </c>
      <c r="DM203" s="43">
        <f t="shared" si="500"/>
        <v>0</v>
      </c>
      <c r="DN203" s="43">
        <f t="shared" si="500"/>
        <v>0</v>
      </c>
      <c r="DO203" s="43">
        <f t="shared" si="500"/>
        <v>0</v>
      </c>
      <c r="DP203" s="43">
        <f t="shared" si="500"/>
        <v>0</v>
      </c>
      <c r="DQ203" s="43">
        <f t="shared" si="500"/>
        <v>0</v>
      </c>
      <c r="DR203" s="43">
        <f t="shared" si="500"/>
        <v>0</v>
      </c>
      <c r="DS203" s="43">
        <f t="shared" si="500"/>
        <v>0</v>
      </c>
      <c r="DT203" s="43">
        <f t="shared" si="500"/>
        <v>0</v>
      </c>
      <c r="DU203" s="43">
        <f t="shared" si="500"/>
        <v>0</v>
      </c>
      <c r="DV203" s="476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2" t="str">
        <f>B6</f>
        <v>Missed Q</v>
      </c>
      <c r="C204" s="43">
        <f t="shared" ref="C204:Y204" si="501">IF(C$6&lt;&gt;"",C$6*C$2,0)</f>
        <v>0</v>
      </c>
      <c r="D204" s="43">
        <f t="shared" si="501"/>
        <v>0</v>
      </c>
      <c r="E204" s="43">
        <f t="shared" si="501"/>
        <v>0</v>
      </c>
      <c r="F204" s="43">
        <f t="shared" si="501"/>
        <v>0</v>
      </c>
      <c r="G204" s="43">
        <f t="shared" si="501"/>
        <v>0</v>
      </c>
      <c r="H204" s="43">
        <f t="shared" si="501"/>
        <v>0</v>
      </c>
      <c r="I204" s="43">
        <f t="shared" si="501"/>
        <v>0</v>
      </c>
      <c r="J204" s="43">
        <f t="shared" si="501"/>
        <v>0</v>
      </c>
      <c r="K204" s="43">
        <f t="shared" si="501"/>
        <v>0</v>
      </c>
      <c r="L204" s="43">
        <f t="shared" si="501"/>
        <v>0</v>
      </c>
      <c r="M204" s="43">
        <f t="shared" si="501"/>
        <v>0</v>
      </c>
      <c r="N204" s="43">
        <f t="shared" si="501"/>
        <v>0</v>
      </c>
      <c r="O204" s="43">
        <f t="shared" si="501"/>
        <v>0</v>
      </c>
      <c r="P204" s="43">
        <f t="shared" si="501"/>
        <v>0</v>
      </c>
      <c r="Q204" s="43">
        <f t="shared" si="501"/>
        <v>0</v>
      </c>
      <c r="R204" s="43">
        <f t="shared" si="501"/>
        <v>0</v>
      </c>
      <c r="S204" s="43">
        <f t="shared" si="501"/>
        <v>0</v>
      </c>
      <c r="T204" s="43">
        <f t="shared" si="501"/>
        <v>0</v>
      </c>
      <c r="U204" s="43">
        <f t="shared" si="501"/>
        <v>0</v>
      </c>
      <c r="V204" s="43">
        <f t="shared" si="501"/>
        <v>0</v>
      </c>
      <c r="W204" s="43">
        <f t="shared" si="501"/>
        <v>0</v>
      </c>
      <c r="X204" s="43">
        <f t="shared" si="501"/>
        <v>0</v>
      </c>
      <c r="Y204" s="43">
        <f t="shared" si="501"/>
        <v>0</v>
      </c>
      <c r="AA204" t="str">
        <f t="shared" si="410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02">BA52*BA$2</f>
        <v>0</v>
      </c>
      <c r="BB204" s="43">
        <f t="shared" si="502"/>
        <v>0</v>
      </c>
      <c r="BC204" s="43">
        <f t="shared" si="502"/>
        <v>0</v>
      </c>
      <c r="BD204" s="43">
        <f t="shared" si="502"/>
        <v>0</v>
      </c>
      <c r="BE204" s="43">
        <f t="shared" si="502"/>
        <v>0</v>
      </c>
      <c r="BF204" s="43">
        <f t="shared" si="502"/>
        <v>0</v>
      </c>
      <c r="BG204" s="43">
        <f t="shared" si="502"/>
        <v>0</v>
      </c>
      <c r="BH204" s="43">
        <f t="shared" si="502"/>
        <v>0</v>
      </c>
      <c r="BI204" s="43">
        <f t="shared" si="502"/>
        <v>0</v>
      </c>
      <c r="BJ204" s="43">
        <f t="shared" si="502"/>
        <v>0</v>
      </c>
      <c r="BK204" s="43">
        <f t="shared" si="502"/>
        <v>0</v>
      </c>
      <c r="BL204" s="43">
        <f t="shared" si="502"/>
        <v>0</v>
      </c>
      <c r="BM204" s="43">
        <f t="shared" si="502"/>
        <v>0</v>
      </c>
      <c r="BN204" s="43">
        <f t="shared" si="502"/>
        <v>0</v>
      </c>
      <c r="BO204" s="43">
        <f t="shared" si="502"/>
        <v>0</v>
      </c>
      <c r="BP204" s="43">
        <f t="shared" si="502"/>
        <v>0</v>
      </c>
      <c r="BQ204" s="43">
        <f t="shared" si="502"/>
        <v>0</v>
      </c>
      <c r="BR204" s="43">
        <f t="shared" si="502"/>
        <v>0</v>
      </c>
      <c r="BS204" s="43">
        <f t="shared" si="502"/>
        <v>0</v>
      </c>
      <c r="BT204" s="43">
        <f t="shared" si="502"/>
        <v>0</v>
      </c>
      <c r="BU204" s="43">
        <f t="shared" si="502"/>
        <v>0</v>
      </c>
      <c r="BV204" s="43">
        <f t="shared" si="502"/>
        <v>0</v>
      </c>
      <c r="BW204" s="43">
        <f t="shared" si="502"/>
        <v>0</v>
      </c>
      <c r="BX204" s="476"/>
      <c r="BY204" t="str">
        <f t="shared" si="360"/>
        <v>Right Triangles</v>
      </c>
      <c r="BZ204" s="43">
        <f t="shared" ref="BZ204:CV204" si="503">BZ52*BZ$2</f>
        <v>0</v>
      </c>
      <c r="CA204" s="43">
        <f t="shared" si="503"/>
        <v>0</v>
      </c>
      <c r="CB204" s="43">
        <f t="shared" si="503"/>
        <v>0</v>
      </c>
      <c r="CC204" s="43">
        <f t="shared" si="503"/>
        <v>0</v>
      </c>
      <c r="CD204" s="43">
        <f t="shared" si="503"/>
        <v>0</v>
      </c>
      <c r="CE204" s="43">
        <f t="shared" si="503"/>
        <v>0</v>
      </c>
      <c r="CF204" s="43">
        <f t="shared" si="503"/>
        <v>0</v>
      </c>
      <c r="CG204" s="43">
        <f t="shared" si="503"/>
        <v>0</v>
      </c>
      <c r="CH204" s="43">
        <f t="shared" si="503"/>
        <v>0</v>
      </c>
      <c r="CI204" s="43">
        <f t="shared" si="503"/>
        <v>0</v>
      </c>
      <c r="CJ204" s="43">
        <f t="shared" si="503"/>
        <v>0</v>
      </c>
      <c r="CK204" s="43">
        <f t="shared" si="503"/>
        <v>0</v>
      </c>
      <c r="CL204" s="43">
        <f t="shared" si="503"/>
        <v>0</v>
      </c>
      <c r="CM204" s="43">
        <f t="shared" si="503"/>
        <v>0</v>
      </c>
      <c r="CN204" s="43">
        <f t="shared" si="503"/>
        <v>0</v>
      </c>
      <c r="CO204" s="43">
        <f t="shared" si="503"/>
        <v>0</v>
      </c>
      <c r="CP204" s="43">
        <f t="shared" si="503"/>
        <v>0</v>
      </c>
      <c r="CQ204" s="43">
        <f t="shared" si="503"/>
        <v>0</v>
      </c>
      <c r="CR204" s="43">
        <f t="shared" si="503"/>
        <v>0</v>
      </c>
      <c r="CS204" s="43">
        <f t="shared" si="503"/>
        <v>0</v>
      </c>
      <c r="CT204" s="43">
        <f t="shared" si="503"/>
        <v>0</v>
      </c>
      <c r="CU204" s="43">
        <f t="shared" si="503"/>
        <v>0</v>
      </c>
      <c r="CV204" s="43">
        <f t="shared" si="503"/>
        <v>0</v>
      </c>
      <c r="CW204" s="476"/>
      <c r="CX204" t="str">
        <f t="shared" si="362"/>
        <v>Right Triangles</v>
      </c>
      <c r="CY204" s="43">
        <f t="shared" ref="CY204:DU204" si="504">CY52*CY$2</f>
        <v>0</v>
      </c>
      <c r="CZ204" s="43">
        <f t="shared" si="504"/>
        <v>0</v>
      </c>
      <c r="DA204" s="43">
        <f t="shared" si="504"/>
        <v>0</v>
      </c>
      <c r="DB204" s="43">
        <f t="shared" si="504"/>
        <v>0</v>
      </c>
      <c r="DC204" s="43">
        <f t="shared" si="504"/>
        <v>0</v>
      </c>
      <c r="DD204" s="43">
        <f t="shared" si="504"/>
        <v>0</v>
      </c>
      <c r="DE204" s="43">
        <f t="shared" si="504"/>
        <v>0</v>
      </c>
      <c r="DF204" s="43">
        <f t="shared" si="504"/>
        <v>0</v>
      </c>
      <c r="DG204" s="43">
        <f t="shared" si="504"/>
        <v>0</v>
      </c>
      <c r="DH204" s="43">
        <f t="shared" si="504"/>
        <v>0</v>
      </c>
      <c r="DI204" s="43">
        <f t="shared" si="504"/>
        <v>0</v>
      </c>
      <c r="DJ204" s="43">
        <f t="shared" si="504"/>
        <v>0</v>
      </c>
      <c r="DK204" s="43">
        <f t="shared" si="504"/>
        <v>0</v>
      </c>
      <c r="DL204" s="43">
        <f t="shared" si="504"/>
        <v>0</v>
      </c>
      <c r="DM204" s="43">
        <f t="shared" si="504"/>
        <v>0</v>
      </c>
      <c r="DN204" s="43">
        <f t="shared" si="504"/>
        <v>0</v>
      </c>
      <c r="DO204" s="43">
        <f t="shared" si="504"/>
        <v>0</v>
      </c>
      <c r="DP204" s="43">
        <f t="shared" si="504"/>
        <v>0</v>
      </c>
      <c r="DQ204" s="43">
        <f t="shared" si="504"/>
        <v>0</v>
      </c>
      <c r="DR204" s="43">
        <f t="shared" si="504"/>
        <v>0</v>
      </c>
      <c r="DS204" s="43">
        <f t="shared" si="504"/>
        <v>0</v>
      </c>
      <c r="DT204" s="43">
        <f t="shared" si="504"/>
        <v>0</v>
      </c>
      <c r="DU204" s="43">
        <f t="shared" si="504"/>
        <v>0</v>
      </c>
      <c r="DV204" s="476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2" t="str">
        <f>B7</f>
        <v>Correct Q</v>
      </c>
      <c r="C205" s="43">
        <f t="shared" ref="C205:Y205" si="505">IF(C$7&lt;&gt;"",C$7*C$2,0)</f>
        <v>0</v>
      </c>
      <c r="D205" s="43">
        <f t="shared" si="505"/>
        <v>0</v>
      </c>
      <c r="E205" s="43">
        <f t="shared" si="505"/>
        <v>0</v>
      </c>
      <c r="F205" s="43">
        <f t="shared" si="505"/>
        <v>0</v>
      </c>
      <c r="G205" s="43">
        <f t="shared" si="505"/>
        <v>0</v>
      </c>
      <c r="H205" s="43">
        <f t="shared" si="505"/>
        <v>0</v>
      </c>
      <c r="I205" s="43">
        <f t="shared" si="505"/>
        <v>0</v>
      </c>
      <c r="J205" s="43">
        <f t="shared" si="505"/>
        <v>0</v>
      </c>
      <c r="K205" s="43">
        <f t="shared" si="505"/>
        <v>0</v>
      </c>
      <c r="L205" s="43">
        <f t="shared" si="505"/>
        <v>0</v>
      </c>
      <c r="M205" s="43">
        <f t="shared" si="505"/>
        <v>0</v>
      </c>
      <c r="N205" s="43">
        <f t="shared" si="505"/>
        <v>0</v>
      </c>
      <c r="O205" s="43">
        <f t="shared" si="505"/>
        <v>0</v>
      </c>
      <c r="P205" s="43">
        <f t="shared" si="505"/>
        <v>0</v>
      </c>
      <c r="Q205" s="43">
        <f t="shared" si="505"/>
        <v>0</v>
      </c>
      <c r="R205" s="43">
        <f t="shared" si="505"/>
        <v>0</v>
      </c>
      <c r="S205" s="43">
        <f t="shared" si="505"/>
        <v>0</v>
      </c>
      <c r="T205" s="43">
        <f t="shared" si="505"/>
        <v>0</v>
      </c>
      <c r="U205" s="43">
        <f t="shared" si="505"/>
        <v>0</v>
      </c>
      <c r="V205" s="43">
        <f t="shared" si="505"/>
        <v>0</v>
      </c>
      <c r="W205" s="43">
        <f t="shared" si="505"/>
        <v>0</v>
      </c>
      <c r="X205" s="43">
        <f t="shared" si="505"/>
        <v>0</v>
      </c>
      <c r="Y205" s="43">
        <f t="shared" si="505"/>
        <v>0</v>
      </c>
      <c r="AA205" t="str">
        <f t="shared" si="410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06">BA53*BA$2</f>
        <v>0</v>
      </c>
      <c r="BB205" s="43">
        <f t="shared" si="506"/>
        <v>0</v>
      </c>
      <c r="BC205" s="43">
        <f t="shared" si="506"/>
        <v>0</v>
      </c>
      <c r="BD205" s="43">
        <f t="shared" si="506"/>
        <v>0</v>
      </c>
      <c r="BE205" s="43">
        <f t="shared" si="506"/>
        <v>0</v>
      </c>
      <c r="BF205" s="43">
        <f t="shared" si="506"/>
        <v>0</v>
      </c>
      <c r="BG205" s="43">
        <f t="shared" si="506"/>
        <v>0</v>
      </c>
      <c r="BH205" s="43">
        <f t="shared" si="506"/>
        <v>0</v>
      </c>
      <c r="BI205" s="43">
        <f t="shared" si="506"/>
        <v>0</v>
      </c>
      <c r="BJ205" s="43">
        <f t="shared" si="506"/>
        <v>0</v>
      </c>
      <c r="BK205" s="43">
        <f t="shared" si="506"/>
        <v>0</v>
      </c>
      <c r="BL205" s="43">
        <f t="shared" si="506"/>
        <v>0</v>
      </c>
      <c r="BM205" s="43">
        <f t="shared" si="506"/>
        <v>0</v>
      </c>
      <c r="BN205" s="43">
        <f t="shared" si="506"/>
        <v>0</v>
      </c>
      <c r="BO205" s="43">
        <f t="shared" si="506"/>
        <v>0</v>
      </c>
      <c r="BP205" s="43">
        <f t="shared" si="506"/>
        <v>0</v>
      </c>
      <c r="BQ205" s="43">
        <f t="shared" si="506"/>
        <v>0</v>
      </c>
      <c r="BR205" s="43">
        <f t="shared" si="506"/>
        <v>0</v>
      </c>
      <c r="BS205" s="43">
        <f t="shared" si="506"/>
        <v>0</v>
      </c>
      <c r="BT205" s="43">
        <f t="shared" si="506"/>
        <v>0</v>
      </c>
      <c r="BU205" s="43">
        <f t="shared" si="506"/>
        <v>0</v>
      </c>
      <c r="BV205" s="43">
        <f t="shared" si="506"/>
        <v>0</v>
      </c>
      <c r="BW205" s="43">
        <f t="shared" si="506"/>
        <v>0</v>
      </c>
      <c r="BX205" s="476"/>
      <c r="BY205" t="str">
        <f t="shared" si="360"/>
        <v>Special Triangles</v>
      </c>
      <c r="BZ205" s="43">
        <f t="shared" ref="BZ205:CV205" si="507">BZ53*BZ$2</f>
        <v>0</v>
      </c>
      <c r="CA205" s="43">
        <f t="shared" si="507"/>
        <v>0</v>
      </c>
      <c r="CB205" s="43">
        <f t="shared" si="507"/>
        <v>0</v>
      </c>
      <c r="CC205" s="43">
        <f t="shared" si="507"/>
        <v>0</v>
      </c>
      <c r="CD205" s="43">
        <f t="shared" si="507"/>
        <v>0</v>
      </c>
      <c r="CE205" s="43">
        <f t="shared" si="507"/>
        <v>0</v>
      </c>
      <c r="CF205" s="43">
        <f t="shared" si="507"/>
        <v>0</v>
      </c>
      <c r="CG205" s="43">
        <f t="shared" si="507"/>
        <v>0</v>
      </c>
      <c r="CH205" s="43">
        <f t="shared" si="507"/>
        <v>0</v>
      </c>
      <c r="CI205" s="43">
        <f t="shared" si="507"/>
        <v>0</v>
      </c>
      <c r="CJ205" s="43">
        <f t="shared" si="507"/>
        <v>0</v>
      </c>
      <c r="CK205" s="43">
        <f t="shared" si="507"/>
        <v>0</v>
      </c>
      <c r="CL205" s="43">
        <f t="shared" si="507"/>
        <v>0</v>
      </c>
      <c r="CM205" s="43">
        <f t="shared" si="507"/>
        <v>0</v>
      </c>
      <c r="CN205" s="43">
        <f t="shared" si="507"/>
        <v>0</v>
      </c>
      <c r="CO205" s="43">
        <f t="shared" si="507"/>
        <v>0</v>
      </c>
      <c r="CP205" s="43">
        <f t="shared" si="507"/>
        <v>0</v>
      </c>
      <c r="CQ205" s="43">
        <f t="shared" si="507"/>
        <v>0</v>
      </c>
      <c r="CR205" s="43">
        <f t="shared" si="507"/>
        <v>0</v>
      </c>
      <c r="CS205" s="43">
        <f t="shared" si="507"/>
        <v>0</v>
      </c>
      <c r="CT205" s="43">
        <f t="shared" si="507"/>
        <v>0</v>
      </c>
      <c r="CU205" s="43">
        <f t="shared" si="507"/>
        <v>0</v>
      </c>
      <c r="CV205" s="43">
        <f t="shared" si="507"/>
        <v>0</v>
      </c>
      <c r="CW205" s="476"/>
      <c r="CX205" t="str">
        <f t="shared" si="362"/>
        <v>Special Triangles</v>
      </c>
      <c r="CY205" s="43">
        <f t="shared" ref="CY205:DU205" si="508">CY53*CY$2</f>
        <v>0</v>
      </c>
      <c r="CZ205" s="43">
        <f t="shared" si="508"/>
        <v>0</v>
      </c>
      <c r="DA205" s="43">
        <f t="shared" si="508"/>
        <v>0</v>
      </c>
      <c r="DB205" s="43">
        <f t="shared" si="508"/>
        <v>0</v>
      </c>
      <c r="DC205" s="43">
        <f t="shared" si="508"/>
        <v>0</v>
      </c>
      <c r="DD205" s="43">
        <f t="shared" si="508"/>
        <v>0</v>
      </c>
      <c r="DE205" s="43">
        <f t="shared" si="508"/>
        <v>0</v>
      </c>
      <c r="DF205" s="43">
        <f t="shared" si="508"/>
        <v>0</v>
      </c>
      <c r="DG205" s="43">
        <f t="shared" si="508"/>
        <v>0</v>
      </c>
      <c r="DH205" s="43">
        <f t="shared" si="508"/>
        <v>0</v>
      </c>
      <c r="DI205" s="43">
        <f t="shared" si="508"/>
        <v>0</v>
      </c>
      <c r="DJ205" s="43">
        <f t="shared" si="508"/>
        <v>0</v>
      </c>
      <c r="DK205" s="43">
        <f t="shared" si="508"/>
        <v>0</v>
      </c>
      <c r="DL205" s="43">
        <f t="shared" si="508"/>
        <v>0</v>
      </c>
      <c r="DM205" s="43">
        <f t="shared" si="508"/>
        <v>0</v>
      </c>
      <c r="DN205" s="43">
        <f t="shared" si="508"/>
        <v>0</v>
      </c>
      <c r="DO205" s="43">
        <f t="shared" si="508"/>
        <v>0</v>
      </c>
      <c r="DP205" s="43">
        <f t="shared" si="508"/>
        <v>0</v>
      </c>
      <c r="DQ205" s="43">
        <f t="shared" si="508"/>
        <v>0</v>
      </c>
      <c r="DR205" s="43">
        <f t="shared" si="508"/>
        <v>0</v>
      </c>
      <c r="DS205" s="43">
        <f t="shared" si="508"/>
        <v>0</v>
      </c>
      <c r="DT205" s="43">
        <f t="shared" si="508"/>
        <v>0</v>
      </c>
      <c r="DU205" s="43">
        <f t="shared" si="508"/>
        <v>0</v>
      </c>
      <c r="DV205" s="476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2" t="str">
        <f>B8</f>
        <v>Ommitted Q</v>
      </c>
      <c r="C206" s="43">
        <f t="shared" ref="C206:Y206" si="509">IF(C$8&lt;&gt;"",C$8*C$2,0)</f>
        <v>0</v>
      </c>
      <c r="D206" s="43">
        <f t="shared" si="509"/>
        <v>0</v>
      </c>
      <c r="E206" s="43">
        <f t="shared" si="509"/>
        <v>0</v>
      </c>
      <c r="F206" s="43">
        <f t="shared" si="509"/>
        <v>0</v>
      </c>
      <c r="G206" s="43">
        <f t="shared" si="509"/>
        <v>0</v>
      </c>
      <c r="H206" s="43">
        <f t="shared" si="509"/>
        <v>0</v>
      </c>
      <c r="I206" s="43">
        <f t="shared" si="509"/>
        <v>0</v>
      </c>
      <c r="J206" s="43">
        <f t="shared" si="509"/>
        <v>0</v>
      </c>
      <c r="K206" s="43">
        <f t="shared" si="509"/>
        <v>0</v>
      </c>
      <c r="L206" s="43">
        <f t="shared" si="509"/>
        <v>0</v>
      </c>
      <c r="M206" s="43">
        <f t="shared" si="509"/>
        <v>0</v>
      </c>
      <c r="N206" s="43">
        <f t="shared" si="509"/>
        <v>0</v>
      </c>
      <c r="O206" s="43">
        <f t="shared" si="509"/>
        <v>0</v>
      </c>
      <c r="P206" s="43">
        <f t="shared" si="509"/>
        <v>0</v>
      </c>
      <c r="Q206" s="43">
        <f t="shared" si="509"/>
        <v>0</v>
      </c>
      <c r="R206" s="43">
        <f t="shared" si="509"/>
        <v>0</v>
      </c>
      <c r="S206" s="43">
        <f t="shared" si="509"/>
        <v>0</v>
      </c>
      <c r="T206" s="43">
        <f t="shared" si="509"/>
        <v>0</v>
      </c>
      <c r="U206" s="43">
        <f t="shared" si="509"/>
        <v>0</v>
      </c>
      <c r="V206" s="43">
        <f t="shared" si="509"/>
        <v>0</v>
      </c>
      <c r="W206" s="43">
        <f t="shared" si="509"/>
        <v>0</v>
      </c>
      <c r="X206" s="43">
        <f t="shared" si="509"/>
        <v>0</v>
      </c>
      <c r="Y206" s="43">
        <f t="shared" si="509"/>
        <v>0</v>
      </c>
      <c r="AA206" t="str">
        <f t="shared" si="410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0">BA54*BA$2</f>
        <v>0</v>
      </c>
      <c r="BB206" s="43">
        <f t="shared" si="510"/>
        <v>0</v>
      </c>
      <c r="BC206" s="43">
        <f t="shared" si="510"/>
        <v>0</v>
      </c>
      <c r="BD206" s="43">
        <f t="shared" si="510"/>
        <v>0</v>
      </c>
      <c r="BE206" s="43">
        <f t="shared" si="510"/>
        <v>0</v>
      </c>
      <c r="BF206" s="43">
        <f t="shared" si="510"/>
        <v>0</v>
      </c>
      <c r="BG206" s="43">
        <f t="shared" si="510"/>
        <v>0</v>
      </c>
      <c r="BH206" s="43">
        <f t="shared" si="510"/>
        <v>0</v>
      </c>
      <c r="BI206" s="43">
        <f t="shared" si="510"/>
        <v>0</v>
      </c>
      <c r="BJ206" s="43">
        <f t="shared" si="510"/>
        <v>0</v>
      </c>
      <c r="BK206" s="43">
        <f t="shared" si="510"/>
        <v>0</v>
      </c>
      <c r="BL206" s="43">
        <f t="shared" si="510"/>
        <v>0</v>
      </c>
      <c r="BM206" s="43">
        <f t="shared" si="510"/>
        <v>0</v>
      </c>
      <c r="BN206" s="43">
        <f t="shared" si="510"/>
        <v>0</v>
      </c>
      <c r="BO206" s="43">
        <f t="shared" si="510"/>
        <v>0</v>
      </c>
      <c r="BP206" s="43">
        <f t="shared" si="510"/>
        <v>0</v>
      </c>
      <c r="BQ206" s="43">
        <f t="shared" si="510"/>
        <v>0</v>
      </c>
      <c r="BR206" s="43">
        <f t="shared" si="510"/>
        <v>0</v>
      </c>
      <c r="BS206" s="43">
        <f t="shared" si="510"/>
        <v>0</v>
      </c>
      <c r="BT206" s="43">
        <f t="shared" si="510"/>
        <v>0</v>
      </c>
      <c r="BU206" s="43">
        <f t="shared" si="510"/>
        <v>0</v>
      </c>
      <c r="BV206" s="43">
        <f t="shared" si="510"/>
        <v>0</v>
      </c>
      <c r="BW206" s="43">
        <f t="shared" si="510"/>
        <v>0</v>
      </c>
      <c r="BX206" s="476"/>
      <c r="BY206" t="str">
        <f t="shared" si="360"/>
        <v>NUMBER THEORY</v>
      </c>
      <c r="BZ206" s="43">
        <f t="shared" ref="BZ206:CV206" si="511">BZ54*BZ$2</f>
        <v>0</v>
      </c>
      <c r="CA206" s="43">
        <f t="shared" si="511"/>
        <v>0</v>
      </c>
      <c r="CB206" s="43">
        <f t="shared" si="511"/>
        <v>0</v>
      </c>
      <c r="CC206" s="43">
        <f t="shared" si="511"/>
        <v>0</v>
      </c>
      <c r="CD206" s="43">
        <f t="shared" si="511"/>
        <v>0</v>
      </c>
      <c r="CE206" s="43">
        <f t="shared" si="511"/>
        <v>0</v>
      </c>
      <c r="CF206" s="43">
        <f t="shared" si="511"/>
        <v>0</v>
      </c>
      <c r="CG206" s="43">
        <f t="shared" si="511"/>
        <v>0</v>
      </c>
      <c r="CH206" s="43">
        <f t="shared" si="511"/>
        <v>0</v>
      </c>
      <c r="CI206" s="43">
        <f t="shared" si="511"/>
        <v>0</v>
      </c>
      <c r="CJ206" s="43">
        <f t="shared" si="511"/>
        <v>0</v>
      </c>
      <c r="CK206" s="43">
        <f t="shared" si="511"/>
        <v>0</v>
      </c>
      <c r="CL206" s="43">
        <f t="shared" si="511"/>
        <v>0</v>
      </c>
      <c r="CM206" s="43">
        <f t="shared" si="511"/>
        <v>0</v>
      </c>
      <c r="CN206" s="43">
        <f t="shared" si="511"/>
        <v>0</v>
      </c>
      <c r="CO206" s="43">
        <f t="shared" si="511"/>
        <v>0</v>
      </c>
      <c r="CP206" s="43">
        <f t="shared" si="511"/>
        <v>0</v>
      </c>
      <c r="CQ206" s="43">
        <f t="shared" si="511"/>
        <v>0</v>
      </c>
      <c r="CR206" s="43">
        <f t="shared" si="511"/>
        <v>0</v>
      </c>
      <c r="CS206" s="43">
        <f t="shared" si="511"/>
        <v>0</v>
      </c>
      <c r="CT206" s="43">
        <f t="shared" si="511"/>
        <v>0</v>
      </c>
      <c r="CU206" s="43">
        <f t="shared" si="511"/>
        <v>0</v>
      </c>
      <c r="CV206" s="43">
        <f t="shared" si="511"/>
        <v>0</v>
      </c>
      <c r="CW206" s="476"/>
      <c r="CX206" t="str">
        <f t="shared" si="362"/>
        <v>NUMBER THEORY</v>
      </c>
      <c r="CY206" s="43">
        <f t="shared" ref="CY206:DU206" si="512">CY54*CY$2</f>
        <v>0</v>
      </c>
      <c r="CZ206" s="43">
        <f t="shared" si="512"/>
        <v>0</v>
      </c>
      <c r="DA206" s="43">
        <f t="shared" si="512"/>
        <v>0</v>
      </c>
      <c r="DB206" s="43">
        <f t="shared" si="512"/>
        <v>0</v>
      </c>
      <c r="DC206" s="43">
        <f t="shared" si="512"/>
        <v>0</v>
      </c>
      <c r="DD206" s="43">
        <f t="shared" si="512"/>
        <v>0</v>
      </c>
      <c r="DE206" s="43">
        <f t="shared" si="512"/>
        <v>0</v>
      </c>
      <c r="DF206" s="43">
        <f t="shared" si="512"/>
        <v>0</v>
      </c>
      <c r="DG206" s="43">
        <f t="shared" si="512"/>
        <v>0</v>
      </c>
      <c r="DH206" s="43">
        <f t="shared" si="512"/>
        <v>0</v>
      </c>
      <c r="DI206" s="43">
        <f t="shared" si="512"/>
        <v>0</v>
      </c>
      <c r="DJ206" s="43">
        <f t="shared" si="512"/>
        <v>0</v>
      </c>
      <c r="DK206" s="43">
        <f t="shared" si="512"/>
        <v>0</v>
      </c>
      <c r="DL206" s="43">
        <f t="shared" si="512"/>
        <v>0</v>
      </c>
      <c r="DM206" s="43">
        <f t="shared" si="512"/>
        <v>0</v>
      </c>
      <c r="DN206" s="43">
        <f t="shared" si="512"/>
        <v>0</v>
      </c>
      <c r="DO206" s="43">
        <f t="shared" si="512"/>
        <v>0</v>
      </c>
      <c r="DP206" s="43">
        <f t="shared" si="512"/>
        <v>0</v>
      </c>
      <c r="DQ206" s="43">
        <f t="shared" si="512"/>
        <v>0</v>
      </c>
      <c r="DR206" s="43">
        <f t="shared" si="512"/>
        <v>0</v>
      </c>
      <c r="DS206" s="43">
        <f t="shared" si="512"/>
        <v>0</v>
      </c>
      <c r="DT206" s="43">
        <f t="shared" si="512"/>
        <v>0</v>
      </c>
      <c r="DU206" s="43">
        <f t="shared" si="512"/>
        <v>0</v>
      </c>
      <c r="DV206" s="476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2" t="str">
        <f>B9</f>
        <v>Guesses</v>
      </c>
      <c r="C207" s="43">
        <f>IF(C$9&lt;&gt;"",C$9*C$2,0)</f>
        <v>0</v>
      </c>
      <c r="D207" s="43">
        <f t="shared" ref="D207:Y207" si="513">IF(D$9&lt;&gt;"",D$9*D$2,0)</f>
        <v>0</v>
      </c>
      <c r="E207" s="43">
        <f t="shared" si="513"/>
        <v>0</v>
      </c>
      <c r="F207" s="43">
        <f t="shared" si="513"/>
        <v>0</v>
      </c>
      <c r="G207" s="43">
        <f t="shared" si="513"/>
        <v>0</v>
      </c>
      <c r="H207" s="43">
        <f t="shared" si="513"/>
        <v>0</v>
      </c>
      <c r="I207" s="43">
        <f t="shared" si="513"/>
        <v>0</v>
      </c>
      <c r="J207" s="43">
        <f t="shared" si="513"/>
        <v>0</v>
      </c>
      <c r="K207" s="43">
        <f t="shared" si="513"/>
        <v>0</v>
      </c>
      <c r="L207" s="43">
        <f t="shared" si="513"/>
        <v>0</v>
      </c>
      <c r="M207" s="43">
        <f t="shared" si="513"/>
        <v>0</v>
      </c>
      <c r="N207" s="43">
        <f t="shared" si="513"/>
        <v>0</v>
      </c>
      <c r="O207" s="43">
        <f t="shared" si="513"/>
        <v>0</v>
      </c>
      <c r="P207" s="43">
        <f t="shared" si="513"/>
        <v>0</v>
      </c>
      <c r="Q207" s="43">
        <f t="shared" si="513"/>
        <v>0</v>
      </c>
      <c r="R207" s="43">
        <f t="shared" si="513"/>
        <v>0</v>
      </c>
      <c r="S207" s="43">
        <f t="shared" si="513"/>
        <v>0</v>
      </c>
      <c r="T207" s="43">
        <f t="shared" si="513"/>
        <v>0</v>
      </c>
      <c r="U207" s="43">
        <f t="shared" si="513"/>
        <v>0</v>
      </c>
      <c r="V207" s="43">
        <f t="shared" si="513"/>
        <v>0</v>
      </c>
      <c r="W207" s="43">
        <f t="shared" si="513"/>
        <v>0</v>
      </c>
      <c r="X207" s="43">
        <f t="shared" si="513"/>
        <v>0</v>
      </c>
      <c r="Y207" s="43">
        <f t="shared" si="513"/>
        <v>0</v>
      </c>
      <c r="AZ207" t="str">
        <f t="shared" si="358"/>
        <v>Statistics</v>
      </c>
      <c r="BA207" s="43">
        <f t="shared" ref="BA207:BW207" si="514">BA55*BA$2</f>
        <v>0</v>
      </c>
      <c r="BB207" s="43">
        <f t="shared" si="514"/>
        <v>0</v>
      </c>
      <c r="BC207" s="43">
        <f t="shared" si="514"/>
        <v>0</v>
      </c>
      <c r="BD207" s="43">
        <f t="shared" si="514"/>
        <v>0</v>
      </c>
      <c r="BE207" s="43">
        <f t="shared" si="514"/>
        <v>0</v>
      </c>
      <c r="BF207" s="43">
        <f t="shared" si="514"/>
        <v>0</v>
      </c>
      <c r="BG207" s="43">
        <f t="shared" si="514"/>
        <v>0</v>
      </c>
      <c r="BH207" s="43">
        <f t="shared" si="514"/>
        <v>0</v>
      </c>
      <c r="BI207" s="43">
        <f t="shared" si="514"/>
        <v>0</v>
      </c>
      <c r="BJ207" s="43">
        <f t="shared" si="514"/>
        <v>0</v>
      </c>
      <c r="BK207" s="43">
        <f t="shared" si="514"/>
        <v>0</v>
      </c>
      <c r="BL207" s="43">
        <f t="shared" si="514"/>
        <v>0</v>
      </c>
      <c r="BM207" s="43">
        <f t="shared" si="514"/>
        <v>0</v>
      </c>
      <c r="BN207" s="43">
        <f t="shared" si="514"/>
        <v>0</v>
      </c>
      <c r="BO207" s="43">
        <f t="shared" si="514"/>
        <v>0</v>
      </c>
      <c r="BP207" s="43">
        <f t="shared" si="514"/>
        <v>0</v>
      </c>
      <c r="BQ207" s="43">
        <f t="shared" si="514"/>
        <v>0</v>
      </c>
      <c r="BR207" s="43">
        <f t="shared" si="514"/>
        <v>0</v>
      </c>
      <c r="BS207" s="43">
        <f t="shared" si="514"/>
        <v>0</v>
      </c>
      <c r="BT207" s="43">
        <f t="shared" si="514"/>
        <v>0</v>
      </c>
      <c r="BU207" s="43">
        <f t="shared" si="514"/>
        <v>0</v>
      </c>
      <c r="BV207" s="43">
        <f t="shared" si="514"/>
        <v>0</v>
      </c>
      <c r="BW207" s="43">
        <f t="shared" si="514"/>
        <v>0</v>
      </c>
      <c r="BX207" s="476"/>
      <c r="BY207" t="str">
        <f t="shared" si="360"/>
        <v>Statistics</v>
      </c>
      <c r="BZ207" s="43">
        <f t="shared" ref="BZ207:CV207" si="515">BZ55*BZ$2</f>
        <v>0</v>
      </c>
      <c r="CA207" s="43">
        <f t="shared" si="515"/>
        <v>0</v>
      </c>
      <c r="CB207" s="43">
        <f t="shared" si="515"/>
        <v>0</v>
      </c>
      <c r="CC207" s="43">
        <f t="shared" si="515"/>
        <v>0</v>
      </c>
      <c r="CD207" s="43">
        <f t="shared" si="515"/>
        <v>0</v>
      </c>
      <c r="CE207" s="43">
        <f t="shared" si="515"/>
        <v>0</v>
      </c>
      <c r="CF207" s="43">
        <f t="shared" si="515"/>
        <v>0</v>
      </c>
      <c r="CG207" s="43">
        <f t="shared" si="515"/>
        <v>0</v>
      </c>
      <c r="CH207" s="43">
        <f t="shared" si="515"/>
        <v>0</v>
      </c>
      <c r="CI207" s="43">
        <f t="shared" si="515"/>
        <v>0</v>
      </c>
      <c r="CJ207" s="43">
        <f t="shared" si="515"/>
        <v>0</v>
      </c>
      <c r="CK207" s="43">
        <f t="shared" si="515"/>
        <v>0</v>
      </c>
      <c r="CL207" s="43">
        <f t="shared" si="515"/>
        <v>0</v>
      </c>
      <c r="CM207" s="43">
        <f t="shared" si="515"/>
        <v>0</v>
      </c>
      <c r="CN207" s="43">
        <f t="shared" si="515"/>
        <v>0</v>
      </c>
      <c r="CO207" s="43">
        <f t="shared" si="515"/>
        <v>0</v>
      </c>
      <c r="CP207" s="43">
        <f t="shared" si="515"/>
        <v>0</v>
      </c>
      <c r="CQ207" s="43">
        <f t="shared" si="515"/>
        <v>0</v>
      </c>
      <c r="CR207" s="43">
        <f t="shared" si="515"/>
        <v>0</v>
      </c>
      <c r="CS207" s="43">
        <f t="shared" si="515"/>
        <v>0</v>
      </c>
      <c r="CT207" s="43">
        <f t="shared" si="515"/>
        <v>0</v>
      </c>
      <c r="CU207" s="43">
        <f t="shared" si="515"/>
        <v>0</v>
      </c>
      <c r="CV207" s="43">
        <f t="shared" si="515"/>
        <v>0</v>
      </c>
      <c r="CW207" s="476"/>
      <c r="CX207" t="str">
        <f t="shared" si="362"/>
        <v>Statistics</v>
      </c>
      <c r="CY207" s="43">
        <f t="shared" ref="CY207:DU207" si="516">CY55*CY$2</f>
        <v>0</v>
      </c>
      <c r="CZ207" s="43">
        <f t="shared" si="516"/>
        <v>0</v>
      </c>
      <c r="DA207" s="43">
        <f t="shared" si="516"/>
        <v>0</v>
      </c>
      <c r="DB207" s="43">
        <f t="shared" si="516"/>
        <v>0</v>
      </c>
      <c r="DC207" s="43">
        <f t="shared" si="516"/>
        <v>0</v>
      </c>
      <c r="DD207" s="43">
        <f t="shared" si="516"/>
        <v>0</v>
      </c>
      <c r="DE207" s="43">
        <f t="shared" si="516"/>
        <v>0</v>
      </c>
      <c r="DF207" s="43">
        <f t="shared" si="516"/>
        <v>0</v>
      </c>
      <c r="DG207" s="43">
        <f t="shared" si="516"/>
        <v>0</v>
      </c>
      <c r="DH207" s="43">
        <f t="shared" si="516"/>
        <v>0</v>
      </c>
      <c r="DI207" s="43">
        <f t="shared" si="516"/>
        <v>0</v>
      </c>
      <c r="DJ207" s="43">
        <f t="shared" si="516"/>
        <v>0</v>
      </c>
      <c r="DK207" s="43">
        <f t="shared" si="516"/>
        <v>0</v>
      </c>
      <c r="DL207" s="43">
        <f t="shared" si="516"/>
        <v>0</v>
      </c>
      <c r="DM207" s="43">
        <f t="shared" si="516"/>
        <v>0</v>
      </c>
      <c r="DN207" s="43">
        <f t="shared" si="516"/>
        <v>0</v>
      </c>
      <c r="DO207" s="43">
        <f t="shared" si="516"/>
        <v>0</v>
      </c>
      <c r="DP207" s="43">
        <f t="shared" si="516"/>
        <v>0</v>
      </c>
      <c r="DQ207" s="43">
        <f t="shared" si="516"/>
        <v>0</v>
      </c>
      <c r="DR207" s="43">
        <f t="shared" si="516"/>
        <v>0</v>
      </c>
      <c r="DS207" s="43">
        <f t="shared" si="516"/>
        <v>0</v>
      </c>
      <c r="DT207" s="43">
        <f t="shared" si="516"/>
        <v>0</v>
      </c>
      <c r="DU207" s="43">
        <f t="shared" si="516"/>
        <v>0</v>
      </c>
      <c r="DV207" s="476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2" t="str">
        <f>AA5</f>
        <v>Total Q</v>
      </c>
      <c r="AB208" s="43">
        <f>IF(AB$5&lt;&gt;"",AB$5*AB$2,0)</f>
        <v>0</v>
      </c>
      <c r="AC208" s="43">
        <f t="shared" ref="AC208:AX208" si="517">IF(AC$5&lt;&gt;"",AC$5*AC$2,0)</f>
        <v>0</v>
      </c>
      <c r="AD208" s="43">
        <f t="shared" si="517"/>
        <v>0</v>
      </c>
      <c r="AE208" s="43">
        <f t="shared" si="517"/>
        <v>0</v>
      </c>
      <c r="AF208" s="43">
        <f t="shared" si="517"/>
        <v>0</v>
      </c>
      <c r="AG208" s="43">
        <f t="shared" si="517"/>
        <v>0</v>
      </c>
      <c r="AH208" s="43">
        <f t="shared" si="517"/>
        <v>0</v>
      </c>
      <c r="AI208" s="43">
        <f t="shared" si="517"/>
        <v>0</v>
      </c>
      <c r="AJ208" s="43">
        <f t="shared" si="517"/>
        <v>0</v>
      </c>
      <c r="AK208" s="43">
        <f t="shared" si="517"/>
        <v>0</v>
      </c>
      <c r="AL208" s="43">
        <f t="shared" si="517"/>
        <v>0</v>
      </c>
      <c r="AM208" s="43">
        <f t="shared" si="517"/>
        <v>0</v>
      </c>
      <c r="AN208" s="43">
        <f t="shared" si="517"/>
        <v>0</v>
      </c>
      <c r="AO208" s="43">
        <f t="shared" si="517"/>
        <v>0</v>
      </c>
      <c r="AP208" s="43">
        <f t="shared" si="517"/>
        <v>0</v>
      </c>
      <c r="AQ208" s="43">
        <f t="shared" si="517"/>
        <v>0</v>
      </c>
      <c r="AR208" s="43">
        <f t="shared" si="517"/>
        <v>0</v>
      </c>
      <c r="AS208" s="43">
        <f t="shared" si="517"/>
        <v>0</v>
      </c>
      <c r="AT208" s="43">
        <f t="shared" si="517"/>
        <v>0</v>
      </c>
      <c r="AU208" s="43">
        <f t="shared" si="517"/>
        <v>0</v>
      </c>
      <c r="AV208" s="43">
        <f t="shared" si="517"/>
        <v>0</v>
      </c>
      <c r="AW208" s="43">
        <f t="shared" si="517"/>
        <v>0</v>
      </c>
      <c r="AX208" s="43">
        <f t="shared" si="517"/>
        <v>0</v>
      </c>
      <c r="AZ208" t="str">
        <f t="shared" si="358"/>
        <v>Mean / Med / Mode / Range</v>
      </c>
      <c r="BA208" s="43">
        <f t="shared" ref="BA208:BW208" si="518">BA56*BA$2</f>
        <v>0</v>
      </c>
      <c r="BB208" s="43">
        <f t="shared" si="518"/>
        <v>0</v>
      </c>
      <c r="BC208" s="43">
        <f t="shared" si="518"/>
        <v>0</v>
      </c>
      <c r="BD208" s="43">
        <f t="shared" si="518"/>
        <v>0</v>
      </c>
      <c r="BE208" s="43">
        <f t="shared" si="518"/>
        <v>0</v>
      </c>
      <c r="BF208" s="43">
        <f t="shared" si="518"/>
        <v>0</v>
      </c>
      <c r="BG208" s="43">
        <f t="shared" si="518"/>
        <v>0</v>
      </c>
      <c r="BH208" s="43">
        <f t="shared" si="518"/>
        <v>0</v>
      </c>
      <c r="BI208" s="43">
        <f t="shared" si="518"/>
        <v>0</v>
      </c>
      <c r="BJ208" s="43">
        <f t="shared" si="518"/>
        <v>0</v>
      </c>
      <c r="BK208" s="43">
        <f t="shared" si="518"/>
        <v>0</v>
      </c>
      <c r="BL208" s="43">
        <f t="shared" si="518"/>
        <v>0</v>
      </c>
      <c r="BM208" s="43">
        <f t="shared" si="518"/>
        <v>0</v>
      </c>
      <c r="BN208" s="43">
        <f t="shared" si="518"/>
        <v>0</v>
      </c>
      <c r="BO208" s="43">
        <f t="shared" si="518"/>
        <v>0</v>
      </c>
      <c r="BP208" s="43">
        <f t="shared" si="518"/>
        <v>0</v>
      </c>
      <c r="BQ208" s="43">
        <f t="shared" si="518"/>
        <v>0</v>
      </c>
      <c r="BR208" s="43">
        <f t="shared" si="518"/>
        <v>0</v>
      </c>
      <c r="BS208" s="43">
        <f t="shared" si="518"/>
        <v>0</v>
      </c>
      <c r="BT208" s="43">
        <f t="shared" si="518"/>
        <v>0</v>
      </c>
      <c r="BU208" s="43">
        <f t="shared" si="518"/>
        <v>0</v>
      </c>
      <c r="BV208" s="43">
        <f t="shared" si="518"/>
        <v>0</v>
      </c>
      <c r="BW208" s="43">
        <f t="shared" si="518"/>
        <v>0</v>
      </c>
      <c r="BX208" s="476"/>
      <c r="BY208" t="str">
        <f t="shared" si="360"/>
        <v>Mean / Med / Mode / Range</v>
      </c>
      <c r="BZ208" s="43">
        <f t="shared" ref="BZ208:CV208" si="519">BZ56*BZ$2</f>
        <v>0</v>
      </c>
      <c r="CA208" s="43">
        <f t="shared" si="519"/>
        <v>0</v>
      </c>
      <c r="CB208" s="43">
        <f t="shared" si="519"/>
        <v>0</v>
      </c>
      <c r="CC208" s="43">
        <f t="shared" si="519"/>
        <v>0</v>
      </c>
      <c r="CD208" s="43">
        <f t="shared" si="519"/>
        <v>0</v>
      </c>
      <c r="CE208" s="43">
        <f t="shared" si="519"/>
        <v>0</v>
      </c>
      <c r="CF208" s="43">
        <f t="shared" si="519"/>
        <v>0</v>
      </c>
      <c r="CG208" s="43">
        <f t="shared" si="519"/>
        <v>0</v>
      </c>
      <c r="CH208" s="43">
        <f t="shared" si="519"/>
        <v>0</v>
      </c>
      <c r="CI208" s="43">
        <f t="shared" si="519"/>
        <v>0</v>
      </c>
      <c r="CJ208" s="43">
        <f t="shared" si="519"/>
        <v>0</v>
      </c>
      <c r="CK208" s="43">
        <f t="shared" si="519"/>
        <v>0</v>
      </c>
      <c r="CL208" s="43">
        <f t="shared" si="519"/>
        <v>0</v>
      </c>
      <c r="CM208" s="43">
        <f t="shared" si="519"/>
        <v>0</v>
      </c>
      <c r="CN208" s="43">
        <f t="shared" si="519"/>
        <v>0</v>
      </c>
      <c r="CO208" s="43">
        <f t="shared" si="519"/>
        <v>0</v>
      </c>
      <c r="CP208" s="43">
        <f t="shared" si="519"/>
        <v>0</v>
      </c>
      <c r="CQ208" s="43">
        <f t="shared" si="519"/>
        <v>0</v>
      </c>
      <c r="CR208" s="43">
        <f t="shared" si="519"/>
        <v>0</v>
      </c>
      <c r="CS208" s="43">
        <f t="shared" si="519"/>
        <v>0</v>
      </c>
      <c r="CT208" s="43">
        <f t="shared" si="519"/>
        <v>0</v>
      </c>
      <c r="CU208" s="43">
        <f t="shared" si="519"/>
        <v>0</v>
      </c>
      <c r="CV208" s="43">
        <f t="shared" si="519"/>
        <v>0</v>
      </c>
      <c r="CW208" s="476"/>
      <c r="CX208" t="str">
        <f t="shared" si="362"/>
        <v>Mean / Med / Mode / Range</v>
      </c>
      <c r="CY208" s="43">
        <f t="shared" ref="CY208:DU208" si="520">CY56*CY$2</f>
        <v>0</v>
      </c>
      <c r="CZ208" s="43">
        <f t="shared" si="520"/>
        <v>0</v>
      </c>
      <c r="DA208" s="43">
        <f t="shared" si="520"/>
        <v>0</v>
      </c>
      <c r="DB208" s="43">
        <f t="shared" si="520"/>
        <v>0</v>
      </c>
      <c r="DC208" s="43">
        <f t="shared" si="520"/>
        <v>0</v>
      </c>
      <c r="DD208" s="43">
        <f t="shared" si="520"/>
        <v>0</v>
      </c>
      <c r="DE208" s="43">
        <f t="shared" si="520"/>
        <v>0</v>
      </c>
      <c r="DF208" s="43">
        <f t="shared" si="520"/>
        <v>0</v>
      </c>
      <c r="DG208" s="43">
        <f t="shared" si="520"/>
        <v>0</v>
      </c>
      <c r="DH208" s="43">
        <f t="shared" si="520"/>
        <v>0</v>
      </c>
      <c r="DI208" s="43">
        <f t="shared" si="520"/>
        <v>0</v>
      </c>
      <c r="DJ208" s="43">
        <f t="shared" si="520"/>
        <v>0</v>
      </c>
      <c r="DK208" s="43">
        <f t="shared" si="520"/>
        <v>0</v>
      </c>
      <c r="DL208" s="43">
        <f t="shared" si="520"/>
        <v>0</v>
      </c>
      <c r="DM208" s="43">
        <f t="shared" si="520"/>
        <v>0</v>
      </c>
      <c r="DN208" s="43">
        <f t="shared" si="520"/>
        <v>0</v>
      </c>
      <c r="DO208" s="43">
        <f t="shared" si="520"/>
        <v>0</v>
      </c>
      <c r="DP208" s="43">
        <f t="shared" si="520"/>
        <v>0</v>
      </c>
      <c r="DQ208" s="43">
        <f t="shared" si="520"/>
        <v>0</v>
      </c>
      <c r="DR208" s="43">
        <f t="shared" si="520"/>
        <v>0</v>
      </c>
      <c r="DS208" s="43">
        <f t="shared" si="520"/>
        <v>0</v>
      </c>
      <c r="DT208" s="43">
        <f t="shared" si="520"/>
        <v>0</v>
      </c>
      <c r="DU208" s="43">
        <f t="shared" si="520"/>
        <v>0</v>
      </c>
      <c r="DV208" s="476"/>
    </row>
    <row r="209" spans="2:126" x14ac:dyDescent="0.45">
      <c r="AA209" s="42" t="str">
        <f>AA6</f>
        <v>Missed Q</v>
      </c>
      <c r="AB209" s="43">
        <f t="shared" ref="AB209:AX209" si="521">IF(AB$6&lt;&gt;"",AB$6*AB$2,0)</f>
        <v>0</v>
      </c>
      <c r="AC209" s="43">
        <f t="shared" si="521"/>
        <v>0</v>
      </c>
      <c r="AD209" s="43">
        <f t="shared" si="521"/>
        <v>0</v>
      </c>
      <c r="AE209" s="43">
        <f t="shared" si="521"/>
        <v>0</v>
      </c>
      <c r="AF209" s="43">
        <f t="shared" si="521"/>
        <v>0</v>
      </c>
      <c r="AG209" s="43">
        <f t="shared" si="521"/>
        <v>0</v>
      </c>
      <c r="AH209" s="43">
        <f t="shared" si="521"/>
        <v>0</v>
      </c>
      <c r="AI209" s="43">
        <f t="shared" si="521"/>
        <v>0</v>
      </c>
      <c r="AJ209" s="43">
        <f t="shared" si="521"/>
        <v>0</v>
      </c>
      <c r="AK209" s="43">
        <f t="shared" si="521"/>
        <v>0</v>
      </c>
      <c r="AL209" s="43">
        <f t="shared" si="521"/>
        <v>0</v>
      </c>
      <c r="AM209" s="43">
        <f t="shared" si="521"/>
        <v>0</v>
      </c>
      <c r="AN209" s="43">
        <f t="shared" si="521"/>
        <v>0</v>
      </c>
      <c r="AO209" s="43">
        <f t="shared" si="521"/>
        <v>0</v>
      </c>
      <c r="AP209" s="43">
        <f t="shared" si="521"/>
        <v>0</v>
      </c>
      <c r="AQ209" s="43">
        <f t="shared" si="521"/>
        <v>0</v>
      </c>
      <c r="AR209" s="43">
        <f t="shared" si="521"/>
        <v>0</v>
      </c>
      <c r="AS209" s="43">
        <f t="shared" si="521"/>
        <v>0</v>
      </c>
      <c r="AT209" s="43">
        <f t="shared" si="521"/>
        <v>0</v>
      </c>
      <c r="AU209" s="43">
        <f t="shared" si="521"/>
        <v>0</v>
      </c>
      <c r="AV209" s="43">
        <f t="shared" si="521"/>
        <v>0</v>
      </c>
      <c r="AW209" s="43">
        <f t="shared" si="521"/>
        <v>0</v>
      </c>
      <c r="AX209" s="43">
        <f t="shared" si="521"/>
        <v>0</v>
      </c>
      <c r="AZ209" t="str">
        <f t="shared" si="358"/>
        <v>Probability</v>
      </c>
      <c r="BA209" s="43">
        <f t="shared" ref="BA209:BW209" si="522">BA57*BA$2</f>
        <v>0</v>
      </c>
      <c r="BB209" s="43">
        <f t="shared" si="522"/>
        <v>0</v>
      </c>
      <c r="BC209" s="43">
        <f t="shared" si="522"/>
        <v>0</v>
      </c>
      <c r="BD209" s="43">
        <f t="shared" si="522"/>
        <v>0</v>
      </c>
      <c r="BE209" s="43">
        <f t="shared" si="522"/>
        <v>0</v>
      </c>
      <c r="BF209" s="43">
        <f t="shared" si="522"/>
        <v>0</v>
      </c>
      <c r="BG209" s="43">
        <f t="shared" si="522"/>
        <v>0</v>
      </c>
      <c r="BH209" s="43">
        <f t="shared" si="522"/>
        <v>0</v>
      </c>
      <c r="BI209" s="43">
        <f t="shared" si="522"/>
        <v>0</v>
      </c>
      <c r="BJ209" s="43">
        <f t="shared" si="522"/>
        <v>0</v>
      </c>
      <c r="BK209" s="43">
        <f t="shared" si="522"/>
        <v>0</v>
      </c>
      <c r="BL209" s="43">
        <f t="shared" si="522"/>
        <v>0</v>
      </c>
      <c r="BM209" s="43">
        <f t="shared" si="522"/>
        <v>0</v>
      </c>
      <c r="BN209" s="43">
        <f t="shared" si="522"/>
        <v>0</v>
      </c>
      <c r="BO209" s="43">
        <f t="shared" si="522"/>
        <v>0</v>
      </c>
      <c r="BP209" s="43">
        <f t="shared" si="522"/>
        <v>0</v>
      </c>
      <c r="BQ209" s="43">
        <f t="shared" si="522"/>
        <v>0</v>
      </c>
      <c r="BR209" s="43">
        <f t="shared" si="522"/>
        <v>0</v>
      </c>
      <c r="BS209" s="43">
        <f t="shared" si="522"/>
        <v>0</v>
      </c>
      <c r="BT209" s="43">
        <f t="shared" si="522"/>
        <v>0</v>
      </c>
      <c r="BU209" s="43">
        <f t="shared" si="522"/>
        <v>0</v>
      </c>
      <c r="BV209" s="43">
        <f t="shared" si="522"/>
        <v>0</v>
      </c>
      <c r="BW209" s="43">
        <f t="shared" si="522"/>
        <v>0</v>
      </c>
      <c r="BX209" s="476"/>
      <c r="BY209" t="str">
        <f t="shared" si="360"/>
        <v>Probability</v>
      </c>
      <c r="BZ209" s="43">
        <f t="shared" ref="BZ209:CV209" si="523">BZ57*BZ$2</f>
        <v>0</v>
      </c>
      <c r="CA209" s="43">
        <f t="shared" si="523"/>
        <v>0</v>
      </c>
      <c r="CB209" s="43">
        <f t="shared" si="523"/>
        <v>0</v>
      </c>
      <c r="CC209" s="43">
        <f t="shared" si="523"/>
        <v>0</v>
      </c>
      <c r="CD209" s="43">
        <f t="shared" si="523"/>
        <v>0</v>
      </c>
      <c r="CE209" s="43">
        <f t="shared" si="523"/>
        <v>0</v>
      </c>
      <c r="CF209" s="43">
        <f t="shared" si="523"/>
        <v>0</v>
      </c>
      <c r="CG209" s="43">
        <f t="shared" si="523"/>
        <v>0</v>
      </c>
      <c r="CH209" s="43">
        <f t="shared" si="523"/>
        <v>0</v>
      </c>
      <c r="CI209" s="43">
        <f t="shared" si="523"/>
        <v>0</v>
      </c>
      <c r="CJ209" s="43">
        <f t="shared" si="523"/>
        <v>0</v>
      </c>
      <c r="CK209" s="43">
        <f t="shared" si="523"/>
        <v>0</v>
      </c>
      <c r="CL209" s="43">
        <f t="shared" si="523"/>
        <v>0</v>
      </c>
      <c r="CM209" s="43">
        <f t="shared" si="523"/>
        <v>0</v>
      </c>
      <c r="CN209" s="43">
        <f t="shared" si="523"/>
        <v>0</v>
      </c>
      <c r="CO209" s="43">
        <f t="shared" si="523"/>
        <v>0</v>
      </c>
      <c r="CP209" s="43">
        <f t="shared" si="523"/>
        <v>0</v>
      </c>
      <c r="CQ209" s="43">
        <f t="shared" si="523"/>
        <v>0</v>
      </c>
      <c r="CR209" s="43">
        <f t="shared" si="523"/>
        <v>0</v>
      </c>
      <c r="CS209" s="43">
        <f t="shared" si="523"/>
        <v>0</v>
      </c>
      <c r="CT209" s="43">
        <f t="shared" si="523"/>
        <v>0</v>
      </c>
      <c r="CU209" s="43">
        <f t="shared" si="523"/>
        <v>0</v>
      </c>
      <c r="CV209" s="43">
        <f t="shared" si="523"/>
        <v>0</v>
      </c>
      <c r="CW209" s="476"/>
      <c r="CX209" t="str">
        <f t="shared" si="362"/>
        <v>Probability</v>
      </c>
      <c r="CY209" s="43">
        <f t="shared" ref="CY209:DU209" si="524">CY57*CY$2</f>
        <v>0</v>
      </c>
      <c r="CZ209" s="43">
        <f t="shared" si="524"/>
        <v>0</v>
      </c>
      <c r="DA209" s="43">
        <f t="shared" si="524"/>
        <v>0</v>
      </c>
      <c r="DB209" s="43">
        <f t="shared" si="524"/>
        <v>0</v>
      </c>
      <c r="DC209" s="43">
        <f t="shared" si="524"/>
        <v>0</v>
      </c>
      <c r="DD209" s="43">
        <f t="shared" si="524"/>
        <v>0</v>
      </c>
      <c r="DE209" s="43">
        <f t="shared" si="524"/>
        <v>0</v>
      </c>
      <c r="DF209" s="43">
        <f t="shared" si="524"/>
        <v>0</v>
      </c>
      <c r="DG209" s="43">
        <f t="shared" si="524"/>
        <v>0</v>
      </c>
      <c r="DH209" s="43">
        <f t="shared" si="524"/>
        <v>0</v>
      </c>
      <c r="DI209" s="43">
        <f t="shared" si="524"/>
        <v>0</v>
      </c>
      <c r="DJ209" s="43">
        <f t="shared" si="524"/>
        <v>0</v>
      </c>
      <c r="DK209" s="43">
        <f t="shared" si="524"/>
        <v>0</v>
      </c>
      <c r="DL209" s="43">
        <f t="shared" si="524"/>
        <v>0</v>
      </c>
      <c r="DM209" s="43">
        <f t="shared" si="524"/>
        <v>0</v>
      </c>
      <c r="DN209" s="43">
        <f t="shared" si="524"/>
        <v>0</v>
      </c>
      <c r="DO209" s="43">
        <f t="shared" si="524"/>
        <v>0</v>
      </c>
      <c r="DP209" s="43">
        <f t="shared" si="524"/>
        <v>0</v>
      </c>
      <c r="DQ209" s="43">
        <f t="shared" si="524"/>
        <v>0</v>
      </c>
      <c r="DR209" s="43">
        <f t="shared" si="524"/>
        <v>0</v>
      </c>
      <c r="DS209" s="43">
        <f t="shared" si="524"/>
        <v>0</v>
      </c>
      <c r="DT209" s="43">
        <f t="shared" si="524"/>
        <v>0</v>
      </c>
      <c r="DU209" s="43">
        <f t="shared" si="524"/>
        <v>0</v>
      </c>
      <c r="DV209" s="476"/>
    </row>
    <row r="210" spans="2:126" x14ac:dyDescent="0.45">
      <c r="C210" s="116" t="s">
        <v>167</v>
      </c>
      <c r="D210" s="117" t="s">
        <v>458</v>
      </c>
      <c r="E210" s="72" t="s">
        <v>257</v>
      </c>
      <c r="F210" s="87" t="s">
        <v>459</v>
      </c>
      <c r="G210" s="87" t="s">
        <v>359</v>
      </c>
      <c r="H210" s="87" t="s">
        <v>243</v>
      </c>
      <c r="J210" s="477" t="s">
        <v>262</v>
      </c>
      <c r="K210" s="477"/>
      <c r="L210" s="477"/>
      <c r="AA210" s="42" t="str">
        <f>AA7</f>
        <v>Correct Q</v>
      </c>
      <c r="AB210" s="43">
        <f t="shared" ref="AB210:AX210" si="525">IF(AB$7&lt;&gt;"",AB$7*AB$2,0)</f>
        <v>0</v>
      </c>
      <c r="AC210" s="43">
        <f t="shared" si="525"/>
        <v>0</v>
      </c>
      <c r="AD210" s="43">
        <f t="shared" si="525"/>
        <v>0</v>
      </c>
      <c r="AE210" s="43">
        <f t="shared" si="525"/>
        <v>0</v>
      </c>
      <c r="AF210" s="43">
        <f t="shared" si="525"/>
        <v>0</v>
      </c>
      <c r="AG210" s="43">
        <f t="shared" si="525"/>
        <v>0</v>
      </c>
      <c r="AH210" s="43">
        <f t="shared" si="525"/>
        <v>0</v>
      </c>
      <c r="AI210" s="43">
        <f t="shared" si="525"/>
        <v>0</v>
      </c>
      <c r="AJ210" s="43">
        <f t="shared" si="525"/>
        <v>0</v>
      </c>
      <c r="AK210" s="43">
        <f t="shared" si="525"/>
        <v>0</v>
      </c>
      <c r="AL210" s="43">
        <f t="shared" si="525"/>
        <v>0</v>
      </c>
      <c r="AM210" s="43">
        <f t="shared" si="525"/>
        <v>0</v>
      </c>
      <c r="AN210" s="43">
        <f t="shared" si="525"/>
        <v>0</v>
      </c>
      <c r="AO210" s="43">
        <f t="shared" si="525"/>
        <v>0</v>
      </c>
      <c r="AP210" s="43">
        <f t="shared" si="525"/>
        <v>0</v>
      </c>
      <c r="AQ210" s="43">
        <f t="shared" si="525"/>
        <v>0</v>
      </c>
      <c r="AR210" s="43">
        <f t="shared" si="525"/>
        <v>0</v>
      </c>
      <c r="AS210" s="43">
        <f t="shared" si="525"/>
        <v>0</v>
      </c>
      <c r="AT210" s="43">
        <f t="shared" si="525"/>
        <v>0</v>
      </c>
      <c r="AU210" s="43">
        <f t="shared" si="525"/>
        <v>0</v>
      </c>
      <c r="AV210" s="43">
        <f t="shared" si="525"/>
        <v>0</v>
      </c>
      <c r="AW210" s="43">
        <f t="shared" si="525"/>
        <v>0</v>
      </c>
      <c r="AX210" s="43">
        <f t="shared" si="525"/>
        <v>0</v>
      </c>
      <c r="AZ210" t="str">
        <f t="shared" si="358"/>
        <v>Permutations</v>
      </c>
      <c r="BA210" s="43">
        <f t="shared" ref="BA210:BW210" si="526">BA58*BA$2</f>
        <v>0</v>
      </c>
      <c r="BB210" s="43">
        <f t="shared" si="526"/>
        <v>0</v>
      </c>
      <c r="BC210" s="43">
        <f t="shared" si="526"/>
        <v>0</v>
      </c>
      <c r="BD210" s="43">
        <f t="shared" si="526"/>
        <v>0</v>
      </c>
      <c r="BE210" s="43">
        <f t="shared" si="526"/>
        <v>0</v>
      </c>
      <c r="BF210" s="43">
        <f t="shared" si="526"/>
        <v>0</v>
      </c>
      <c r="BG210" s="43">
        <f t="shared" si="526"/>
        <v>0</v>
      </c>
      <c r="BH210" s="43">
        <f t="shared" si="526"/>
        <v>0</v>
      </c>
      <c r="BI210" s="43">
        <f t="shared" si="526"/>
        <v>0</v>
      </c>
      <c r="BJ210" s="43">
        <f t="shared" si="526"/>
        <v>0</v>
      </c>
      <c r="BK210" s="43">
        <f t="shared" si="526"/>
        <v>0</v>
      </c>
      <c r="BL210" s="43">
        <f t="shared" si="526"/>
        <v>0</v>
      </c>
      <c r="BM210" s="43">
        <f t="shared" si="526"/>
        <v>0</v>
      </c>
      <c r="BN210" s="43">
        <f t="shared" si="526"/>
        <v>0</v>
      </c>
      <c r="BO210" s="43">
        <f t="shared" si="526"/>
        <v>0</v>
      </c>
      <c r="BP210" s="43">
        <f t="shared" si="526"/>
        <v>0</v>
      </c>
      <c r="BQ210" s="43">
        <f t="shared" si="526"/>
        <v>0</v>
      </c>
      <c r="BR210" s="43">
        <f t="shared" si="526"/>
        <v>0</v>
      </c>
      <c r="BS210" s="43">
        <f t="shared" si="526"/>
        <v>0</v>
      </c>
      <c r="BT210" s="43">
        <f t="shared" si="526"/>
        <v>0</v>
      </c>
      <c r="BU210" s="43">
        <f t="shared" si="526"/>
        <v>0</v>
      </c>
      <c r="BV210" s="43">
        <f t="shared" si="526"/>
        <v>0</v>
      </c>
      <c r="BW210" s="43">
        <f t="shared" si="526"/>
        <v>0</v>
      </c>
      <c r="BX210" s="476"/>
      <c r="BY210" t="str">
        <f t="shared" si="360"/>
        <v>Permutations</v>
      </c>
      <c r="BZ210" s="43">
        <f t="shared" ref="BZ210:CV210" si="527">BZ58*BZ$2</f>
        <v>0</v>
      </c>
      <c r="CA210" s="43">
        <f t="shared" si="527"/>
        <v>0</v>
      </c>
      <c r="CB210" s="43">
        <f t="shared" si="527"/>
        <v>0</v>
      </c>
      <c r="CC210" s="43">
        <f t="shared" si="527"/>
        <v>0</v>
      </c>
      <c r="CD210" s="43">
        <f t="shared" si="527"/>
        <v>0</v>
      </c>
      <c r="CE210" s="43">
        <f t="shared" si="527"/>
        <v>0</v>
      </c>
      <c r="CF210" s="43">
        <f t="shared" si="527"/>
        <v>0</v>
      </c>
      <c r="CG210" s="43">
        <f t="shared" si="527"/>
        <v>0</v>
      </c>
      <c r="CH210" s="43">
        <f t="shared" si="527"/>
        <v>0</v>
      </c>
      <c r="CI210" s="43">
        <f t="shared" si="527"/>
        <v>0</v>
      </c>
      <c r="CJ210" s="43">
        <f t="shared" si="527"/>
        <v>0</v>
      </c>
      <c r="CK210" s="43">
        <f t="shared" si="527"/>
        <v>0</v>
      </c>
      <c r="CL210" s="43">
        <f t="shared" si="527"/>
        <v>0</v>
      </c>
      <c r="CM210" s="43">
        <f t="shared" si="527"/>
        <v>0</v>
      </c>
      <c r="CN210" s="43">
        <f t="shared" si="527"/>
        <v>0</v>
      </c>
      <c r="CO210" s="43">
        <f t="shared" si="527"/>
        <v>0</v>
      </c>
      <c r="CP210" s="43">
        <f t="shared" si="527"/>
        <v>0</v>
      </c>
      <c r="CQ210" s="43">
        <f t="shared" si="527"/>
        <v>0</v>
      </c>
      <c r="CR210" s="43">
        <f t="shared" si="527"/>
        <v>0</v>
      </c>
      <c r="CS210" s="43">
        <f t="shared" si="527"/>
        <v>0</v>
      </c>
      <c r="CT210" s="43">
        <f t="shared" si="527"/>
        <v>0</v>
      </c>
      <c r="CU210" s="43">
        <f t="shared" si="527"/>
        <v>0</v>
      </c>
      <c r="CV210" s="43">
        <f t="shared" si="527"/>
        <v>0</v>
      </c>
      <c r="CW210" s="476"/>
      <c r="CX210" t="str">
        <f t="shared" si="362"/>
        <v>Permutations</v>
      </c>
      <c r="CY210" s="43">
        <f t="shared" ref="CY210:DU210" si="528">CY58*CY$2</f>
        <v>0</v>
      </c>
      <c r="CZ210" s="43">
        <f t="shared" si="528"/>
        <v>0</v>
      </c>
      <c r="DA210" s="43">
        <f t="shared" si="528"/>
        <v>0</v>
      </c>
      <c r="DB210" s="43">
        <f t="shared" si="528"/>
        <v>0</v>
      </c>
      <c r="DC210" s="43">
        <f t="shared" si="528"/>
        <v>0</v>
      </c>
      <c r="DD210" s="43">
        <f t="shared" si="528"/>
        <v>0</v>
      </c>
      <c r="DE210" s="43">
        <f t="shared" si="528"/>
        <v>0</v>
      </c>
      <c r="DF210" s="43">
        <f t="shared" si="528"/>
        <v>0</v>
      </c>
      <c r="DG210" s="43">
        <f t="shared" si="528"/>
        <v>0</v>
      </c>
      <c r="DH210" s="43">
        <f t="shared" si="528"/>
        <v>0</v>
      </c>
      <c r="DI210" s="43">
        <f t="shared" si="528"/>
        <v>0</v>
      </c>
      <c r="DJ210" s="43">
        <f t="shared" si="528"/>
        <v>0</v>
      </c>
      <c r="DK210" s="43">
        <f t="shared" si="528"/>
        <v>0</v>
      </c>
      <c r="DL210" s="43">
        <f t="shared" si="528"/>
        <v>0</v>
      </c>
      <c r="DM210" s="43">
        <f t="shared" si="528"/>
        <v>0</v>
      </c>
      <c r="DN210" s="43">
        <f t="shared" si="528"/>
        <v>0</v>
      </c>
      <c r="DO210" s="43">
        <f t="shared" si="528"/>
        <v>0</v>
      </c>
      <c r="DP210" s="43">
        <f t="shared" si="528"/>
        <v>0</v>
      </c>
      <c r="DQ210" s="43">
        <f t="shared" si="528"/>
        <v>0</v>
      </c>
      <c r="DR210" s="43">
        <f t="shared" si="528"/>
        <v>0</v>
      </c>
      <c r="DS210" s="43">
        <f t="shared" si="528"/>
        <v>0</v>
      </c>
      <c r="DT210" s="43">
        <f t="shared" si="528"/>
        <v>0</v>
      </c>
      <c r="DU210" s="43">
        <f t="shared" si="528"/>
        <v>0</v>
      </c>
    </row>
    <row r="211" spans="2:126" ht="15.75" customHeight="1" x14ac:dyDescent="0.45">
      <c r="B211" s="110" t="s">
        <v>363</v>
      </c>
      <c r="C211" s="88">
        <f t="shared" ref="C211:C216" si="529">SUM(C101:Y101)</f>
        <v>0</v>
      </c>
      <c r="D211" s="88">
        <f>E211-C211</f>
        <v>0</v>
      </c>
      <c r="E211" s="88">
        <f t="shared" ref="E211:E216" si="530">SUM(C141:Y141)</f>
        <v>0</v>
      </c>
      <c r="F211" s="88" t="str">
        <f t="shared" ref="F211:F216" si="531">IF(E211&lt;&gt;0,D211&amp;" / "&amp;E211,"")</f>
        <v/>
      </c>
      <c r="G211" s="109" t="str">
        <f t="shared" ref="G211:G216" si="532">IF(E211&lt;&gt;0,D211/E211,"")</f>
        <v/>
      </c>
      <c r="H211" s="114" t="s">
        <v>259</v>
      </c>
      <c r="J211" s="86" t="s">
        <v>590</v>
      </c>
      <c r="K211" s="86" t="s">
        <v>587</v>
      </c>
      <c r="L211" s="86" t="s">
        <v>257</v>
      </c>
      <c r="AA211" s="42" t="str">
        <f>AA8</f>
        <v>Ommitted Q</v>
      </c>
      <c r="AB211" s="43">
        <f t="shared" ref="AB211:AX211" si="533">IF(AB$8&lt;&gt;"",AB$8*AB$2,0)</f>
        <v>0</v>
      </c>
      <c r="AC211" s="43">
        <f t="shared" si="533"/>
        <v>0</v>
      </c>
      <c r="AD211" s="43">
        <f t="shared" si="533"/>
        <v>0</v>
      </c>
      <c r="AE211" s="43">
        <f t="shared" si="533"/>
        <v>0</v>
      </c>
      <c r="AF211" s="43">
        <f t="shared" si="533"/>
        <v>0</v>
      </c>
      <c r="AG211" s="43">
        <f t="shared" si="533"/>
        <v>0</v>
      </c>
      <c r="AH211" s="43">
        <f t="shared" si="533"/>
        <v>0</v>
      </c>
      <c r="AI211" s="43">
        <f t="shared" si="533"/>
        <v>0</v>
      </c>
      <c r="AJ211" s="43">
        <f t="shared" si="533"/>
        <v>0</v>
      </c>
      <c r="AK211" s="43">
        <f t="shared" si="533"/>
        <v>0</v>
      </c>
      <c r="AL211" s="43">
        <f t="shared" si="533"/>
        <v>0</v>
      </c>
      <c r="AM211" s="43">
        <f t="shared" si="533"/>
        <v>0</v>
      </c>
      <c r="AN211" s="43">
        <f t="shared" si="533"/>
        <v>0</v>
      </c>
      <c r="AO211" s="43">
        <f t="shared" si="533"/>
        <v>0</v>
      </c>
      <c r="AP211" s="43">
        <f t="shared" si="533"/>
        <v>0</v>
      </c>
      <c r="AQ211" s="43">
        <f t="shared" si="533"/>
        <v>0</v>
      </c>
      <c r="AR211" s="43">
        <f t="shared" si="533"/>
        <v>0</v>
      </c>
      <c r="AS211" s="43">
        <f t="shared" si="533"/>
        <v>0</v>
      </c>
      <c r="AT211" s="43">
        <f t="shared" si="533"/>
        <v>0</v>
      </c>
      <c r="AU211" s="43">
        <f t="shared" si="533"/>
        <v>0</v>
      </c>
      <c r="AV211" s="43">
        <f t="shared" si="533"/>
        <v>0</v>
      </c>
      <c r="AW211" s="43">
        <f t="shared" si="533"/>
        <v>0</v>
      </c>
      <c r="AX211" s="43">
        <f t="shared" si="533"/>
        <v>0</v>
      </c>
      <c r="AZ211" t="str">
        <f t="shared" si="358"/>
        <v>Logic</v>
      </c>
      <c r="BA211" s="43">
        <f t="shared" ref="BA211:BW211" si="534">BA59*BA$2</f>
        <v>0</v>
      </c>
      <c r="BB211" s="43">
        <f t="shared" si="534"/>
        <v>0</v>
      </c>
      <c r="BC211" s="43">
        <f t="shared" si="534"/>
        <v>0</v>
      </c>
      <c r="BD211" s="43">
        <f t="shared" si="534"/>
        <v>0</v>
      </c>
      <c r="BE211" s="43">
        <f t="shared" si="534"/>
        <v>0</v>
      </c>
      <c r="BF211" s="43">
        <f t="shared" si="534"/>
        <v>0</v>
      </c>
      <c r="BG211" s="43">
        <f t="shared" si="534"/>
        <v>0</v>
      </c>
      <c r="BH211" s="43">
        <f t="shared" si="534"/>
        <v>0</v>
      </c>
      <c r="BI211" s="43">
        <f t="shared" si="534"/>
        <v>0</v>
      </c>
      <c r="BJ211" s="43">
        <f t="shared" si="534"/>
        <v>0</v>
      </c>
      <c r="BK211" s="43">
        <f t="shared" si="534"/>
        <v>0</v>
      </c>
      <c r="BL211" s="43">
        <f t="shared" si="534"/>
        <v>0</v>
      </c>
      <c r="BM211" s="43">
        <f t="shared" si="534"/>
        <v>0</v>
      </c>
      <c r="BN211" s="43">
        <f t="shared" si="534"/>
        <v>0</v>
      </c>
      <c r="BO211" s="43">
        <f t="shared" si="534"/>
        <v>0</v>
      </c>
      <c r="BP211" s="43">
        <f t="shared" si="534"/>
        <v>0</v>
      </c>
      <c r="BQ211" s="43">
        <f t="shared" si="534"/>
        <v>0</v>
      </c>
      <c r="BR211" s="43">
        <f t="shared" si="534"/>
        <v>0</v>
      </c>
      <c r="BS211" s="43">
        <f t="shared" si="534"/>
        <v>0</v>
      </c>
      <c r="BT211" s="43">
        <f t="shared" si="534"/>
        <v>0</v>
      </c>
      <c r="BU211" s="43">
        <f t="shared" si="534"/>
        <v>0</v>
      </c>
      <c r="BV211" s="43">
        <f t="shared" si="534"/>
        <v>0</v>
      </c>
      <c r="BW211" s="43">
        <f t="shared" si="534"/>
        <v>0</v>
      </c>
      <c r="BX211" s="476"/>
      <c r="BY211" t="str">
        <f t="shared" si="360"/>
        <v>Logic</v>
      </c>
      <c r="BZ211" s="43">
        <f t="shared" ref="BZ211:CV211" si="535">BZ59*BZ$2</f>
        <v>0</v>
      </c>
      <c r="CA211" s="43">
        <f t="shared" si="535"/>
        <v>0</v>
      </c>
      <c r="CB211" s="43">
        <f t="shared" si="535"/>
        <v>0</v>
      </c>
      <c r="CC211" s="43">
        <f t="shared" si="535"/>
        <v>0</v>
      </c>
      <c r="CD211" s="43">
        <f t="shared" si="535"/>
        <v>0</v>
      </c>
      <c r="CE211" s="43">
        <f t="shared" si="535"/>
        <v>0</v>
      </c>
      <c r="CF211" s="43">
        <f t="shared" si="535"/>
        <v>0</v>
      </c>
      <c r="CG211" s="43">
        <f t="shared" si="535"/>
        <v>0</v>
      </c>
      <c r="CH211" s="43">
        <f t="shared" si="535"/>
        <v>0</v>
      </c>
      <c r="CI211" s="43">
        <f t="shared" si="535"/>
        <v>0</v>
      </c>
      <c r="CJ211" s="43">
        <f t="shared" si="535"/>
        <v>0</v>
      </c>
      <c r="CK211" s="43">
        <f t="shared" si="535"/>
        <v>0</v>
      </c>
      <c r="CL211" s="43">
        <f t="shared" si="535"/>
        <v>0</v>
      </c>
      <c r="CM211" s="43">
        <f t="shared" si="535"/>
        <v>0</v>
      </c>
      <c r="CN211" s="43">
        <f t="shared" si="535"/>
        <v>0</v>
      </c>
      <c r="CO211" s="43">
        <f t="shared" si="535"/>
        <v>0</v>
      </c>
      <c r="CP211" s="43">
        <f t="shared" si="535"/>
        <v>0</v>
      </c>
      <c r="CQ211" s="43">
        <f t="shared" si="535"/>
        <v>0</v>
      </c>
      <c r="CR211" s="43">
        <f t="shared" si="535"/>
        <v>0</v>
      </c>
      <c r="CS211" s="43">
        <f t="shared" si="535"/>
        <v>0</v>
      </c>
      <c r="CT211" s="43">
        <f t="shared" si="535"/>
        <v>0</v>
      </c>
      <c r="CU211" s="43">
        <f t="shared" si="535"/>
        <v>0</v>
      </c>
      <c r="CV211" s="43">
        <f t="shared" si="535"/>
        <v>0</v>
      </c>
      <c r="CW211" s="476"/>
      <c r="CX211" t="str">
        <f t="shared" si="362"/>
        <v>Logic</v>
      </c>
      <c r="CY211" s="43">
        <f t="shared" ref="CY211:DU211" si="536">CY59*CY$2</f>
        <v>0</v>
      </c>
      <c r="CZ211" s="43">
        <f t="shared" si="536"/>
        <v>0</v>
      </c>
      <c r="DA211" s="43">
        <f t="shared" si="536"/>
        <v>0</v>
      </c>
      <c r="DB211" s="43">
        <f t="shared" si="536"/>
        <v>0</v>
      </c>
      <c r="DC211" s="43">
        <f t="shared" si="536"/>
        <v>0</v>
      </c>
      <c r="DD211" s="43">
        <f t="shared" si="536"/>
        <v>0</v>
      </c>
      <c r="DE211" s="43">
        <f t="shared" si="536"/>
        <v>0</v>
      </c>
      <c r="DF211" s="43">
        <f t="shared" si="536"/>
        <v>0</v>
      </c>
      <c r="DG211" s="43">
        <f t="shared" si="536"/>
        <v>0</v>
      </c>
      <c r="DH211" s="43">
        <f t="shared" si="536"/>
        <v>0</v>
      </c>
      <c r="DI211" s="43">
        <f t="shared" si="536"/>
        <v>0</v>
      </c>
      <c r="DJ211" s="43">
        <f t="shared" si="536"/>
        <v>0</v>
      </c>
      <c r="DK211" s="43">
        <f t="shared" si="536"/>
        <v>0</v>
      </c>
      <c r="DL211" s="43">
        <f t="shared" si="536"/>
        <v>0</v>
      </c>
      <c r="DM211" s="43">
        <f t="shared" si="536"/>
        <v>0</v>
      </c>
      <c r="DN211" s="43">
        <f t="shared" si="536"/>
        <v>0</v>
      </c>
      <c r="DO211" s="43">
        <f t="shared" si="536"/>
        <v>0</v>
      </c>
      <c r="DP211" s="43">
        <f t="shared" si="536"/>
        <v>0</v>
      </c>
      <c r="DQ211" s="43">
        <f t="shared" si="536"/>
        <v>0</v>
      </c>
      <c r="DR211" s="43">
        <f t="shared" si="536"/>
        <v>0</v>
      </c>
      <c r="DS211" s="43">
        <f t="shared" si="536"/>
        <v>0</v>
      </c>
      <c r="DT211" s="43">
        <f t="shared" si="536"/>
        <v>0</v>
      </c>
      <c r="DU211" s="43">
        <f t="shared" si="536"/>
        <v>0</v>
      </c>
      <c r="DV211" s="476" t="s">
        <v>286</v>
      </c>
    </row>
    <row r="212" spans="2:126" x14ac:dyDescent="0.45">
      <c r="B212" s="111" t="s">
        <v>20</v>
      </c>
      <c r="C212" s="25">
        <f t="shared" si="529"/>
        <v>0</v>
      </c>
      <c r="D212" s="25">
        <f t="shared" ref="D212:D235" si="537">E212-C212</f>
        <v>0</v>
      </c>
      <c r="E212" s="25">
        <f t="shared" si="530"/>
        <v>0</v>
      </c>
      <c r="F212" s="25" t="str">
        <f t="shared" si="531"/>
        <v/>
      </c>
      <c r="G212" s="108" t="str">
        <f t="shared" si="532"/>
        <v/>
      </c>
      <c r="H212" s="115" t="str">
        <f>IF(IF(SUM(C$2:Y$2)=1,INDEX(C182:Y182,MATCH(1,C$2:Y$2,0)),"-")&lt;&gt;0,IF(SUM(C$2:Y$2)=1,INDEX(C182:Y182,MATCH(1,C$2:Y$2,0)),"-"),"")</f>
        <v/>
      </c>
      <c r="J212" s="44">
        <f>SUM(C205:Y205)</f>
        <v>0</v>
      </c>
      <c r="K212" s="23">
        <f>L212-J212</f>
        <v>0</v>
      </c>
      <c r="L212" s="23">
        <f>SUM(C203:Y203)</f>
        <v>0</v>
      </c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76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76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76"/>
    </row>
    <row r="213" spans="2:126" x14ac:dyDescent="0.45">
      <c r="B213" s="111" t="s">
        <v>251</v>
      </c>
      <c r="C213" s="25">
        <f t="shared" si="529"/>
        <v>0</v>
      </c>
      <c r="D213" s="25">
        <f t="shared" si="537"/>
        <v>0</v>
      </c>
      <c r="E213" s="25">
        <f t="shared" si="530"/>
        <v>0</v>
      </c>
      <c r="F213" s="25" t="str">
        <f t="shared" si="531"/>
        <v/>
      </c>
      <c r="G213" s="108" t="str">
        <f t="shared" si="532"/>
        <v/>
      </c>
      <c r="H213" s="115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3">
        <f t="shared" ref="BA213:BW213" si="542">BA61*BA$2</f>
        <v>0</v>
      </c>
      <c r="BB213" s="43">
        <f t="shared" si="542"/>
        <v>0</v>
      </c>
      <c r="BC213" s="43">
        <f t="shared" si="542"/>
        <v>0</v>
      </c>
      <c r="BD213" s="43">
        <f t="shared" si="542"/>
        <v>0</v>
      </c>
      <c r="BE213" s="43">
        <f t="shared" si="542"/>
        <v>0</v>
      </c>
      <c r="BF213" s="43">
        <f t="shared" si="542"/>
        <v>0</v>
      </c>
      <c r="BG213" s="43">
        <f t="shared" si="542"/>
        <v>0</v>
      </c>
      <c r="BH213" s="43">
        <f t="shared" si="542"/>
        <v>0</v>
      </c>
      <c r="BI213" s="43">
        <f t="shared" si="542"/>
        <v>0</v>
      </c>
      <c r="BJ213" s="43">
        <f t="shared" si="542"/>
        <v>0</v>
      </c>
      <c r="BK213" s="43">
        <f t="shared" si="542"/>
        <v>0</v>
      </c>
      <c r="BL213" s="43">
        <f t="shared" si="542"/>
        <v>0</v>
      </c>
      <c r="BM213" s="43">
        <f t="shared" si="542"/>
        <v>0</v>
      </c>
      <c r="BN213" s="43">
        <f t="shared" si="542"/>
        <v>0</v>
      </c>
      <c r="BO213" s="43">
        <f t="shared" si="542"/>
        <v>0</v>
      </c>
      <c r="BP213" s="43">
        <f t="shared" si="542"/>
        <v>0</v>
      </c>
      <c r="BQ213" s="43">
        <f t="shared" si="542"/>
        <v>0</v>
      </c>
      <c r="BR213" s="43">
        <f t="shared" si="542"/>
        <v>0</v>
      </c>
      <c r="BS213" s="43">
        <f t="shared" si="542"/>
        <v>0</v>
      </c>
      <c r="BT213" s="43">
        <f t="shared" si="542"/>
        <v>0</v>
      </c>
      <c r="BU213" s="43">
        <f t="shared" si="542"/>
        <v>0</v>
      </c>
      <c r="BV213" s="43">
        <f t="shared" si="542"/>
        <v>0</v>
      </c>
      <c r="BW213" s="43">
        <f t="shared" si="542"/>
        <v>0</v>
      </c>
      <c r="BX213" s="476"/>
      <c r="BY213" t="str">
        <f t="shared" si="360"/>
        <v>Percentages</v>
      </c>
      <c r="BZ213" s="43">
        <f t="shared" ref="BZ213:CV213" si="543">BZ61*BZ$2</f>
        <v>0</v>
      </c>
      <c r="CA213" s="43">
        <f t="shared" si="543"/>
        <v>0</v>
      </c>
      <c r="CB213" s="43">
        <f t="shared" si="543"/>
        <v>0</v>
      </c>
      <c r="CC213" s="43">
        <f t="shared" si="543"/>
        <v>0</v>
      </c>
      <c r="CD213" s="43">
        <f t="shared" si="543"/>
        <v>0</v>
      </c>
      <c r="CE213" s="43">
        <f t="shared" si="543"/>
        <v>0</v>
      </c>
      <c r="CF213" s="43">
        <f t="shared" si="543"/>
        <v>0</v>
      </c>
      <c r="CG213" s="43">
        <f t="shared" si="543"/>
        <v>0</v>
      </c>
      <c r="CH213" s="43">
        <f t="shared" si="543"/>
        <v>0</v>
      </c>
      <c r="CI213" s="43">
        <f t="shared" si="543"/>
        <v>0</v>
      </c>
      <c r="CJ213" s="43">
        <f t="shared" si="543"/>
        <v>0</v>
      </c>
      <c r="CK213" s="43">
        <f t="shared" si="543"/>
        <v>0</v>
      </c>
      <c r="CL213" s="43">
        <f t="shared" si="543"/>
        <v>0</v>
      </c>
      <c r="CM213" s="43">
        <f t="shared" si="543"/>
        <v>0</v>
      </c>
      <c r="CN213" s="43">
        <f t="shared" si="543"/>
        <v>0</v>
      </c>
      <c r="CO213" s="43">
        <f t="shared" si="543"/>
        <v>0</v>
      </c>
      <c r="CP213" s="43">
        <f t="shared" si="543"/>
        <v>0</v>
      </c>
      <c r="CQ213" s="43">
        <f t="shared" si="543"/>
        <v>0</v>
      </c>
      <c r="CR213" s="43">
        <f t="shared" si="543"/>
        <v>0</v>
      </c>
      <c r="CS213" s="43">
        <f t="shared" si="543"/>
        <v>0</v>
      </c>
      <c r="CT213" s="43">
        <f t="shared" si="543"/>
        <v>0</v>
      </c>
      <c r="CU213" s="43">
        <f t="shared" si="543"/>
        <v>0</v>
      </c>
      <c r="CV213" s="43">
        <f t="shared" si="543"/>
        <v>0</v>
      </c>
      <c r="CW213" s="476"/>
      <c r="CX213" t="str">
        <f t="shared" si="362"/>
        <v>Percentages</v>
      </c>
      <c r="CY213" s="43">
        <f t="shared" ref="CY213:DU213" si="544">CY61*CY$2</f>
        <v>0</v>
      </c>
      <c r="CZ213" s="43">
        <f t="shared" si="544"/>
        <v>0</v>
      </c>
      <c r="DA213" s="43">
        <f t="shared" si="544"/>
        <v>0</v>
      </c>
      <c r="DB213" s="43">
        <f t="shared" si="544"/>
        <v>0</v>
      </c>
      <c r="DC213" s="43">
        <f t="shared" si="544"/>
        <v>0</v>
      </c>
      <c r="DD213" s="43">
        <f t="shared" si="544"/>
        <v>0</v>
      </c>
      <c r="DE213" s="43">
        <f t="shared" si="544"/>
        <v>0</v>
      </c>
      <c r="DF213" s="43">
        <f t="shared" si="544"/>
        <v>0</v>
      </c>
      <c r="DG213" s="43">
        <f t="shared" si="544"/>
        <v>0</v>
      </c>
      <c r="DH213" s="43">
        <f t="shared" si="544"/>
        <v>0</v>
      </c>
      <c r="DI213" s="43">
        <f t="shared" si="544"/>
        <v>0</v>
      </c>
      <c r="DJ213" s="43">
        <f t="shared" si="544"/>
        <v>0</v>
      </c>
      <c r="DK213" s="43">
        <f t="shared" si="544"/>
        <v>0</v>
      </c>
      <c r="DL213" s="43">
        <f t="shared" si="544"/>
        <v>0</v>
      </c>
      <c r="DM213" s="43">
        <f t="shared" si="544"/>
        <v>0</v>
      </c>
      <c r="DN213" s="43">
        <f t="shared" si="544"/>
        <v>0</v>
      </c>
      <c r="DO213" s="43">
        <f t="shared" si="544"/>
        <v>0</v>
      </c>
      <c r="DP213" s="43">
        <f t="shared" si="544"/>
        <v>0</v>
      </c>
      <c r="DQ213" s="43">
        <f t="shared" si="544"/>
        <v>0</v>
      </c>
      <c r="DR213" s="43">
        <f t="shared" si="544"/>
        <v>0</v>
      </c>
      <c r="DS213" s="43">
        <f t="shared" si="544"/>
        <v>0</v>
      </c>
      <c r="DT213" s="43">
        <f t="shared" si="544"/>
        <v>0</v>
      </c>
      <c r="DU213" s="43">
        <f t="shared" si="544"/>
        <v>0</v>
      </c>
      <c r="DV213" s="476"/>
    </row>
    <row r="214" spans="2:126" x14ac:dyDescent="0.45">
      <c r="B214" s="111" t="s">
        <v>367</v>
      </c>
      <c r="C214" s="25">
        <f t="shared" si="529"/>
        <v>0</v>
      </c>
      <c r="D214" s="25">
        <f t="shared" si="537"/>
        <v>0</v>
      </c>
      <c r="E214" s="25">
        <f t="shared" si="530"/>
        <v>0</v>
      </c>
      <c r="F214" s="25" t="str">
        <f t="shared" si="531"/>
        <v/>
      </c>
      <c r="G214" s="108" t="str">
        <f t="shared" si="532"/>
        <v/>
      </c>
      <c r="H214" s="115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3">
        <f t="shared" ref="BA214:BW214" si="545">BA62*BA$2</f>
        <v>0</v>
      </c>
      <c r="BB214" s="43">
        <f t="shared" si="545"/>
        <v>0</v>
      </c>
      <c r="BC214" s="43">
        <f t="shared" si="545"/>
        <v>0</v>
      </c>
      <c r="BD214" s="43">
        <f t="shared" si="545"/>
        <v>0</v>
      </c>
      <c r="BE214" s="43">
        <f t="shared" si="545"/>
        <v>0</v>
      </c>
      <c r="BF214" s="43">
        <f t="shared" si="545"/>
        <v>0</v>
      </c>
      <c r="BG214" s="43">
        <f t="shared" si="545"/>
        <v>0</v>
      </c>
      <c r="BH214" s="43">
        <f t="shared" si="545"/>
        <v>0</v>
      </c>
      <c r="BI214" s="43">
        <f t="shared" si="545"/>
        <v>0</v>
      </c>
      <c r="BJ214" s="43">
        <f t="shared" si="545"/>
        <v>0</v>
      </c>
      <c r="BK214" s="43">
        <f t="shared" si="545"/>
        <v>0</v>
      </c>
      <c r="BL214" s="43">
        <f t="shared" si="545"/>
        <v>0</v>
      </c>
      <c r="BM214" s="43">
        <f t="shared" si="545"/>
        <v>0</v>
      </c>
      <c r="BN214" s="43">
        <f t="shared" si="545"/>
        <v>0</v>
      </c>
      <c r="BO214" s="43">
        <f t="shared" si="545"/>
        <v>0</v>
      </c>
      <c r="BP214" s="43">
        <f t="shared" si="545"/>
        <v>0</v>
      </c>
      <c r="BQ214" s="43">
        <f t="shared" si="545"/>
        <v>0</v>
      </c>
      <c r="BR214" s="43">
        <f t="shared" si="545"/>
        <v>0</v>
      </c>
      <c r="BS214" s="43">
        <f t="shared" si="545"/>
        <v>0</v>
      </c>
      <c r="BT214" s="43">
        <f t="shared" si="545"/>
        <v>0</v>
      </c>
      <c r="BU214" s="43">
        <f t="shared" si="545"/>
        <v>0</v>
      </c>
      <c r="BV214" s="43">
        <f t="shared" si="545"/>
        <v>0</v>
      </c>
      <c r="BW214" s="43">
        <f t="shared" si="545"/>
        <v>0</v>
      </c>
      <c r="BX214" s="476"/>
      <c r="BY214" t="str">
        <f t="shared" si="360"/>
        <v>Ratios</v>
      </c>
      <c r="BZ214" s="43">
        <f t="shared" ref="BZ214:CV214" si="546">BZ62*BZ$2</f>
        <v>0</v>
      </c>
      <c r="CA214" s="43">
        <f t="shared" si="546"/>
        <v>0</v>
      </c>
      <c r="CB214" s="43">
        <f t="shared" si="546"/>
        <v>0</v>
      </c>
      <c r="CC214" s="43">
        <f t="shared" si="546"/>
        <v>0</v>
      </c>
      <c r="CD214" s="43">
        <f t="shared" si="546"/>
        <v>0</v>
      </c>
      <c r="CE214" s="43">
        <f t="shared" si="546"/>
        <v>0</v>
      </c>
      <c r="CF214" s="43">
        <f t="shared" si="546"/>
        <v>0</v>
      </c>
      <c r="CG214" s="43">
        <f t="shared" si="546"/>
        <v>0</v>
      </c>
      <c r="CH214" s="43">
        <f t="shared" si="546"/>
        <v>0</v>
      </c>
      <c r="CI214" s="43">
        <f t="shared" si="546"/>
        <v>0</v>
      </c>
      <c r="CJ214" s="43">
        <f t="shared" si="546"/>
        <v>0</v>
      </c>
      <c r="CK214" s="43">
        <f t="shared" si="546"/>
        <v>0</v>
      </c>
      <c r="CL214" s="43">
        <f t="shared" si="546"/>
        <v>0</v>
      </c>
      <c r="CM214" s="43">
        <f t="shared" si="546"/>
        <v>0</v>
      </c>
      <c r="CN214" s="43">
        <f t="shared" si="546"/>
        <v>0</v>
      </c>
      <c r="CO214" s="43">
        <f t="shared" si="546"/>
        <v>0</v>
      </c>
      <c r="CP214" s="43">
        <f t="shared" si="546"/>
        <v>0</v>
      </c>
      <c r="CQ214" s="43">
        <f t="shared" si="546"/>
        <v>0</v>
      </c>
      <c r="CR214" s="43">
        <f t="shared" si="546"/>
        <v>0</v>
      </c>
      <c r="CS214" s="43">
        <f t="shared" si="546"/>
        <v>0</v>
      </c>
      <c r="CT214" s="43">
        <f t="shared" si="546"/>
        <v>0</v>
      </c>
      <c r="CU214" s="43">
        <f t="shared" si="546"/>
        <v>0</v>
      </c>
      <c r="CV214" s="43">
        <f t="shared" si="546"/>
        <v>0</v>
      </c>
      <c r="CW214" s="476"/>
      <c r="CX214" t="str">
        <f t="shared" si="362"/>
        <v>Ratios</v>
      </c>
      <c r="CY214" s="43">
        <f t="shared" ref="CY214:DU214" si="547">CY62*CY$2</f>
        <v>0</v>
      </c>
      <c r="CZ214" s="43">
        <f t="shared" si="547"/>
        <v>0</v>
      </c>
      <c r="DA214" s="43">
        <f t="shared" si="547"/>
        <v>0</v>
      </c>
      <c r="DB214" s="43">
        <f t="shared" si="547"/>
        <v>0</v>
      </c>
      <c r="DC214" s="43">
        <f t="shared" si="547"/>
        <v>0</v>
      </c>
      <c r="DD214" s="43">
        <f t="shared" si="547"/>
        <v>0</v>
      </c>
      <c r="DE214" s="43">
        <f t="shared" si="547"/>
        <v>0</v>
      </c>
      <c r="DF214" s="43">
        <f t="shared" si="547"/>
        <v>0</v>
      </c>
      <c r="DG214" s="43">
        <f t="shared" si="547"/>
        <v>0</v>
      </c>
      <c r="DH214" s="43">
        <f t="shared" si="547"/>
        <v>0</v>
      </c>
      <c r="DI214" s="43">
        <f t="shared" si="547"/>
        <v>0</v>
      </c>
      <c r="DJ214" s="43">
        <f t="shared" si="547"/>
        <v>0</v>
      </c>
      <c r="DK214" s="43">
        <f t="shared" si="547"/>
        <v>0</v>
      </c>
      <c r="DL214" s="43">
        <f t="shared" si="547"/>
        <v>0</v>
      </c>
      <c r="DM214" s="43">
        <f t="shared" si="547"/>
        <v>0</v>
      </c>
      <c r="DN214" s="43">
        <f t="shared" si="547"/>
        <v>0</v>
      </c>
      <c r="DO214" s="43">
        <f t="shared" si="547"/>
        <v>0</v>
      </c>
      <c r="DP214" s="43">
        <f t="shared" si="547"/>
        <v>0</v>
      </c>
      <c r="DQ214" s="43">
        <f t="shared" si="547"/>
        <v>0</v>
      </c>
      <c r="DR214" s="43">
        <f t="shared" si="547"/>
        <v>0</v>
      </c>
      <c r="DS214" s="43">
        <f t="shared" si="547"/>
        <v>0</v>
      </c>
      <c r="DT214" s="43">
        <f t="shared" si="547"/>
        <v>0</v>
      </c>
      <c r="DU214" s="43">
        <f t="shared" si="547"/>
        <v>0</v>
      </c>
      <c r="DV214" s="476"/>
    </row>
    <row r="215" spans="2:126" x14ac:dyDescent="0.45">
      <c r="B215" s="111" t="s">
        <v>250</v>
      </c>
      <c r="C215" s="25">
        <f t="shared" si="529"/>
        <v>0</v>
      </c>
      <c r="D215" s="25">
        <f t="shared" si="537"/>
        <v>0</v>
      </c>
      <c r="E215" s="25">
        <f t="shared" si="530"/>
        <v>0</v>
      </c>
      <c r="F215" s="25" t="str">
        <f t="shared" si="531"/>
        <v/>
      </c>
      <c r="G215" s="108" t="str">
        <f t="shared" si="532"/>
        <v/>
      </c>
      <c r="H215" s="115" t="str">
        <f>IF(IF(SUM(C$2:Y$2)=1,INDEX(C185:Y185,MATCH(1,C$2:Y$2,0)),"-")&lt;&gt;0,IF(SUM(C$2:Y$2)=1,INDEX(C185:Y185,MATCH(1,C$2:Y$2,0)),"-"),"")</f>
        <v/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77" t="s">
        <v>262</v>
      </c>
      <c r="AJ215" s="477"/>
      <c r="AK215" s="477"/>
      <c r="AZ215" t="str">
        <f t="shared" si="358"/>
        <v>Proportions</v>
      </c>
      <c r="BA215" s="43">
        <f t="shared" ref="BA215:BW215" si="548">BA63*BA$2</f>
        <v>0</v>
      </c>
      <c r="BB215" s="43">
        <f t="shared" si="548"/>
        <v>0</v>
      </c>
      <c r="BC215" s="43">
        <f t="shared" si="548"/>
        <v>0</v>
      </c>
      <c r="BD215" s="43">
        <f t="shared" si="548"/>
        <v>0</v>
      </c>
      <c r="BE215" s="43">
        <f t="shared" si="548"/>
        <v>0</v>
      </c>
      <c r="BF215" s="43">
        <f t="shared" si="548"/>
        <v>0</v>
      </c>
      <c r="BG215" s="43">
        <f t="shared" si="548"/>
        <v>0</v>
      </c>
      <c r="BH215" s="43">
        <f t="shared" si="548"/>
        <v>0</v>
      </c>
      <c r="BI215" s="43">
        <f t="shared" si="548"/>
        <v>0</v>
      </c>
      <c r="BJ215" s="43">
        <f t="shared" si="548"/>
        <v>0</v>
      </c>
      <c r="BK215" s="43">
        <f t="shared" si="548"/>
        <v>0</v>
      </c>
      <c r="BL215" s="43">
        <f t="shared" si="548"/>
        <v>0</v>
      </c>
      <c r="BM215" s="43">
        <f t="shared" si="548"/>
        <v>0</v>
      </c>
      <c r="BN215" s="43">
        <f t="shared" si="548"/>
        <v>0</v>
      </c>
      <c r="BO215" s="43">
        <f t="shared" si="548"/>
        <v>0</v>
      </c>
      <c r="BP215" s="43">
        <f t="shared" si="548"/>
        <v>0</v>
      </c>
      <c r="BQ215" s="43">
        <f t="shared" si="548"/>
        <v>0</v>
      </c>
      <c r="BR215" s="43">
        <f t="shared" si="548"/>
        <v>0</v>
      </c>
      <c r="BS215" s="43">
        <f t="shared" si="548"/>
        <v>0</v>
      </c>
      <c r="BT215" s="43">
        <f t="shared" si="548"/>
        <v>0</v>
      </c>
      <c r="BU215" s="43">
        <f t="shared" si="548"/>
        <v>0</v>
      </c>
      <c r="BV215" s="43">
        <f t="shared" si="548"/>
        <v>0</v>
      </c>
      <c r="BW215" s="43">
        <f t="shared" si="548"/>
        <v>0</v>
      </c>
      <c r="BX215" s="476"/>
      <c r="BY215" t="str">
        <f t="shared" si="360"/>
        <v>Proportions</v>
      </c>
      <c r="BZ215" s="43">
        <f t="shared" ref="BZ215:CV215" si="549">BZ63*BZ$2</f>
        <v>0</v>
      </c>
      <c r="CA215" s="43">
        <f t="shared" si="549"/>
        <v>0</v>
      </c>
      <c r="CB215" s="43">
        <f t="shared" si="549"/>
        <v>0</v>
      </c>
      <c r="CC215" s="43">
        <f t="shared" si="549"/>
        <v>0</v>
      </c>
      <c r="CD215" s="43">
        <f t="shared" si="549"/>
        <v>0</v>
      </c>
      <c r="CE215" s="43">
        <f t="shared" si="549"/>
        <v>0</v>
      </c>
      <c r="CF215" s="43">
        <f t="shared" si="549"/>
        <v>0</v>
      </c>
      <c r="CG215" s="43">
        <f t="shared" si="549"/>
        <v>0</v>
      </c>
      <c r="CH215" s="43">
        <f t="shared" si="549"/>
        <v>0</v>
      </c>
      <c r="CI215" s="43">
        <f t="shared" si="549"/>
        <v>0</v>
      </c>
      <c r="CJ215" s="43">
        <f t="shared" si="549"/>
        <v>0</v>
      </c>
      <c r="CK215" s="43">
        <f t="shared" si="549"/>
        <v>0</v>
      </c>
      <c r="CL215" s="43">
        <f t="shared" si="549"/>
        <v>0</v>
      </c>
      <c r="CM215" s="43">
        <f t="shared" si="549"/>
        <v>0</v>
      </c>
      <c r="CN215" s="43">
        <f t="shared" si="549"/>
        <v>0</v>
      </c>
      <c r="CO215" s="43">
        <f t="shared" si="549"/>
        <v>0</v>
      </c>
      <c r="CP215" s="43">
        <f t="shared" si="549"/>
        <v>0</v>
      </c>
      <c r="CQ215" s="43">
        <f t="shared" si="549"/>
        <v>0</v>
      </c>
      <c r="CR215" s="43">
        <f t="shared" si="549"/>
        <v>0</v>
      </c>
      <c r="CS215" s="43">
        <f t="shared" si="549"/>
        <v>0</v>
      </c>
      <c r="CT215" s="43">
        <f t="shared" si="549"/>
        <v>0</v>
      </c>
      <c r="CU215" s="43">
        <f t="shared" si="549"/>
        <v>0</v>
      </c>
      <c r="CV215" s="43">
        <f t="shared" si="549"/>
        <v>0</v>
      </c>
      <c r="CW215" s="476"/>
      <c r="CX215" t="str">
        <f t="shared" si="362"/>
        <v>Proportions</v>
      </c>
      <c r="CY215" s="43">
        <f t="shared" ref="CY215:DU215" si="550">CY63*CY$2</f>
        <v>0</v>
      </c>
      <c r="CZ215" s="43">
        <f t="shared" si="550"/>
        <v>0</v>
      </c>
      <c r="DA215" s="43">
        <f t="shared" si="550"/>
        <v>0</v>
      </c>
      <c r="DB215" s="43">
        <f t="shared" si="550"/>
        <v>0</v>
      </c>
      <c r="DC215" s="43">
        <f t="shared" si="550"/>
        <v>0</v>
      </c>
      <c r="DD215" s="43">
        <f t="shared" si="550"/>
        <v>0</v>
      </c>
      <c r="DE215" s="43">
        <f t="shared" si="550"/>
        <v>0</v>
      </c>
      <c r="DF215" s="43">
        <f t="shared" si="550"/>
        <v>0</v>
      </c>
      <c r="DG215" s="43">
        <f t="shared" si="550"/>
        <v>0</v>
      </c>
      <c r="DH215" s="43">
        <f t="shared" si="550"/>
        <v>0</v>
      </c>
      <c r="DI215" s="43">
        <f t="shared" si="550"/>
        <v>0</v>
      </c>
      <c r="DJ215" s="43">
        <f t="shared" si="550"/>
        <v>0</v>
      </c>
      <c r="DK215" s="43">
        <f t="shared" si="550"/>
        <v>0</v>
      </c>
      <c r="DL215" s="43">
        <f t="shared" si="550"/>
        <v>0</v>
      </c>
      <c r="DM215" s="43">
        <f t="shared" si="550"/>
        <v>0</v>
      </c>
      <c r="DN215" s="43">
        <f t="shared" si="550"/>
        <v>0</v>
      </c>
      <c r="DO215" s="43">
        <f t="shared" si="550"/>
        <v>0</v>
      </c>
      <c r="DP215" s="43">
        <f t="shared" si="550"/>
        <v>0</v>
      </c>
      <c r="DQ215" s="43">
        <f t="shared" si="550"/>
        <v>0</v>
      </c>
      <c r="DR215" s="43">
        <f t="shared" si="550"/>
        <v>0</v>
      </c>
      <c r="DS215" s="43">
        <f t="shared" si="550"/>
        <v>0</v>
      </c>
      <c r="DT215" s="43">
        <f t="shared" si="550"/>
        <v>0</v>
      </c>
      <c r="DU215" s="43">
        <f t="shared" si="550"/>
        <v>0</v>
      </c>
      <c r="DV215" s="476"/>
    </row>
    <row r="216" spans="2:126" x14ac:dyDescent="0.45">
      <c r="B216" s="111" t="s">
        <v>369</v>
      </c>
      <c r="C216" s="25">
        <f t="shared" si="529"/>
        <v>0</v>
      </c>
      <c r="D216" s="25">
        <f t="shared" si="537"/>
        <v>0</v>
      </c>
      <c r="E216" s="25">
        <f t="shared" si="530"/>
        <v>0</v>
      </c>
      <c r="F216" s="25" t="str">
        <f t="shared" si="531"/>
        <v/>
      </c>
      <c r="G216" s="108" t="str">
        <f t="shared" si="532"/>
        <v/>
      </c>
      <c r="H216" s="115" t="str">
        <f>IF(IF(SUM(C$2:Y$2)=1,INDEX(C186:Y186,MATCH(1,C$2:Y$2,0)),"-")&lt;&gt;0,IF(SUM(C$2:Y$2)=1,INDEX(C186:Y186,MATCH(1,C$2:Y$2,0)),"-"),"")</f>
        <v/>
      </c>
      <c r="AA216" s="110" t="s">
        <v>244</v>
      </c>
      <c r="AB216" s="88">
        <f t="shared" ref="AB216:AB234" si="551">SUM(AB94:AX94)</f>
        <v>0</v>
      </c>
      <c r="AC216" s="88">
        <f>AD216-AB216</f>
        <v>0</v>
      </c>
      <c r="AD216" s="88">
        <f t="shared" ref="AD216:AD234" si="552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3">BA64*BA$2</f>
        <v>0</v>
      </c>
      <c r="BB216" s="43">
        <f t="shared" si="553"/>
        <v>0</v>
      </c>
      <c r="BC216" s="43">
        <f t="shared" si="553"/>
        <v>0</v>
      </c>
      <c r="BD216" s="43">
        <f t="shared" si="553"/>
        <v>0</v>
      </c>
      <c r="BE216" s="43">
        <f t="shared" si="553"/>
        <v>0</v>
      </c>
      <c r="BF216" s="43">
        <f t="shared" si="553"/>
        <v>0</v>
      </c>
      <c r="BG216" s="43">
        <f t="shared" si="553"/>
        <v>0</v>
      </c>
      <c r="BH216" s="43">
        <f t="shared" si="553"/>
        <v>0</v>
      </c>
      <c r="BI216" s="43">
        <f t="shared" si="553"/>
        <v>0</v>
      </c>
      <c r="BJ216" s="43">
        <f t="shared" si="553"/>
        <v>0</v>
      </c>
      <c r="BK216" s="43">
        <f t="shared" si="553"/>
        <v>0</v>
      </c>
      <c r="BL216" s="43">
        <f t="shared" si="553"/>
        <v>0</v>
      </c>
      <c r="BM216" s="43">
        <f t="shared" si="553"/>
        <v>0</v>
      </c>
      <c r="BN216" s="43">
        <f t="shared" si="553"/>
        <v>0</v>
      </c>
      <c r="BO216" s="43">
        <f t="shared" si="553"/>
        <v>0</v>
      </c>
      <c r="BP216" s="43">
        <f t="shared" si="553"/>
        <v>0</v>
      </c>
      <c r="BQ216" s="43">
        <f t="shared" si="553"/>
        <v>0</v>
      </c>
      <c r="BR216" s="43">
        <f t="shared" si="553"/>
        <v>0</v>
      </c>
      <c r="BS216" s="43">
        <f t="shared" si="553"/>
        <v>0</v>
      </c>
      <c r="BT216" s="43">
        <f t="shared" si="553"/>
        <v>0</v>
      </c>
      <c r="BU216" s="43">
        <f t="shared" si="553"/>
        <v>0</v>
      </c>
      <c r="BV216" s="43">
        <f t="shared" si="553"/>
        <v>0</v>
      </c>
      <c r="BW216" s="43">
        <f t="shared" si="553"/>
        <v>0</v>
      </c>
      <c r="BX216" s="476"/>
      <c r="BY216" t="str">
        <f t="shared" si="360"/>
        <v>Unit Conversion</v>
      </c>
      <c r="BZ216" s="43">
        <f t="shared" ref="BZ216:CV216" si="554">BZ64*BZ$2</f>
        <v>0</v>
      </c>
      <c r="CA216" s="43">
        <f t="shared" si="554"/>
        <v>0</v>
      </c>
      <c r="CB216" s="43">
        <f t="shared" si="554"/>
        <v>0</v>
      </c>
      <c r="CC216" s="43">
        <f t="shared" si="554"/>
        <v>0</v>
      </c>
      <c r="CD216" s="43">
        <f t="shared" si="554"/>
        <v>0</v>
      </c>
      <c r="CE216" s="43">
        <f t="shared" si="554"/>
        <v>0</v>
      </c>
      <c r="CF216" s="43">
        <f t="shared" si="554"/>
        <v>0</v>
      </c>
      <c r="CG216" s="43">
        <f t="shared" si="554"/>
        <v>0</v>
      </c>
      <c r="CH216" s="43">
        <f t="shared" si="554"/>
        <v>0</v>
      </c>
      <c r="CI216" s="43">
        <f t="shared" si="554"/>
        <v>0</v>
      </c>
      <c r="CJ216" s="43">
        <f t="shared" si="554"/>
        <v>0</v>
      </c>
      <c r="CK216" s="43">
        <f t="shared" si="554"/>
        <v>0</v>
      </c>
      <c r="CL216" s="43">
        <f t="shared" si="554"/>
        <v>0</v>
      </c>
      <c r="CM216" s="43">
        <f t="shared" si="554"/>
        <v>0</v>
      </c>
      <c r="CN216" s="43">
        <f t="shared" si="554"/>
        <v>0</v>
      </c>
      <c r="CO216" s="43">
        <f t="shared" si="554"/>
        <v>0</v>
      </c>
      <c r="CP216" s="43">
        <f t="shared" si="554"/>
        <v>0</v>
      </c>
      <c r="CQ216" s="43">
        <f t="shared" si="554"/>
        <v>0</v>
      </c>
      <c r="CR216" s="43">
        <f t="shared" si="554"/>
        <v>0</v>
      </c>
      <c r="CS216" s="43">
        <f t="shared" si="554"/>
        <v>0</v>
      </c>
      <c r="CT216" s="43">
        <f t="shared" si="554"/>
        <v>0</v>
      </c>
      <c r="CU216" s="43">
        <f t="shared" si="554"/>
        <v>0</v>
      </c>
      <c r="CV216" s="43">
        <f t="shared" si="554"/>
        <v>0</v>
      </c>
      <c r="CW216" s="476"/>
      <c r="CX216" t="str">
        <f t="shared" si="362"/>
        <v>Unit Conversion</v>
      </c>
      <c r="CY216" s="43">
        <f t="shared" ref="CY216:DU216" si="555">CY64*CY$2</f>
        <v>0</v>
      </c>
      <c r="CZ216" s="43">
        <f t="shared" si="555"/>
        <v>0</v>
      </c>
      <c r="DA216" s="43">
        <f t="shared" si="555"/>
        <v>0</v>
      </c>
      <c r="DB216" s="43">
        <f t="shared" si="555"/>
        <v>0</v>
      </c>
      <c r="DC216" s="43">
        <f t="shared" si="555"/>
        <v>0</v>
      </c>
      <c r="DD216" s="43">
        <f t="shared" si="555"/>
        <v>0</v>
      </c>
      <c r="DE216" s="43">
        <f t="shared" si="555"/>
        <v>0</v>
      </c>
      <c r="DF216" s="43">
        <f t="shared" si="555"/>
        <v>0</v>
      </c>
      <c r="DG216" s="43">
        <f t="shared" si="555"/>
        <v>0</v>
      </c>
      <c r="DH216" s="43">
        <f t="shared" si="555"/>
        <v>0</v>
      </c>
      <c r="DI216" s="43">
        <f t="shared" si="555"/>
        <v>0</v>
      </c>
      <c r="DJ216" s="43">
        <f t="shared" si="555"/>
        <v>0</v>
      </c>
      <c r="DK216" s="43">
        <f t="shared" si="555"/>
        <v>0</v>
      </c>
      <c r="DL216" s="43">
        <f t="shared" si="555"/>
        <v>0</v>
      </c>
      <c r="DM216" s="43">
        <f t="shared" si="555"/>
        <v>0</v>
      </c>
      <c r="DN216" s="43">
        <f t="shared" si="555"/>
        <v>0</v>
      </c>
      <c r="DO216" s="43">
        <f t="shared" si="555"/>
        <v>0</v>
      </c>
      <c r="DP216" s="43">
        <f t="shared" si="555"/>
        <v>0</v>
      </c>
      <c r="DQ216" s="43">
        <f t="shared" si="555"/>
        <v>0</v>
      </c>
      <c r="DR216" s="43">
        <f t="shared" si="555"/>
        <v>0</v>
      </c>
      <c r="DS216" s="43">
        <f t="shared" si="555"/>
        <v>0</v>
      </c>
      <c r="DT216" s="43">
        <f t="shared" si="555"/>
        <v>0</v>
      </c>
      <c r="DU216" s="43">
        <f t="shared" si="555"/>
        <v>0</v>
      </c>
      <c r="DV216" s="476"/>
    </row>
    <row r="217" spans="2:126" x14ac:dyDescent="0.45">
      <c r="B217" s="111"/>
      <c r="C217" s="25"/>
      <c r="D217" s="25"/>
      <c r="E217" s="25"/>
      <c r="F217" s="25"/>
      <c r="G217" s="108"/>
      <c r="H217" s="115"/>
      <c r="AA217" s="111" t="s">
        <v>405</v>
      </c>
      <c r="AB217" s="25">
        <f t="shared" si="551"/>
        <v>0</v>
      </c>
      <c r="AC217" s="25">
        <f t="shared" ref="AC217:AC247" si="556">AD217-AB217</f>
        <v>0</v>
      </c>
      <c r="AD217" s="25">
        <f t="shared" si="552"/>
        <v>0</v>
      </c>
      <c r="AE217" s="25" t="str">
        <f t="shared" ref="AE217:AE234" si="557">IF(AD217&lt;&gt;0,AC217&amp;" / "&amp;AD217,"")</f>
        <v/>
      </c>
      <c r="AF217" s="107" t="str">
        <f t="shared" ref="AF217:AF234" si="558">IF(AD217&lt;&gt;0,AC217/AD217,"")</f>
        <v/>
      </c>
      <c r="AG217" s="115" t="str">
        <f t="shared" ref="AG217:AG232" si="559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0">BA65*BA$2</f>
        <v>0</v>
      </c>
      <c r="BB217" s="43">
        <f t="shared" si="560"/>
        <v>0</v>
      </c>
      <c r="BC217" s="43">
        <f t="shared" si="560"/>
        <v>0</v>
      </c>
      <c r="BD217" s="43">
        <f t="shared" si="560"/>
        <v>0</v>
      </c>
      <c r="BE217" s="43">
        <f t="shared" si="560"/>
        <v>0</v>
      </c>
      <c r="BF217" s="43">
        <f t="shared" si="560"/>
        <v>0</v>
      </c>
      <c r="BG217" s="43">
        <f t="shared" si="560"/>
        <v>0</v>
      </c>
      <c r="BH217" s="43">
        <f t="shared" si="560"/>
        <v>0</v>
      </c>
      <c r="BI217" s="43">
        <f t="shared" si="560"/>
        <v>0</v>
      </c>
      <c r="BJ217" s="43">
        <f t="shared" si="560"/>
        <v>0</v>
      </c>
      <c r="BK217" s="43">
        <f t="shared" si="560"/>
        <v>0</v>
      </c>
      <c r="BL217" s="43">
        <f t="shared" si="560"/>
        <v>0</v>
      </c>
      <c r="BM217" s="43">
        <f t="shared" si="560"/>
        <v>0</v>
      </c>
      <c r="BN217" s="43">
        <f t="shared" si="560"/>
        <v>0</v>
      </c>
      <c r="BO217" s="43">
        <f t="shared" si="560"/>
        <v>0</v>
      </c>
      <c r="BP217" s="43">
        <f t="shared" si="560"/>
        <v>0</v>
      </c>
      <c r="BQ217" s="43">
        <f t="shared" si="560"/>
        <v>0</v>
      </c>
      <c r="BR217" s="43">
        <f t="shared" si="560"/>
        <v>0</v>
      </c>
      <c r="BS217" s="43">
        <f t="shared" si="560"/>
        <v>0</v>
      </c>
      <c r="BT217" s="43">
        <f t="shared" si="560"/>
        <v>0</v>
      </c>
      <c r="BU217" s="43">
        <f t="shared" si="560"/>
        <v>0</v>
      </c>
      <c r="BV217" s="43">
        <f t="shared" si="560"/>
        <v>0</v>
      </c>
      <c r="BW217" s="43">
        <f t="shared" si="560"/>
        <v>0</v>
      </c>
      <c r="BX217" s="476"/>
      <c r="BY217" t="str">
        <f t="shared" si="360"/>
        <v>Dimensional Analysis</v>
      </c>
      <c r="BZ217" s="43">
        <f t="shared" ref="BZ217:CV217" si="561">BZ65*BZ$2</f>
        <v>0</v>
      </c>
      <c r="CA217" s="43">
        <f t="shared" si="561"/>
        <v>0</v>
      </c>
      <c r="CB217" s="43">
        <f t="shared" si="561"/>
        <v>0</v>
      </c>
      <c r="CC217" s="43">
        <f t="shared" si="561"/>
        <v>0</v>
      </c>
      <c r="CD217" s="43">
        <f t="shared" si="561"/>
        <v>0</v>
      </c>
      <c r="CE217" s="43">
        <f t="shared" si="561"/>
        <v>0</v>
      </c>
      <c r="CF217" s="43">
        <f t="shared" si="561"/>
        <v>0</v>
      </c>
      <c r="CG217" s="43">
        <f t="shared" si="561"/>
        <v>0</v>
      </c>
      <c r="CH217" s="43">
        <f t="shared" si="561"/>
        <v>0</v>
      </c>
      <c r="CI217" s="43">
        <f t="shared" si="561"/>
        <v>0</v>
      </c>
      <c r="CJ217" s="43">
        <f t="shared" si="561"/>
        <v>0</v>
      </c>
      <c r="CK217" s="43">
        <f t="shared" si="561"/>
        <v>0</v>
      </c>
      <c r="CL217" s="43">
        <f t="shared" si="561"/>
        <v>0</v>
      </c>
      <c r="CM217" s="43">
        <f t="shared" si="561"/>
        <v>0</v>
      </c>
      <c r="CN217" s="43">
        <f t="shared" si="561"/>
        <v>0</v>
      </c>
      <c r="CO217" s="43">
        <f t="shared" si="561"/>
        <v>0</v>
      </c>
      <c r="CP217" s="43">
        <f t="shared" si="561"/>
        <v>0</v>
      </c>
      <c r="CQ217" s="43">
        <f t="shared" si="561"/>
        <v>0</v>
      </c>
      <c r="CR217" s="43">
        <f t="shared" si="561"/>
        <v>0</v>
      </c>
      <c r="CS217" s="43">
        <f t="shared" si="561"/>
        <v>0</v>
      </c>
      <c r="CT217" s="43">
        <f t="shared" si="561"/>
        <v>0</v>
      </c>
      <c r="CU217" s="43">
        <f t="shared" si="561"/>
        <v>0</v>
      </c>
      <c r="CV217" s="43">
        <f t="shared" si="561"/>
        <v>0</v>
      </c>
      <c r="CW217" s="476"/>
      <c r="CX217" t="str">
        <f t="shared" si="362"/>
        <v>Dimensional Analysis</v>
      </c>
      <c r="CY217" s="43">
        <f t="shared" ref="CY217:DU217" si="562">CY65*CY$2</f>
        <v>0</v>
      </c>
      <c r="CZ217" s="43">
        <f t="shared" si="562"/>
        <v>0</v>
      </c>
      <c r="DA217" s="43">
        <f t="shared" si="562"/>
        <v>0</v>
      </c>
      <c r="DB217" s="43">
        <f t="shared" si="562"/>
        <v>0</v>
      </c>
      <c r="DC217" s="43">
        <f t="shared" si="562"/>
        <v>0</v>
      </c>
      <c r="DD217" s="43">
        <f t="shared" si="562"/>
        <v>0</v>
      </c>
      <c r="DE217" s="43">
        <f t="shared" si="562"/>
        <v>0</v>
      </c>
      <c r="DF217" s="43">
        <f t="shared" si="562"/>
        <v>0</v>
      </c>
      <c r="DG217" s="43">
        <f t="shared" si="562"/>
        <v>0</v>
      </c>
      <c r="DH217" s="43">
        <f t="shared" si="562"/>
        <v>0</v>
      </c>
      <c r="DI217" s="43">
        <f t="shared" si="562"/>
        <v>0</v>
      </c>
      <c r="DJ217" s="43">
        <f t="shared" si="562"/>
        <v>0</v>
      </c>
      <c r="DK217" s="43">
        <f t="shared" si="562"/>
        <v>0</v>
      </c>
      <c r="DL217" s="43">
        <f t="shared" si="562"/>
        <v>0</v>
      </c>
      <c r="DM217" s="43">
        <f t="shared" si="562"/>
        <v>0</v>
      </c>
      <c r="DN217" s="43">
        <f t="shared" si="562"/>
        <v>0</v>
      </c>
      <c r="DO217" s="43">
        <f t="shared" si="562"/>
        <v>0</v>
      </c>
      <c r="DP217" s="43">
        <f t="shared" si="562"/>
        <v>0</v>
      </c>
      <c r="DQ217" s="43">
        <f t="shared" si="562"/>
        <v>0</v>
      </c>
      <c r="DR217" s="43">
        <f t="shared" si="562"/>
        <v>0</v>
      </c>
      <c r="DS217" s="43">
        <f t="shared" si="562"/>
        <v>0</v>
      </c>
      <c r="DT217" s="43">
        <f t="shared" si="562"/>
        <v>0</v>
      </c>
      <c r="DU217" s="43">
        <f t="shared" si="562"/>
        <v>0</v>
      </c>
      <c r="DV217" s="476"/>
    </row>
    <row r="218" spans="2:126" x14ac:dyDescent="0.45">
      <c r="B218" s="110" t="s">
        <v>370</v>
      </c>
      <c r="C218" s="88">
        <f>SUM(C107:Y107)</f>
        <v>0</v>
      </c>
      <c r="D218" s="88">
        <f t="shared" si="537"/>
        <v>0</v>
      </c>
      <c r="E218" s="88">
        <f>SUM(C147:Y147)</f>
        <v>0</v>
      </c>
      <c r="F218" s="88" t="str">
        <f>IF(E218&lt;&gt;0,D218&amp;" / "&amp;E218,"")</f>
        <v/>
      </c>
      <c r="G218" s="109" t="str">
        <f>IF(E218&lt;&gt;0,D218/E218,"")</f>
        <v/>
      </c>
      <c r="H218" s="114" t="s">
        <v>259</v>
      </c>
      <c r="AA218" s="111" t="s">
        <v>245</v>
      </c>
      <c r="AB218" s="25">
        <f t="shared" si="551"/>
        <v>0</v>
      </c>
      <c r="AC218" s="25">
        <f t="shared" si="556"/>
        <v>0</v>
      </c>
      <c r="AD218" s="25">
        <f t="shared" si="552"/>
        <v>0</v>
      </c>
      <c r="AE218" s="25" t="str">
        <f t="shared" si="557"/>
        <v/>
      </c>
      <c r="AF218" s="107" t="str">
        <f t="shared" si="558"/>
        <v/>
      </c>
      <c r="AG218" s="115" t="str">
        <f t="shared" si="559"/>
        <v/>
      </c>
      <c r="AZ218" t="str">
        <f t="shared" si="358"/>
        <v>Scaling</v>
      </c>
      <c r="BA218" s="43">
        <f t="shared" ref="BA218:BW218" si="563">BA66*BA$2</f>
        <v>0</v>
      </c>
      <c r="BB218" s="43">
        <f t="shared" si="563"/>
        <v>0</v>
      </c>
      <c r="BC218" s="43">
        <f t="shared" si="563"/>
        <v>0</v>
      </c>
      <c r="BD218" s="43">
        <f t="shared" si="563"/>
        <v>0</v>
      </c>
      <c r="BE218" s="43">
        <f t="shared" si="563"/>
        <v>0</v>
      </c>
      <c r="BF218" s="43">
        <f t="shared" si="563"/>
        <v>0</v>
      </c>
      <c r="BG218" s="43">
        <f t="shared" si="563"/>
        <v>0</v>
      </c>
      <c r="BH218" s="43">
        <f t="shared" si="563"/>
        <v>0</v>
      </c>
      <c r="BI218" s="43">
        <f t="shared" si="563"/>
        <v>0</v>
      </c>
      <c r="BJ218" s="43">
        <f t="shared" si="563"/>
        <v>0</v>
      </c>
      <c r="BK218" s="43">
        <f t="shared" si="563"/>
        <v>0</v>
      </c>
      <c r="BL218" s="43">
        <f t="shared" si="563"/>
        <v>0</v>
      </c>
      <c r="BM218" s="43">
        <f t="shared" si="563"/>
        <v>0</v>
      </c>
      <c r="BN218" s="43">
        <f t="shared" si="563"/>
        <v>0</v>
      </c>
      <c r="BO218" s="43">
        <f t="shared" si="563"/>
        <v>0</v>
      </c>
      <c r="BP218" s="43">
        <f t="shared" si="563"/>
        <v>0</v>
      </c>
      <c r="BQ218" s="43">
        <f t="shared" si="563"/>
        <v>0</v>
      </c>
      <c r="BR218" s="43">
        <f t="shared" si="563"/>
        <v>0</v>
      </c>
      <c r="BS218" s="43">
        <f t="shared" si="563"/>
        <v>0</v>
      </c>
      <c r="BT218" s="43">
        <f t="shared" si="563"/>
        <v>0</v>
      </c>
      <c r="BU218" s="43">
        <f t="shared" si="563"/>
        <v>0</v>
      </c>
      <c r="BV218" s="43">
        <f t="shared" si="563"/>
        <v>0</v>
      </c>
      <c r="BW218" s="43">
        <f t="shared" si="563"/>
        <v>0</v>
      </c>
      <c r="BX218" s="476"/>
      <c r="BY218" t="str">
        <f t="shared" si="360"/>
        <v>Scaling</v>
      </c>
      <c r="BZ218" s="43">
        <f t="shared" ref="BZ218:CV218" si="564">BZ66*BZ$2</f>
        <v>0</v>
      </c>
      <c r="CA218" s="43">
        <f t="shared" si="564"/>
        <v>0</v>
      </c>
      <c r="CB218" s="43">
        <f t="shared" si="564"/>
        <v>0</v>
      </c>
      <c r="CC218" s="43">
        <f t="shared" si="564"/>
        <v>0</v>
      </c>
      <c r="CD218" s="43">
        <f t="shared" si="564"/>
        <v>0</v>
      </c>
      <c r="CE218" s="43">
        <f t="shared" si="564"/>
        <v>0</v>
      </c>
      <c r="CF218" s="43">
        <f t="shared" si="564"/>
        <v>0</v>
      </c>
      <c r="CG218" s="43">
        <f t="shared" si="564"/>
        <v>0</v>
      </c>
      <c r="CH218" s="43">
        <f t="shared" si="564"/>
        <v>0</v>
      </c>
      <c r="CI218" s="43">
        <f t="shared" si="564"/>
        <v>0</v>
      </c>
      <c r="CJ218" s="43">
        <f t="shared" si="564"/>
        <v>0</v>
      </c>
      <c r="CK218" s="43">
        <f t="shared" si="564"/>
        <v>0</v>
      </c>
      <c r="CL218" s="43">
        <f t="shared" si="564"/>
        <v>0</v>
      </c>
      <c r="CM218" s="43">
        <f t="shared" si="564"/>
        <v>0</v>
      </c>
      <c r="CN218" s="43">
        <f t="shared" si="564"/>
        <v>0</v>
      </c>
      <c r="CO218" s="43">
        <f t="shared" si="564"/>
        <v>0</v>
      </c>
      <c r="CP218" s="43">
        <f t="shared" si="564"/>
        <v>0</v>
      </c>
      <c r="CQ218" s="43">
        <f t="shared" si="564"/>
        <v>0</v>
      </c>
      <c r="CR218" s="43">
        <f t="shared" si="564"/>
        <v>0</v>
      </c>
      <c r="CS218" s="43">
        <f t="shared" si="564"/>
        <v>0</v>
      </c>
      <c r="CT218" s="43">
        <f t="shared" si="564"/>
        <v>0</v>
      </c>
      <c r="CU218" s="43">
        <f t="shared" si="564"/>
        <v>0</v>
      </c>
      <c r="CV218" s="43">
        <f t="shared" si="564"/>
        <v>0</v>
      </c>
      <c r="CW218" s="476"/>
      <c r="CX218" t="str">
        <f t="shared" si="362"/>
        <v>Scaling</v>
      </c>
      <c r="CY218" s="43">
        <f t="shared" ref="CY218:DU218" si="565">CY66*CY$2</f>
        <v>0</v>
      </c>
      <c r="CZ218" s="43">
        <f t="shared" si="565"/>
        <v>0</v>
      </c>
      <c r="DA218" s="43">
        <f t="shared" si="565"/>
        <v>0</v>
      </c>
      <c r="DB218" s="43">
        <f t="shared" si="565"/>
        <v>0</v>
      </c>
      <c r="DC218" s="43">
        <f t="shared" si="565"/>
        <v>0</v>
      </c>
      <c r="DD218" s="43">
        <f t="shared" si="565"/>
        <v>0</v>
      </c>
      <c r="DE218" s="43">
        <f t="shared" si="565"/>
        <v>0</v>
      </c>
      <c r="DF218" s="43">
        <f t="shared" si="565"/>
        <v>0</v>
      </c>
      <c r="DG218" s="43">
        <f t="shared" si="565"/>
        <v>0</v>
      </c>
      <c r="DH218" s="43">
        <f t="shared" si="565"/>
        <v>0</v>
      </c>
      <c r="DI218" s="43">
        <f t="shared" si="565"/>
        <v>0</v>
      </c>
      <c r="DJ218" s="43">
        <f t="shared" si="565"/>
        <v>0</v>
      </c>
      <c r="DK218" s="43">
        <f t="shared" si="565"/>
        <v>0</v>
      </c>
      <c r="DL218" s="43">
        <f t="shared" si="565"/>
        <v>0</v>
      </c>
      <c r="DM218" s="43">
        <f t="shared" si="565"/>
        <v>0</v>
      </c>
      <c r="DN218" s="43">
        <f t="shared" si="565"/>
        <v>0</v>
      </c>
      <c r="DO218" s="43">
        <f t="shared" si="565"/>
        <v>0</v>
      </c>
      <c r="DP218" s="43">
        <f t="shared" si="565"/>
        <v>0</v>
      </c>
      <c r="DQ218" s="43">
        <f t="shared" si="565"/>
        <v>0</v>
      </c>
      <c r="DR218" s="43">
        <f t="shared" si="565"/>
        <v>0</v>
      </c>
      <c r="DS218" s="43">
        <f t="shared" si="565"/>
        <v>0</v>
      </c>
      <c r="DT218" s="43">
        <f t="shared" si="565"/>
        <v>0</v>
      </c>
      <c r="DU218" s="43">
        <f t="shared" si="565"/>
        <v>0</v>
      </c>
      <c r="DV218" s="476"/>
    </row>
    <row r="219" spans="2:126" x14ac:dyDescent="0.45">
      <c r="B219" s="111" t="s">
        <v>15</v>
      </c>
      <c r="C219" s="25">
        <f>SUM(C108:Y108)</f>
        <v>0</v>
      </c>
      <c r="D219" s="25">
        <f t="shared" si="537"/>
        <v>0</v>
      </c>
      <c r="E219" s="25">
        <f>SUM(C148:Y148)</f>
        <v>0</v>
      </c>
      <c r="F219" s="25" t="str">
        <f>IF(E219&lt;&gt;0,D219&amp;" / "&amp;E219,"")</f>
        <v/>
      </c>
      <c r="G219" s="108" t="str">
        <f>IF(E219&lt;&gt;0,D219/E219,"")</f>
        <v/>
      </c>
      <c r="H219" s="115" t="str">
        <f>IF(IF(SUM(C$2:Y$2)=1,INDEX(C188:Y188,MATCH(1,C$2:Y$2,0)),"-")&lt;&gt;0,IF(SUM(C$2:Y$2)=1,INDEX(C188:Y188,MATCH(1,C$2:Y$2,0)),"-"),"")</f>
        <v/>
      </c>
      <c r="AA219" s="111" t="s">
        <v>37</v>
      </c>
      <c r="AB219" s="25">
        <f t="shared" si="551"/>
        <v>0</v>
      </c>
      <c r="AC219" s="25">
        <f t="shared" si="556"/>
        <v>0</v>
      </c>
      <c r="AD219" s="25">
        <f t="shared" si="552"/>
        <v>0</v>
      </c>
      <c r="AE219" s="25" t="str">
        <f t="shared" si="557"/>
        <v/>
      </c>
      <c r="AF219" s="107" t="str">
        <f t="shared" si="558"/>
        <v/>
      </c>
      <c r="AG219" s="115" t="str">
        <f t="shared" si="559"/>
        <v/>
      </c>
      <c r="AZ219" t="str">
        <f t="shared" si="358"/>
        <v>TRIGONOMETRY</v>
      </c>
      <c r="BA219" s="43">
        <f t="shared" ref="BA219:BW219" si="566">BA67*BA$2</f>
        <v>0</v>
      </c>
      <c r="BB219" s="43">
        <f t="shared" si="566"/>
        <v>0</v>
      </c>
      <c r="BC219" s="43">
        <f t="shared" si="566"/>
        <v>0</v>
      </c>
      <c r="BD219" s="43">
        <f t="shared" si="566"/>
        <v>0</v>
      </c>
      <c r="BE219" s="43">
        <f t="shared" si="566"/>
        <v>0</v>
      </c>
      <c r="BF219" s="43">
        <f t="shared" si="566"/>
        <v>0</v>
      </c>
      <c r="BG219" s="43">
        <f t="shared" si="566"/>
        <v>0</v>
      </c>
      <c r="BH219" s="43">
        <f t="shared" si="566"/>
        <v>0</v>
      </c>
      <c r="BI219" s="43">
        <f t="shared" si="566"/>
        <v>0</v>
      </c>
      <c r="BJ219" s="43">
        <f t="shared" si="566"/>
        <v>0</v>
      </c>
      <c r="BK219" s="43">
        <f t="shared" si="566"/>
        <v>0</v>
      </c>
      <c r="BL219" s="43">
        <f t="shared" si="566"/>
        <v>0</v>
      </c>
      <c r="BM219" s="43">
        <f t="shared" si="566"/>
        <v>0</v>
      </c>
      <c r="BN219" s="43">
        <f t="shared" si="566"/>
        <v>0</v>
      </c>
      <c r="BO219" s="43">
        <f t="shared" si="566"/>
        <v>0</v>
      </c>
      <c r="BP219" s="43">
        <f t="shared" si="566"/>
        <v>0</v>
      </c>
      <c r="BQ219" s="43">
        <f t="shared" si="566"/>
        <v>0</v>
      </c>
      <c r="BR219" s="43">
        <f t="shared" si="566"/>
        <v>0</v>
      </c>
      <c r="BS219" s="43">
        <f t="shared" si="566"/>
        <v>0</v>
      </c>
      <c r="BT219" s="43">
        <f t="shared" si="566"/>
        <v>0</v>
      </c>
      <c r="BU219" s="43">
        <f t="shared" si="566"/>
        <v>0</v>
      </c>
      <c r="BV219" s="43">
        <f t="shared" si="566"/>
        <v>0</v>
      </c>
      <c r="BW219" s="43">
        <f t="shared" si="566"/>
        <v>0</v>
      </c>
      <c r="BX219" s="476"/>
      <c r="BY219" t="str">
        <f t="shared" si="360"/>
        <v>TRIGONOMETRY</v>
      </c>
      <c r="BZ219" s="43">
        <f t="shared" ref="BZ219:CV219" si="567">BZ67*BZ$2</f>
        <v>0</v>
      </c>
      <c r="CA219" s="43">
        <f t="shared" si="567"/>
        <v>0</v>
      </c>
      <c r="CB219" s="43">
        <f t="shared" si="567"/>
        <v>0</v>
      </c>
      <c r="CC219" s="43">
        <f t="shared" si="567"/>
        <v>0</v>
      </c>
      <c r="CD219" s="43">
        <f t="shared" si="567"/>
        <v>0</v>
      </c>
      <c r="CE219" s="43">
        <f t="shared" si="567"/>
        <v>0</v>
      </c>
      <c r="CF219" s="43">
        <f t="shared" si="567"/>
        <v>0</v>
      </c>
      <c r="CG219" s="43">
        <f t="shared" si="567"/>
        <v>0</v>
      </c>
      <c r="CH219" s="43">
        <f t="shared" si="567"/>
        <v>0</v>
      </c>
      <c r="CI219" s="43">
        <f t="shared" si="567"/>
        <v>0</v>
      </c>
      <c r="CJ219" s="43">
        <f t="shared" si="567"/>
        <v>0</v>
      </c>
      <c r="CK219" s="43">
        <f t="shared" si="567"/>
        <v>0</v>
      </c>
      <c r="CL219" s="43">
        <f t="shared" si="567"/>
        <v>0</v>
      </c>
      <c r="CM219" s="43">
        <f t="shared" si="567"/>
        <v>0</v>
      </c>
      <c r="CN219" s="43">
        <f t="shared" si="567"/>
        <v>0</v>
      </c>
      <c r="CO219" s="43">
        <f t="shared" si="567"/>
        <v>0</v>
      </c>
      <c r="CP219" s="43">
        <f t="shared" si="567"/>
        <v>0</v>
      </c>
      <c r="CQ219" s="43">
        <f t="shared" si="567"/>
        <v>0</v>
      </c>
      <c r="CR219" s="43">
        <f t="shared" si="567"/>
        <v>0</v>
      </c>
      <c r="CS219" s="43">
        <f t="shared" si="567"/>
        <v>0</v>
      </c>
      <c r="CT219" s="43">
        <f t="shared" si="567"/>
        <v>0</v>
      </c>
      <c r="CU219" s="43">
        <f t="shared" si="567"/>
        <v>0</v>
      </c>
      <c r="CV219" s="43">
        <f t="shared" si="567"/>
        <v>0</v>
      </c>
      <c r="CW219" s="476"/>
      <c r="CX219" t="str">
        <f t="shared" si="362"/>
        <v>TRIGONOMETRY</v>
      </c>
      <c r="CY219" s="43">
        <f t="shared" ref="CY219:DU219" si="568">CY67*CY$2</f>
        <v>0</v>
      </c>
      <c r="CZ219" s="43">
        <f t="shared" si="568"/>
        <v>0</v>
      </c>
      <c r="DA219" s="43">
        <f t="shared" si="568"/>
        <v>0</v>
      </c>
      <c r="DB219" s="43">
        <f t="shared" si="568"/>
        <v>0</v>
      </c>
      <c r="DC219" s="43">
        <f t="shared" si="568"/>
        <v>0</v>
      </c>
      <c r="DD219" s="43">
        <f t="shared" si="568"/>
        <v>0</v>
      </c>
      <c r="DE219" s="43">
        <f t="shared" si="568"/>
        <v>0</v>
      </c>
      <c r="DF219" s="43">
        <f t="shared" si="568"/>
        <v>0</v>
      </c>
      <c r="DG219" s="43">
        <f t="shared" si="568"/>
        <v>0</v>
      </c>
      <c r="DH219" s="43">
        <f t="shared" si="568"/>
        <v>0</v>
      </c>
      <c r="DI219" s="43">
        <f t="shared" si="568"/>
        <v>0</v>
      </c>
      <c r="DJ219" s="43">
        <f t="shared" si="568"/>
        <v>0</v>
      </c>
      <c r="DK219" s="43">
        <f t="shared" si="568"/>
        <v>0</v>
      </c>
      <c r="DL219" s="43">
        <f t="shared" si="568"/>
        <v>0</v>
      </c>
      <c r="DM219" s="43">
        <f t="shared" si="568"/>
        <v>0</v>
      </c>
      <c r="DN219" s="43">
        <f t="shared" si="568"/>
        <v>0</v>
      </c>
      <c r="DO219" s="43">
        <f t="shared" si="568"/>
        <v>0</v>
      </c>
      <c r="DP219" s="43">
        <f t="shared" si="568"/>
        <v>0</v>
      </c>
      <c r="DQ219" s="43">
        <f t="shared" si="568"/>
        <v>0</v>
      </c>
      <c r="DR219" s="43">
        <f t="shared" si="568"/>
        <v>0</v>
      </c>
      <c r="DS219" s="43">
        <f t="shared" si="568"/>
        <v>0</v>
      </c>
      <c r="DT219" s="43">
        <f t="shared" si="568"/>
        <v>0</v>
      </c>
      <c r="DU219" s="43">
        <f t="shared" si="568"/>
        <v>0</v>
      </c>
      <c r="DV219" s="476"/>
    </row>
    <row r="220" spans="2:126" x14ac:dyDescent="0.45">
      <c r="B220" s="111" t="s">
        <v>19</v>
      </c>
      <c r="C220" s="25">
        <f>SUM(C109:Y109)</f>
        <v>0</v>
      </c>
      <c r="D220" s="25">
        <f t="shared" si="537"/>
        <v>0</v>
      </c>
      <c r="E220" s="25">
        <f>SUM(C149:Y149)</f>
        <v>0</v>
      </c>
      <c r="F220" s="25" t="str">
        <f>IF(E220&lt;&gt;0,D220&amp;" / "&amp;E220,"")</f>
        <v/>
      </c>
      <c r="G220" s="108" t="str">
        <f>IF(E220&lt;&gt;0,D220/E220,"")</f>
        <v/>
      </c>
      <c r="H220" s="115" t="str">
        <f>IF(IF(SUM(C$2:Y$2)=1,INDEX(C189:Y189,MATCH(1,C$2:Y$2,0)),"-")&lt;&gt;0,IF(SUM(C$2:Y$2)=1,INDEX(C189:Y189,MATCH(1,C$2:Y$2,0)),"-"),"")</f>
        <v/>
      </c>
      <c r="AA220" s="111" t="s">
        <v>38</v>
      </c>
      <c r="AB220" s="25">
        <f t="shared" si="551"/>
        <v>0</v>
      </c>
      <c r="AC220" s="25">
        <f t="shared" si="556"/>
        <v>0</v>
      </c>
      <c r="AD220" s="25">
        <f t="shared" si="552"/>
        <v>0</v>
      </c>
      <c r="AE220" s="25" t="str">
        <f t="shared" si="557"/>
        <v/>
      </c>
      <c r="AF220" s="107" t="str">
        <f t="shared" si="558"/>
        <v/>
      </c>
      <c r="AG220" s="115" t="str">
        <f t="shared" si="559"/>
        <v/>
      </c>
      <c r="AZ220" t="str">
        <f t="shared" si="358"/>
        <v>SOH-CAH-TOA</v>
      </c>
      <c r="BA220" s="43">
        <f t="shared" ref="BA220:BW220" si="569">BA68*BA$2</f>
        <v>0</v>
      </c>
      <c r="BB220" s="43">
        <f t="shared" si="569"/>
        <v>0</v>
      </c>
      <c r="BC220" s="43">
        <f t="shared" si="569"/>
        <v>0</v>
      </c>
      <c r="BD220" s="43">
        <f t="shared" si="569"/>
        <v>0</v>
      </c>
      <c r="BE220" s="43">
        <f t="shared" si="569"/>
        <v>0</v>
      </c>
      <c r="BF220" s="43">
        <f t="shared" si="569"/>
        <v>0</v>
      </c>
      <c r="BG220" s="43">
        <f t="shared" si="569"/>
        <v>0</v>
      </c>
      <c r="BH220" s="43">
        <f t="shared" si="569"/>
        <v>0</v>
      </c>
      <c r="BI220" s="43">
        <f t="shared" si="569"/>
        <v>0</v>
      </c>
      <c r="BJ220" s="43">
        <f t="shared" si="569"/>
        <v>0</v>
      </c>
      <c r="BK220" s="43">
        <f t="shared" si="569"/>
        <v>0</v>
      </c>
      <c r="BL220" s="43">
        <f t="shared" si="569"/>
        <v>0</v>
      </c>
      <c r="BM220" s="43">
        <f t="shared" si="569"/>
        <v>0</v>
      </c>
      <c r="BN220" s="43">
        <f t="shared" si="569"/>
        <v>0</v>
      </c>
      <c r="BO220" s="43">
        <f t="shared" si="569"/>
        <v>0</v>
      </c>
      <c r="BP220" s="43">
        <f t="shared" si="569"/>
        <v>0</v>
      </c>
      <c r="BQ220" s="43">
        <f t="shared" si="569"/>
        <v>0</v>
      </c>
      <c r="BR220" s="43">
        <f t="shared" si="569"/>
        <v>0</v>
      </c>
      <c r="BS220" s="43">
        <f t="shared" si="569"/>
        <v>0</v>
      </c>
      <c r="BT220" s="43">
        <f t="shared" si="569"/>
        <v>0</v>
      </c>
      <c r="BU220" s="43">
        <f t="shared" si="569"/>
        <v>0</v>
      </c>
      <c r="BV220" s="43">
        <f t="shared" si="569"/>
        <v>0</v>
      </c>
      <c r="BW220" s="43">
        <f t="shared" si="569"/>
        <v>0</v>
      </c>
      <c r="BX220" s="476"/>
      <c r="BY220" t="str">
        <f t="shared" si="360"/>
        <v>SOH-CAH-TOA</v>
      </c>
      <c r="BZ220" s="43">
        <f t="shared" ref="BZ220:CV220" si="570">BZ68*BZ$2</f>
        <v>0</v>
      </c>
      <c r="CA220" s="43">
        <f t="shared" si="570"/>
        <v>0</v>
      </c>
      <c r="CB220" s="43">
        <f t="shared" si="570"/>
        <v>0</v>
      </c>
      <c r="CC220" s="43">
        <f t="shared" si="570"/>
        <v>0</v>
      </c>
      <c r="CD220" s="43">
        <f t="shared" si="570"/>
        <v>0</v>
      </c>
      <c r="CE220" s="43">
        <f t="shared" si="570"/>
        <v>0</v>
      </c>
      <c r="CF220" s="43">
        <f t="shared" si="570"/>
        <v>0</v>
      </c>
      <c r="CG220" s="43">
        <f t="shared" si="570"/>
        <v>0</v>
      </c>
      <c r="CH220" s="43">
        <f t="shared" si="570"/>
        <v>0</v>
      </c>
      <c r="CI220" s="43">
        <f t="shared" si="570"/>
        <v>0</v>
      </c>
      <c r="CJ220" s="43">
        <f t="shared" si="570"/>
        <v>0</v>
      </c>
      <c r="CK220" s="43">
        <f t="shared" si="570"/>
        <v>0</v>
      </c>
      <c r="CL220" s="43">
        <f t="shared" si="570"/>
        <v>0</v>
      </c>
      <c r="CM220" s="43">
        <f t="shared" si="570"/>
        <v>0</v>
      </c>
      <c r="CN220" s="43">
        <f t="shared" si="570"/>
        <v>0</v>
      </c>
      <c r="CO220" s="43">
        <f t="shared" si="570"/>
        <v>0</v>
      </c>
      <c r="CP220" s="43">
        <f t="shared" si="570"/>
        <v>0</v>
      </c>
      <c r="CQ220" s="43">
        <f t="shared" si="570"/>
        <v>0</v>
      </c>
      <c r="CR220" s="43">
        <f t="shared" si="570"/>
        <v>0</v>
      </c>
      <c r="CS220" s="43">
        <f t="shared" si="570"/>
        <v>0</v>
      </c>
      <c r="CT220" s="43">
        <f t="shared" si="570"/>
        <v>0</v>
      </c>
      <c r="CU220" s="43">
        <f t="shared" si="570"/>
        <v>0</v>
      </c>
      <c r="CV220" s="43">
        <f t="shared" si="570"/>
        <v>0</v>
      </c>
      <c r="CW220" s="476"/>
      <c r="CX220" t="str">
        <f t="shared" si="362"/>
        <v>SOH-CAH-TOA</v>
      </c>
      <c r="CY220" s="43">
        <f t="shared" ref="CY220:DU220" si="571">CY68*CY$2</f>
        <v>0</v>
      </c>
      <c r="CZ220" s="43">
        <f t="shared" si="571"/>
        <v>0</v>
      </c>
      <c r="DA220" s="43">
        <f t="shared" si="571"/>
        <v>0</v>
      </c>
      <c r="DB220" s="43">
        <f t="shared" si="571"/>
        <v>0</v>
      </c>
      <c r="DC220" s="43">
        <f t="shared" si="571"/>
        <v>0</v>
      </c>
      <c r="DD220" s="43">
        <f t="shared" si="571"/>
        <v>0</v>
      </c>
      <c r="DE220" s="43">
        <f t="shared" si="571"/>
        <v>0</v>
      </c>
      <c r="DF220" s="43">
        <f t="shared" si="571"/>
        <v>0</v>
      </c>
      <c r="DG220" s="43">
        <f t="shared" si="571"/>
        <v>0</v>
      </c>
      <c r="DH220" s="43">
        <f t="shared" si="571"/>
        <v>0</v>
      </c>
      <c r="DI220" s="43">
        <f t="shared" si="571"/>
        <v>0</v>
      </c>
      <c r="DJ220" s="43">
        <f t="shared" si="571"/>
        <v>0</v>
      </c>
      <c r="DK220" s="43">
        <f t="shared" si="571"/>
        <v>0</v>
      </c>
      <c r="DL220" s="43">
        <f t="shared" si="571"/>
        <v>0</v>
      </c>
      <c r="DM220" s="43">
        <f t="shared" si="571"/>
        <v>0</v>
      </c>
      <c r="DN220" s="43">
        <f t="shared" si="571"/>
        <v>0</v>
      </c>
      <c r="DO220" s="43">
        <f t="shared" si="571"/>
        <v>0</v>
      </c>
      <c r="DP220" s="43">
        <f t="shared" si="571"/>
        <v>0</v>
      </c>
      <c r="DQ220" s="43">
        <f t="shared" si="571"/>
        <v>0</v>
      </c>
      <c r="DR220" s="43">
        <f t="shared" si="571"/>
        <v>0</v>
      </c>
      <c r="DS220" s="43">
        <f t="shared" si="571"/>
        <v>0</v>
      </c>
      <c r="DT220" s="43">
        <f t="shared" si="571"/>
        <v>0</v>
      </c>
      <c r="DU220" s="43">
        <f t="shared" si="571"/>
        <v>0</v>
      </c>
      <c r="DV220" s="476"/>
    </row>
    <row r="221" spans="2:126" x14ac:dyDescent="0.45">
      <c r="B221" s="111" t="s">
        <v>457</v>
      </c>
      <c r="C221" s="25">
        <f>SUM(C110:Y110)</f>
        <v>0</v>
      </c>
      <c r="D221" s="25">
        <f t="shared" si="537"/>
        <v>0</v>
      </c>
      <c r="E221" s="25">
        <f>SUM(C150:Y150)</f>
        <v>0</v>
      </c>
      <c r="F221" s="25" t="str">
        <f>IF(E221&lt;&gt;0,D221&amp;" / "&amp;E221,"")</f>
        <v/>
      </c>
      <c r="G221" s="108" t="str">
        <f>IF(E221&lt;&gt;0,D221/E221,"")</f>
        <v/>
      </c>
      <c r="H221" s="115" t="str">
        <f>IF(IF(SUM(C$2:Y$2)=1,INDEX(C190:Y190,MATCH(1,C$2:Y$2,0)),"-")&lt;&gt;0,IF(SUM(C$2:Y$2)=1,INDEX(C190:Y190,MATCH(1,C$2:Y$2,0)),"-"),"")</f>
        <v/>
      </c>
      <c r="AA221" s="111" t="s">
        <v>33</v>
      </c>
      <c r="AB221" s="25">
        <f t="shared" si="551"/>
        <v>0</v>
      </c>
      <c r="AC221" s="25">
        <f t="shared" si="556"/>
        <v>0</v>
      </c>
      <c r="AD221" s="25">
        <f t="shared" si="552"/>
        <v>0</v>
      </c>
      <c r="AE221" s="25" t="str">
        <f t="shared" si="557"/>
        <v/>
      </c>
      <c r="AF221" s="107" t="str">
        <f t="shared" si="558"/>
        <v/>
      </c>
      <c r="AG221" s="115" t="str">
        <f t="shared" si="559"/>
        <v/>
      </c>
      <c r="AZ221" t="str">
        <f t="shared" si="358"/>
        <v>SAT First 10</v>
      </c>
      <c r="BA221" s="43">
        <f t="shared" ref="BA221:BW221" si="572">BA69*BA$2</f>
        <v>0</v>
      </c>
      <c r="BB221" s="43">
        <f t="shared" si="572"/>
        <v>0</v>
      </c>
      <c r="BC221" s="43">
        <f t="shared" si="572"/>
        <v>0</v>
      </c>
      <c r="BD221" s="43">
        <f t="shared" si="572"/>
        <v>0</v>
      </c>
      <c r="BE221" s="43">
        <f t="shared" si="572"/>
        <v>0</v>
      </c>
      <c r="BF221" s="43">
        <f t="shared" si="572"/>
        <v>0</v>
      </c>
      <c r="BG221" s="43">
        <f t="shared" si="572"/>
        <v>0</v>
      </c>
      <c r="BH221" s="43">
        <f t="shared" si="572"/>
        <v>0</v>
      </c>
      <c r="BI221" s="43">
        <f t="shared" si="572"/>
        <v>0</v>
      </c>
      <c r="BJ221" s="43">
        <f t="shared" si="572"/>
        <v>0</v>
      </c>
      <c r="BK221" s="43">
        <f t="shared" si="572"/>
        <v>0</v>
      </c>
      <c r="BL221" s="43">
        <f t="shared" si="572"/>
        <v>0</v>
      </c>
      <c r="BM221" s="43">
        <f t="shared" si="572"/>
        <v>0</v>
      </c>
      <c r="BN221" s="43">
        <f t="shared" si="572"/>
        <v>0</v>
      </c>
      <c r="BO221" s="43">
        <f t="shared" si="572"/>
        <v>0</v>
      </c>
      <c r="BP221" s="43">
        <f t="shared" si="572"/>
        <v>0</v>
      </c>
      <c r="BQ221" s="43">
        <f t="shared" si="572"/>
        <v>0</v>
      </c>
      <c r="BR221" s="43">
        <f t="shared" si="572"/>
        <v>0</v>
      </c>
      <c r="BS221" s="43">
        <f t="shared" si="572"/>
        <v>0</v>
      </c>
      <c r="BT221" s="43">
        <f t="shared" si="572"/>
        <v>0</v>
      </c>
      <c r="BU221" s="43">
        <f t="shared" si="572"/>
        <v>0</v>
      </c>
      <c r="BV221" s="43">
        <f t="shared" si="572"/>
        <v>0</v>
      </c>
      <c r="BW221" s="43">
        <f t="shared" si="572"/>
        <v>0</v>
      </c>
      <c r="BX221" s="476"/>
      <c r="BY221" t="str">
        <f t="shared" si="360"/>
        <v>SAT First 10</v>
      </c>
      <c r="BZ221" s="43">
        <f t="shared" ref="BZ221:CV221" si="573">BZ69*BZ$2</f>
        <v>0</v>
      </c>
      <c r="CA221" s="43">
        <f t="shared" si="573"/>
        <v>0</v>
      </c>
      <c r="CB221" s="43">
        <f t="shared" si="573"/>
        <v>0</v>
      </c>
      <c r="CC221" s="43">
        <f t="shared" si="573"/>
        <v>0</v>
      </c>
      <c r="CD221" s="43">
        <f t="shared" si="573"/>
        <v>0</v>
      </c>
      <c r="CE221" s="43">
        <f t="shared" si="573"/>
        <v>0</v>
      </c>
      <c r="CF221" s="43">
        <f t="shared" si="573"/>
        <v>0</v>
      </c>
      <c r="CG221" s="43">
        <f t="shared" si="573"/>
        <v>0</v>
      </c>
      <c r="CH221" s="43">
        <f t="shared" si="573"/>
        <v>0</v>
      </c>
      <c r="CI221" s="43">
        <f t="shared" si="573"/>
        <v>0</v>
      </c>
      <c r="CJ221" s="43">
        <f t="shared" si="573"/>
        <v>0</v>
      </c>
      <c r="CK221" s="43">
        <f t="shared" si="573"/>
        <v>0</v>
      </c>
      <c r="CL221" s="43">
        <f t="shared" si="573"/>
        <v>0</v>
      </c>
      <c r="CM221" s="43">
        <f t="shared" si="573"/>
        <v>0</v>
      </c>
      <c r="CN221" s="43">
        <f t="shared" si="573"/>
        <v>0</v>
      </c>
      <c r="CO221" s="43">
        <f t="shared" si="573"/>
        <v>0</v>
      </c>
      <c r="CP221" s="43">
        <f t="shared" si="573"/>
        <v>0</v>
      </c>
      <c r="CQ221" s="43">
        <f t="shared" si="573"/>
        <v>0</v>
      </c>
      <c r="CR221" s="43">
        <f t="shared" si="573"/>
        <v>0</v>
      </c>
      <c r="CS221" s="43">
        <f t="shared" si="573"/>
        <v>0</v>
      </c>
      <c r="CT221" s="43">
        <f t="shared" si="573"/>
        <v>0</v>
      </c>
      <c r="CU221" s="43">
        <f t="shared" si="573"/>
        <v>0</v>
      </c>
      <c r="CV221" s="43">
        <f t="shared" si="573"/>
        <v>0</v>
      </c>
      <c r="CW221" s="476"/>
      <c r="CX221" t="str">
        <f t="shared" si="362"/>
        <v>SAT First 10</v>
      </c>
      <c r="CY221" s="43">
        <f t="shared" ref="CY221:DU221" si="574">CY69*CY$2</f>
        <v>0</v>
      </c>
      <c r="CZ221" s="43">
        <f t="shared" si="574"/>
        <v>0</v>
      </c>
      <c r="DA221" s="43">
        <f t="shared" si="574"/>
        <v>0</v>
      </c>
      <c r="DB221" s="43">
        <f t="shared" si="574"/>
        <v>0</v>
      </c>
      <c r="DC221" s="43">
        <f t="shared" si="574"/>
        <v>0</v>
      </c>
      <c r="DD221" s="43">
        <f t="shared" si="574"/>
        <v>0</v>
      </c>
      <c r="DE221" s="43">
        <f t="shared" si="574"/>
        <v>0</v>
      </c>
      <c r="DF221" s="43">
        <f t="shared" si="574"/>
        <v>0</v>
      </c>
      <c r="DG221" s="43">
        <f t="shared" si="574"/>
        <v>0</v>
      </c>
      <c r="DH221" s="43">
        <f t="shared" si="574"/>
        <v>0</v>
      </c>
      <c r="DI221" s="43">
        <f t="shared" si="574"/>
        <v>0</v>
      </c>
      <c r="DJ221" s="43">
        <f t="shared" si="574"/>
        <v>0</v>
      </c>
      <c r="DK221" s="43">
        <f t="shared" si="574"/>
        <v>0</v>
      </c>
      <c r="DL221" s="43">
        <f t="shared" si="574"/>
        <v>0</v>
      </c>
      <c r="DM221" s="43">
        <f t="shared" si="574"/>
        <v>0</v>
      </c>
      <c r="DN221" s="43">
        <f t="shared" si="574"/>
        <v>0</v>
      </c>
      <c r="DO221" s="43">
        <f t="shared" si="574"/>
        <v>0</v>
      </c>
      <c r="DP221" s="43">
        <f t="shared" si="574"/>
        <v>0</v>
      </c>
      <c r="DQ221" s="43">
        <f t="shared" si="574"/>
        <v>0</v>
      </c>
      <c r="DR221" s="43">
        <f t="shared" si="574"/>
        <v>0</v>
      </c>
      <c r="DS221" s="43">
        <f t="shared" si="574"/>
        <v>0</v>
      </c>
      <c r="DT221" s="43">
        <f t="shared" si="574"/>
        <v>0</v>
      </c>
      <c r="DU221" s="43">
        <f t="shared" si="574"/>
        <v>0</v>
      </c>
      <c r="DV221" s="476"/>
    </row>
    <row r="222" spans="2:126" x14ac:dyDescent="0.45">
      <c r="B222" s="111"/>
      <c r="C222" s="25"/>
      <c r="D222" s="25"/>
      <c r="E222" s="25"/>
      <c r="F222" s="25"/>
      <c r="G222" s="108"/>
      <c r="H222" s="115"/>
      <c r="AA222" s="110" t="s">
        <v>249</v>
      </c>
      <c r="AB222" s="88">
        <f t="shared" si="551"/>
        <v>0</v>
      </c>
      <c r="AC222" s="88">
        <f t="shared" si="556"/>
        <v>0</v>
      </c>
      <c r="AD222" s="88">
        <f t="shared" si="552"/>
        <v>0</v>
      </c>
      <c r="AE222" s="88" t="str">
        <f t="shared" si="557"/>
        <v/>
      </c>
      <c r="AF222" s="109" t="str">
        <f t="shared" si="558"/>
        <v/>
      </c>
      <c r="AG222" s="114" t="s">
        <v>259</v>
      </c>
      <c r="AZ222" t="str">
        <f t="shared" si="358"/>
        <v>SAT Last 10</v>
      </c>
      <c r="BA222" s="43">
        <f t="shared" ref="BA222:BW222" si="575">BA70*BA$2</f>
        <v>0</v>
      </c>
      <c r="BB222" s="43">
        <f t="shared" si="575"/>
        <v>0</v>
      </c>
      <c r="BC222" s="43">
        <f t="shared" si="575"/>
        <v>0</v>
      </c>
      <c r="BD222" s="43">
        <f t="shared" si="575"/>
        <v>0</v>
      </c>
      <c r="BE222" s="43">
        <f t="shared" si="575"/>
        <v>0</v>
      </c>
      <c r="BF222" s="43">
        <f t="shared" si="575"/>
        <v>0</v>
      </c>
      <c r="BG222" s="43">
        <f t="shared" si="575"/>
        <v>0</v>
      </c>
      <c r="BH222" s="43">
        <f t="shared" si="575"/>
        <v>0</v>
      </c>
      <c r="BI222" s="43">
        <f t="shared" si="575"/>
        <v>0</v>
      </c>
      <c r="BJ222" s="43">
        <f t="shared" si="575"/>
        <v>0</v>
      </c>
      <c r="BK222" s="43">
        <f t="shared" si="575"/>
        <v>0</v>
      </c>
      <c r="BL222" s="43">
        <f t="shared" si="575"/>
        <v>0</v>
      </c>
      <c r="BM222" s="43">
        <f t="shared" si="575"/>
        <v>0</v>
      </c>
      <c r="BN222" s="43">
        <f t="shared" si="575"/>
        <v>0</v>
      </c>
      <c r="BO222" s="43">
        <f t="shared" si="575"/>
        <v>0</v>
      </c>
      <c r="BP222" s="43">
        <f t="shared" si="575"/>
        <v>0</v>
      </c>
      <c r="BQ222" s="43">
        <f t="shared" si="575"/>
        <v>0</v>
      </c>
      <c r="BR222" s="43">
        <f t="shared" si="575"/>
        <v>0</v>
      </c>
      <c r="BS222" s="43">
        <f t="shared" si="575"/>
        <v>0</v>
      </c>
      <c r="BT222" s="43">
        <f t="shared" si="575"/>
        <v>0</v>
      </c>
      <c r="BU222" s="43">
        <f t="shared" si="575"/>
        <v>0</v>
      </c>
      <c r="BV222" s="43">
        <f t="shared" si="575"/>
        <v>0</v>
      </c>
      <c r="BW222" s="43">
        <f t="shared" si="575"/>
        <v>0</v>
      </c>
      <c r="BX222" s="476"/>
      <c r="BY222" t="str">
        <f t="shared" si="360"/>
        <v>SAT Last 10</v>
      </c>
      <c r="BZ222" s="43">
        <f t="shared" ref="BZ222:CV222" si="576">BZ70*BZ$2</f>
        <v>0</v>
      </c>
      <c r="CA222" s="43">
        <f t="shared" si="576"/>
        <v>0</v>
      </c>
      <c r="CB222" s="43">
        <f t="shared" si="576"/>
        <v>0</v>
      </c>
      <c r="CC222" s="43">
        <f t="shared" si="576"/>
        <v>0</v>
      </c>
      <c r="CD222" s="43">
        <f t="shared" si="576"/>
        <v>0</v>
      </c>
      <c r="CE222" s="43">
        <f t="shared" si="576"/>
        <v>0</v>
      </c>
      <c r="CF222" s="43">
        <f t="shared" si="576"/>
        <v>0</v>
      </c>
      <c r="CG222" s="43">
        <f t="shared" si="576"/>
        <v>0</v>
      </c>
      <c r="CH222" s="43">
        <f t="shared" si="576"/>
        <v>0</v>
      </c>
      <c r="CI222" s="43">
        <f t="shared" si="576"/>
        <v>0</v>
      </c>
      <c r="CJ222" s="43">
        <f t="shared" si="576"/>
        <v>0</v>
      </c>
      <c r="CK222" s="43">
        <f t="shared" si="576"/>
        <v>0</v>
      </c>
      <c r="CL222" s="43">
        <f t="shared" si="576"/>
        <v>0</v>
      </c>
      <c r="CM222" s="43">
        <f t="shared" si="576"/>
        <v>0</v>
      </c>
      <c r="CN222" s="43">
        <f t="shared" si="576"/>
        <v>0</v>
      </c>
      <c r="CO222" s="43">
        <f t="shared" si="576"/>
        <v>0</v>
      </c>
      <c r="CP222" s="43">
        <f t="shared" si="576"/>
        <v>0</v>
      </c>
      <c r="CQ222" s="43">
        <f t="shared" si="576"/>
        <v>0</v>
      </c>
      <c r="CR222" s="43">
        <f t="shared" si="576"/>
        <v>0</v>
      </c>
      <c r="CS222" s="43">
        <f t="shared" si="576"/>
        <v>0</v>
      </c>
      <c r="CT222" s="43">
        <f t="shared" si="576"/>
        <v>0</v>
      </c>
      <c r="CU222" s="43">
        <f t="shared" si="576"/>
        <v>0</v>
      </c>
      <c r="CV222" s="43">
        <f t="shared" si="576"/>
        <v>0</v>
      </c>
      <c r="CW222" s="476"/>
      <c r="CX222" t="str">
        <f t="shared" si="362"/>
        <v>SAT Last 10</v>
      </c>
      <c r="CY222" s="43">
        <f t="shared" ref="CY222:DU222" si="577">CY70*CY$2</f>
        <v>0</v>
      </c>
      <c r="CZ222" s="43">
        <f t="shared" si="577"/>
        <v>0</v>
      </c>
      <c r="DA222" s="43">
        <f t="shared" si="577"/>
        <v>0</v>
      </c>
      <c r="DB222" s="43">
        <f t="shared" si="577"/>
        <v>0</v>
      </c>
      <c r="DC222" s="43">
        <f t="shared" si="577"/>
        <v>0</v>
      </c>
      <c r="DD222" s="43">
        <f t="shared" si="577"/>
        <v>0</v>
      </c>
      <c r="DE222" s="43">
        <f t="shared" si="577"/>
        <v>0</v>
      </c>
      <c r="DF222" s="43">
        <f t="shared" si="577"/>
        <v>0</v>
      </c>
      <c r="DG222" s="43">
        <f t="shared" si="577"/>
        <v>0</v>
      </c>
      <c r="DH222" s="43">
        <f t="shared" si="577"/>
        <v>0</v>
      </c>
      <c r="DI222" s="43">
        <f t="shared" si="577"/>
        <v>0</v>
      </c>
      <c r="DJ222" s="43">
        <f t="shared" si="577"/>
        <v>0</v>
      </c>
      <c r="DK222" s="43">
        <f t="shared" si="577"/>
        <v>0</v>
      </c>
      <c r="DL222" s="43">
        <f t="shared" si="577"/>
        <v>0</v>
      </c>
      <c r="DM222" s="43">
        <f t="shared" si="577"/>
        <v>0</v>
      </c>
      <c r="DN222" s="43">
        <f t="shared" si="577"/>
        <v>0</v>
      </c>
      <c r="DO222" s="43">
        <f t="shared" si="577"/>
        <v>0</v>
      </c>
      <c r="DP222" s="43">
        <f t="shared" si="577"/>
        <v>0</v>
      </c>
      <c r="DQ222" s="43">
        <f t="shared" si="577"/>
        <v>0</v>
      </c>
      <c r="DR222" s="43">
        <f t="shared" si="577"/>
        <v>0</v>
      </c>
      <c r="DS222" s="43">
        <f t="shared" si="577"/>
        <v>0</v>
      </c>
      <c r="DT222" s="43">
        <f t="shared" si="577"/>
        <v>0</v>
      </c>
      <c r="DU222" s="43">
        <f t="shared" si="577"/>
        <v>0</v>
      </c>
      <c r="DV222" s="476"/>
    </row>
    <row r="223" spans="2:126" x14ac:dyDescent="0.45">
      <c r="B223" s="110" t="s">
        <v>374</v>
      </c>
      <c r="C223" s="88">
        <f>SUM(C111:Y111)</f>
        <v>0</v>
      </c>
      <c r="D223" s="88">
        <f t="shared" si="537"/>
        <v>0</v>
      </c>
      <c r="E223" s="88">
        <f>SUM(C151:Y151)</f>
        <v>0</v>
      </c>
      <c r="F223" s="88" t="str">
        <f>IF(E223&lt;&gt;0,D223&amp;" / "&amp;E223,"")</f>
        <v/>
      </c>
      <c r="G223" s="109" t="str">
        <f>IF(E223&lt;&gt;0,D223/E223,"")</f>
        <v/>
      </c>
      <c r="H223" s="115" t="str">
        <f>IF(IF(SUM(C$2:Y$2)=1,INDEX(C191:Y191,MATCH(1,C$2:Y$2,0)),"-")&lt;&gt;0,IF(SUM(C$2:Y$2)=1,INDEX(C191:Y191,MATCH(1,C$2:Y$2,0)),"-"),"")</f>
        <v/>
      </c>
      <c r="AA223" s="111" t="s">
        <v>29</v>
      </c>
      <c r="AB223" s="25">
        <f t="shared" si="551"/>
        <v>0</v>
      </c>
      <c r="AC223" s="25">
        <f t="shared" si="556"/>
        <v>0</v>
      </c>
      <c r="AD223" s="25">
        <f t="shared" si="552"/>
        <v>0</v>
      </c>
      <c r="AE223" s="25" t="str">
        <f t="shared" si="557"/>
        <v/>
      </c>
      <c r="AF223" s="107" t="str">
        <f t="shared" si="558"/>
        <v/>
      </c>
      <c r="AG223" s="115" t="str">
        <f t="shared" si="559"/>
        <v/>
      </c>
      <c r="AZ223" t="str">
        <f t="shared" si="358"/>
        <v>SAT Rest</v>
      </c>
      <c r="BA223" s="43">
        <f t="shared" ref="BA223:BW223" si="578">BA71*BA$2</f>
        <v>0</v>
      </c>
      <c r="BB223" s="43">
        <f t="shared" si="578"/>
        <v>0</v>
      </c>
      <c r="BC223" s="43">
        <f t="shared" si="578"/>
        <v>0</v>
      </c>
      <c r="BD223" s="43">
        <f t="shared" si="578"/>
        <v>0</v>
      </c>
      <c r="BE223" s="43">
        <f t="shared" si="578"/>
        <v>0</v>
      </c>
      <c r="BF223" s="43">
        <f t="shared" si="578"/>
        <v>0</v>
      </c>
      <c r="BG223" s="43">
        <f t="shared" si="578"/>
        <v>0</v>
      </c>
      <c r="BH223" s="43">
        <f t="shared" si="578"/>
        <v>0</v>
      </c>
      <c r="BI223" s="43">
        <f t="shared" si="578"/>
        <v>0</v>
      </c>
      <c r="BJ223" s="43">
        <f t="shared" si="578"/>
        <v>0</v>
      </c>
      <c r="BK223" s="43">
        <f t="shared" si="578"/>
        <v>0</v>
      </c>
      <c r="BL223" s="43">
        <f t="shared" si="578"/>
        <v>0</v>
      </c>
      <c r="BM223" s="43">
        <f t="shared" si="578"/>
        <v>0</v>
      </c>
      <c r="BN223" s="43">
        <f t="shared" si="578"/>
        <v>0</v>
      </c>
      <c r="BO223" s="43">
        <f t="shared" si="578"/>
        <v>0</v>
      </c>
      <c r="BP223" s="43">
        <f t="shared" si="578"/>
        <v>0</v>
      </c>
      <c r="BQ223" s="43">
        <f t="shared" si="578"/>
        <v>0</v>
      </c>
      <c r="BR223" s="43">
        <f t="shared" si="578"/>
        <v>0</v>
      </c>
      <c r="BS223" s="43">
        <f t="shared" si="578"/>
        <v>0</v>
      </c>
      <c r="BT223" s="43">
        <f t="shared" si="578"/>
        <v>0</v>
      </c>
      <c r="BU223" s="43">
        <f t="shared" si="578"/>
        <v>0</v>
      </c>
      <c r="BV223" s="43">
        <f t="shared" si="578"/>
        <v>0</v>
      </c>
      <c r="BW223" s="43">
        <f t="shared" si="578"/>
        <v>0</v>
      </c>
      <c r="BX223" s="476"/>
      <c r="BY223" t="str">
        <f t="shared" si="360"/>
        <v>SAT Rest</v>
      </c>
      <c r="BZ223" s="43">
        <f t="shared" ref="BZ223:CV223" si="579">BZ71*BZ$2</f>
        <v>0</v>
      </c>
      <c r="CA223" s="43">
        <f t="shared" si="579"/>
        <v>0</v>
      </c>
      <c r="CB223" s="43">
        <f t="shared" si="579"/>
        <v>0</v>
      </c>
      <c r="CC223" s="43">
        <f t="shared" si="579"/>
        <v>0</v>
      </c>
      <c r="CD223" s="43">
        <f t="shared" si="579"/>
        <v>0</v>
      </c>
      <c r="CE223" s="43">
        <f t="shared" si="579"/>
        <v>0</v>
      </c>
      <c r="CF223" s="43">
        <f t="shared" si="579"/>
        <v>0</v>
      </c>
      <c r="CG223" s="43">
        <f t="shared" si="579"/>
        <v>0</v>
      </c>
      <c r="CH223" s="43">
        <f t="shared" si="579"/>
        <v>0</v>
      </c>
      <c r="CI223" s="43">
        <f t="shared" si="579"/>
        <v>0</v>
      </c>
      <c r="CJ223" s="43">
        <f t="shared" si="579"/>
        <v>0</v>
      </c>
      <c r="CK223" s="43">
        <f t="shared" si="579"/>
        <v>0</v>
      </c>
      <c r="CL223" s="43">
        <f t="shared" si="579"/>
        <v>0</v>
      </c>
      <c r="CM223" s="43">
        <f t="shared" si="579"/>
        <v>0</v>
      </c>
      <c r="CN223" s="43">
        <f t="shared" si="579"/>
        <v>0</v>
      </c>
      <c r="CO223" s="43">
        <f t="shared" si="579"/>
        <v>0</v>
      </c>
      <c r="CP223" s="43">
        <f t="shared" si="579"/>
        <v>0</v>
      </c>
      <c r="CQ223" s="43">
        <f t="shared" si="579"/>
        <v>0</v>
      </c>
      <c r="CR223" s="43">
        <f t="shared" si="579"/>
        <v>0</v>
      </c>
      <c r="CS223" s="43">
        <f t="shared" si="579"/>
        <v>0</v>
      </c>
      <c r="CT223" s="43">
        <f t="shared" si="579"/>
        <v>0</v>
      </c>
      <c r="CU223" s="43">
        <f t="shared" si="579"/>
        <v>0</v>
      </c>
      <c r="CV223" s="43">
        <f t="shared" si="579"/>
        <v>0</v>
      </c>
      <c r="CW223" s="476"/>
      <c r="CX223" t="str">
        <f t="shared" si="362"/>
        <v>SAT Rest</v>
      </c>
      <c r="CY223" s="43">
        <f t="shared" ref="CY223:DU223" si="580">CY71*CY$2</f>
        <v>0</v>
      </c>
      <c r="CZ223" s="43">
        <f t="shared" si="580"/>
        <v>0</v>
      </c>
      <c r="DA223" s="43">
        <f t="shared" si="580"/>
        <v>0</v>
      </c>
      <c r="DB223" s="43">
        <f t="shared" si="580"/>
        <v>0</v>
      </c>
      <c r="DC223" s="43">
        <f t="shared" si="580"/>
        <v>0</v>
      </c>
      <c r="DD223" s="43">
        <f t="shared" si="580"/>
        <v>0</v>
      </c>
      <c r="DE223" s="43">
        <f t="shared" si="580"/>
        <v>0</v>
      </c>
      <c r="DF223" s="43">
        <f t="shared" si="580"/>
        <v>0</v>
      </c>
      <c r="DG223" s="43">
        <f t="shared" si="580"/>
        <v>0</v>
      </c>
      <c r="DH223" s="43">
        <f t="shared" si="580"/>
        <v>0</v>
      </c>
      <c r="DI223" s="43">
        <f t="shared" si="580"/>
        <v>0</v>
      </c>
      <c r="DJ223" s="43">
        <f t="shared" si="580"/>
        <v>0</v>
      </c>
      <c r="DK223" s="43">
        <f t="shared" si="580"/>
        <v>0</v>
      </c>
      <c r="DL223" s="43">
        <f t="shared" si="580"/>
        <v>0</v>
      </c>
      <c r="DM223" s="43">
        <f t="shared" si="580"/>
        <v>0</v>
      </c>
      <c r="DN223" s="43">
        <f t="shared" si="580"/>
        <v>0</v>
      </c>
      <c r="DO223" s="43">
        <f t="shared" si="580"/>
        <v>0</v>
      </c>
      <c r="DP223" s="43">
        <f t="shared" si="580"/>
        <v>0</v>
      </c>
      <c r="DQ223" s="43">
        <f t="shared" si="580"/>
        <v>0</v>
      </c>
      <c r="DR223" s="43">
        <f t="shared" si="580"/>
        <v>0</v>
      </c>
      <c r="DS223" s="43">
        <f t="shared" si="580"/>
        <v>0</v>
      </c>
      <c r="DT223" s="43">
        <f t="shared" si="580"/>
        <v>0</v>
      </c>
      <c r="DU223" s="43">
        <f t="shared" si="580"/>
        <v>0</v>
      </c>
      <c r="DV223" s="476"/>
    </row>
    <row r="224" spans="2:126" x14ac:dyDescent="0.45">
      <c r="B224" s="111" t="s">
        <v>375</v>
      </c>
      <c r="C224" s="25">
        <f>SUM(C112:Y112)</f>
        <v>0</v>
      </c>
      <c r="D224" s="25">
        <f t="shared" si="537"/>
        <v>0</v>
      </c>
      <c r="E224" s="25">
        <f>SUM(C152:Y152)</f>
        <v>0</v>
      </c>
      <c r="F224" s="25" t="str">
        <f>IF(E224&lt;&gt;0,D224&amp;" / "&amp;E224,"")</f>
        <v/>
      </c>
      <c r="G224" s="108" t="str">
        <f>IF(E224&lt;&gt;0,D224/E224,"")</f>
        <v/>
      </c>
      <c r="H224" s="115" t="str">
        <f>IF(IF(SUM(C$2:Y$2)=1,INDEX(C192:Y192,MATCH(1,C$2:Y$2,0)),"-")&lt;&gt;0,IF(SUM(C$2:Y$2)=1,INDEX(C192:Y192,MATCH(1,C$2:Y$2,0)),"-"),"")</f>
        <v/>
      </c>
      <c r="AA224" s="111" t="s">
        <v>34</v>
      </c>
      <c r="AB224" s="25">
        <f t="shared" si="551"/>
        <v>0</v>
      </c>
      <c r="AC224" s="25">
        <f t="shared" si="556"/>
        <v>0</v>
      </c>
      <c r="AD224" s="25">
        <f t="shared" si="552"/>
        <v>0</v>
      </c>
      <c r="AE224" s="25" t="str">
        <f t="shared" si="557"/>
        <v/>
      </c>
      <c r="AF224" s="107" t="str">
        <f t="shared" si="558"/>
        <v/>
      </c>
      <c r="AG224" s="115" t="str">
        <f t="shared" si="559"/>
        <v/>
      </c>
      <c r="AZ224" t="str">
        <f t="shared" si="358"/>
        <v>SAT Easy</v>
      </c>
      <c r="BA224" s="43">
        <f t="shared" ref="BA224:BW224" si="581">BA72*BA$2</f>
        <v>0</v>
      </c>
      <c r="BB224" s="43">
        <f t="shared" si="581"/>
        <v>0</v>
      </c>
      <c r="BC224" s="43">
        <f t="shared" si="581"/>
        <v>0</v>
      </c>
      <c r="BD224" s="43">
        <f t="shared" si="581"/>
        <v>0</v>
      </c>
      <c r="BE224" s="43">
        <f t="shared" si="581"/>
        <v>0</v>
      </c>
      <c r="BF224" s="43">
        <f t="shared" si="581"/>
        <v>0</v>
      </c>
      <c r="BG224" s="43">
        <f t="shared" si="581"/>
        <v>0</v>
      </c>
      <c r="BH224" s="43">
        <f t="shared" si="581"/>
        <v>0</v>
      </c>
      <c r="BI224" s="43">
        <f t="shared" si="581"/>
        <v>0</v>
      </c>
      <c r="BJ224" s="43">
        <f t="shared" si="581"/>
        <v>0</v>
      </c>
      <c r="BK224" s="43">
        <f t="shared" si="581"/>
        <v>0</v>
      </c>
      <c r="BL224" s="43">
        <f t="shared" si="581"/>
        <v>0</v>
      </c>
      <c r="BM224" s="43">
        <f t="shared" si="581"/>
        <v>0</v>
      </c>
      <c r="BN224" s="43">
        <f t="shared" si="581"/>
        <v>0</v>
      </c>
      <c r="BO224" s="43">
        <f t="shared" si="581"/>
        <v>0</v>
      </c>
      <c r="BP224" s="43">
        <f t="shared" si="581"/>
        <v>0</v>
      </c>
      <c r="BQ224" s="43">
        <f t="shared" si="581"/>
        <v>0</v>
      </c>
      <c r="BR224" s="43">
        <f t="shared" si="581"/>
        <v>0</v>
      </c>
      <c r="BS224" s="43">
        <f t="shared" si="581"/>
        <v>0</v>
      </c>
      <c r="BT224" s="43">
        <f t="shared" si="581"/>
        <v>0</v>
      </c>
      <c r="BU224" s="43">
        <f t="shared" si="581"/>
        <v>0</v>
      </c>
      <c r="BV224" s="43">
        <f t="shared" si="581"/>
        <v>0</v>
      </c>
      <c r="BW224" s="43">
        <f t="shared" si="581"/>
        <v>0</v>
      </c>
      <c r="BX224" s="476"/>
      <c r="BY224" t="str">
        <f t="shared" si="360"/>
        <v>SAT Easy</v>
      </c>
      <c r="BZ224" s="43">
        <f t="shared" ref="BZ224:CV224" si="582">BZ72*BZ$2</f>
        <v>0</v>
      </c>
      <c r="CA224" s="43">
        <f t="shared" si="582"/>
        <v>0</v>
      </c>
      <c r="CB224" s="43">
        <f t="shared" si="582"/>
        <v>0</v>
      </c>
      <c r="CC224" s="43">
        <f t="shared" si="582"/>
        <v>0</v>
      </c>
      <c r="CD224" s="43">
        <f t="shared" si="582"/>
        <v>0</v>
      </c>
      <c r="CE224" s="43">
        <f t="shared" si="582"/>
        <v>0</v>
      </c>
      <c r="CF224" s="43">
        <f t="shared" si="582"/>
        <v>0</v>
      </c>
      <c r="CG224" s="43">
        <f t="shared" si="582"/>
        <v>0</v>
      </c>
      <c r="CH224" s="43">
        <f t="shared" si="582"/>
        <v>0</v>
      </c>
      <c r="CI224" s="43">
        <f t="shared" si="582"/>
        <v>0</v>
      </c>
      <c r="CJ224" s="43">
        <f t="shared" si="582"/>
        <v>0</v>
      </c>
      <c r="CK224" s="43">
        <f t="shared" si="582"/>
        <v>0</v>
      </c>
      <c r="CL224" s="43">
        <f t="shared" si="582"/>
        <v>0</v>
      </c>
      <c r="CM224" s="43">
        <f t="shared" si="582"/>
        <v>0</v>
      </c>
      <c r="CN224" s="43">
        <f t="shared" si="582"/>
        <v>0</v>
      </c>
      <c r="CO224" s="43">
        <f t="shared" si="582"/>
        <v>0</v>
      </c>
      <c r="CP224" s="43">
        <f t="shared" si="582"/>
        <v>0</v>
      </c>
      <c r="CQ224" s="43">
        <f t="shared" si="582"/>
        <v>0</v>
      </c>
      <c r="CR224" s="43">
        <f t="shared" si="582"/>
        <v>0</v>
      </c>
      <c r="CS224" s="43">
        <f t="shared" si="582"/>
        <v>0</v>
      </c>
      <c r="CT224" s="43">
        <f t="shared" si="582"/>
        <v>0</v>
      </c>
      <c r="CU224" s="43">
        <f t="shared" si="582"/>
        <v>0</v>
      </c>
      <c r="CV224" s="43">
        <f t="shared" si="582"/>
        <v>0</v>
      </c>
      <c r="CW224" s="476"/>
      <c r="CX224" t="str">
        <f t="shared" si="362"/>
        <v>SAT Easy</v>
      </c>
      <c r="CY224" s="43">
        <f t="shared" ref="CY224:DU224" si="583">CY72*CY$2</f>
        <v>0</v>
      </c>
      <c r="CZ224" s="43">
        <f t="shared" si="583"/>
        <v>0</v>
      </c>
      <c r="DA224" s="43">
        <f t="shared" si="583"/>
        <v>0</v>
      </c>
      <c r="DB224" s="43">
        <f t="shared" si="583"/>
        <v>0</v>
      </c>
      <c r="DC224" s="43">
        <f t="shared" si="583"/>
        <v>0</v>
      </c>
      <c r="DD224" s="43">
        <f t="shared" si="583"/>
        <v>0</v>
      </c>
      <c r="DE224" s="43">
        <f t="shared" si="583"/>
        <v>0</v>
      </c>
      <c r="DF224" s="43">
        <f t="shared" si="583"/>
        <v>0</v>
      </c>
      <c r="DG224" s="43">
        <f t="shared" si="583"/>
        <v>0</v>
      </c>
      <c r="DH224" s="43">
        <f t="shared" si="583"/>
        <v>0</v>
      </c>
      <c r="DI224" s="43">
        <f t="shared" si="583"/>
        <v>0</v>
      </c>
      <c r="DJ224" s="43">
        <f t="shared" si="583"/>
        <v>0</v>
      </c>
      <c r="DK224" s="43">
        <f t="shared" si="583"/>
        <v>0</v>
      </c>
      <c r="DL224" s="43">
        <f t="shared" si="583"/>
        <v>0</v>
      </c>
      <c r="DM224" s="43">
        <f t="shared" si="583"/>
        <v>0</v>
      </c>
      <c r="DN224" s="43">
        <f t="shared" si="583"/>
        <v>0</v>
      </c>
      <c r="DO224" s="43">
        <f t="shared" si="583"/>
        <v>0</v>
      </c>
      <c r="DP224" s="43">
        <f t="shared" si="583"/>
        <v>0</v>
      </c>
      <c r="DQ224" s="43">
        <f t="shared" si="583"/>
        <v>0</v>
      </c>
      <c r="DR224" s="43">
        <f t="shared" si="583"/>
        <v>0</v>
      </c>
      <c r="DS224" s="43">
        <f t="shared" si="583"/>
        <v>0</v>
      </c>
      <c r="DT224" s="43">
        <f t="shared" si="583"/>
        <v>0</v>
      </c>
      <c r="DU224" s="43">
        <f t="shared" si="583"/>
        <v>0</v>
      </c>
      <c r="DV224" s="476"/>
    </row>
    <row r="225" spans="2:126" x14ac:dyDescent="0.45">
      <c r="B225" s="111"/>
      <c r="C225" s="25"/>
      <c r="D225" s="25"/>
      <c r="E225" s="25"/>
      <c r="F225" s="25"/>
      <c r="G225" s="108"/>
      <c r="H225" s="115"/>
      <c r="AA225" s="111" t="s">
        <v>31</v>
      </c>
      <c r="AB225" s="25">
        <f t="shared" si="551"/>
        <v>0</v>
      </c>
      <c r="AC225" s="25">
        <f t="shared" si="556"/>
        <v>0</v>
      </c>
      <c r="AD225" s="25">
        <f t="shared" si="552"/>
        <v>0</v>
      </c>
      <c r="AE225" s="25" t="str">
        <f t="shared" si="557"/>
        <v/>
      </c>
      <c r="AF225" s="107" t="str">
        <f t="shared" si="558"/>
        <v/>
      </c>
      <c r="AG225" s="115" t="str">
        <f t="shared" si="559"/>
        <v/>
      </c>
      <c r="AZ225" t="str">
        <f t="shared" si="358"/>
        <v>SAT Medium</v>
      </c>
      <c r="BA225" s="43">
        <f t="shared" ref="BA225:BW225" si="584">BA73*BA$2</f>
        <v>0</v>
      </c>
      <c r="BB225" s="43">
        <f t="shared" si="584"/>
        <v>0</v>
      </c>
      <c r="BC225" s="43">
        <f t="shared" si="584"/>
        <v>0</v>
      </c>
      <c r="BD225" s="43">
        <f t="shared" si="584"/>
        <v>0</v>
      </c>
      <c r="BE225" s="43">
        <f t="shared" si="584"/>
        <v>0</v>
      </c>
      <c r="BF225" s="43">
        <f t="shared" si="584"/>
        <v>0</v>
      </c>
      <c r="BG225" s="43">
        <f t="shared" si="584"/>
        <v>0</v>
      </c>
      <c r="BH225" s="43">
        <f t="shared" si="584"/>
        <v>0</v>
      </c>
      <c r="BI225" s="43">
        <f t="shared" si="584"/>
        <v>0</v>
      </c>
      <c r="BJ225" s="43">
        <f t="shared" si="584"/>
        <v>0</v>
      </c>
      <c r="BK225" s="43">
        <f t="shared" si="584"/>
        <v>0</v>
      </c>
      <c r="BL225" s="43">
        <f t="shared" si="584"/>
        <v>0</v>
      </c>
      <c r="BM225" s="43">
        <f t="shared" si="584"/>
        <v>0</v>
      </c>
      <c r="BN225" s="43">
        <f t="shared" si="584"/>
        <v>0</v>
      </c>
      <c r="BO225" s="43">
        <f t="shared" si="584"/>
        <v>0</v>
      </c>
      <c r="BP225" s="43">
        <f t="shared" si="584"/>
        <v>0</v>
      </c>
      <c r="BQ225" s="43">
        <f t="shared" si="584"/>
        <v>0</v>
      </c>
      <c r="BR225" s="43">
        <f t="shared" si="584"/>
        <v>0</v>
      </c>
      <c r="BS225" s="43">
        <f t="shared" si="584"/>
        <v>0</v>
      </c>
      <c r="BT225" s="43">
        <f t="shared" si="584"/>
        <v>0</v>
      </c>
      <c r="BU225" s="43">
        <f t="shared" si="584"/>
        <v>0</v>
      </c>
      <c r="BV225" s="43">
        <f t="shared" si="584"/>
        <v>0</v>
      </c>
      <c r="BW225" s="43">
        <f t="shared" si="584"/>
        <v>0</v>
      </c>
      <c r="BX225" s="476"/>
      <c r="BY225" t="str">
        <f t="shared" si="360"/>
        <v>SAT Medium</v>
      </c>
      <c r="BZ225" s="43">
        <f t="shared" ref="BZ225:CV225" si="585">BZ73*BZ$2</f>
        <v>0</v>
      </c>
      <c r="CA225" s="43">
        <f t="shared" si="585"/>
        <v>0</v>
      </c>
      <c r="CB225" s="43">
        <f t="shared" si="585"/>
        <v>0</v>
      </c>
      <c r="CC225" s="43">
        <f t="shared" si="585"/>
        <v>0</v>
      </c>
      <c r="CD225" s="43">
        <f t="shared" si="585"/>
        <v>0</v>
      </c>
      <c r="CE225" s="43">
        <f t="shared" si="585"/>
        <v>0</v>
      </c>
      <c r="CF225" s="43">
        <f t="shared" si="585"/>
        <v>0</v>
      </c>
      <c r="CG225" s="43">
        <f t="shared" si="585"/>
        <v>0</v>
      </c>
      <c r="CH225" s="43">
        <f t="shared" si="585"/>
        <v>0</v>
      </c>
      <c r="CI225" s="43">
        <f t="shared" si="585"/>
        <v>0</v>
      </c>
      <c r="CJ225" s="43">
        <f t="shared" si="585"/>
        <v>0</v>
      </c>
      <c r="CK225" s="43">
        <f t="shared" si="585"/>
        <v>0</v>
      </c>
      <c r="CL225" s="43">
        <f t="shared" si="585"/>
        <v>0</v>
      </c>
      <c r="CM225" s="43">
        <f t="shared" si="585"/>
        <v>0</v>
      </c>
      <c r="CN225" s="43">
        <f t="shared" si="585"/>
        <v>0</v>
      </c>
      <c r="CO225" s="43">
        <f t="shared" si="585"/>
        <v>0</v>
      </c>
      <c r="CP225" s="43">
        <f t="shared" si="585"/>
        <v>0</v>
      </c>
      <c r="CQ225" s="43">
        <f t="shared" si="585"/>
        <v>0</v>
      </c>
      <c r="CR225" s="43">
        <f t="shared" si="585"/>
        <v>0</v>
      </c>
      <c r="CS225" s="43">
        <f t="shared" si="585"/>
        <v>0</v>
      </c>
      <c r="CT225" s="43">
        <f t="shared" si="585"/>
        <v>0</v>
      </c>
      <c r="CU225" s="43">
        <f t="shared" si="585"/>
        <v>0</v>
      </c>
      <c r="CV225" s="43">
        <f t="shared" si="585"/>
        <v>0</v>
      </c>
      <c r="CW225" s="476"/>
      <c r="CX225" t="str">
        <f t="shared" si="362"/>
        <v>SAT Medium</v>
      </c>
      <c r="CY225" s="43">
        <f t="shared" ref="CY225:DU225" si="586">CY73*CY$2</f>
        <v>0</v>
      </c>
      <c r="CZ225" s="43">
        <f t="shared" si="586"/>
        <v>0</v>
      </c>
      <c r="DA225" s="43">
        <f t="shared" si="586"/>
        <v>0</v>
      </c>
      <c r="DB225" s="43">
        <f t="shared" si="586"/>
        <v>0</v>
      </c>
      <c r="DC225" s="43">
        <f t="shared" si="586"/>
        <v>0</v>
      </c>
      <c r="DD225" s="43">
        <f t="shared" si="586"/>
        <v>0</v>
      </c>
      <c r="DE225" s="43">
        <f t="shared" si="586"/>
        <v>0</v>
      </c>
      <c r="DF225" s="43">
        <f t="shared" si="586"/>
        <v>0</v>
      </c>
      <c r="DG225" s="43">
        <f t="shared" si="586"/>
        <v>0</v>
      </c>
      <c r="DH225" s="43">
        <f t="shared" si="586"/>
        <v>0</v>
      </c>
      <c r="DI225" s="43">
        <f t="shared" si="586"/>
        <v>0</v>
      </c>
      <c r="DJ225" s="43">
        <f t="shared" si="586"/>
        <v>0</v>
      </c>
      <c r="DK225" s="43">
        <f t="shared" si="586"/>
        <v>0</v>
      </c>
      <c r="DL225" s="43">
        <f t="shared" si="586"/>
        <v>0</v>
      </c>
      <c r="DM225" s="43">
        <f t="shared" si="586"/>
        <v>0</v>
      </c>
      <c r="DN225" s="43">
        <f t="shared" si="586"/>
        <v>0</v>
      </c>
      <c r="DO225" s="43">
        <f t="shared" si="586"/>
        <v>0</v>
      </c>
      <c r="DP225" s="43">
        <f t="shared" si="586"/>
        <v>0</v>
      </c>
      <c r="DQ225" s="43">
        <f t="shared" si="586"/>
        <v>0</v>
      </c>
      <c r="DR225" s="43">
        <f t="shared" si="586"/>
        <v>0</v>
      </c>
      <c r="DS225" s="43">
        <f t="shared" si="586"/>
        <v>0</v>
      </c>
      <c r="DT225" s="43">
        <f t="shared" si="586"/>
        <v>0</v>
      </c>
      <c r="DU225" s="43">
        <f t="shared" si="586"/>
        <v>0</v>
      </c>
      <c r="DV225" s="476"/>
    </row>
    <row r="226" spans="2:126" x14ac:dyDescent="0.45">
      <c r="B226" s="110" t="s">
        <v>376</v>
      </c>
      <c r="C226" s="88">
        <f>SUM(C113:Y113)</f>
        <v>0</v>
      </c>
      <c r="D226" s="88">
        <f t="shared" si="537"/>
        <v>0</v>
      </c>
      <c r="E226" s="88">
        <f>SUM(C153:Y153)</f>
        <v>0</v>
      </c>
      <c r="F226" s="88" t="str">
        <f>IF(E226&lt;&gt;0,D226&amp;" / "&amp;E226,"")</f>
        <v/>
      </c>
      <c r="G226" s="109" t="str">
        <f>IF(E226&lt;&gt;0,D226/E226,"")</f>
        <v/>
      </c>
      <c r="H226" s="114" t="s">
        <v>259</v>
      </c>
      <c r="AA226" s="111" t="s">
        <v>32</v>
      </c>
      <c r="AB226" s="25">
        <f t="shared" si="551"/>
        <v>0</v>
      </c>
      <c r="AC226" s="25">
        <f t="shared" si="556"/>
        <v>0</v>
      </c>
      <c r="AD226" s="25">
        <f t="shared" si="552"/>
        <v>0</v>
      </c>
      <c r="AE226" s="25" t="str">
        <f t="shared" si="557"/>
        <v/>
      </c>
      <c r="AF226" s="107" t="str">
        <f t="shared" si="558"/>
        <v/>
      </c>
      <c r="AG226" s="115" t="str">
        <f t="shared" si="559"/>
        <v/>
      </c>
      <c r="AZ226" t="str">
        <f t="shared" si="358"/>
        <v>SAT Hard</v>
      </c>
      <c r="BA226" s="43">
        <f t="shared" ref="BA226:BW226" si="587">BA74*BA$2</f>
        <v>0</v>
      </c>
      <c r="BB226" s="43">
        <f t="shared" si="587"/>
        <v>0</v>
      </c>
      <c r="BC226" s="43">
        <f t="shared" si="587"/>
        <v>0</v>
      </c>
      <c r="BD226" s="43">
        <f t="shared" si="587"/>
        <v>0</v>
      </c>
      <c r="BE226" s="43">
        <f t="shared" si="587"/>
        <v>0</v>
      </c>
      <c r="BF226" s="43">
        <f t="shared" si="587"/>
        <v>0</v>
      </c>
      <c r="BG226" s="43">
        <f t="shared" si="587"/>
        <v>0</v>
      </c>
      <c r="BH226" s="43">
        <f t="shared" si="587"/>
        <v>0</v>
      </c>
      <c r="BI226" s="43">
        <f t="shared" si="587"/>
        <v>0</v>
      </c>
      <c r="BJ226" s="43">
        <f t="shared" si="587"/>
        <v>0</v>
      </c>
      <c r="BK226" s="43">
        <f t="shared" si="587"/>
        <v>0</v>
      </c>
      <c r="BL226" s="43">
        <f t="shared" si="587"/>
        <v>0</v>
      </c>
      <c r="BM226" s="43">
        <f t="shared" si="587"/>
        <v>0</v>
      </c>
      <c r="BN226" s="43">
        <f t="shared" si="587"/>
        <v>0</v>
      </c>
      <c r="BO226" s="43">
        <f t="shared" si="587"/>
        <v>0</v>
      </c>
      <c r="BP226" s="43">
        <f t="shared" si="587"/>
        <v>0</v>
      </c>
      <c r="BQ226" s="43">
        <f t="shared" si="587"/>
        <v>0</v>
      </c>
      <c r="BR226" s="43">
        <f t="shared" si="587"/>
        <v>0</v>
      </c>
      <c r="BS226" s="43">
        <f t="shared" si="587"/>
        <v>0</v>
      </c>
      <c r="BT226" s="43">
        <f t="shared" si="587"/>
        <v>0</v>
      </c>
      <c r="BU226" s="43">
        <f t="shared" si="587"/>
        <v>0</v>
      </c>
      <c r="BV226" s="43">
        <f t="shared" si="587"/>
        <v>0</v>
      </c>
      <c r="BW226" s="43">
        <f t="shared" si="587"/>
        <v>0</v>
      </c>
      <c r="BX226" s="70"/>
      <c r="BY226" t="str">
        <f t="shared" si="360"/>
        <v>SAT Hard</v>
      </c>
      <c r="BZ226" s="43">
        <f t="shared" ref="BZ226:CV226" si="588">BZ74*BZ$2</f>
        <v>0</v>
      </c>
      <c r="CA226" s="43">
        <f t="shared" si="588"/>
        <v>0</v>
      </c>
      <c r="CB226" s="43">
        <f t="shared" si="588"/>
        <v>0</v>
      </c>
      <c r="CC226" s="43">
        <f t="shared" si="588"/>
        <v>0</v>
      </c>
      <c r="CD226" s="43">
        <f t="shared" si="588"/>
        <v>0</v>
      </c>
      <c r="CE226" s="43">
        <f t="shared" si="588"/>
        <v>0</v>
      </c>
      <c r="CF226" s="43">
        <f t="shared" si="588"/>
        <v>0</v>
      </c>
      <c r="CG226" s="43">
        <f t="shared" si="588"/>
        <v>0</v>
      </c>
      <c r="CH226" s="43">
        <f t="shared" si="588"/>
        <v>0</v>
      </c>
      <c r="CI226" s="43">
        <f t="shared" si="588"/>
        <v>0</v>
      </c>
      <c r="CJ226" s="43">
        <f t="shared" si="588"/>
        <v>0</v>
      </c>
      <c r="CK226" s="43">
        <f t="shared" si="588"/>
        <v>0</v>
      </c>
      <c r="CL226" s="43">
        <f t="shared" si="588"/>
        <v>0</v>
      </c>
      <c r="CM226" s="43">
        <f t="shared" si="588"/>
        <v>0</v>
      </c>
      <c r="CN226" s="43">
        <f t="shared" si="588"/>
        <v>0</v>
      </c>
      <c r="CO226" s="43">
        <f t="shared" si="588"/>
        <v>0</v>
      </c>
      <c r="CP226" s="43">
        <f t="shared" si="588"/>
        <v>0</v>
      </c>
      <c r="CQ226" s="43">
        <f t="shared" si="588"/>
        <v>0</v>
      </c>
      <c r="CR226" s="43">
        <f t="shared" si="588"/>
        <v>0</v>
      </c>
      <c r="CS226" s="43">
        <f t="shared" si="588"/>
        <v>0</v>
      </c>
      <c r="CT226" s="43">
        <f t="shared" si="588"/>
        <v>0</v>
      </c>
      <c r="CU226" s="43">
        <f t="shared" si="588"/>
        <v>0</v>
      </c>
      <c r="CV226" s="43">
        <f t="shared" si="588"/>
        <v>0</v>
      </c>
      <c r="CW226" s="70"/>
      <c r="CX226" t="str">
        <f t="shared" si="362"/>
        <v>SAT Hard</v>
      </c>
      <c r="CY226" s="43">
        <f t="shared" ref="CY226:DU226" si="589">CY74*CY$2</f>
        <v>0</v>
      </c>
      <c r="CZ226" s="43">
        <f t="shared" si="589"/>
        <v>0</v>
      </c>
      <c r="DA226" s="43">
        <f t="shared" si="589"/>
        <v>0</v>
      </c>
      <c r="DB226" s="43">
        <f t="shared" si="589"/>
        <v>0</v>
      </c>
      <c r="DC226" s="43">
        <f t="shared" si="589"/>
        <v>0</v>
      </c>
      <c r="DD226" s="43">
        <f t="shared" si="589"/>
        <v>0</v>
      </c>
      <c r="DE226" s="43">
        <f t="shared" si="589"/>
        <v>0</v>
      </c>
      <c r="DF226" s="43">
        <f t="shared" si="589"/>
        <v>0</v>
      </c>
      <c r="DG226" s="43">
        <f t="shared" si="589"/>
        <v>0</v>
      </c>
      <c r="DH226" s="43">
        <f t="shared" si="589"/>
        <v>0</v>
      </c>
      <c r="DI226" s="43">
        <f t="shared" si="589"/>
        <v>0</v>
      </c>
      <c r="DJ226" s="43">
        <f t="shared" si="589"/>
        <v>0</v>
      </c>
      <c r="DK226" s="43">
        <f t="shared" si="589"/>
        <v>0</v>
      </c>
      <c r="DL226" s="43">
        <f t="shared" si="589"/>
        <v>0</v>
      </c>
      <c r="DM226" s="43">
        <f t="shared" si="589"/>
        <v>0</v>
      </c>
      <c r="DN226" s="43">
        <f t="shared" si="589"/>
        <v>0</v>
      </c>
      <c r="DO226" s="43">
        <f t="shared" si="589"/>
        <v>0</v>
      </c>
      <c r="DP226" s="43">
        <f t="shared" si="589"/>
        <v>0</v>
      </c>
      <c r="DQ226" s="43">
        <f t="shared" si="589"/>
        <v>0</v>
      </c>
      <c r="DR226" s="43">
        <f t="shared" si="589"/>
        <v>0</v>
      </c>
      <c r="DS226" s="43">
        <f t="shared" si="589"/>
        <v>0</v>
      </c>
      <c r="DT226" s="43">
        <f t="shared" si="589"/>
        <v>0</v>
      </c>
      <c r="DU226" s="43">
        <f t="shared" si="589"/>
        <v>0</v>
      </c>
      <c r="DV226" s="476"/>
    </row>
    <row r="227" spans="2:126" x14ac:dyDescent="0.45">
      <c r="B227" s="111" t="s">
        <v>26</v>
      </c>
      <c r="C227" s="25">
        <f>SUM(C114:Y114)</f>
        <v>0</v>
      </c>
      <c r="D227" s="25">
        <f t="shared" si="537"/>
        <v>0</v>
      </c>
      <c r="E227" s="25">
        <f>SUM(C154:Y154)</f>
        <v>0</v>
      </c>
      <c r="F227" s="25" t="str">
        <f>IF(E227&lt;&gt;0,D227&amp;" / "&amp;E227,"")</f>
        <v/>
      </c>
      <c r="G227" s="108" t="str">
        <f>IF(E227&lt;&gt;0,D227/E227,"")</f>
        <v/>
      </c>
      <c r="H227" s="115" t="str">
        <f>IF(IF(SUM(C$2:Y$2)=1,INDEX(C194:Y194,MATCH(1,C$2:Y$2,0)),"-")&lt;&gt;0,IF(SUM(C$2:Y$2)=1,INDEX(C194:Y194,MATCH(1,C$2:Y$2,0)),"-"),"")</f>
        <v/>
      </c>
      <c r="AA227" s="111" t="s">
        <v>45</v>
      </c>
      <c r="AB227" s="25">
        <f t="shared" si="551"/>
        <v>0</v>
      </c>
      <c r="AC227" s="25">
        <f t="shared" si="556"/>
        <v>0</v>
      </c>
      <c r="AD227" s="25">
        <f t="shared" si="552"/>
        <v>0</v>
      </c>
      <c r="AE227" s="25" t="str">
        <f t="shared" si="557"/>
        <v/>
      </c>
      <c r="AF227" s="107" t="str">
        <f t="shared" si="558"/>
        <v/>
      </c>
      <c r="AG227" s="115" t="str">
        <f t="shared" si="559"/>
        <v/>
      </c>
      <c r="AZ227" t="str">
        <f t="shared" si="358"/>
        <v>PSAT First 10</v>
      </c>
      <c r="BA227" s="43">
        <f t="shared" ref="BA227:BW227" si="590">BA75*BA$2</f>
        <v>0</v>
      </c>
      <c r="BB227" s="43">
        <f t="shared" si="590"/>
        <v>0</v>
      </c>
      <c r="BC227" s="43">
        <f t="shared" si="590"/>
        <v>0</v>
      </c>
      <c r="BD227" s="43">
        <f t="shared" si="590"/>
        <v>0</v>
      </c>
      <c r="BE227" s="43">
        <f t="shared" si="590"/>
        <v>0</v>
      </c>
      <c r="BF227" s="43">
        <f t="shared" si="590"/>
        <v>0</v>
      </c>
      <c r="BG227" s="43">
        <f t="shared" si="590"/>
        <v>0</v>
      </c>
      <c r="BH227" s="43">
        <f t="shared" si="590"/>
        <v>0</v>
      </c>
      <c r="BI227" s="43">
        <f t="shared" si="590"/>
        <v>0</v>
      </c>
      <c r="BJ227" s="43">
        <f t="shared" si="590"/>
        <v>0</v>
      </c>
      <c r="BK227" s="43">
        <f t="shared" si="590"/>
        <v>0</v>
      </c>
      <c r="BL227" s="43">
        <f t="shared" si="590"/>
        <v>0</v>
      </c>
      <c r="BM227" s="43">
        <f t="shared" si="590"/>
        <v>0</v>
      </c>
      <c r="BN227" s="43">
        <f t="shared" si="590"/>
        <v>0</v>
      </c>
      <c r="BO227" s="43">
        <f t="shared" si="590"/>
        <v>0</v>
      </c>
      <c r="BP227" s="43">
        <f t="shared" si="590"/>
        <v>0</v>
      </c>
      <c r="BQ227" s="43">
        <f t="shared" si="590"/>
        <v>0</v>
      </c>
      <c r="BR227" s="43">
        <f t="shared" si="590"/>
        <v>0</v>
      </c>
      <c r="BS227" s="43">
        <f t="shared" si="590"/>
        <v>0</v>
      </c>
      <c r="BT227" s="43">
        <f t="shared" si="590"/>
        <v>0</v>
      </c>
      <c r="BU227" s="43">
        <f t="shared" si="590"/>
        <v>0</v>
      </c>
      <c r="BV227" s="43">
        <f t="shared" si="590"/>
        <v>0</v>
      </c>
      <c r="BW227" s="43">
        <f t="shared" si="590"/>
        <v>0</v>
      </c>
      <c r="BX227" s="70"/>
      <c r="BY227" t="str">
        <f t="shared" si="360"/>
        <v>PSAT First 10</v>
      </c>
      <c r="BZ227" s="43">
        <f t="shared" ref="BZ227:CV227" si="591">BZ75*BZ$2</f>
        <v>0</v>
      </c>
      <c r="CA227" s="43">
        <f t="shared" si="591"/>
        <v>0</v>
      </c>
      <c r="CB227" s="43">
        <f t="shared" si="591"/>
        <v>0</v>
      </c>
      <c r="CC227" s="43">
        <f t="shared" si="591"/>
        <v>0</v>
      </c>
      <c r="CD227" s="43">
        <f t="shared" si="591"/>
        <v>0</v>
      </c>
      <c r="CE227" s="43">
        <f t="shared" si="591"/>
        <v>0</v>
      </c>
      <c r="CF227" s="43">
        <f t="shared" si="591"/>
        <v>0</v>
      </c>
      <c r="CG227" s="43">
        <f t="shared" si="591"/>
        <v>0</v>
      </c>
      <c r="CH227" s="43">
        <f t="shared" si="591"/>
        <v>0</v>
      </c>
      <c r="CI227" s="43">
        <f t="shared" si="591"/>
        <v>0</v>
      </c>
      <c r="CJ227" s="43">
        <f t="shared" si="591"/>
        <v>0</v>
      </c>
      <c r="CK227" s="43">
        <f t="shared" si="591"/>
        <v>0</v>
      </c>
      <c r="CL227" s="43">
        <f t="shared" si="591"/>
        <v>0</v>
      </c>
      <c r="CM227" s="43">
        <f t="shared" si="591"/>
        <v>0</v>
      </c>
      <c r="CN227" s="43">
        <f t="shared" si="591"/>
        <v>0</v>
      </c>
      <c r="CO227" s="43">
        <f t="shared" si="591"/>
        <v>0</v>
      </c>
      <c r="CP227" s="43">
        <f t="shared" si="591"/>
        <v>0</v>
      </c>
      <c r="CQ227" s="43">
        <f t="shared" si="591"/>
        <v>0</v>
      </c>
      <c r="CR227" s="43">
        <f t="shared" si="591"/>
        <v>0</v>
      </c>
      <c r="CS227" s="43">
        <f t="shared" si="591"/>
        <v>0</v>
      </c>
      <c r="CT227" s="43">
        <f t="shared" si="591"/>
        <v>0</v>
      </c>
      <c r="CU227" s="43">
        <f t="shared" si="591"/>
        <v>0</v>
      </c>
      <c r="CV227" s="43">
        <f t="shared" si="591"/>
        <v>0</v>
      </c>
      <c r="CW227" s="70"/>
      <c r="CX227" t="str">
        <f t="shared" si="362"/>
        <v>PSAT First 10</v>
      </c>
      <c r="CY227" s="43">
        <f t="shared" ref="CY227:DU227" si="592">CY75*CY$2</f>
        <v>0</v>
      </c>
      <c r="CZ227" s="43">
        <f t="shared" si="592"/>
        <v>0</v>
      </c>
      <c r="DA227" s="43">
        <f t="shared" si="592"/>
        <v>0</v>
      </c>
      <c r="DB227" s="43">
        <f t="shared" si="592"/>
        <v>0</v>
      </c>
      <c r="DC227" s="43">
        <f t="shared" si="592"/>
        <v>0</v>
      </c>
      <c r="DD227" s="43">
        <f t="shared" si="592"/>
        <v>0</v>
      </c>
      <c r="DE227" s="43">
        <f t="shared" si="592"/>
        <v>0</v>
      </c>
      <c r="DF227" s="43">
        <f t="shared" si="592"/>
        <v>0</v>
      </c>
      <c r="DG227" s="43">
        <f t="shared" si="592"/>
        <v>0</v>
      </c>
      <c r="DH227" s="43">
        <f t="shared" si="592"/>
        <v>0</v>
      </c>
      <c r="DI227" s="43">
        <f t="shared" si="592"/>
        <v>0</v>
      </c>
      <c r="DJ227" s="43">
        <f t="shared" si="592"/>
        <v>0</v>
      </c>
      <c r="DK227" s="43">
        <f t="shared" si="592"/>
        <v>0</v>
      </c>
      <c r="DL227" s="43">
        <f t="shared" si="592"/>
        <v>0</v>
      </c>
      <c r="DM227" s="43">
        <f t="shared" si="592"/>
        <v>0</v>
      </c>
      <c r="DN227" s="43">
        <f t="shared" si="592"/>
        <v>0</v>
      </c>
      <c r="DO227" s="43">
        <f t="shared" si="592"/>
        <v>0</v>
      </c>
      <c r="DP227" s="43">
        <f t="shared" si="592"/>
        <v>0</v>
      </c>
      <c r="DQ227" s="43">
        <f t="shared" si="592"/>
        <v>0</v>
      </c>
      <c r="DR227" s="43">
        <f t="shared" si="592"/>
        <v>0</v>
      </c>
      <c r="DS227" s="43">
        <f t="shared" si="592"/>
        <v>0</v>
      </c>
      <c r="DT227" s="43">
        <f t="shared" si="592"/>
        <v>0</v>
      </c>
      <c r="DU227" s="43">
        <f t="shared" si="592"/>
        <v>0</v>
      </c>
      <c r="DV227" s="476"/>
    </row>
    <row r="228" spans="2:126" x14ac:dyDescent="0.45">
      <c r="B228" s="111" t="s">
        <v>27</v>
      </c>
      <c r="C228" s="25">
        <f>SUM(C115:Y115)</f>
        <v>0</v>
      </c>
      <c r="D228" s="25">
        <f t="shared" si="537"/>
        <v>0</v>
      </c>
      <c r="E228" s="25">
        <f>SUM(C155:Y155)</f>
        <v>0</v>
      </c>
      <c r="F228" s="25" t="str">
        <f>IF(E228&lt;&gt;0,D228&amp;" / "&amp;E228,"")</f>
        <v/>
      </c>
      <c r="G228" s="108" t="str">
        <f>IF(E228&lt;&gt;0,D228/E228,"")</f>
        <v/>
      </c>
      <c r="H228" s="115" t="str">
        <f>IF(IF(SUM(C$2:Y$2)=1,INDEX(C195:Y195,MATCH(1,C$2:Y$2,0)),"-")&lt;&gt;0,IF(SUM(C$2:Y$2)=1,INDEX(C195:Y195,MATCH(1,C$2:Y$2,0)),"-"),"")</f>
        <v/>
      </c>
      <c r="AA228" s="111" t="s">
        <v>406</v>
      </c>
      <c r="AB228" s="25">
        <f t="shared" si="551"/>
        <v>0</v>
      </c>
      <c r="AC228" s="25">
        <f t="shared" si="556"/>
        <v>0</v>
      </c>
      <c r="AD228" s="25">
        <f t="shared" si="552"/>
        <v>0</v>
      </c>
      <c r="AE228" s="25" t="str">
        <f t="shared" si="557"/>
        <v/>
      </c>
      <c r="AF228" s="107" t="str">
        <f t="shared" si="558"/>
        <v/>
      </c>
      <c r="AG228" s="115" t="str">
        <f t="shared" si="559"/>
        <v/>
      </c>
      <c r="AZ228" t="str">
        <f t="shared" si="358"/>
        <v>PSAT Last 10</v>
      </c>
      <c r="BA228" s="43">
        <f t="shared" ref="BA228:BW228" si="593">BA76*BA$2</f>
        <v>0</v>
      </c>
      <c r="BB228" s="43">
        <f t="shared" si="593"/>
        <v>0</v>
      </c>
      <c r="BC228" s="43">
        <f t="shared" si="593"/>
        <v>0</v>
      </c>
      <c r="BD228" s="43">
        <f t="shared" si="593"/>
        <v>0</v>
      </c>
      <c r="BE228" s="43">
        <f t="shared" si="593"/>
        <v>0</v>
      </c>
      <c r="BF228" s="43">
        <f t="shared" si="593"/>
        <v>0</v>
      </c>
      <c r="BG228" s="43">
        <f t="shared" si="593"/>
        <v>0</v>
      </c>
      <c r="BH228" s="43">
        <f t="shared" si="593"/>
        <v>0</v>
      </c>
      <c r="BI228" s="43">
        <f t="shared" si="593"/>
        <v>0</v>
      </c>
      <c r="BJ228" s="43">
        <f t="shared" si="593"/>
        <v>0</v>
      </c>
      <c r="BK228" s="43">
        <f t="shared" si="593"/>
        <v>0</v>
      </c>
      <c r="BL228" s="43">
        <f t="shared" si="593"/>
        <v>0</v>
      </c>
      <c r="BM228" s="43">
        <f t="shared" si="593"/>
        <v>0</v>
      </c>
      <c r="BN228" s="43">
        <f t="shared" si="593"/>
        <v>0</v>
      </c>
      <c r="BO228" s="43">
        <f t="shared" si="593"/>
        <v>0</v>
      </c>
      <c r="BP228" s="43">
        <f t="shared" si="593"/>
        <v>0</v>
      </c>
      <c r="BQ228" s="43">
        <f t="shared" si="593"/>
        <v>0</v>
      </c>
      <c r="BR228" s="43">
        <f t="shared" si="593"/>
        <v>0</v>
      </c>
      <c r="BS228" s="43">
        <f t="shared" si="593"/>
        <v>0</v>
      </c>
      <c r="BT228" s="43">
        <f t="shared" si="593"/>
        <v>0</v>
      </c>
      <c r="BU228" s="43">
        <f t="shared" si="593"/>
        <v>0</v>
      </c>
      <c r="BV228" s="43">
        <f t="shared" si="593"/>
        <v>0</v>
      </c>
      <c r="BW228" s="43">
        <f t="shared" si="593"/>
        <v>0</v>
      </c>
      <c r="BX228" s="70"/>
      <c r="BY228" t="str">
        <f t="shared" si="360"/>
        <v>PSAT Last 10</v>
      </c>
      <c r="BZ228" s="43">
        <f t="shared" ref="BZ228:CV228" si="594">BZ76*BZ$2</f>
        <v>0</v>
      </c>
      <c r="CA228" s="43">
        <f t="shared" si="594"/>
        <v>0</v>
      </c>
      <c r="CB228" s="43">
        <f t="shared" si="594"/>
        <v>0</v>
      </c>
      <c r="CC228" s="43">
        <f t="shared" si="594"/>
        <v>0</v>
      </c>
      <c r="CD228" s="43">
        <f t="shared" si="594"/>
        <v>0</v>
      </c>
      <c r="CE228" s="43">
        <f t="shared" si="594"/>
        <v>0</v>
      </c>
      <c r="CF228" s="43">
        <f t="shared" si="594"/>
        <v>0</v>
      </c>
      <c r="CG228" s="43">
        <f t="shared" si="594"/>
        <v>0</v>
      </c>
      <c r="CH228" s="43">
        <f t="shared" si="594"/>
        <v>0</v>
      </c>
      <c r="CI228" s="43">
        <f t="shared" si="594"/>
        <v>0</v>
      </c>
      <c r="CJ228" s="43">
        <f t="shared" si="594"/>
        <v>0</v>
      </c>
      <c r="CK228" s="43">
        <f t="shared" si="594"/>
        <v>0</v>
      </c>
      <c r="CL228" s="43">
        <f t="shared" si="594"/>
        <v>0</v>
      </c>
      <c r="CM228" s="43">
        <f t="shared" si="594"/>
        <v>0</v>
      </c>
      <c r="CN228" s="43">
        <f t="shared" si="594"/>
        <v>0</v>
      </c>
      <c r="CO228" s="43">
        <f t="shared" si="594"/>
        <v>0</v>
      </c>
      <c r="CP228" s="43">
        <f t="shared" si="594"/>
        <v>0</v>
      </c>
      <c r="CQ228" s="43">
        <f t="shared" si="594"/>
        <v>0</v>
      </c>
      <c r="CR228" s="43">
        <f t="shared" si="594"/>
        <v>0</v>
      </c>
      <c r="CS228" s="43">
        <f t="shared" si="594"/>
        <v>0</v>
      </c>
      <c r="CT228" s="43">
        <f t="shared" si="594"/>
        <v>0</v>
      </c>
      <c r="CU228" s="43">
        <f t="shared" si="594"/>
        <v>0</v>
      </c>
      <c r="CV228" s="43">
        <f t="shared" si="594"/>
        <v>0</v>
      </c>
      <c r="CW228" s="70"/>
      <c r="CX228" t="str">
        <f t="shared" si="362"/>
        <v>PSAT Last 10</v>
      </c>
      <c r="CY228" s="43">
        <f t="shared" ref="CY228:DU228" si="595">CY76*CY$2</f>
        <v>0</v>
      </c>
      <c r="CZ228" s="43">
        <f t="shared" si="595"/>
        <v>0</v>
      </c>
      <c r="DA228" s="43">
        <f t="shared" si="595"/>
        <v>0</v>
      </c>
      <c r="DB228" s="43">
        <f t="shared" si="595"/>
        <v>0</v>
      </c>
      <c r="DC228" s="43">
        <f t="shared" si="595"/>
        <v>0</v>
      </c>
      <c r="DD228" s="43">
        <f t="shared" si="595"/>
        <v>0</v>
      </c>
      <c r="DE228" s="43">
        <f t="shared" si="595"/>
        <v>0</v>
      </c>
      <c r="DF228" s="43">
        <f t="shared" si="595"/>
        <v>0</v>
      </c>
      <c r="DG228" s="43">
        <f t="shared" si="595"/>
        <v>0</v>
      </c>
      <c r="DH228" s="43">
        <f t="shared" si="595"/>
        <v>0</v>
      </c>
      <c r="DI228" s="43">
        <f t="shared" si="595"/>
        <v>0</v>
      </c>
      <c r="DJ228" s="43">
        <f t="shared" si="595"/>
        <v>0</v>
      </c>
      <c r="DK228" s="43">
        <f t="shared" si="595"/>
        <v>0</v>
      </c>
      <c r="DL228" s="43">
        <f t="shared" si="595"/>
        <v>0</v>
      </c>
      <c r="DM228" s="43">
        <f t="shared" si="595"/>
        <v>0</v>
      </c>
      <c r="DN228" s="43">
        <f t="shared" si="595"/>
        <v>0</v>
      </c>
      <c r="DO228" s="43">
        <f t="shared" si="595"/>
        <v>0</v>
      </c>
      <c r="DP228" s="43">
        <f t="shared" si="595"/>
        <v>0</v>
      </c>
      <c r="DQ228" s="43">
        <f t="shared" si="595"/>
        <v>0</v>
      </c>
      <c r="DR228" s="43">
        <f t="shared" si="595"/>
        <v>0</v>
      </c>
      <c r="DS228" s="43">
        <f t="shared" si="595"/>
        <v>0</v>
      </c>
      <c r="DT228" s="43">
        <f t="shared" si="595"/>
        <v>0</v>
      </c>
      <c r="DU228" s="43">
        <f t="shared" si="595"/>
        <v>0</v>
      </c>
      <c r="DV228" s="476"/>
    </row>
    <row r="229" spans="2:126" x14ac:dyDescent="0.45">
      <c r="B229" s="111" t="s">
        <v>14</v>
      </c>
      <c r="C229" s="25">
        <f>SUM(C116:Y116)</f>
        <v>0</v>
      </c>
      <c r="D229" s="25">
        <f t="shared" si="537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IF(IF(SUM(C$2:Y$2)=1,INDEX(C196:Y196,MATCH(1,C$2:Y$2,0)),"-")&lt;&gt;0,IF(SUM(C$2:Y$2)=1,INDEX(C196:Y196,MATCH(1,C$2:Y$2,0)),"-"),"")</f>
        <v/>
      </c>
      <c r="AA229" s="111" t="s">
        <v>43</v>
      </c>
      <c r="AB229" s="25">
        <f t="shared" si="551"/>
        <v>0</v>
      </c>
      <c r="AC229" s="25">
        <f t="shared" si="556"/>
        <v>0</v>
      </c>
      <c r="AD229" s="25">
        <f t="shared" si="552"/>
        <v>0</v>
      </c>
      <c r="AE229" s="25" t="str">
        <f t="shared" si="557"/>
        <v/>
      </c>
      <c r="AF229" s="107" t="str">
        <f t="shared" si="558"/>
        <v/>
      </c>
      <c r="AG229" s="115" t="str">
        <f t="shared" si="559"/>
        <v/>
      </c>
      <c r="AZ229" t="str">
        <f t="shared" ref="AZ229:AZ238" si="596">AZ77</f>
        <v>PSAT Rest</v>
      </c>
      <c r="BA229" s="43">
        <f t="shared" ref="BA229:BW229" si="597">BA77*BA$2</f>
        <v>0</v>
      </c>
      <c r="BB229" s="43">
        <f t="shared" si="597"/>
        <v>0</v>
      </c>
      <c r="BC229" s="43">
        <f t="shared" si="597"/>
        <v>0</v>
      </c>
      <c r="BD229" s="43">
        <f t="shared" si="597"/>
        <v>0</v>
      </c>
      <c r="BE229" s="43">
        <f t="shared" si="597"/>
        <v>0</v>
      </c>
      <c r="BF229" s="43">
        <f t="shared" si="597"/>
        <v>0</v>
      </c>
      <c r="BG229" s="43">
        <f t="shared" si="597"/>
        <v>0</v>
      </c>
      <c r="BH229" s="43">
        <f t="shared" si="597"/>
        <v>0</v>
      </c>
      <c r="BI229" s="43">
        <f t="shared" si="597"/>
        <v>0</v>
      </c>
      <c r="BJ229" s="43">
        <f t="shared" si="597"/>
        <v>0</v>
      </c>
      <c r="BK229" s="43">
        <f t="shared" si="597"/>
        <v>0</v>
      </c>
      <c r="BL229" s="43">
        <f t="shared" si="597"/>
        <v>0</v>
      </c>
      <c r="BM229" s="43">
        <f t="shared" si="597"/>
        <v>0</v>
      </c>
      <c r="BN229" s="43">
        <f t="shared" si="597"/>
        <v>0</v>
      </c>
      <c r="BO229" s="43">
        <f t="shared" si="597"/>
        <v>0</v>
      </c>
      <c r="BP229" s="43">
        <f t="shared" si="597"/>
        <v>0</v>
      </c>
      <c r="BQ229" s="43">
        <f t="shared" si="597"/>
        <v>0</v>
      </c>
      <c r="BR229" s="43">
        <f t="shared" si="597"/>
        <v>0</v>
      </c>
      <c r="BS229" s="43">
        <f t="shared" si="597"/>
        <v>0</v>
      </c>
      <c r="BT229" s="43">
        <f t="shared" si="597"/>
        <v>0</v>
      </c>
      <c r="BU229" s="43">
        <f t="shared" si="597"/>
        <v>0</v>
      </c>
      <c r="BV229" s="43">
        <f t="shared" si="597"/>
        <v>0</v>
      </c>
      <c r="BW229" s="43">
        <f t="shared" si="597"/>
        <v>0</v>
      </c>
      <c r="BX229" s="70"/>
      <c r="BY229" t="str">
        <f t="shared" ref="BY229:BY238" si="598">BY77</f>
        <v>PSAT Rest</v>
      </c>
      <c r="BZ229" s="43">
        <f t="shared" ref="BZ229:CV229" si="599">BZ77*BZ$2</f>
        <v>0</v>
      </c>
      <c r="CA229" s="43">
        <f t="shared" si="599"/>
        <v>0</v>
      </c>
      <c r="CB229" s="43">
        <f t="shared" si="599"/>
        <v>0</v>
      </c>
      <c r="CC229" s="43">
        <f t="shared" si="599"/>
        <v>0</v>
      </c>
      <c r="CD229" s="43">
        <f t="shared" si="599"/>
        <v>0</v>
      </c>
      <c r="CE229" s="43">
        <f t="shared" si="599"/>
        <v>0</v>
      </c>
      <c r="CF229" s="43">
        <f t="shared" si="599"/>
        <v>0</v>
      </c>
      <c r="CG229" s="43">
        <f t="shared" si="599"/>
        <v>0</v>
      </c>
      <c r="CH229" s="43">
        <f t="shared" si="599"/>
        <v>0</v>
      </c>
      <c r="CI229" s="43">
        <f t="shared" si="599"/>
        <v>0</v>
      </c>
      <c r="CJ229" s="43">
        <f t="shared" si="599"/>
        <v>0</v>
      </c>
      <c r="CK229" s="43">
        <f t="shared" si="599"/>
        <v>0</v>
      </c>
      <c r="CL229" s="43">
        <f t="shared" si="599"/>
        <v>0</v>
      </c>
      <c r="CM229" s="43">
        <f t="shared" si="599"/>
        <v>0</v>
      </c>
      <c r="CN229" s="43">
        <f t="shared" si="599"/>
        <v>0</v>
      </c>
      <c r="CO229" s="43">
        <f t="shared" si="599"/>
        <v>0</v>
      </c>
      <c r="CP229" s="43">
        <f t="shared" si="599"/>
        <v>0</v>
      </c>
      <c r="CQ229" s="43">
        <f t="shared" si="599"/>
        <v>0</v>
      </c>
      <c r="CR229" s="43">
        <f t="shared" si="599"/>
        <v>0</v>
      </c>
      <c r="CS229" s="43">
        <f t="shared" si="599"/>
        <v>0</v>
      </c>
      <c r="CT229" s="43">
        <f t="shared" si="599"/>
        <v>0</v>
      </c>
      <c r="CU229" s="43">
        <f t="shared" si="599"/>
        <v>0</v>
      </c>
      <c r="CV229" s="43">
        <f t="shared" si="599"/>
        <v>0</v>
      </c>
      <c r="CW229" s="70"/>
      <c r="CX229" t="str">
        <f t="shared" ref="CX229:CX238" si="600">CX77</f>
        <v>PSAT Rest</v>
      </c>
      <c r="CY229" s="43">
        <f t="shared" ref="CY229:DU229" si="601">CY77*CY$2</f>
        <v>0</v>
      </c>
      <c r="CZ229" s="43">
        <f t="shared" si="601"/>
        <v>0</v>
      </c>
      <c r="DA229" s="43">
        <f t="shared" si="601"/>
        <v>0</v>
      </c>
      <c r="DB229" s="43">
        <f t="shared" si="601"/>
        <v>0</v>
      </c>
      <c r="DC229" s="43">
        <f t="shared" si="601"/>
        <v>0</v>
      </c>
      <c r="DD229" s="43">
        <f t="shared" si="601"/>
        <v>0</v>
      </c>
      <c r="DE229" s="43">
        <f t="shared" si="601"/>
        <v>0</v>
      </c>
      <c r="DF229" s="43">
        <f t="shared" si="601"/>
        <v>0</v>
      </c>
      <c r="DG229" s="43">
        <f t="shared" si="601"/>
        <v>0</v>
      </c>
      <c r="DH229" s="43">
        <f t="shared" si="601"/>
        <v>0</v>
      </c>
      <c r="DI229" s="43">
        <f t="shared" si="601"/>
        <v>0</v>
      </c>
      <c r="DJ229" s="43">
        <f t="shared" si="601"/>
        <v>0</v>
      </c>
      <c r="DK229" s="43">
        <f t="shared" si="601"/>
        <v>0</v>
      </c>
      <c r="DL229" s="43">
        <f t="shared" si="601"/>
        <v>0</v>
      </c>
      <c r="DM229" s="43">
        <f t="shared" si="601"/>
        <v>0</v>
      </c>
      <c r="DN229" s="43">
        <f t="shared" si="601"/>
        <v>0</v>
      </c>
      <c r="DO229" s="43">
        <f t="shared" si="601"/>
        <v>0</v>
      </c>
      <c r="DP229" s="43">
        <f t="shared" si="601"/>
        <v>0</v>
      </c>
      <c r="DQ229" s="43">
        <f t="shared" si="601"/>
        <v>0</v>
      </c>
      <c r="DR229" s="43">
        <f t="shared" si="601"/>
        <v>0</v>
      </c>
      <c r="DS229" s="43">
        <f t="shared" si="601"/>
        <v>0</v>
      </c>
      <c r="DT229" s="43">
        <f t="shared" si="601"/>
        <v>0</v>
      </c>
      <c r="DU229" s="43">
        <f t="shared" si="601"/>
        <v>0</v>
      </c>
      <c r="DV229" s="476"/>
    </row>
    <row r="230" spans="2:126" x14ac:dyDescent="0.45">
      <c r="B230" s="111" t="s">
        <v>24</v>
      </c>
      <c r="C230" s="25">
        <f>SUM(C117:Y117)</f>
        <v>0</v>
      </c>
      <c r="D230" s="25">
        <f t="shared" si="537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IF(IF(SUM(C$2:Y$2)=1,INDEX(C197:Y197,MATCH(1,C$2:Y$2,0)),"-")&lt;&gt;0,IF(SUM(C$2:Y$2)=1,INDEX(C197:Y197,MATCH(1,C$2:Y$2,0)),"-"),"")</f>
        <v/>
      </c>
      <c r="AA230" s="111" t="s">
        <v>47</v>
      </c>
      <c r="AB230" s="25">
        <f t="shared" si="551"/>
        <v>0</v>
      </c>
      <c r="AC230" s="25">
        <f t="shared" si="556"/>
        <v>0</v>
      </c>
      <c r="AD230" s="25">
        <f t="shared" si="552"/>
        <v>0</v>
      </c>
      <c r="AE230" s="25" t="str">
        <f t="shared" si="557"/>
        <v/>
      </c>
      <c r="AF230" s="107" t="str">
        <f t="shared" si="558"/>
        <v/>
      </c>
      <c r="AG230" s="115" t="str">
        <f t="shared" si="559"/>
        <v/>
      </c>
      <c r="AZ230" t="str">
        <f t="shared" si="596"/>
        <v>PSAT Easy</v>
      </c>
      <c r="BA230" s="43">
        <f t="shared" ref="BA230:BW230" si="602">BA78*BA$2</f>
        <v>0</v>
      </c>
      <c r="BB230" s="43">
        <f t="shared" si="602"/>
        <v>0</v>
      </c>
      <c r="BC230" s="43">
        <f t="shared" si="602"/>
        <v>0</v>
      </c>
      <c r="BD230" s="43">
        <f t="shared" si="602"/>
        <v>0</v>
      </c>
      <c r="BE230" s="43">
        <f t="shared" si="602"/>
        <v>0</v>
      </c>
      <c r="BF230" s="43">
        <f t="shared" si="602"/>
        <v>0</v>
      </c>
      <c r="BG230" s="43">
        <f t="shared" si="602"/>
        <v>0</v>
      </c>
      <c r="BH230" s="43">
        <f t="shared" si="602"/>
        <v>0</v>
      </c>
      <c r="BI230" s="43">
        <f t="shared" si="602"/>
        <v>0</v>
      </c>
      <c r="BJ230" s="43">
        <f t="shared" si="602"/>
        <v>0</v>
      </c>
      <c r="BK230" s="43">
        <f t="shared" si="602"/>
        <v>0</v>
      </c>
      <c r="BL230" s="43">
        <f t="shared" si="602"/>
        <v>0</v>
      </c>
      <c r="BM230" s="43">
        <f t="shared" si="602"/>
        <v>0</v>
      </c>
      <c r="BN230" s="43">
        <f t="shared" si="602"/>
        <v>0</v>
      </c>
      <c r="BO230" s="43">
        <f t="shared" si="602"/>
        <v>0</v>
      </c>
      <c r="BP230" s="43">
        <f t="shared" si="602"/>
        <v>0</v>
      </c>
      <c r="BQ230" s="43">
        <f t="shared" si="602"/>
        <v>0</v>
      </c>
      <c r="BR230" s="43">
        <f t="shared" si="602"/>
        <v>0</v>
      </c>
      <c r="BS230" s="43">
        <f t="shared" si="602"/>
        <v>0</v>
      </c>
      <c r="BT230" s="43">
        <f t="shared" si="602"/>
        <v>0</v>
      </c>
      <c r="BU230" s="43">
        <f t="shared" si="602"/>
        <v>0</v>
      </c>
      <c r="BV230" s="43">
        <f t="shared" si="602"/>
        <v>0</v>
      </c>
      <c r="BW230" s="43">
        <f t="shared" si="602"/>
        <v>0</v>
      </c>
      <c r="BY230" t="str">
        <f t="shared" si="598"/>
        <v>PSAT Easy</v>
      </c>
      <c r="BZ230" s="43">
        <f t="shared" ref="BZ230:CV230" si="603">BZ78*BZ$2</f>
        <v>0</v>
      </c>
      <c r="CA230" s="43">
        <f t="shared" si="603"/>
        <v>0</v>
      </c>
      <c r="CB230" s="43">
        <f t="shared" si="603"/>
        <v>0</v>
      </c>
      <c r="CC230" s="43">
        <f t="shared" si="603"/>
        <v>0</v>
      </c>
      <c r="CD230" s="43">
        <f t="shared" si="603"/>
        <v>0</v>
      </c>
      <c r="CE230" s="43">
        <f t="shared" si="603"/>
        <v>0</v>
      </c>
      <c r="CF230" s="43">
        <f t="shared" si="603"/>
        <v>0</v>
      </c>
      <c r="CG230" s="43">
        <f t="shared" si="603"/>
        <v>0</v>
      </c>
      <c r="CH230" s="43">
        <f t="shared" si="603"/>
        <v>0</v>
      </c>
      <c r="CI230" s="43">
        <f t="shared" si="603"/>
        <v>0</v>
      </c>
      <c r="CJ230" s="43">
        <f t="shared" si="603"/>
        <v>0</v>
      </c>
      <c r="CK230" s="43">
        <f t="shared" si="603"/>
        <v>0</v>
      </c>
      <c r="CL230" s="43">
        <f t="shared" si="603"/>
        <v>0</v>
      </c>
      <c r="CM230" s="43">
        <f t="shared" si="603"/>
        <v>0</v>
      </c>
      <c r="CN230" s="43">
        <f t="shared" si="603"/>
        <v>0</v>
      </c>
      <c r="CO230" s="43">
        <f t="shared" si="603"/>
        <v>0</v>
      </c>
      <c r="CP230" s="43">
        <f t="shared" si="603"/>
        <v>0</v>
      </c>
      <c r="CQ230" s="43">
        <f t="shared" si="603"/>
        <v>0</v>
      </c>
      <c r="CR230" s="43">
        <f t="shared" si="603"/>
        <v>0</v>
      </c>
      <c r="CS230" s="43">
        <f t="shared" si="603"/>
        <v>0</v>
      </c>
      <c r="CT230" s="43">
        <f t="shared" si="603"/>
        <v>0</v>
      </c>
      <c r="CU230" s="43">
        <f t="shared" si="603"/>
        <v>0</v>
      </c>
      <c r="CV230" s="43">
        <f t="shared" si="603"/>
        <v>0</v>
      </c>
      <c r="CX230" t="str">
        <f t="shared" si="600"/>
        <v>PSAT Easy</v>
      </c>
      <c r="CY230" s="43">
        <f t="shared" ref="CY230:DU230" si="604">CY78*CY$2</f>
        <v>0</v>
      </c>
      <c r="CZ230" s="43">
        <f t="shared" si="604"/>
        <v>0</v>
      </c>
      <c r="DA230" s="43">
        <f t="shared" si="604"/>
        <v>0</v>
      </c>
      <c r="DB230" s="43">
        <f t="shared" si="604"/>
        <v>0</v>
      </c>
      <c r="DC230" s="43">
        <f t="shared" si="604"/>
        <v>0</v>
      </c>
      <c r="DD230" s="43">
        <f t="shared" si="604"/>
        <v>0</v>
      </c>
      <c r="DE230" s="43">
        <f t="shared" si="604"/>
        <v>0</v>
      </c>
      <c r="DF230" s="43">
        <f t="shared" si="604"/>
        <v>0</v>
      </c>
      <c r="DG230" s="43">
        <f t="shared" si="604"/>
        <v>0</v>
      </c>
      <c r="DH230" s="43">
        <f t="shared" si="604"/>
        <v>0</v>
      </c>
      <c r="DI230" s="43">
        <f t="shared" si="604"/>
        <v>0</v>
      </c>
      <c r="DJ230" s="43">
        <f t="shared" si="604"/>
        <v>0</v>
      </c>
      <c r="DK230" s="43">
        <f t="shared" si="604"/>
        <v>0</v>
      </c>
      <c r="DL230" s="43">
        <f t="shared" si="604"/>
        <v>0</v>
      </c>
      <c r="DM230" s="43">
        <f t="shared" si="604"/>
        <v>0</v>
      </c>
      <c r="DN230" s="43">
        <f t="shared" si="604"/>
        <v>0</v>
      </c>
      <c r="DO230" s="43">
        <f t="shared" si="604"/>
        <v>0</v>
      </c>
      <c r="DP230" s="43">
        <f t="shared" si="604"/>
        <v>0</v>
      </c>
      <c r="DQ230" s="43">
        <f t="shared" si="604"/>
        <v>0</v>
      </c>
      <c r="DR230" s="43">
        <f t="shared" si="604"/>
        <v>0</v>
      </c>
      <c r="DS230" s="43">
        <f t="shared" si="604"/>
        <v>0</v>
      </c>
      <c r="DT230" s="43">
        <f t="shared" si="604"/>
        <v>0</v>
      </c>
      <c r="DU230" s="43">
        <f t="shared" si="604"/>
        <v>0</v>
      </c>
      <c r="DV230" s="476"/>
    </row>
    <row r="231" spans="2:126" x14ac:dyDescent="0.45">
      <c r="B231" s="111"/>
      <c r="C231" s="25"/>
      <c r="D231" s="25"/>
      <c r="E231" s="25"/>
      <c r="F231" s="25"/>
      <c r="G231" s="108"/>
      <c r="H231" s="115"/>
      <c r="AA231" s="110" t="s">
        <v>248</v>
      </c>
      <c r="AB231" s="88">
        <f t="shared" si="551"/>
        <v>0</v>
      </c>
      <c r="AC231" s="88">
        <f t="shared" si="556"/>
        <v>0</v>
      </c>
      <c r="AD231" s="88">
        <f t="shared" si="552"/>
        <v>0</v>
      </c>
      <c r="AE231" s="88" t="str">
        <f t="shared" si="557"/>
        <v/>
      </c>
      <c r="AF231" s="109" t="str">
        <f t="shared" si="558"/>
        <v/>
      </c>
      <c r="AG231" s="114" t="s">
        <v>259</v>
      </c>
      <c r="AZ231" t="str">
        <f t="shared" si="596"/>
        <v>PSAT Medium</v>
      </c>
      <c r="BA231" s="43">
        <f t="shared" ref="BA231:BW231" si="605">BA79*BA$2</f>
        <v>0</v>
      </c>
      <c r="BB231" s="43">
        <f t="shared" si="605"/>
        <v>0</v>
      </c>
      <c r="BC231" s="43">
        <f t="shared" si="605"/>
        <v>0</v>
      </c>
      <c r="BD231" s="43">
        <f t="shared" si="605"/>
        <v>0</v>
      </c>
      <c r="BE231" s="43">
        <f t="shared" si="605"/>
        <v>0</v>
      </c>
      <c r="BF231" s="43">
        <f t="shared" si="605"/>
        <v>0</v>
      </c>
      <c r="BG231" s="43">
        <f t="shared" si="605"/>
        <v>0</v>
      </c>
      <c r="BH231" s="43">
        <f t="shared" si="605"/>
        <v>0</v>
      </c>
      <c r="BI231" s="43">
        <f t="shared" si="605"/>
        <v>0</v>
      </c>
      <c r="BJ231" s="43">
        <f t="shared" si="605"/>
        <v>0</v>
      </c>
      <c r="BK231" s="43">
        <f t="shared" si="605"/>
        <v>0</v>
      </c>
      <c r="BL231" s="43">
        <f t="shared" si="605"/>
        <v>0</v>
      </c>
      <c r="BM231" s="43">
        <f t="shared" si="605"/>
        <v>0</v>
      </c>
      <c r="BN231" s="43">
        <f t="shared" si="605"/>
        <v>0</v>
      </c>
      <c r="BO231" s="43">
        <f t="shared" si="605"/>
        <v>0</v>
      </c>
      <c r="BP231" s="43">
        <f t="shared" si="605"/>
        <v>0</v>
      </c>
      <c r="BQ231" s="43">
        <f t="shared" si="605"/>
        <v>0</v>
      </c>
      <c r="BR231" s="43">
        <f t="shared" si="605"/>
        <v>0</v>
      </c>
      <c r="BS231" s="43">
        <f t="shared" si="605"/>
        <v>0</v>
      </c>
      <c r="BT231" s="43">
        <f t="shared" si="605"/>
        <v>0</v>
      </c>
      <c r="BU231" s="43">
        <f t="shared" si="605"/>
        <v>0</v>
      </c>
      <c r="BV231" s="43">
        <f t="shared" si="605"/>
        <v>0</v>
      </c>
      <c r="BW231" s="43">
        <f t="shared" si="605"/>
        <v>0</v>
      </c>
      <c r="BX231" s="476" t="s">
        <v>286</v>
      </c>
      <c r="BY231" t="str">
        <f t="shared" si="598"/>
        <v>PSAT Medium</v>
      </c>
      <c r="BZ231" s="43">
        <f t="shared" ref="BZ231:CV231" si="606">BZ79*BZ$2</f>
        <v>0</v>
      </c>
      <c r="CA231" s="43">
        <f t="shared" si="606"/>
        <v>0</v>
      </c>
      <c r="CB231" s="43">
        <f t="shared" si="606"/>
        <v>0</v>
      </c>
      <c r="CC231" s="43">
        <f t="shared" si="606"/>
        <v>0</v>
      </c>
      <c r="CD231" s="43">
        <f t="shared" si="606"/>
        <v>0</v>
      </c>
      <c r="CE231" s="43">
        <f t="shared" si="606"/>
        <v>0</v>
      </c>
      <c r="CF231" s="43">
        <f t="shared" si="606"/>
        <v>0</v>
      </c>
      <c r="CG231" s="43">
        <f t="shared" si="606"/>
        <v>0</v>
      </c>
      <c r="CH231" s="43">
        <f t="shared" si="606"/>
        <v>0</v>
      </c>
      <c r="CI231" s="43">
        <f t="shared" si="606"/>
        <v>0</v>
      </c>
      <c r="CJ231" s="43">
        <f t="shared" si="606"/>
        <v>0</v>
      </c>
      <c r="CK231" s="43">
        <f t="shared" si="606"/>
        <v>0</v>
      </c>
      <c r="CL231" s="43">
        <f t="shared" si="606"/>
        <v>0</v>
      </c>
      <c r="CM231" s="43">
        <f t="shared" si="606"/>
        <v>0</v>
      </c>
      <c r="CN231" s="43">
        <f t="shared" si="606"/>
        <v>0</v>
      </c>
      <c r="CO231" s="43">
        <f t="shared" si="606"/>
        <v>0</v>
      </c>
      <c r="CP231" s="43">
        <f t="shared" si="606"/>
        <v>0</v>
      </c>
      <c r="CQ231" s="43">
        <f t="shared" si="606"/>
        <v>0</v>
      </c>
      <c r="CR231" s="43">
        <f t="shared" si="606"/>
        <v>0</v>
      </c>
      <c r="CS231" s="43">
        <f t="shared" si="606"/>
        <v>0</v>
      </c>
      <c r="CT231" s="43">
        <f t="shared" si="606"/>
        <v>0</v>
      </c>
      <c r="CU231" s="43">
        <f t="shared" si="606"/>
        <v>0</v>
      </c>
      <c r="CV231" s="43">
        <f t="shared" si="606"/>
        <v>0</v>
      </c>
      <c r="CW231" s="476" t="s">
        <v>286</v>
      </c>
      <c r="CX231" t="str">
        <f t="shared" si="600"/>
        <v>PSAT Medium</v>
      </c>
      <c r="CY231" s="43">
        <f t="shared" ref="CY231:DU231" si="607">CY79*CY$2</f>
        <v>0</v>
      </c>
      <c r="CZ231" s="43">
        <f t="shared" si="607"/>
        <v>0</v>
      </c>
      <c r="DA231" s="43">
        <f t="shared" si="607"/>
        <v>0</v>
      </c>
      <c r="DB231" s="43">
        <f t="shared" si="607"/>
        <v>0</v>
      </c>
      <c r="DC231" s="43">
        <f t="shared" si="607"/>
        <v>0</v>
      </c>
      <c r="DD231" s="43">
        <f t="shared" si="607"/>
        <v>0</v>
      </c>
      <c r="DE231" s="43">
        <f t="shared" si="607"/>
        <v>0</v>
      </c>
      <c r="DF231" s="43">
        <f t="shared" si="607"/>
        <v>0</v>
      </c>
      <c r="DG231" s="43">
        <f t="shared" si="607"/>
        <v>0</v>
      </c>
      <c r="DH231" s="43">
        <f t="shared" si="607"/>
        <v>0</v>
      </c>
      <c r="DI231" s="43">
        <f t="shared" si="607"/>
        <v>0</v>
      </c>
      <c r="DJ231" s="43">
        <f t="shared" si="607"/>
        <v>0</v>
      </c>
      <c r="DK231" s="43">
        <f t="shared" si="607"/>
        <v>0</v>
      </c>
      <c r="DL231" s="43">
        <f t="shared" si="607"/>
        <v>0</v>
      </c>
      <c r="DM231" s="43">
        <f t="shared" si="607"/>
        <v>0</v>
      </c>
      <c r="DN231" s="43">
        <f t="shared" si="607"/>
        <v>0</v>
      </c>
      <c r="DO231" s="43">
        <f t="shared" si="607"/>
        <v>0</v>
      </c>
      <c r="DP231" s="43">
        <f t="shared" si="607"/>
        <v>0</v>
      </c>
      <c r="DQ231" s="43">
        <f t="shared" si="607"/>
        <v>0</v>
      </c>
      <c r="DR231" s="43">
        <f t="shared" si="607"/>
        <v>0</v>
      </c>
      <c r="DS231" s="43">
        <f t="shared" si="607"/>
        <v>0</v>
      </c>
      <c r="DT231" s="43">
        <f t="shared" si="607"/>
        <v>0</v>
      </c>
      <c r="DU231" s="43">
        <f t="shared" si="607"/>
        <v>0</v>
      </c>
      <c r="DV231" s="476"/>
    </row>
    <row r="232" spans="2:126" x14ac:dyDescent="0.45">
      <c r="B232" s="110" t="s">
        <v>379</v>
      </c>
      <c r="C232" s="88">
        <f>SUM(C118:Y118)</f>
        <v>0</v>
      </c>
      <c r="D232" s="88">
        <f t="shared" si="537"/>
        <v>0</v>
      </c>
      <c r="E232" s="88">
        <f>SUM(C158:Y158)</f>
        <v>0</v>
      </c>
      <c r="F232" s="88" t="str">
        <f>IF(E232&lt;&gt;0,D232&amp;" / "&amp;E232,"")</f>
        <v/>
      </c>
      <c r="G232" s="109" t="str">
        <f>IF(E232&lt;&gt;0,D232/E232,"")</f>
        <v/>
      </c>
      <c r="H232" s="114" t="s">
        <v>259</v>
      </c>
      <c r="AA232" s="111" t="s">
        <v>28</v>
      </c>
      <c r="AB232" s="25">
        <f t="shared" si="551"/>
        <v>0</v>
      </c>
      <c r="AC232" s="25">
        <f t="shared" si="556"/>
        <v>0</v>
      </c>
      <c r="AD232" s="25">
        <f t="shared" si="552"/>
        <v>0</v>
      </c>
      <c r="AE232" s="25" t="str">
        <f t="shared" si="557"/>
        <v/>
      </c>
      <c r="AF232" s="107" t="str">
        <f t="shared" si="558"/>
        <v/>
      </c>
      <c r="AG232" s="115" t="str">
        <f t="shared" si="559"/>
        <v/>
      </c>
      <c r="AZ232" t="str">
        <f t="shared" si="596"/>
        <v>PSAT Hard</v>
      </c>
      <c r="BA232" s="43">
        <f t="shared" ref="BA232:BW232" si="608">BA80*BA$2</f>
        <v>0</v>
      </c>
      <c r="BB232" s="43">
        <f t="shared" si="608"/>
        <v>0</v>
      </c>
      <c r="BC232" s="43">
        <f t="shared" si="608"/>
        <v>0</v>
      </c>
      <c r="BD232" s="43">
        <f t="shared" si="608"/>
        <v>0</v>
      </c>
      <c r="BE232" s="43">
        <f t="shared" si="608"/>
        <v>0</v>
      </c>
      <c r="BF232" s="43">
        <f t="shared" si="608"/>
        <v>0</v>
      </c>
      <c r="BG232" s="43">
        <f t="shared" si="608"/>
        <v>0</v>
      </c>
      <c r="BH232" s="43">
        <f t="shared" si="608"/>
        <v>0</v>
      </c>
      <c r="BI232" s="43">
        <f t="shared" si="608"/>
        <v>0</v>
      </c>
      <c r="BJ232" s="43">
        <f t="shared" si="608"/>
        <v>0</v>
      </c>
      <c r="BK232" s="43">
        <f t="shared" si="608"/>
        <v>0</v>
      </c>
      <c r="BL232" s="43">
        <f t="shared" si="608"/>
        <v>0</v>
      </c>
      <c r="BM232" s="43">
        <f t="shared" si="608"/>
        <v>0</v>
      </c>
      <c r="BN232" s="43">
        <f t="shared" si="608"/>
        <v>0</v>
      </c>
      <c r="BO232" s="43">
        <f t="shared" si="608"/>
        <v>0</v>
      </c>
      <c r="BP232" s="43">
        <f t="shared" si="608"/>
        <v>0</v>
      </c>
      <c r="BQ232" s="43">
        <f t="shared" si="608"/>
        <v>0</v>
      </c>
      <c r="BR232" s="43">
        <f t="shared" si="608"/>
        <v>0</v>
      </c>
      <c r="BS232" s="43">
        <f t="shared" si="608"/>
        <v>0</v>
      </c>
      <c r="BT232" s="43">
        <f t="shared" si="608"/>
        <v>0</v>
      </c>
      <c r="BU232" s="43">
        <f t="shared" si="608"/>
        <v>0</v>
      </c>
      <c r="BV232" s="43">
        <f t="shared" si="608"/>
        <v>0</v>
      </c>
      <c r="BW232" s="43">
        <f t="shared" si="608"/>
        <v>0</v>
      </c>
      <c r="BX232" s="476"/>
      <c r="BY232" t="str">
        <f t="shared" si="598"/>
        <v>PSAT Hard</v>
      </c>
      <c r="BZ232" s="43">
        <f t="shared" ref="BZ232:CV232" si="609">BZ80*BZ$2</f>
        <v>0</v>
      </c>
      <c r="CA232" s="43">
        <f t="shared" si="609"/>
        <v>0</v>
      </c>
      <c r="CB232" s="43">
        <f t="shared" si="609"/>
        <v>0</v>
      </c>
      <c r="CC232" s="43">
        <f t="shared" si="609"/>
        <v>0</v>
      </c>
      <c r="CD232" s="43">
        <f t="shared" si="609"/>
        <v>0</v>
      </c>
      <c r="CE232" s="43">
        <f t="shared" si="609"/>
        <v>0</v>
      </c>
      <c r="CF232" s="43">
        <f t="shared" si="609"/>
        <v>0</v>
      </c>
      <c r="CG232" s="43">
        <f t="shared" si="609"/>
        <v>0</v>
      </c>
      <c r="CH232" s="43">
        <f t="shared" si="609"/>
        <v>0</v>
      </c>
      <c r="CI232" s="43">
        <f t="shared" si="609"/>
        <v>0</v>
      </c>
      <c r="CJ232" s="43">
        <f t="shared" si="609"/>
        <v>0</v>
      </c>
      <c r="CK232" s="43">
        <f t="shared" si="609"/>
        <v>0</v>
      </c>
      <c r="CL232" s="43">
        <f t="shared" si="609"/>
        <v>0</v>
      </c>
      <c r="CM232" s="43">
        <f t="shared" si="609"/>
        <v>0</v>
      </c>
      <c r="CN232" s="43">
        <f t="shared" si="609"/>
        <v>0</v>
      </c>
      <c r="CO232" s="43">
        <f t="shared" si="609"/>
        <v>0</v>
      </c>
      <c r="CP232" s="43">
        <f t="shared" si="609"/>
        <v>0</v>
      </c>
      <c r="CQ232" s="43">
        <f t="shared" si="609"/>
        <v>0</v>
      </c>
      <c r="CR232" s="43">
        <f t="shared" si="609"/>
        <v>0</v>
      </c>
      <c r="CS232" s="43">
        <f t="shared" si="609"/>
        <v>0</v>
      </c>
      <c r="CT232" s="43">
        <f t="shared" si="609"/>
        <v>0</v>
      </c>
      <c r="CU232" s="43">
        <f t="shared" si="609"/>
        <v>0</v>
      </c>
      <c r="CV232" s="43">
        <f t="shared" si="609"/>
        <v>0</v>
      </c>
      <c r="CW232" s="476"/>
      <c r="CX232" t="str">
        <f t="shared" si="600"/>
        <v>PSAT Hard</v>
      </c>
      <c r="CY232" s="43">
        <f t="shared" ref="CY232:DU232" si="610">CY80*CY$2</f>
        <v>0</v>
      </c>
      <c r="CZ232" s="43">
        <f t="shared" si="610"/>
        <v>0</v>
      </c>
      <c r="DA232" s="43">
        <f t="shared" si="610"/>
        <v>0</v>
      </c>
      <c r="DB232" s="43">
        <f t="shared" si="610"/>
        <v>0</v>
      </c>
      <c r="DC232" s="43">
        <f t="shared" si="610"/>
        <v>0</v>
      </c>
      <c r="DD232" s="43">
        <f t="shared" si="610"/>
        <v>0</v>
      </c>
      <c r="DE232" s="43">
        <f t="shared" si="610"/>
        <v>0</v>
      </c>
      <c r="DF232" s="43">
        <f t="shared" si="610"/>
        <v>0</v>
      </c>
      <c r="DG232" s="43">
        <f t="shared" si="610"/>
        <v>0</v>
      </c>
      <c r="DH232" s="43">
        <f t="shared" si="610"/>
        <v>0</v>
      </c>
      <c r="DI232" s="43">
        <f t="shared" si="610"/>
        <v>0</v>
      </c>
      <c r="DJ232" s="43">
        <f t="shared" si="610"/>
        <v>0</v>
      </c>
      <c r="DK232" s="43">
        <f t="shared" si="610"/>
        <v>0</v>
      </c>
      <c r="DL232" s="43">
        <f t="shared" si="610"/>
        <v>0</v>
      </c>
      <c r="DM232" s="43">
        <f t="shared" si="610"/>
        <v>0</v>
      </c>
      <c r="DN232" s="43">
        <f t="shared" si="610"/>
        <v>0</v>
      </c>
      <c r="DO232" s="43">
        <f t="shared" si="610"/>
        <v>0</v>
      </c>
      <c r="DP232" s="43">
        <f t="shared" si="610"/>
        <v>0</v>
      </c>
      <c r="DQ232" s="43">
        <f t="shared" si="610"/>
        <v>0</v>
      </c>
      <c r="DR232" s="43">
        <f t="shared" si="610"/>
        <v>0</v>
      </c>
      <c r="DS232" s="43">
        <f t="shared" si="610"/>
        <v>0</v>
      </c>
      <c r="DT232" s="43">
        <f t="shared" si="610"/>
        <v>0</v>
      </c>
      <c r="DU232" s="43">
        <f t="shared" si="610"/>
        <v>0</v>
      </c>
      <c r="DV232" s="476"/>
    </row>
    <row r="233" spans="2:126" x14ac:dyDescent="0.45">
      <c r="B233" s="111" t="s">
        <v>380</v>
      </c>
      <c r="C233" s="25">
        <f>SUM(C119:Y119)</f>
        <v>0</v>
      </c>
      <c r="D233" s="25">
        <f t="shared" si="537"/>
        <v>0</v>
      </c>
      <c r="E233" s="25">
        <f>SUM(C159:Y159)</f>
        <v>0</v>
      </c>
      <c r="F233" s="25" t="str">
        <f>IF(E233&lt;&gt;0,D233&amp;" / "&amp;E233,"")</f>
        <v/>
      </c>
      <c r="G233" s="108" t="str">
        <f>IF(E233&lt;&gt;0,D233/E233,"")</f>
        <v/>
      </c>
      <c r="H233" s="115" t="str">
        <f>IF(IF(SUM(C$2:Y$2)=1,INDEX(C199:Y199,MATCH(1,C$2:Y$2,0)),"-")&lt;&gt;0,IF(SUM(C$2:Y$2)=1,INDEX(C199:Y199,MATCH(1,C$2:Y$2,0)),"-"),"")</f>
        <v/>
      </c>
      <c r="AA233" s="111" t="s">
        <v>42</v>
      </c>
      <c r="AB233" s="25">
        <f t="shared" si="551"/>
        <v>0</v>
      </c>
      <c r="AC233" s="25">
        <f t="shared" si="556"/>
        <v>0</v>
      </c>
      <c r="AD233" s="25">
        <f t="shared" si="552"/>
        <v>0</v>
      </c>
      <c r="AE233" s="25" t="str">
        <f t="shared" si="557"/>
        <v/>
      </c>
      <c r="AF233" s="107" t="str">
        <f t="shared" si="558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3">
        <f t="shared" ref="BA233:BW233" si="611">BA81*BA$2</f>
        <v>0</v>
      </c>
      <c r="BB233" s="43">
        <f t="shared" si="611"/>
        <v>0</v>
      </c>
      <c r="BC233" s="43">
        <f t="shared" si="611"/>
        <v>0</v>
      </c>
      <c r="BD233" s="43">
        <f t="shared" si="611"/>
        <v>0</v>
      </c>
      <c r="BE233" s="43">
        <f t="shared" si="611"/>
        <v>0</v>
      </c>
      <c r="BF233" s="43">
        <f t="shared" si="611"/>
        <v>0</v>
      </c>
      <c r="BG233" s="43">
        <f t="shared" si="611"/>
        <v>0</v>
      </c>
      <c r="BH233" s="43">
        <f t="shared" si="611"/>
        <v>0</v>
      </c>
      <c r="BI233" s="43">
        <f t="shared" si="611"/>
        <v>0</v>
      </c>
      <c r="BJ233" s="43">
        <f t="shared" si="611"/>
        <v>0</v>
      </c>
      <c r="BK233" s="43">
        <f t="shared" si="611"/>
        <v>0</v>
      </c>
      <c r="BL233" s="43">
        <f t="shared" si="611"/>
        <v>0</v>
      </c>
      <c r="BM233" s="43">
        <f t="shared" si="611"/>
        <v>0</v>
      </c>
      <c r="BN233" s="43">
        <f t="shared" si="611"/>
        <v>0</v>
      </c>
      <c r="BO233" s="43">
        <f t="shared" si="611"/>
        <v>0</v>
      </c>
      <c r="BP233" s="43">
        <f t="shared" si="611"/>
        <v>0</v>
      </c>
      <c r="BQ233" s="43">
        <f t="shared" si="611"/>
        <v>0</v>
      </c>
      <c r="BR233" s="43">
        <f t="shared" si="611"/>
        <v>0</v>
      </c>
      <c r="BS233" s="43">
        <f t="shared" si="611"/>
        <v>0</v>
      </c>
      <c r="BT233" s="43">
        <f t="shared" si="611"/>
        <v>0</v>
      </c>
      <c r="BU233" s="43">
        <f t="shared" si="611"/>
        <v>0</v>
      </c>
      <c r="BV233" s="43">
        <f t="shared" si="611"/>
        <v>0</v>
      </c>
      <c r="BW233" s="43">
        <f t="shared" si="611"/>
        <v>0</v>
      </c>
      <c r="BX233" s="476"/>
      <c r="BY233" t="str">
        <f t="shared" si="598"/>
        <v>ACT First 10</v>
      </c>
      <c r="BZ233" s="43">
        <f t="shared" ref="BZ233:CV233" si="612">BZ81*BZ$2</f>
        <v>0</v>
      </c>
      <c r="CA233" s="43">
        <f t="shared" si="612"/>
        <v>0</v>
      </c>
      <c r="CB233" s="43">
        <f t="shared" si="612"/>
        <v>0</v>
      </c>
      <c r="CC233" s="43">
        <f t="shared" si="612"/>
        <v>0</v>
      </c>
      <c r="CD233" s="43">
        <f t="shared" si="612"/>
        <v>0</v>
      </c>
      <c r="CE233" s="43">
        <f t="shared" si="612"/>
        <v>0</v>
      </c>
      <c r="CF233" s="43">
        <f t="shared" si="612"/>
        <v>0</v>
      </c>
      <c r="CG233" s="43">
        <f t="shared" si="612"/>
        <v>0</v>
      </c>
      <c r="CH233" s="43">
        <f t="shared" si="612"/>
        <v>0</v>
      </c>
      <c r="CI233" s="43">
        <f t="shared" si="612"/>
        <v>0</v>
      </c>
      <c r="CJ233" s="43">
        <f t="shared" si="612"/>
        <v>0</v>
      </c>
      <c r="CK233" s="43">
        <f t="shared" si="612"/>
        <v>0</v>
      </c>
      <c r="CL233" s="43">
        <f t="shared" si="612"/>
        <v>0</v>
      </c>
      <c r="CM233" s="43">
        <f t="shared" si="612"/>
        <v>0</v>
      </c>
      <c r="CN233" s="43">
        <f t="shared" si="612"/>
        <v>0</v>
      </c>
      <c r="CO233" s="43">
        <f t="shared" si="612"/>
        <v>0</v>
      </c>
      <c r="CP233" s="43">
        <f t="shared" si="612"/>
        <v>0</v>
      </c>
      <c r="CQ233" s="43">
        <f t="shared" si="612"/>
        <v>0</v>
      </c>
      <c r="CR233" s="43">
        <f t="shared" si="612"/>
        <v>0</v>
      </c>
      <c r="CS233" s="43">
        <f t="shared" si="612"/>
        <v>0</v>
      </c>
      <c r="CT233" s="43">
        <f t="shared" si="612"/>
        <v>0</v>
      </c>
      <c r="CU233" s="43">
        <f t="shared" si="612"/>
        <v>0</v>
      </c>
      <c r="CV233" s="43">
        <f t="shared" si="612"/>
        <v>0</v>
      </c>
      <c r="CW233" s="476"/>
      <c r="CX233" t="str">
        <f t="shared" si="600"/>
        <v>ACT First 10</v>
      </c>
      <c r="CY233" s="43">
        <f t="shared" ref="CY233:DU233" si="613">CY81*CY$2</f>
        <v>0</v>
      </c>
      <c r="CZ233" s="43">
        <f t="shared" si="613"/>
        <v>0</v>
      </c>
      <c r="DA233" s="43">
        <f t="shared" si="613"/>
        <v>0</v>
      </c>
      <c r="DB233" s="43">
        <f t="shared" si="613"/>
        <v>0</v>
      </c>
      <c r="DC233" s="43">
        <f t="shared" si="613"/>
        <v>0</v>
      </c>
      <c r="DD233" s="43">
        <f t="shared" si="613"/>
        <v>0</v>
      </c>
      <c r="DE233" s="43">
        <f t="shared" si="613"/>
        <v>0</v>
      </c>
      <c r="DF233" s="43">
        <f t="shared" si="613"/>
        <v>0</v>
      </c>
      <c r="DG233" s="43">
        <f t="shared" si="613"/>
        <v>0</v>
      </c>
      <c r="DH233" s="43">
        <f t="shared" si="613"/>
        <v>0</v>
      </c>
      <c r="DI233" s="43">
        <f t="shared" si="613"/>
        <v>0</v>
      </c>
      <c r="DJ233" s="43">
        <f t="shared" si="613"/>
        <v>0</v>
      </c>
      <c r="DK233" s="43">
        <f t="shared" si="613"/>
        <v>0</v>
      </c>
      <c r="DL233" s="43">
        <f t="shared" si="613"/>
        <v>0</v>
      </c>
      <c r="DM233" s="43">
        <f t="shared" si="613"/>
        <v>0</v>
      </c>
      <c r="DN233" s="43">
        <f t="shared" si="613"/>
        <v>0</v>
      </c>
      <c r="DO233" s="43">
        <f t="shared" si="613"/>
        <v>0</v>
      </c>
      <c r="DP233" s="43">
        <f t="shared" si="613"/>
        <v>0</v>
      </c>
      <c r="DQ233" s="43">
        <f t="shared" si="613"/>
        <v>0</v>
      </c>
      <c r="DR233" s="43">
        <f t="shared" si="613"/>
        <v>0</v>
      </c>
      <c r="DS233" s="43">
        <f t="shared" si="613"/>
        <v>0</v>
      </c>
      <c r="DT233" s="43">
        <f t="shared" si="613"/>
        <v>0</v>
      </c>
      <c r="DU233" s="43">
        <f t="shared" si="613"/>
        <v>0</v>
      </c>
      <c r="DV233" s="476"/>
    </row>
    <row r="234" spans="2:126" x14ac:dyDescent="0.45">
      <c r="B234" s="111" t="s">
        <v>381</v>
      </c>
      <c r="C234" s="25">
        <f>SUM(C120:Y120)</f>
        <v>0</v>
      </c>
      <c r="D234" s="25">
        <f t="shared" si="537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IF(IF(SUM(C$2:Y$2)=1,INDEX(C200:Y200,MATCH(1,C$2:Y$2,0)),"-")&lt;&gt;0,IF(SUM(C$2:Y$2)=1,INDEX(C200:Y200,MATCH(1,C$2:Y$2,0)),"-"),"")</f>
        <v/>
      </c>
      <c r="AA234" s="111" t="s">
        <v>46</v>
      </c>
      <c r="AB234" s="25">
        <f t="shared" si="551"/>
        <v>0</v>
      </c>
      <c r="AC234" s="25">
        <f t="shared" si="556"/>
        <v>0</v>
      </c>
      <c r="AD234" s="25">
        <f t="shared" si="552"/>
        <v>0</v>
      </c>
      <c r="AE234" s="25" t="str">
        <f t="shared" si="557"/>
        <v/>
      </c>
      <c r="AF234" s="107" t="str">
        <f t="shared" si="558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3">
        <f t="shared" ref="BA234:BW234" si="614">BA82*BA$2</f>
        <v>0</v>
      </c>
      <c r="BB234" s="43">
        <f t="shared" si="614"/>
        <v>0</v>
      </c>
      <c r="BC234" s="43">
        <f t="shared" si="614"/>
        <v>0</v>
      </c>
      <c r="BD234" s="43">
        <f t="shared" si="614"/>
        <v>0</v>
      </c>
      <c r="BE234" s="43">
        <f t="shared" si="614"/>
        <v>0</v>
      </c>
      <c r="BF234" s="43">
        <f t="shared" si="614"/>
        <v>0</v>
      </c>
      <c r="BG234" s="43">
        <f t="shared" si="614"/>
        <v>0</v>
      </c>
      <c r="BH234" s="43">
        <f t="shared" si="614"/>
        <v>0</v>
      </c>
      <c r="BI234" s="43">
        <f t="shared" si="614"/>
        <v>0</v>
      </c>
      <c r="BJ234" s="43">
        <f t="shared" si="614"/>
        <v>0</v>
      </c>
      <c r="BK234" s="43">
        <f t="shared" si="614"/>
        <v>0</v>
      </c>
      <c r="BL234" s="43">
        <f t="shared" si="614"/>
        <v>0</v>
      </c>
      <c r="BM234" s="43">
        <f t="shared" si="614"/>
        <v>0</v>
      </c>
      <c r="BN234" s="43">
        <f t="shared" si="614"/>
        <v>0</v>
      </c>
      <c r="BO234" s="43">
        <f t="shared" si="614"/>
        <v>0</v>
      </c>
      <c r="BP234" s="43">
        <f t="shared" si="614"/>
        <v>0</v>
      </c>
      <c r="BQ234" s="43">
        <f t="shared" si="614"/>
        <v>0</v>
      </c>
      <c r="BR234" s="43">
        <f t="shared" si="614"/>
        <v>0</v>
      </c>
      <c r="BS234" s="43">
        <f t="shared" si="614"/>
        <v>0</v>
      </c>
      <c r="BT234" s="43">
        <f t="shared" si="614"/>
        <v>0</v>
      </c>
      <c r="BU234" s="43">
        <f t="shared" si="614"/>
        <v>0</v>
      </c>
      <c r="BV234" s="43">
        <f t="shared" si="614"/>
        <v>0</v>
      </c>
      <c r="BW234" s="43">
        <f t="shared" si="614"/>
        <v>0</v>
      </c>
      <c r="BX234" s="476"/>
      <c r="BY234" t="str">
        <f t="shared" si="598"/>
        <v>ACT Last 10</v>
      </c>
      <c r="BZ234" s="43">
        <f t="shared" ref="BZ234:CV234" si="615">BZ82*BZ$2</f>
        <v>0</v>
      </c>
      <c r="CA234" s="43">
        <f t="shared" si="615"/>
        <v>0</v>
      </c>
      <c r="CB234" s="43">
        <f t="shared" si="615"/>
        <v>0</v>
      </c>
      <c r="CC234" s="43">
        <f t="shared" si="615"/>
        <v>0</v>
      </c>
      <c r="CD234" s="43">
        <f t="shared" si="615"/>
        <v>0</v>
      </c>
      <c r="CE234" s="43">
        <f t="shared" si="615"/>
        <v>0</v>
      </c>
      <c r="CF234" s="43">
        <f t="shared" si="615"/>
        <v>0</v>
      </c>
      <c r="CG234" s="43">
        <f t="shared" si="615"/>
        <v>0</v>
      </c>
      <c r="CH234" s="43">
        <f t="shared" si="615"/>
        <v>0</v>
      </c>
      <c r="CI234" s="43">
        <f t="shared" si="615"/>
        <v>0</v>
      </c>
      <c r="CJ234" s="43">
        <f t="shared" si="615"/>
        <v>0</v>
      </c>
      <c r="CK234" s="43">
        <f t="shared" si="615"/>
        <v>0</v>
      </c>
      <c r="CL234" s="43">
        <f t="shared" si="615"/>
        <v>0</v>
      </c>
      <c r="CM234" s="43">
        <f t="shared" si="615"/>
        <v>0</v>
      </c>
      <c r="CN234" s="43">
        <f t="shared" si="615"/>
        <v>0</v>
      </c>
      <c r="CO234" s="43">
        <f t="shared" si="615"/>
        <v>0</v>
      </c>
      <c r="CP234" s="43">
        <f t="shared" si="615"/>
        <v>0</v>
      </c>
      <c r="CQ234" s="43">
        <f t="shared" si="615"/>
        <v>0</v>
      </c>
      <c r="CR234" s="43">
        <f t="shared" si="615"/>
        <v>0</v>
      </c>
      <c r="CS234" s="43">
        <f t="shared" si="615"/>
        <v>0</v>
      </c>
      <c r="CT234" s="43">
        <f t="shared" si="615"/>
        <v>0</v>
      </c>
      <c r="CU234" s="43">
        <f t="shared" si="615"/>
        <v>0</v>
      </c>
      <c r="CV234" s="43">
        <f t="shared" si="615"/>
        <v>0</v>
      </c>
      <c r="CW234" s="476"/>
      <c r="CX234" t="str">
        <f t="shared" si="600"/>
        <v>ACT Last 10</v>
      </c>
      <c r="CY234" s="43">
        <f t="shared" ref="CY234:DU234" si="616">CY82*CY$2</f>
        <v>0</v>
      </c>
      <c r="CZ234" s="43">
        <f t="shared" si="616"/>
        <v>0</v>
      </c>
      <c r="DA234" s="43">
        <f t="shared" si="616"/>
        <v>0</v>
      </c>
      <c r="DB234" s="43">
        <f t="shared" si="616"/>
        <v>0</v>
      </c>
      <c r="DC234" s="43">
        <f t="shared" si="616"/>
        <v>0</v>
      </c>
      <c r="DD234" s="43">
        <f t="shared" si="616"/>
        <v>0</v>
      </c>
      <c r="DE234" s="43">
        <f t="shared" si="616"/>
        <v>0</v>
      </c>
      <c r="DF234" s="43">
        <f t="shared" si="616"/>
        <v>0</v>
      </c>
      <c r="DG234" s="43">
        <f t="shared" si="616"/>
        <v>0</v>
      </c>
      <c r="DH234" s="43">
        <f t="shared" si="616"/>
        <v>0</v>
      </c>
      <c r="DI234" s="43">
        <f t="shared" si="616"/>
        <v>0</v>
      </c>
      <c r="DJ234" s="43">
        <f t="shared" si="616"/>
        <v>0</v>
      </c>
      <c r="DK234" s="43">
        <f t="shared" si="616"/>
        <v>0</v>
      </c>
      <c r="DL234" s="43">
        <f t="shared" si="616"/>
        <v>0</v>
      </c>
      <c r="DM234" s="43">
        <f t="shared" si="616"/>
        <v>0</v>
      </c>
      <c r="DN234" s="43">
        <f t="shared" si="616"/>
        <v>0</v>
      </c>
      <c r="DO234" s="43">
        <f t="shared" si="616"/>
        <v>0</v>
      </c>
      <c r="DP234" s="43">
        <f t="shared" si="616"/>
        <v>0</v>
      </c>
      <c r="DQ234" s="43">
        <f t="shared" si="616"/>
        <v>0</v>
      </c>
      <c r="DR234" s="43">
        <f t="shared" si="616"/>
        <v>0</v>
      </c>
      <c r="DS234" s="43">
        <f t="shared" si="616"/>
        <v>0</v>
      </c>
      <c r="DT234" s="43">
        <f t="shared" si="616"/>
        <v>0</v>
      </c>
      <c r="DU234" s="43">
        <f t="shared" si="616"/>
        <v>0</v>
      </c>
      <c r="DV234" s="476"/>
    </row>
    <row r="235" spans="2:126" x14ac:dyDescent="0.45">
      <c r="B235" s="111" t="s">
        <v>382</v>
      </c>
      <c r="C235" s="25">
        <f>SUM(C121:Y121)</f>
        <v>0</v>
      </c>
      <c r="D235" s="25">
        <f t="shared" si="537"/>
        <v>0</v>
      </c>
      <c r="E235" s="25">
        <f>SUM(C161:Y161)</f>
        <v>0</v>
      </c>
      <c r="F235" s="25" t="str">
        <f>IF(E235&lt;&gt;0,D235&amp;" / "&amp;E235,"")</f>
        <v/>
      </c>
      <c r="G235" s="108" t="str">
        <f>IF(E235&lt;&gt;0,D235/E235,"")</f>
        <v/>
      </c>
      <c r="H235" s="115" t="str">
        <f>IF(IF(SUM(C$2:Y$2)=1,INDEX(C201:Y201,MATCH(1,C$2:Y$2,0)),"-")&lt;&gt;0,IF(SUM(C$2:Y$2)=1,INDEX(C201:Y201,MATCH(1,C$2:Y$2,0)),"-"),"")</f>
        <v/>
      </c>
      <c r="AA235" s="111"/>
      <c r="AB235" s="25"/>
      <c r="AC235" s="25"/>
      <c r="AD235" s="25"/>
      <c r="AE235" s="25"/>
      <c r="AF235" s="107"/>
      <c r="AG235" s="115"/>
      <c r="AZ235" t="str">
        <f t="shared" si="596"/>
        <v>ACT Rest</v>
      </c>
      <c r="BA235" s="43">
        <f t="shared" ref="BA235:BW235" si="617">BA83*BA$2</f>
        <v>0</v>
      </c>
      <c r="BB235" s="43">
        <f t="shared" si="617"/>
        <v>0</v>
      </c>
      <c r="BC235" s="43">
        <f t="shared" si="617"/>
        <v>0</v>
      </c>
      <c r="BD235" s="43">
        <f t="shared" si="617"/>
        <v>0</v>
      </c>
      <c r="BE235" s="43">
        <f t="shared" si="617"/>
        <v>0</v>
      </c>
      <c r="BF235" s="43">
        <f t="shared" si="617"/>
        <v>0</v>
      </c>
      <c r="BG235" s="43">
        <f t="shared" si="617"/>
        <v>0</v>
      </c>
      <c r="BH235" s="43">
        <f t="shared" si="617"/>
        <v>0</v>
      </c>
      <c r="BI235" s="43">
        <f t="shared" si="617"/>
        <v>0</v>
      </c>
      <c r="BJ235" s="43">
        <f t="shared" si="617"/>
        <v>0</v>
      </c>
      <c r="BK235" s="43">
        <f t="shared" si="617"/>
        <v>0</v>
      </c>
      <c r="BL235" s="43">
        <f t="shared" si="617"/>
        <v>0</v>
      </c>
      <c r="BM235" s="43">
        <f t="shared" si="617"/>
        <v>0</v>
      </c>
      <c r="BN235" s="43">
        <f t="shared" si="617"/>
        <v>0</v>
      </c>
      <c r="BO235" s="43">
        <f t="shared" si="617"/>
        <v>0</v>
      </c>
      <c r="BP235" s="43">
        <f t="shared" si="617"/>
        <v>0</v>
      </c>
      <c r="BQ235" s="43">
        <f t="shared" si="617"/>
        <v>0</v>
      </c>
      <c r="BR235" s="43">
        <f t="shared" si="617"/>
        <v>0</v>
      </c>
      <c r="BS235" s="43">
        <f t="shared" si="617"/>
        <v>0</v>
      </c>
      <c r="BT235" s="43">
        <f t="shared" si="617"/>
        <v>0</v>
      </c>
      <c r="BU235" s="43">
        <f t="shared" si="617"/>
        <v>0</v>
      </c>
      <c r="BV235" s="43">
        <f t="shared" si="617"/>
        <v>0</v>
      </c>
      <c r="BW235" s="43">
        <f t="shared" si="617"/>
        <v>0</v>
      </c>
      <c r="BX235" s="476"/>
      <c r="BY235" t="str">
        <f t="shared" si="598"/>
        <v>ACT Rest</v>
      </c>
      <c r="BZ235" s="43">
        <f t="shared" ref="BZ235:CV235" si="618">BZ83*BZ$2</f>
        <v>0</v>
      </c>
      <c r="CA235" s="43">
        <f t="shared" si="618"/>
        <v>0</v>
      </c>
      <c r="CB235" s="43">
        <f t="shared" si="618"/>
        <v>0</v>
      </c>
      <c r="CC235" s="43">
        <f t="shared" si="618"/>
        <v>0</v>
      </c>
      <c r="CD235" s="43">
        <f t="shared" si="618"/>
        <v>0</v>
      </c>
      <c r="CE235" s="43">
        <f t="shared" si="618"/>
        <v>0</v>
      </c>
      <c r="CF235" s="43">
        <f t="shared" si="618"/>
        <v>0</v>
      </c>
      <c r="CG235" s="43">
        <f t="shared" si="618"/>
        <v>0</v>
      </c>
      <c r="CH235" s="43">
        <f t="shared" si="618"/>
        <v>0</v>
      </c>
      <c r="CI235" s="43">
        <f t="shared" si="618"/>
        <v>0</v>
      </c>
      <c r="CJ235" s="43">
        <f t="shared" si="618"/>
        <v>0</v>
      </c>
      <c r="CK235" s="43">
        <f t="shared" si="618"/>
        <v>0</v>
      </c>
      <c r="CL235" s="43">
        <f t="shared" si="618"/>
        <v>0</v>
      </c>
      <c r="CM235" s="43">
        <f t="shared" si="618"/>
        <v>0</v>
      </c>
      <c r="CN235" s="43">
        <f t="shared" si="618"/>
        <v>0</v>
      </c>
      <c r="CO235" s="43">
        <f t="shared" si="618"/>
        <v>0</v>
      </c>
      <c r="CP235" s="43">
        <f t="shared" si="618"/>
        <v>0</v>
      </c>
      <c r="CQ235" s="43">
        <f t="shared" si="618"/>
        <v>0</v>
      </c>
      <c r="CR235" s="43">
        <f t="shared" si="618"/>
        <v>0</v>
      </c>
      <c r="CS235" s="43">
        <f t="shared" si="618"/>
        <v>0</v>
      </c>
      <c r="CT235" s="43">
        <f t="shared" si="618"/>
        <v>0</v>
      </c>
      <c r="CU235" s="43">
        <f t="shared" si="618"/>
        <v>0</v>
      </c>
      <c r="CV235" s="43">
        <f t="shared" si="618"/>
        <v>0</v>
      </c>
      <c r="CW235" s="476"/>
      <c r="CX235" t="str">
        <f t="shared" si="600"/>
        <v>ACT Rest</v>
      </c>
      <c r="CY235" s="43">
        <f t="shared" ref="CY235:DU235" si="619">CY83*CY$2</f>
        <v>0</v>
      </c>
      <c r="CZ235" s="43">
        <f t="shared" si="619"/>
        <v>0</v>
      </c>
      <c r="DA235" s="43">
        <f t="shared" si="619"/>
        <v>0</v>
      </c>
      <c r="DB235" s="43">
        <f t="shared" si="619"/>
        <v>0</v>
      </c>
      <c r="DC235" s="43">
        <f t="shared" si="619"/>
        <v>0</v>
      </c>
      <c r="DD235" s="43">
        <f t="shared" si="619"/>
        <v>0</v>
      </c>
      <c r="DE235" s="43">
        <f t="shared" si="619"/>
        <v>0</v>
      </c>
      <c r="DF235" s="43">
        <f t="shared" si="619"/>
        <v>0</v>
      </c>
      <c r="DG235" s="43">
        <f t="shared" si="619"/>
        <v>0</v>
      </c>
      <c r="DH235" s="43">
        <f t="shared" si="619"/>
        <v>0</v>
      </c>
      <c r="DI235" s="43">
        <f t="shared" si="619"/>
        <v>0</v>
      </c>
      <c r="DJ235" s="43">
        <f t="shared" si="619"/>
        <v>0</v>
      </c>
      <c r="DK235" s="43">
        <f t="shared" si="619"/>
        <v>0</v>
      </c>
      <c r="DL235" s="43">
        <f t="shared" si="619"/>
        <v>0</v>
      </c>
      <c r="DM235" s="43">
        <f t="shared" si="619"/>
        <v>0</v>
      </c>
      <c r="DN235" s="43">
        <f t="shared" si="619"/>
        <v>0</v>
      </c>
      <c r="DO235" s="43">
        <f t="shared" si="619"/>
        <v>0</v>
      </c>
      <c r="DP235" s="43">
        <f t="shared" si="619"/>
        <v>0</v>
      </c>
      <c r="DQ235" s="43">
        <f t="shared" si="619"/>
        <v>0</v>
      </c>
      <c r="DR235" s="43">
        <f t="shared" si="619"/>
        <v>0</v>
      </c>
      <c r="DS235" s="43">
        <f t="shared" si="619"/>
        <v>0</v>
      </c>
      <c r="DT235" s="43">
        <f t="shared" si="619"/>
        <v>0</v>
      </c>
      <c r="DU235" s="43">
        <f t="shared" si="619"/>
        <v>0</v>
      </c>
      <c r="DV235" s="476"/>
    </row>
    <row r="236" spans="2:126" x14ac:dyDescent="0.45">
      <c r="B236" s="111"/>
      <c r="C236" s="25"/>
      <c r="D236" s="25"/>
      <c r="E236" s="25"/>
      <c r="F236" s="25"/>
      <c r="G236" s="108"/>
      <c r="H236" s="115"/>
      <c r="AA236" s="110" t="s">
        <v>252</v>
      </c>
      <c r="AB236" s="88">
        <f t="shared" ref="AB236:AB247" si="620">SUM(AB113:AX113)</f>
        <v>0</v>
      </c>
      <c r="AC236" s="88">
        <f t="shared" si="556"/>
        <v>0</v>
      </c>
      <c r="AD236" s="88">
        <f t="shared" ref="AD236:AD247" si="62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596"/>
        <v>ACT Easy</v>
      </c>
      <c r="BA236" s="43">
        <f t="shared" ref="BA236:BW236" si="622">BA84*BA$2</f>
        <v>0</v>
      </c>
      <c r="BB236" s="43">
        <f t="shared" si="622"/>
        <v>0</v>
      </c>
      <c r="BC236" s="43">
        <f t="shared" si="622"/>
        <v>0</v>
      </c>
      <c r="BD236" s="43">
        <f t="shared" si="622"/>
        <v>0</v>
      </c>
      <c r="BE236" s="43">
        <f t="shared" si="622"/>
        <v>0</v>
      </c>
      <c r="BF236" s="43">
        <f t="shared" si="622"/>
        <v>0</v>
      </c>
      <c r="BG236" s="43">
        <f t="shared" si="622"/>
        <v>0</v>
      </c>
      <c r="BH236" s="43">
        <f t="shared" si="622"/>
        <v>0</v>
      </c>
      <c r="BI236" s="43">
        <f t="shared" si="622"/>
        <v>0</v>
      </c>
      <c r="BJ236" s="43">
        <f t="shared" si="622"/>
        <v>0</v>
      </c>
      <c r="BK236" s="43">
        <f t="shared" si="622"/>
        <v>0</v>
      </c>
      <c r="BL236" s="43">
        <f t="shared" si="622"/>
        <v>0</v>
      </c>
      <c r="BM236" s="43">
        <f t="shared" si="622"/>
        <v>0</v>
      </c>
      <c r="BN236" s="43">
        <f t="shared" si="622"/>
        <v>0</v>
      </c>
      <c r="BO236" s="43">
        <f t="shared" si="622"/>
        <v>0</v>
      </c>
      <c r="BP236" s="43">
        <f t="shared" si="622"/>
        <v>0</v>
      </c>
      <c r="BQ236" s="43">
        <f t="shared" si="622"/>
        <v>0</v>
      </c>
      <c r="BR236" s="43">
        <f t="shared" si="622"/>
        <v>0</v>
      </c>
      <c r="BS236" s="43">
        <f t="shared" si="622"/>
        <v>0</v>
      </c>
      <c r="BT236" s="43">
        <f t="shared" si="622"/>
        <v>0</v>
      </c>
      <c r="BU236" s="43">
        <f t="shared" si="622"/>
        <v>0</v>
      </c>
      <c r="BV236" s="43">
        <f t="shared" si="622"/>
        <v>0</v>
      </c>
      <c r="BW236" s="43">
        <f t="shared" si="622"/>
        <v>0</v>
      </c>
      <c r="BX236" s="476"/>
      <c r="BY236" t="str">
        <f t="shared" si="598"/>
        <v>ACT Easy</v>
      </c>
      <c r="BZ236" s="43">
        <f t="shared" ref="BZ236:CV236" si="623">BZ84*BZ$2</f>
        <v>0</v>
      </c>
      <c r="CA236" s="43">
        <f t="shared" si="623"/>
        <v>0</v>
      </c>
      <c r="CB236" s="43">
        <f t="shared" si="623"/>
        <v>0</v>
      </c>
      <c r="CC236" s="43">
        <f t="shared" si="623"/>
        <v>0</v>
      </c>
      <c r="CD236" s="43">
        <f t="shared" si="623"/>
        <v>0</v>
      </c>
      <c r="CE236" s="43">
        <f t="shared" si="623"/>
        <v>0</v>
      </c>
      <c r="CF236" s="43">
        <f t="shared" si="623"/>
        <v>0</v>
      </c>
      <c r="CG236" s="43">
        <f t="shared" si="623"/>
        <v>0</v>
      </c>
      <c r="CH236" s="43">
        <f t="shared" si="623"/>
        <v>0</v>
      </c>
      <c r="CI236" s="43">
        <f t="shared" si="623"/>
        <v>0</v>
      </c>
      <c r="CJ236" s="43">
        <f t="shared" si="623"/>
        <v>0</v>
      </c>
      <c r="CK236" s="43">
        <f t="shared" si="623"/>
        <v>0</v>
      </c>
      <c r="CL236" s="43">
        <f t="shared" si="623"/>
        <v>0</v>
      </c>
      <c r="CM236" s="43">
        <f t="shared" si="623"/>
        <v>0</v>
      </c>
      <c r="CN236" s="43">
        <f t="shared" si="623"/>
        <v>0</v>
      </c>
      <c r="CO236" s="43">
        <f t="shared" si="623"/>
        <v>0</v>
      </c>
      <c r="CP236" s="43">
        <f t="shared" si="623"/>
        <v>0</v>
      </c>
      <c r="CQ236" s="43">
        <f t="shared" si="623"/>
        <v>0</v>
      </c>
      <c r="CR236" s="43">
        <f t="shared" si="623"/>
        <v>0</v>
      </c>
      <c r="CS236" s="43">
        <f t="shared" si="623"/>
        <v>0</v>
      </c>
      <c r="CT236" s="43">
        <f t="shared" si="623"/>
        <v>0</v>
      </c>
      <c r="CU236" s="43">
        <f t="shared" si="623"/>
        <v>0</v>
      </c>
      <c r="CV236" s="43">
        <f t="shared" si="623"/>
        <v>0</v>
      </c>
      <c r="CW236" s="476"/>
      <c r="CX236" t="str">
        <f t="shared" si="600"/>
        <v>ACT Easy</v>
      </c>
      <c r="CY236" s="43">
        <f t="shared" ref="CY236:DU236" si="624">CY84*CY$2</f>
        <v>0</v>
      </c>
      <c r="CZ236" s="43">
        <f t="shared" si="624"/>
        <v>0</v>
      </c>
      <c r="DA236" s="43">
        <f t="shared" si="624"/>
        <v>0</v>
      </c>
      <c r="DB236" s="43">
        <f t="shared" si="624"/>
        <v>0</v>
      </c>
      <c r="DC236" s="43">
        <f t="shared" si="624"/>
        <v>0</v>
      </c>
      <c r="DD236" s="43">
        <f t="shared" si="624"/>
        <v>0</v>
      </c>
      <c r="DE236" s="43">
        <f t="shared" si="624"/>
        <v>0</v>
      </c>
      <c r="DF236" s="43">
        <f t="shared" si="624"/>
        <v>0</v>
      </c>
      <c r="DG236" s="43">
        <f t="shared" si="624"/>
        <v>0</v>
      </c>
      <c r="DH236" s="43">
        <f t="shared" si="624"/>
        <v>0</v>
      </c>
      <c r="DI236" s="43">
        <f t="shared" si="624"/>
        <v>0</v>
      </c>
      <c r="DJ236" s="43">
        <f t="shared" si="624"/>
        <v>0</v>
      </c>
      <c r="DK236" s="43">
        <f t="shared" si="624"/>
        <v>0</v>
      </c>
      <c r="DL236" s="43">
        <f t="shared" si="624"/>
        <v>0</v>
      </c>
      <c r="DM236" s="43">
        <f t="shared" si="624"/>
        <v>0</v>
      </c>
      <c r="DN236" s="43">
        <f t="shared" si="624"/>
        <v>0</v>
      </c>
      <c r="DO236" s="43">
        <f t="shared" si="624"/>
        <v>0</v>
      </c>
      <c r="DP236" s="43">
        <f t="shared" si="624"/>
        <v>0</v>
      </c>
      <c r="DQ236" s="43">
        <f t="shared" si="624"/>
        <v>0</v>
      </c>
      <c r="DR236" s="43">
        <f t="shared" si="624"/>
        <v>0</v>
      </c>
      <c r="DS236" s="43">
        <f t="shared" si="624"/>
        <v>0</v>
      </c>
      <c r="DT236" s="43">
        <f t="shared" si="624"/>
        <v>0</v>
      </c>
      <c r="DU236" s="43">
        <f t="shared" si="624"/>
        <v>0</v>
      </c>
      <c r="DV236" s="476"/>
    </row>
    <row r="237" spans="2:126" x14ac:dyDescent="0.45">
      <c r="B237" s="454" t="s">
        <v>383</v>
      </c>
      <c r="C237" s="455"/>
      <c r="D237" s="455"/>
      <c r="E237" s="455"/>
      <c r="F237" s="455"/>
      <c r="G237" s="455"/>
      <c r="H237" s="456"/>
      <c r="AA237" s="111" t="s">
        <v>408</v>
      </c>
      <c r="AB237" s="25">
        <f t="shared" si="620"/>
        <v>0</v>
      </c>
      <c r="AC237" s="25">
        <f t="shared" si="556"/>
        <v>0</v>
      </c>
      <c r="AD237" s="25">
        <f t="shared" si="621"/>
        <v>0</v>
      </c>
      <c r="AE237" s="25" t="str">
        <f t="shared" ref="AE237:AE247" si="625">IF(AD237&lt;&gt;0,AC237&amp;" / "&amp;AD237,"")</f>
        <v/>
      </c>
      <c r="AF237" s="107" t="str">
        <f t="shared" ref="AF237:AF247" si="626">IF(AD237&lt;&gt;0,AC237/AD237,"")</f>
        <v/>
      </c>
      <c r="AG237" s="115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3">
        <f t="shared" ref="BA237:BW237" si="628">BA85*BA$2</f>
        <v>0</v>
      </c>
      <c r="BB237" s="43">
        <f t="shared" si="628"/>
        <v>0</v>
      </c>
      <c r="BC237" s="43">
        <f t="shared" si="628"/>
        <v>0</v>
      </c>
      <c r="BD237" s="43">
        <f t="shared" si="628"/>
        <v>0</v>
      </c>
      <c r="BE237" s="43">
        <f t="shared" si="628"/>
        <v>0</v>
      </c>
      <c r="BF237" s="43">
        <f t="shared" si="628"/>
        <v>0</v>
      </c>
      <c r="BG237" s="43">
        <f t="shared" si="628"/>
        <v>0</v>
      </c>
      <c r="BH237" s="43">
        <f t="shared" si="628"/>
        <v>0</v>
      </c>
      <c r="BI237" s="43">
        <f t="shared" si="628"/>
        <v>0</v>
      </c>
      <c r="BJ237" s="43">
        <f t="shared" si="628"/>
        <v>0</v>
      </c>
      <c r="BK237" s="43">
        <f t="shared" si="628"/>
        <v>0</v>
      </c>
      <c r="BL237" s="43">
        <f t="shared" si="628"/>
        <v>0</v>
      </c>
      <c r="BM237" s="43">
        <f t="shared" si="628"/>
        <v>0</v>
      </c>
      <c r="BN237" s="43">
        <f t="shared" si="628"/>
        <v>0</v>
      </c>
      <c r="BO237" s="43">
        <f t="shared" si="628"/>
        <v>0</v>
      </c>
      <c r="BP237" s="43">
        <f t="shared" si="628"/>
        <v>0</v>
      </c>
      <c r="BQ237" s="43">
        <f t="shared" si="628"/>
        <v>0</v>
      </c>
      <c r="BR237" s="43">
        <f t="shared" si="628"/>
        <v>0</v>
      </c>
      <c r="BS237" s="43">
        <f t="shared" si="628"/>
        <v>0</v>
      </c>
      <c r="BT237" s="43">
        <f t="shared" si="628"/>
        <v>0</v>
      </c>
      <c r="BU237" s="43">
        <f t="shared" si="628"/>
        <v>0</v>
      </c>
      <c r="BV237" s="43">
        <f t="shared" si="628"/>
        <v>0</v>
      </c>
      <c r="BW237" s="43">
        <f t="shared" si="628"/>
        <v>0</v>
      </c>
      <c r="BX237" s="476"/>
      <c r="BY237" t="str">
        <f t="shared" si="598"/>
        <v>ACT Medium</v>
      </c>
      <c r="BZ237" s="43">
        <f t="shared" ref="BZ237:CV237" si="629">BZ85*BZ$2</f>
        <v>0</v>
      </c>
      <c r="CA237" s="43">
        <f t="shared" si="629"/>
        <v>0</v>
      </c>
      <c r="CB237" s="43">
        <f t="shared" si="629"/>
        <v>0</v>
      </c>
      <c r="CC237" s="43">
        <f t="shared" si="629"/>
        <v>0</v>
      </c>
      <c r="CD237" s="43">
        <f t="shared" si="629"/>
        <v>0</v>
      </c>
      <c r="CE237" s="43">
        <f t="shared" si="629"/>
        <v>0</v>
      </c>
      <c r="CF237" s="43">
        <f t="shared" si="629"/>
        <v>0</v>
      </c>
      <c r="CG237" s="43">
        <f t="shared" si="629"/>
        <v>0</v>
      </c>
      <c r="CH237" s="43">
        <f t="shared" si="629"/>
        <v>0</v>
      </c>
      <c r="CI237" s="43">
        <f t="shared" si="629"/>
        <v>0</v>
      </c>
      <c r="CJ237" s="43">
        <f t="shared" si="629"/>
        <v>0</v>
      </c>
      <c r="CK237" s="43">
        <f t="shared" si="629"/>
        <v>0</v>
      </c>
      <c r="CL237" s="43">
        <f t="shared" si="629"/>
        <v>0</v>
      </c>
      <c r="CM237" s="43">
        <f t="shared" si="629"/>
        <v>0</v>
      </c>
      <c r="CN237" s="43">
        <f t="shared" si="629"/>
        <v>0</v>
      </c>
      <c r="CO237" s="43">
        <f t="shared" si="629"/>
        <v>0</v>
      </c>
      <c r="CP237" s="43">
        <f t="shared" si="629"/>
        <v>0</v>
      </c>
      <c r="CQ237" s="43">
        <f t="shared" si="629"/>
        <v>0</v>
      </c>
      <c r="CR237" s="43">
        <f t="shared" si="629"/>
        <v>0</v>
      </c>
      <c r="CS237" s="43">
        <f t="shared" si="629"/>
        <v>0</v>
      </c>
      <c r="CT237" s="43">
        <f t="shared" si="629"/>
        <v>0</v>
      </c>
      <c r="CU237" s="43">
        <f t="shared" si="629"/>
        <v>0</v>
      </c>
      <c r="CV237" s="43">
        <f t="shared" si="629"/>
        <v>0</v>
      </c>
      <c r="CW237" s="476"/>
      <c r="CX237" t="str">
        <f t="shared" si="600"/>
        <v>ACT Medium</v>
      </c>
      <c r="CY237" s="43">
        <f t="shared" ref="CY237:DU237" si="630">CY85*CY$2</f>
        <v>0</v>
      </c>
      <c r="CZ237" s="43">
        <f t="shared" si="630"/>
        <v>0</v>
      </c>
      <c r="DA237" s="43">
        <f t="shared" si="630"/>
        <v>0</v>
      </c>
      <c r="DB237" s="43">
        <f t="shared" si="630"/>
        <v>0</v>
      </c>
      <c r="DC237" s="43">
        <f t="shared" si="630"/>
        <v>0</v>
      </c>
      <c r="DD237" s="43">
        <f t="shared" si="630"/>
        <v>0</v>
      </c>
      <c r="DE237" s="43">
        <f t="shared" si="630"/>
        <v>0</v>
      </c>
      <c r="DF237" s="43">
        <f t="shared" si="630"/>
        <v>0</v>
      </c>
      <c r="DG237" s="43">
        <f t="shared" si="630"/>
        <v>0</v>
      </c>
      <c r="DH237" s="43">
        <f t="shared" si="630"/>
        <v>0</v>
      </c>
      <c r="DI237" s="43">
        <f t="shared" si="630"/>
        <v>0</v>
      </c>
      <c r="DJ237" s="43">
        <f t="shared" si="630"/>
        <v>0</v>
      </c>
      <c r="DK237" s="43">
        <f t="shared" si="630"/>
        <v>0</v>
      </c>
      <c r="DL237" s="43">
        <f t="shared" si="630"/>
        <v>0</v>
      </c>
      <c r="DM237" s="43">
        <f t="shared" si="630"/>
        <v>0</v>
      </c>
      <c r="DN237" s="43">
        <f t="shared" si="630"/>
        <v>0</v>
      </c>
      <c r="DO237" s="43">
        <f t="shared" si="630"/>
        <v>0</v>
      </c>
      <c r="DP237" s="43">
        <f t="shared" si="630"/>
        <v>0</v>
      </c>
      <c r="DQ237" s="43">
        <f t="shared" si="630"/>
        <v>0</v>
      </c>
      <c r="DR237" s="43">
        <f t="shared" si="630"/>
        <v>0</v>
      </c>
      <c r="DS237" s="43">
        <f t="shared" si="630"/>
        <v>0</v>
      </c>
      <c r="DT237" s="43">
        <f t="shared" si="630"/>
        <v>0</v>
      </c>
      <c r="DU237" s="43">
        <f t="shared" si="630"/>
        <v>0</v>
      </c>
      <c r="DV237" s="476"/>
    </row>
    <row r="238" spans="2:126" x14ac:dyDescent="0.45">
      <c r="B238" s="454" t="s">
        <v>353</v>
      </c>
      <c r="C238" s="455"/>
      <c r="D238" s="455"/>
      <c r="E238" s="455"/>
      <c r="F238" s="455"/>
      <c r="G238" s="455"/>
      <c r="H238" s="456"/>
      <c r="AA238" s="111" t="s">
        <v>409</v>
      </c>
      <c r="AB238" s="25">
        <f t="shared" si="620"/>
        <v>0</v>
      </c>
      <c r="AC238" s="25">
        <f t="shared" si="556"/>
        <v>0</v>
      </c>
      <c r="AD238" s="25">
        <f t="shared" si="621"/>
        <v>0</v>
      </c>
      <c r="AE238" s="25" t="str">
        <f t="shared" si="625"/>
        <v/>
      </c>
      <c r="AF238" s="107" t="str">
        <f t="shared" si="626"/>
        <v/>
      </c>
      <c r="AG238" s="115" t="str">
        <f t="shared" si="627"/>
        <v/>
      </c>
      <c r="AZ238" t="str">
        <f t="shared" si="596"/>
        <v>ACT Hard</v>
      </c>
      <c r="BA238" s="43">
        <f t="shared" ref="BA238:BW238" si="631">BA86*BA$2</f>
        <v>0</v>
      </c>
      <c r="BB238" s="43">
        <f t="shared" si="631"/>
        <v>0</v>
      </c>
      <c r="BC238" s="43">
        <f t="shared" si="631"/>
        <v>0</v>
      </c>
      <c r="BD238" s="43">
        <f t="shared" si="631"/>
        <v>0</v>
      </c>
      <c r="BE238" s="43">
        <f t="shared" si="631"/>
        <v>0</v>
      </c>
      <c r="BF238" s="43">
        <f t="shared" si="631"/>
        <v>0</v>
      </c>
      <c r="BG238" s="43">
        <f t="shared" si="631"/>
        <v>0</v>
      </c>
      <c r="BH238" s="43">
        <f t="shared" si="631"/>
        <v>0</v>
      </c>
      <c r="BI238" s="43">
        <f t="shared" si="631"/>
        <v>0</v>
      </c>
      <c r="BJ238" s="43">
        <f t="shared" si="631"/>
        <v>0</v>
      </c>
      <c r="BK238" s="43">
        <f t="shared" si="631"/>
        <v>0</v>
      </c>
      <c r="BL238" s="43">
        <f t="shared" si="631"/>
        <v>0</v>
      </c>
      <c r="BM238" s="43">
        <f t="shared" si="631"/>
        <v>0</v>
      </c>
      <c r="BN238" s="43">
        <f t="shared" si="631"/>
        <v>0</v>
      </c>
      <c r="BO238" s="43">
        <f t="shared" si="631"/>
        <v>0</v>
      </c>
      <c r="BP238" s="43">
        <f t="shared" si="631"/>
        <v>0</v>
      </c>
      <c r="BQ238" s="43">
        <f t="shared" si="631"/>
        <v>0</v>
      </c>
      <c r="BR238" s="43">
        <f t="shared" si="631"/>
        <v>0</v>
      </c>
      <c r="BS238" s="43">
        <f t="shared" si="631"/>
        <v>0</v>
      </c>
      <c r="BT238" s="43">
        <f t="shared" si="631"/>
        <v>0</v>
      </c>
      <c r="BU238" s="43">
        <f t="shared" si="631"/>
        <v>0</v>
      </c>
      <c r="BV238" s="43">
        <f t="shared" si="631"/>
        <v>0</v>
      </c>
      <c r="BW238" s="43">
        <f t="shared" si="631"/>
        <v>0</v>
      </c>
      <c r="BX238" s="476"/>
      <c r="BY238" t="str">
        <f t="shared" si="598"/>
        <v>ACT Hard</v>
      </c>
      <c r="BZ238" s="43">
        <f t="shared" ref="BZ238:CV238" si="632">BZ86*BZ$2</f>
        <v>0</v>
      </c>
      <c r="CA238" s="43">
        <f t="shared" si="632"/>
        <v>0</v>
      </c>
      <c r="CB238" s="43">
        <f t="shared" si="632"/>
        <v>0</v>
      </c>
      <c r="CC238" s="43">
        <f t="shared" si="632"/>
        <v>0</v>
      </c>
      <c r="CD238" s="43">
        <f t="shared" si="632"/>
        <v>0</v>
      </c>
      <c r="CE238" s="43">
        <f t="shared" si="632"/>
        <v>0</v>
      </c>
      <c r="CF238" s="43">
        <f t="shared" si="632"/>
        <v>0</v>
      </c>
      <c r="CG238" s="43">
        <f t="shared" si="632"/>
        <v>0</v>
      </c>
      <c r="CH238" s="43">
        <f t="shared" si="632"/>
        <v>0</v>
      </c>
      <c r="CI238" s="43">
        <f t="shared" si="632"/>
        <v>0</v>
      </c>
      <c r="CJ238" s="43">
        <f t="shared" si="632"/>
        <v>0</v>
      </c>
      <c r="CK238" s="43">
        <f t="shared" si="632"/>
        <v>0</v>
      </c>
      <c r="CL238" s="43">
        <f t="shared" si="632"/>
        <v>0</v>
      </c>
      <c r="CM238" s="43">
        <f t="shared" si="632"/>
        <v>0</v>
      </c>
      <c r="CN238" s="43">
        <f t="shared" si="632"/>
        <v>0</v>
      </c>
      <c r="CO238" s="43">
        <f t="shared" si="632"/>
        <v>0</v>
      </c>
      <c r="CP238" s="43">
        <f t="shared" si="632"/>
        <v>0</v>
      </c>
      <c r="CQ238" s="43">
        <f t="shared" si="632"/>
        <v>0</v>
      </c>
      <c r="CR238" s="43">
        <f t="shared" si="632"/>
        <v>0</v>
      </c>
      <c r="CS238" s="43">
        <f t="shared" si="632"/>
        <v>0</v>
      </c>
      <c r="CT238" s="43">
        <f t="shared" si="632"/>
        <v>0</v>
      </c>
      <c r="CU238" s="43">
        <f t="shared" si="632"/>
        <v>0</v>
      </c>
      <c r="CV238" s="43">
        <f t="shared" si="632"/>
        <v>0</v>
      </c>
      <c r="CW238" s="476"/>
      <c r="CX238" t="str">
        <f t="shared" si="600"/>
        <v>ACT Hard</v>
      </c>
      <c r="CY238" s="43">
        <f t="shared" ref="CY238:DU238" si="633">CY86*CY$2</f>
        <v>0</v>
      </c>
      <c r="CZ238" s="43">
        <f t="shared" si="633"/>
        <v>0</v>
      </c>
      <c r="DA238" s="43">
        <f t="shared" si="633"/>
        <v>0</v>
      </c>
      <c r="DB238" s="43">
        <f t="shared" si="633"/>
        <v>0</v>
      </c>
      <c r="DC238" s="43">
        <f t="shared" si="633"/>
        <v>0</v>
      </c>
      <c r="DD238" s="43">
        <f t="shared" si="633"/>
        <v>0</v>
      </c>
      <c r="DE238" s="43">
        <f t="shared" si="633"/>
        <v>0</v>
      </c>
      <c r="DF238" s="43">
        <f t="shared" si="633"/>
        <v>0</v>
      </c>
      <c r="DG238" s="43">
        <f t="shared" si="633"/>
        <v>0</v>
      </c>
      <c r="DH238" s="43">
        <f t="shared" si="633"/>
        <v>0</v>
      </c>
      <c r="DI238" s="43">
        <f t="shared" si="633"/>
        <v>0</v>
      </c>
      <c r="DJ238" s="43">
        <f t="shared" si="633"/>
        <v>0</v>
      </c>
      <c r="DK238" s="43">
        <f t="shared" si="633"/>
        <v>0</v>
      </c>
      <c r="DL238" s="43">
        <f t="shared" si="633"/>
        <v>0</v>
      </c>
      <c r="DM238" s="43">
        <f t="shared" si="633"/>
        <v>0</v>
      </c>
      <c r="DN238" s="43">
        <f t="shared" si="633"/>
        <v>0</v>
      </c>
      <c r="DO238" s="43">
        <f t="shared" si="633"/>
        <v>0</v>
      </c>
      <c r="DP238" s="43">
        <f t="shared" si="633"/>
        <v>0</v>
      </c>
      <c r="DQ238" s="43">
        <f t="shared" si="633"/>
        <v>0</v>
      </c>
      <c r="DR238" s="43">
        <f t="shared" si="633"/>
        <v>0</v>
      </c>
      <c r="DS238" s="43">
        <f t="shared" si="633"/>
        <v>0</v>
      </c>
      <c r="DT238" s="43">
        <f t="shared" si="633"/>
        <v>0</v>
      </c>
      <c r="DU238" s="43">
        <f t="shared" si="633"/>
        <v>0</v>
      </c>
      <c r="DV238" s="476"/>
    </row>
    <row r="239" spans="2:126" x14ac:dyDescent="0.45">
      <c r="B239" s="111" t="s">
        <v>384</v>
      </c>
      <c r="C239" s="25">
        <f>SUM(C97:Y97)</f>
        <v>0</v>
      </c>
      <c r="D239" s="25">
        <f>E239-C239</f>
        <v>0</v>
      </c>
      <c r="E239" s="25">
        <f>SUM(C137:Y137)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IF(IF(SUM(C$2:Y$2)=1,INDEX(C177:Y177,MATCH(1,C$2:Y$2,0)),"-")&lt;&gt;0,IF(SUM(C$2:Y$2)=1,INDEX(C177:Y177,MATCH(1,C$2:Y$2,0)),"-"),"")</f>
        <v/>
      </c>
      <c r="AA239" s="111" t="s">
        <v>35</v>
      </c>
      <c r="AB239" s="25">
        <f t="shared" si="620"/>
        <v>0</v>
      </c>
      <c r="AC239" s="25">
        <f t="shared" si="556"/>
        <v>0</v>
      </c>
      <c r="AD239" s="25">
        <f t="shared" si="621"/>
        <v>0</v>
      </c>
      <c r="AE239" s="25" t="str">
        <f t="shared" si="625"/>
        <v/>
      </c>
      <c r="AF239" s="107" t="str">
        <f t="shared" si="626"/>
        <v/>
      </c>
      <c r="AG239" s="115" t="str">
        <f t="shared" si="62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76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76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76"/>
    </row>
    <row r="240" spans="2:126" x14ac:dyDescent="0.45">
      <c r="B240" s="111" t="s">
        <v>385</v>
      </c>
      <c r="C240" s="25">
        <f>SUM(C98:Y98)</f>
        <v>0</v>
      </c>
      <c r="D240" s="25">
        <f>E240-C240</f>
        <v>0</v>
      </c>
      <c r="E240" s="25">
        <f>SUM(C138:Y138)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IF(IF(SUM(C$2:Y$2)=1,INDEX(C178:Y178,MATCH(1,C$2:Y$2,0)),"-")&lt;&gt;0,IF(SUM(C$2:Y$2)=1,INDEX(C178:Y178,MATCH(1,C$2:Y$2,0)),"-"),"")</f>
        <v/>
      </c>
      <c r="AA240" s="111" t="s">
        <v>411</v>
      </c>
      <c r="AB240" s="25">
        <f t="shared" si="620"/>
        <v>0</v>
      </c>
      <c r="AC240" s="25">
        <f t="shared" si="556"/>
        <v>0</v>
      </c>
      <c r="AD240" s="25">
        <f t="shared" si="621"/>
        <v>0</v>
      </c>
      <c r="AE240" s="25" t="str">
        <f t="shared" si="625"/>
        <v/>
      </c>
      <c r="AF240" s="107" t="str">
        <f t="shared" si="626"/>
        <v/>
      </c>
      <c r="AG240" s="115" t="str">
        <f t="shared" si="627"/>
        <v/>
      </c>
      <c r="AZ240" t="str">
        <f>AZ12</f>
        <v>Grid-In</v>
      </c>
      <c r="BA240" s="43">
        <f t="shared" ref="BA240:BW240" si="634">BA88*BA$2</f>
        <v>0</v>
      </c>
      <c r="BB240" s="43">
        <f t="shared" si="634"/>
        <v>0</v>
      </c>
      <c r="BC240" s="43">
        <f t="shared" si="634"/>
        <v>0</v>
      </c>
      <c r="BD240" s="43">
        <f t="shared" si="634"/>
        <v>0</v>
      </c>
      <c r="BE240" s="43">
        <f t="shared" si="634"/>
        <v>0</v>
      </c>
      <c r="BF240" s="43">
        <f t="shared" si="634"/>
        <v>0</v>
      </c>
      <c r="BG240" s="43">
        <f t="shared" si="634"/>
        <v>0</v>
      </c>
      <c r="BH240" s="43">
        <f t="shared" si="634"/>
        <v>0</v>
      </c>
      <c r="BI240" s="43">
        <f t="shared" si="634"/>
        <v>0</v>
      </c>
      <c r="BJ240" s="43">
        <f t="shared" si="634"/>
        <v>0</v>
      </c>
      <c r="BK240" s="43">
        <f t="shared" si="634"/>
        <v>0</v>
      </c>
      <c r="BL240" s="43">
        <f t="shared" si="634"/>
        <v>0</v>
      </c>
      <c r="BM240" s="43">
        <f t="shared" si="634"/>
        <v>0</v>
      </c>
      <c r="BN240" s="43">
        <f t="shared" si="634"/>
        <v>0</v>
      </c>
      <c r="BO240" s="43">
        <f t="shared" si="634"/>
        <v>0</v>
      </c>
      <c r="BP240" s="43">
        <f t="shared" si="634"/>
        <v>0</v>
      </c>
      <c r="BQ240" s="43">
        <f t="shared" si="634"/>
        <v>0</v>
      </c>
      <c r="BR240" s="43">
        <f t="shared" si="634"/>
        <v>0</v>
      </c>
      <c r="BS240" s="43">
        <f t="shared" si="634"/>
        <v>0</v>
      </c>
      <c r="BT240" s="43">
        <f t="shared" si="634"/>
        <v>0</v>
      </c>
      <c r="BU240" s="43">
        <f t="shared" si="634"/>
        <v>0</v>
      </c>
      <c r="BV240" s="43">
        <f t="shared" si="634"/>
        <v>0</v>
      </c>
      <c r="BW240" s="43">
        <f t="shared" si="634"/>
        <v>0</v>
      </c>
      <c r="BX240" s="476"/>
      <c r="BY240" t="str">
        <f>BY12</f>
        <v>Grid-In</v>
      </c>
      <c r="BZ240" s="43">
        <f t="shared" ref="BZ240:CV240" si="635">BZ88*BZ$2</f>
        <v>0</v>
      </c>
      <c r="CA240" s="43">
        <f t="shared" si="635"/>
        <v>0</v>
      </c>
      <c r="CB240" s="43">
        <f t="shared" si="635"/>
        <v>0</v>
      </c>
      <c r="CC240" s="43">
        <f t="shared" si="635"/>
        <v>0</v>
      </c>
      <c r="CD240" s="43">
        <f t="shared" si="635"/>
        <v>0</v>
      </c>
      <c r="CE240" s="43">
        <f t="shared" si="635"/>
        <v>0</v>
      </c>
      <c r="CF240" s="43">
        <f t="shared" si="635"/>
        <v>0</v>
      </c>
      <c r="CG240" s="43">
        <f t="shared" si="635"/>
        <v>0</v>
      </c>
      <c r="CH240" s="43">
        <f t="shared" si="635"/>
        <v>0</v>
      </c>
      <c r="CI240" s="43">
        <f t="shared" si="635"/>
        <v>0</v>
      </c>
      <c r="CJ240" s="43">
        <f t="shared" si="635"/>
        <v>0</v>
      </c>
      <c r="CK240" s="43">
        <f t="shared" si="635"/>
        <v>0</v>
      </c>
      <c r="CL240" s="43">
        <f t="shared" si="635"/>
        <v>0</v>
      </c>
      <c r="CM240" s="43">
        <f t="shared" si="635"/>
        <v>0</v>
      </c>
      <c r="CN240" s="43">
        <f t="shared" si="635"/>
        <v>0</v>
      </c>
      <c r="CO240" s="43">
        <f t="shared" si="635"/>
        <v>0</v>
      </c>
      <c r="CP240" s="43">
        <f t="shared" si="635"/>
        <v>0</v>
      </c>
      <c r="CQ240" s="43">
        <f t="shared" si="635"/>
        <v>0</v>
      </c>
      <c r="CR240" s="43">
        <f t="shared" si="635"/>
        <v>0</v>
      </c>
      <c r="CS240" s="43">
        <f t="shared" si="635"/>
        <v>0</v>
      </c>
      <c r="CT240" s="43">
        <f t="shared" si="635"/>
        <v>0</v>
      </c>
      <c r="CU240" s="43">
        <f t="shared" si="635"/>
        <v>0</v>
      </c>
      <c r="CV240" s="43">
        <f t="shared" si="635"/>
        <v>0</v>
      </c>
      <c r="CW240" s="476"/>
      <c r="CX240" t="str">
        <f>CX12</f>
        <v>Grid-In</v>
      </c>
      <c r="CY240" s="43">
        <f t="shared" ref="CY240:DU240" si="636">CY88*CY$2</f>
        <v>0</v>
      </c>
      <c r="CZ240" s="43">
        <f t="shared" si="636"/>
        <v>0</v>
      </c>
      <c r="DA240" s="43">
        <f t="shared" si="636"/>
        <v>0</v>
      </c>
      <c r="DB240" s="43">
        <f t="shared" si="636"/>
        <v>0</v>
      </c>
      <c r="DC240" s="43">
        <f t="shared" si="636"/>
        <v>0</v>
      </c>
      <c r="DD240" s="43">
        <f t="shared" si="636"/>
        <v>0</v>
      </c>
      <c r="DE240" s="43">
        <f t="shared" si="636"/>
        <v>0</v>
      </c>
      <c r="DF240" s="43">
        <f t="shared" si="636"/>
        <v>0</v>
      </c>
      <c r="DG240" s="43">
        <f t="shared" si="636"/>
        <v>0</v>
      </c>
      <c r="DH240" s="43">
        <f t="shared" si="636"/>
        <v>0</v>
      </c>
      <c r="DI240" s="43">
        <f t="shared" si="636"/>
        <v>0</v>
      </c>
      <c r="DJ240" s="43">
        <f t="shared" si="636"/>
        <v>0</v>
      </c>
      <c r="DK240" s="43">
        <f t="shared" si="636"/>
        <v>0</v>
      </c>
      <c r="DL240" s="43">
        <f t="shared" si="636"/>
        <v>0</v>
      </c>
      <c r="DM240" s="43">
        <f t="shared" si="636"/>
        <v>0</v>
      </c>
      <c r="DN240" s="43">
        <f t="shared" si="636"/>
        <v>0</v>
      </c>
      <c r="DO240" s="43">
        <f t="shared" si="636"/>
        <v>0</v>
      </c>
      <c r="DP240" s="43">
        <f t="shared" si="636"/>
        <v>0</v>
      </c>
      <c r="DQ240" s="43">
        <f t="shared" si="636"/>
        <v>0</v>
      </c>
      <c r="DR240" s="43">
        <f t="shared" si="636"/>
        <v>0</v>
      </c>
      <c r="DS240" s="43">
        <f t="shared" si="636"/>
        <v>0</v>
      </c>
      <c r="DT240" s="43">
        <f t="shared" si="636"/>
        <v>0</v>
      </c>
      <c r="DU240" s="43">
        <f t="shared" si="636"/>
        <v>0</v>
      </c>
      <c r="DV240" s="476"/>
    </row>
    <row r="241" spans="2:126" x14ac:dyDescent="0.45">
      <c r="B241" s="111" t="s">
        <v>386</v>
      </c>
      <c r="C241" s="25">
        <f>SUM(C99:Y99)</f>
        <v>0</v>
      </c>
      <c r="D241" s="25">
        <f>E241-C241</f>
        <v>0</v>
      </c>
      <c r="E241" s="25">
        <f>SUM(C139:Y139)</f>
        <v>0</v>
      </c>
      <c r="F241" s="25" t="str">
        <f>IF(E241&lt;&gt;0,D241&amp;" / "&amp;E241,"")</f>
        <v/>
      </c>
      <c r="G241" s="108" t="str">
        <f>IF(E241&lt;&gt;0,D241/E241,"")</f>
        <v/>
      </c>
      <c r="H241" s="115" t="str">
        <f>IF(IF(SUM(C$2:Y$2)=1,INDEX(C179:Y179,MATCH(1,C$2:Y$2,0)),"-")&lt;&gt;0,IF(SUM(C$2:Y$2)=1,INDEX(C179:Y179,MATCH(1,C$2:Y$2,0)),"-"),"")</f>
        <v/>
      </c>
      <c r="AA241" s="111" t="s">
        <v>30</v>
      </c>
      <c r="AB241" s="25">
        <f t="shared" si="620"/>
        <v>0</v>
      </c>
      <c r="AC241" s="25">
        <f t="shared" si="556"/>
        <v>0</v>
      </c>
      <c r="AD241" s="25">
        <f t="shared" si="621"/>
        <v>0</v>
      </c>
      <c r="AE241" s="25" t="str">
        <f t="shared" si="625"/>
        <v/>
      </c>
      <c r="AF241" s="107" t="str">
        <f t="shared" si="626"/>
        <v/>
      </c>
      <c r="AG241" s="115" t="str">
        <f t="shared" si="627"/>
        <v/>
      </c>
      <c r="AZ241" t="str">
        <f t="shared" ref="AZ241:AZ304" si="637">AZ13</f>
        <v>Calculator Dependence</v>
      </c>
      <c r="BA241" s="43">
        <f t="shared" ref="BA241:BW241" si="638">BA89*BA$2</f>
        <v>0</v>
      </c>
      <c r="BB241" s="43">
        <f t="shared" si="638"/>
        <v>0</v>
      </c>
      <c r="BC241" s="43">
        <f t="shared" si="638"/>
        <v>0</v>
      </c>
      <c r="BD241" s="43">
        <f t="shared" si="638"/>
        <v>0</v>
      </c>
      <c r="BE241" s="43">
        <f t="shared" si="638"/>
        <v>0</v>
      </c>
      <c r="BF241" s="43">
        <f t="shared" si="638"/>
        <v>0</v>
      </c>
      <c r="BG241" s="43">
        <f t="shared" si="638"/>
        <v>0</v>
      </c>
      <c r="BH241" s="43">
        <f t="shared" si="638"/>
        <v>0</v>
      </c>
      <c r="BI241" s="43">
        <f t="shared" si="638"/>
        <v>0</v>
      </c>
      <c r="BJ241" s="43">
        <f t="shared" si="638"/>
        <v>0</v>
      </c>
      <c r="BK241" s="43">
        <f t="shared" si="638"/>
        <v>0</v>
      </c>
      <c r="BL241" s="43">
        <f t="shared" si="638"/>
        <v>0</v>
      </c>
      <c r="BM241" s="43">
        <f t="shared" si="638"/>
        <v>0</v>
      </c>
      <c r="BN241" s="43">
        <f t="shared" si="638"/>
        <v>0</v>
      </c>
      <c r="BO241" s="43">
        <f t="shared" si="638"/>
        <v>0</v>
      </c>
      <c r="BP241" s="43">
        <f t="shared" si="638"/>
        <v>0</v>
      </c>
      <c r="BQ241" s="43">
        <f t="shared" si="638"/>
        <v>0</v>
      </c>
      <c r="BR241" s="43">
        <f t="shared" si="638"/>
        <v>0</v>
      </c>
      <c r="BS241" s="43">
        <f t="shared" si="638"/>
        <v>0</v>
      </c>
      <c r="BT241" s="43">
        <f t="shared" si="638"/>
        <v>0</v>
      </c>
      <c r="BU241" s="43">
        <f t="shared" si="638"/>
        <v>0</v>
      </c>
      <c r="BV241" s="43">
        <f t="shared" si="638"/>
        <v>0</v>
      </c>
      <c r="BW241" s="43">
        <f t="shared" si="638"/>
        <v>0</v>
      </c>
      <c r="BX241" s="476"/>
      <c r="BY241" t="str">
        <f t="shared" ref="BY241:BY304" si="639">BY13</f>
        <v>Calculator Dependence</v>
      </c>
      <c r="BZ241" s="43">
        <f t="shared" ref="BZ241:CV241" si="640">BZ89*BZ$2</f>
        <v>0</v>
      </c>
      <c r="CA241" s="43">
        <f t="shared" si="640"/>
        <v>0</v>
      </c>
      <c r="CB241" s="43">
        <f t="shared" si="640"/>
        <v>0</v>
      </c>
      <c r="CC241" s="43">
        <f t="shared" si="640"/>
        <v>0</v>
      </c>
      <c r="CD241" s="43">
        <f t="shared" si="640"/>
        <v>0</v>
      </c>
      <c r="CE241" s="43">
        <f t="shared" si="640"/>
        <v>0</v>
      </c>
      <c r="CF241" s="43">
        <f t="shared" si="640"/>
        <v>0</v>
      </c>
      <c r="CG241" s="43">
        <f t="shared" si="640"/>
        <v>0</v>
      </c>
      <c r="CH241" s="43">
        <f t="shared" si="640"/>
        <v>0</v>
      </c>
      <c r="CI241" s="43">
        <f t="shared" si="640"/>
        <v>0</v>
      </c>
      <c r="CJ241" s="43">
        <f t="shared" si="640"/>
        <v>0</v>
      </c>
      <c r="CK241" s="43">
        <f t="shared" si="640"/>
        <v>0</v>
      </c>
      <c r="CL241" s="43">
        <f t="shared" si="640"/>
        <v>0</v>
      </c>
      <c r="CM241" s="43">
        <f t="shared" si="640"/>
        <v>0</v>
      </c>
      <c r="CN241" s="43">
        <f t="shared" si="640"/>
        <v>0</v>
      </c>
      <c r="CO241" s="43">
        <f t="shared" si="640"/>
        <v>0</v>
      </c>
      <c r="CP241" s="43">
        <f t="shared" si="640"/>
        <v>0</v>
      </c>
      <c r="CQ241" s="43">
        <f t="shared" si="640"/>
        <v>0</v>
      </c>
      <c r="CR241" s="43">
        <f t="shared" si="640"/>
        <v>0</v>
      </c>
      <c r="CS241" s="43">
        <f t="shared" si="640"/>
        <v>0</v>
      </c>
      <c r="CT241" s="43">
        <f t="shared" si="640"/>
        <v>0</v>
      </c>
      <c r="CU241" s="43">
        <f t="shared" si="640"/>
        <v>0</v>
      </c>
      <c r="CV241" s="43">
        <f t="shared" si="640"/>
        <v>0</v>
      </c>
      <c r="CW241" s="476"/>
      <c r="CX241" t="str">
        <f t="shared" ref="CX241:CX304" si="641">CX13</f>
        <v>Calculator Dependence</v>
      </c>
      <c r="CY241" s="43">
        <f t="shared" ref="CY241:DU241" si="642">CY89*CY$2</f>
        <v>0</v>
      </c>
      <c r="CZ241" s="43">
        <f t="shared" si="642"/>
        <v>0</v>
      </c>
      <c r="DA241" s="43">
        <f t="shared" si="642"/>
        <v>0</v>
      </c>
      <c r="DB241" s="43">
        <f t="shared" si="642"/>
        <v>0</v>
      </c>
      <c r="DC241" s="43">
        <f t="shared" si="642"/>
        <v>0</v>
      </c>
      <c r="DD241" s="43">
        <f t="shared" si="642"/>
        <v>0</v>
      </c>
      <c r="DE241" s="43">
        <f t="shared" si="642"/>
        <v>0</v>
      </c>
      <c r="DF241" s="43">
        <f t="shared" si="642"/>
        <v>0</v>
      </c>
      <c r="DG241" s="43">
        <f t="shared" si="642"/>
        <v>0</v>
      </c>
      <c r="DH241" s="43">
        <f t="shared" si="642"/>
        <v>0</v>
      </c>
      <c r="DI241" s="43">
        <f t="shared" si="642"/>
        <v>0</v>
      </c>
      <c r="DJ241" s="43">
        <f t="shared" si="642"/>
        <v>0</v>
      </c>
      <c r="DK241" s="43">
        <f t="shared" si="642"/>
        <v>0</v>
      </c>
      <c r="DL241" s="43">
        <f t="shared" si="642"/>
        <v>0</v>
      </c>
      <c r="DM241" s="43">
        <f t="shared" si="642"/>
        <v>0</v>
      </c>
      <c r="DN241" s="43">
        <f t="shared" si="642"/>
        <v>0</v>
      </c>
      <c r="DO241" s="43">
        <f t="shared" si="642"/>
        <v>0</v>
      </c>
      <c r="DP241" s="43">
        <f t="shared" si="642"/>
        <v>0</v>
      </c>
      <c r="DQ241" s="43">
        <f t="shared" si="642"/>
        <v>0</v>
      </c>
      <c r="DR241" s="43">
        <f t="shared" si="642"/>
        <v>0</v>
      </c>
      <c r="DS241" s="43">
        <f t="shared" si="642"/>
        <v>0</v>
      </c>
      <c r="DT241" s="43">
        <f t="shared" si="642"/>
        <v>0</v>
      </c>
      <c r="DU241" s="43">
        <f t="shared" si="642"/>
        <v>0</v>
      </c>
      <c r="DV241" s="476"/>
    </row>
    <row r="242" spans="2:126" x14ac:dyDescent="0.45">
      <c r="B242" s="111" t="s">
        <v>387</v>
      </c>
      <c r="C242" s="25">
        <f>SUM(C100:Y100)</f>
        <v>0</v>
      </c>
      <c r="D242" s="25">
        <f>E242-C242</f>
        <v>0</v>
      </c>
      <c r="E242" s="25">
        <f>SUM(C140:Y140)</f>
        <v>0</v>
      </c>
      <c r="F242" s="25" t="str">
        <f>IF(E242&lt;&gt;0,D242&amp;" / "&amp;E242,"")</f>
        <v/>
      </c>
      <c r="G242" s="108" t="str">
        <f>IF(E242&lt;&gt;0,D242/E242,"")</f>
        <v/>
      </c>
      <c r="H242" s="115" t="str">
        <f>IF(IF(SUM(C$2:Y$2)=1,INDEX(C180:Y180,MATCH(1,C$2:Y$2,0)),"-")&lt;&gt;0,IF(SUM(C$2:Y$2)=1,INDEX(C180:Y180,MATCH(1,C$2:Y$2,0)),"-"),"")</f>
        <v/>
      </c>
      <c r="AA242" s="111" t="s">
        <v>44</v>
      </c>
      <c r="AB242" s="25">
        <f t="shared" si="620"/>
        <v>0</v>
      </c>
      <c r="AC242" s="25">
        <f t="shared" si="556"/>
        <v>0</v>
      </c>
      <c r="AD242" s="25">
        <f t="shared" si="621"/>
        <v>0</v>
      </c>
      <c r="AE242" s="25" t="str">
        <f t="shared" si="625"/>
        <v/>
      </c>
      <c r="AF242" s="107" t="str">
        <f t="shared" si="626"/>
        <v/>
      </c>
      <c r="AG242" s="115" t="str">
        <f t="shared" si="627"/>
        <v/>
      </c>
      <c r="AZ242" t="str">
        <f t="shared" si="637"/>
        <v>Word Problem</v>
      </c>
      <c r="BA242" s="43">
        <f t="shared" ref="BA242:BW242" si="643">BA90*BA$2</f>
        <v>0</v>
      </c>
      <c r="BB242" s="43">
        <f t="shared" si="643"/>
        <v>0</v>
      </c>
      <c r="BC242" s="43">
        <f t="shared" si="643"/>
        <v>0</v>
      </c>
      <c r="BD242" s="43">
        <f t="shared" si="643"/>
        <v>0</v>
      </c>
      <c r="BE242" s="43">
        <f t="shared" si="643"/>
        <v>0</v>
      </c>
      <c r="BF242" s="43">
        <f t="shared" si="643"/>
        <v>0</v>
      </c>
      <c r="BG242" s="43">
        <f t="shared" si="643"/>
        <v>0</v>
      </c>
      <c r="BH242" s="43">
        <f t="shared" si="643"/>
        <v>0</v>
      </c>
      <c r="BI242" s="43">
        <f t="shared" si="643"/>
        <v>0</v>
      </c>
      <c r="BJ242" s="43">
        <f t="shared" si="643"/>
        <v>0</v>
      </c>
      <c r="BK242" s="43">
        <f t="shared" si="643"/>
        <v>0</v>
      </c>
      <c r="BL242" s="43">
        <f t="shared" si="643"/>
        <v>0</v>
      </c>
      <c r="BM242" s="43">
        <f t="shared" si="643"/>
        <v>0</v>
      </c>
      <c r="BN242" s="43">
        <f t="shared" si="643"/>
        <v>0</v>
      </c>
      <c r="BO242" s="43">
        <f t="shared" si="643"/>
        <v>0</v>
      </c>
      <c r="BP242" s="43">
        <f t="shared" si="643"/>
        <v>0</v>
      </c>
      <c r="BQ242" s="43">
        <f t="shared" si="643"/>
        <v>0</v>
      </c>
      <c r="BR242" s="43">
        <f t="shared" si="643"/>
        <v>0</v>
      </c>
      <c r="BS242" s="43">
        <f t="shared" si="643"/>
        <v>0</v>
      </c>
      <c r="BT242" s="43">
        <f t="shared" si="643"/>
        <v>0</v>
      </c>
      <c r="BU242" s="43">
        <f t="shared" si="643"/>
        <v>0</v>
      </c>
      <c r="BV242" s="43">
        <f t="shared" si="643"/>
        <v>0</v>
      </c>
      <c r="BW242" s="43">
        <f t="shared" si="643"/>
        <v>0</v>
      </c>
      <c r="BX242" s="476"/>
      <c r="BY242" t="str">
        <f t="shared" si="639"/>
        <v>Word Problem</v>
      </c>
      <c r="BZ242" s="43">
        <f t="shared" ref="BZ242:CV242" si="644">BZ90*BZ$2</f>
        <v>0</v>
      </c>
      <c r="CA242" s="43">
        <f t="shared" si="644"/>
        <v>0</v>
      </c>
      <c r="CB242" s="43">
        <f t="shared" si="644"/>
        <v>0</v>
      </c>
      <c r="CC242" s="43">
        <f t="shared" si="644"/>
        <v>0</v>
      </c>
      <c r="CD242" s="43">
        <f t="shared" si="644"/>
        <v>0</v>
      </c>
      <c r="CE242" s="43">
        <f t="shared" si="644"/>
        <v>0</v>
      </c>
      <c r="CF242" s="43">
        <f t="shared" si="644"/>
        <v>0</v>
      </c>
      <c r="CG242" s="43">
        <f t="shared" si="644"/>
        <v>0</v>
      </c>
      <c r="CH242" s="43">
        <f t="shared" si="644"/>
        <v>0</v>
      </c>
      <c r="CI242" s="43">
        <f t="shared" si="644"/>
        <v>0</v>
      </c>
      <c r="CJ242" s="43">
        <f t="shared" si="644"/>
        <v>0</v>
      </c>
      <c r="CK242" s="43">
        <f t="shared" si="644"/>
        <v>0</v>
      </c>
      <c r="CL242" s="43">
        <f t="shared" si="644"/>
        <v>0</v>
      </c>
      <c r="CM242" s="43">
        <f t="shared" si="644"/>
        <v>0</v>
      </c>
      <c r="CN242" s="43">
        <f t="shared" si="644"/>
        <v>0</v>
      </c>
      <c r="CO242" s="43">
        <f t="shared" si="644"/>
        <v>0</v>
      </c>
      <c r="CP242" s="43">
        <f t="shared" si="644"/>
        <v>0</v>
      </c>
      <c r="CQ242" s="43">
        <f t="shared" si="644"/>
        <v>0</v>
      </c>
      <c r="CR242" s="43">
        <f t="shared" si="644"/>
        <v>0</v>
      </c>
      <c r="CS242" s="43">
        <f t="shared" si="644"/>
        <v>0</v>
      </c>
      <c r="CT242" s="43">
        <f t="shared" si="644"/>
        <v>0</v>
      </c>
      <c r="CU242" s="43">
        <f t="shared" si="644"/>
        <v>0</v>
      </c>
      <c r="CV242" s="43">
        <f t="shared" si="644"/>
        <v>0</v>
      </c>
      <c r="CW242" s="476"/>
      <c r="CX242" t="str">
        <f t="shared" si="641"/>
        <v>Word Problem</v>
      </c>
      <c r="CY242" s="43">
        <f t="shared" ref="CY242:DU242" si="645">CY90*CY$2</f>
        <v>0</v>
      </c>
      <c r="CZ242" s="43">
        <f t="shared" si="645"/>
        <v>0</v>
      </c>
      <c r="DA242" s="43">
        <f t="shared" si="645"/>
        <v>0</v>
      </c>
      <c r="DB242" s="43">
        <f t="shared" si="645"/>
        <v>0</v>
      </c>
      <c r="DC242" s="43">
        <f t="shared" si="645"/>
        <v>0</v>
      </c>
      <c r="DD242" s="43">
        <f t="shared" si="645"/>
        <v>0</v>
      </c>
      <c r="DE242" s="43">
        <f t="shared" si="645"/>
        <v>0</v>
      </c>
      <c r="DF242" s="43">
        <f t="shared" si="645"/>
        <v>0</v>
      </c>
      <c r="DG242" s="43">
        <f t="shared" si="645"/>
        <v>0</v>
      </c>
      <c r="DH242" s="43">
        <f t="shared" si="645"/>
        <v>0</v>
      </c>
      <c r="DI242" s="43">
        <f t="shared" si="645"/>
        <v>0</v>
      </c>
      <c r="DJ242" s="43">
        <f t="shared" si="645"/>
        <v>0</v>
      </c>
      <c r="DK242" s="43">
        <f t="shared" si="645"/>
        <v>0</v>
      </c>
      <c r="DL242" s="43">
        <f t="shared" si="645"/>
        <v>0</v>
      </c>
      <c r="DM242" s="43">
        <f t="shared" si="645"/>
        <v>0</v>
      </c>
      <c r="DN242" s="43">
        <f t="shared" si="645"/>
        <v>0</v>
      </c>
      <c r="DO242" s="43">
        <f t="shared" si="645"/>
        <v>0</v>
      </c>
      <c r="DP242" s="43">
        <f t="shared" si="645"/>
        <v>0</v>
      </c>
      <c r="DQ242" s="43">
        <f t="shared" si="645"/>
        <v>0</v>
      </c>
      <c r="DR242" s="43">
        <f t="shared" si="645"/>
        <v>0</v>
      </c>
      <c r="DS242" s="43">
        <f t="shared" si="645"/>
        <v>0</v>
      </c>
      <c r="DT242" s="43">
        <f t="shared" si="645"/>
        <v>0</v>
      </c>
      <c r="DU242" s="43">
        <f t="shared" si="645"/>
        <v>0</v>
      </c>
      <c r="DV242" s="476"/>
    </row>
    <row r="243" spans="2:126" x14ac:dyDescent="0.45">
      <c r="B243" s="454" t="s">
        <v>388</v>
      </c>
      <c r="C243" s="455"/>
      <c r="D243" s="455"/>
      <c r="E243" s="455"/>
      <c r="F243" s="455"/>
      <c r="G243" s="455"/>
      <c r="H243" s="456"/>
      <c r="AA243" s="111" t="s">
        <v>412</v>
      </c>
      <c r="AB243" s="25">
        <f t="shared" si="620"/>
        <v>0</v>
      </c>
      <c r="AC243" s="25">
        <f t="shared" si="556"/>
        <v>0</v>
      </c>
      <c r="AD243" s="25">
        <f t="shared" si="621"/>
        <v>0</v>
      </c>
      <c r="AE243" s="25" t="str">
        <f t="shared" si="625"/>
        <v/>
      </c>
      <c r="AF243" s="107" t="str">
        <f t="shared" si="626"/>
        <v/>
      </c>
      <c r="AG243" s="115" t="str">
        <f t="shared" si="627"/>
        <v/>
      </c>
      <c r="AZ243" t="str">
        <f t="shared" si="637"/>
        <v>All Variables</v>
      </c>
      <c r="BA243" s="43">
        <f t="shared" ref="BA243:BW243" si="646">BA91*BA$2</f>
        <v>0</v>
      </c>
      <c r="BB243" s="43">
        <f t="shared" si="646"/>
        <v>0</v>
      </c>
      <c r="BC243" s="43">
        <f t="shared" si="646"/>
        <v>0</v>
      </c>
      <c r="BD243" s="43">
        <f t="shared" si="646"/>
        <v>0</v>
      </c>
      <c r="BE243" s="43">
        <f t="shared" si="646"/>
        <v>0</v>
      </c>
      <c r="BF243" s="43">
        <f t="shared" si="646"/>
        <v>0</v>
      </c>
      <c r="BG243" s="43">
        <f t="shared" si="646"/>
        <v>0</v>
      </c>
      <c r="BH243" s="43">
        <f t="shared" si="646"/>
        <v>0</v>
      </c>
      <c r="BI243" s="43">
        <f t="shared" si="646"/>
        <v>0</v>
      </c>
      <c r="BJ243" s="43">
        <f t="shared" si="646"/>
        <v>0</v>
      </c>
      <c r="BK243" s="43">
        <f t="shared" si="646"/>
        <v>0</v>
      </c>
      <c r="BL243" s="43">
        <f t="shared" si="646"/>
        <v>0</v>
      </c>
      <c r="BM243" s="43">
        <f t="shared" si="646"/>
        <v>0</v>
      </c>
      <c r="BN243" s="43">
        <f t="shared" si="646"/>
        <v>0</v>
      </c>
      <c r="BO243" s="43">
        <f t="shared" si="646"/>
        <v>0</v>
      </c>
      <c r="BP243" s="43">
        <f t="shared" si="646"/>
        <v>0</v>
      </c>
      <c r="BQ243" s="43">
        <f t="shared" si="646"/>
        <v>0</v>
      </c>
      <c r="BR243" s="43">
        <f t="shared" si="646"/>
        <v>0</v>
      </c>
      <c r="BS243" s="43">
        <f t="shared" si="646"/>
        <v>0</v>
      </c>
      <c r="BT243" s="43">
        <f t="shared" si="646"/>
        <v>0</v>
      </c>
      <c r="BU243" s="43">
        <f t="shared" si="646"/>
        <v>0</v>
      </c>
      <c r="BV243" s="43">
        <f t="shared" si="646"/>
        <v>0</v>
      </c>
      <c r="BW243" s="43">
        <f t="shared" si="646"/>
        <v>0</v>
      </c>
      <c r="BX243" s="476"/>
      <c r="BY243" t="str">
        <f t="shared" si="639"/>
        <v>All Variables</v>
      </c>
      <c r="BZ243" s="43">
        <f t="shared" ref="BZ243:CV243" si="647">BZ91*BZ$2</f>
        <v>0</v>
      </c>
      <c r="CA243" s="43">
        <f t="shared" si="647"/>
        <v>0</v>
      </c>
      <c r="CB243" s="43">
        <f t="shared" si="647"/>
        <v>0</v>
      </c>
      <c r="CC243" s="43">
        <f t="shared" si="647"/>
        <v>0</v>
      </c>
      <c r="CD243" s="43">
        <f t="shared" si="647"/>
        <v>0</v>
      </c>
      <c r="CE243" s="43">
        <f t="shared" si="647"/>
        <v>0</v>
      </c>
      <c r="CF243" s="43">
        <f t="shared" si="647"/>
        <v>0</v>
      </c>
      <c r="CG243" s="43">
        <f t="shared" si="647"/>
        <v>0</v>
      </c>
      <c r="CH243" s="43">
        <f t="shared" si="647"/>
        <v>0</v>
      </c>
      <c r="CI243" s="43">
        <f t="shared" si="647"/>
        <v>0</v>
      </c>
      <c r="CJ243" s="43">
        <f t="shared" si="647"/>
        <v>0</v>
      </c>
      <c r="CK243" s="43">
        <f t="shared" si="647"/>
        <v>0</v>
      </c>
      <c r="CL243" s="43">
        <f t="shared" si="647"/>
        <v>0</v>
      </c>
      <c r="CM243" s="43">
        <f t="shared" si="647"/>
        <v>0</v>
      </c>
      <c r="CN243" s="43">
        <f t="shared" si="647"/>
        <v>0</v>
      </c>
      <c r="CO243" s="43">
        <f t="shared" si="647"/>
        <v>0</v>
      </c>
      <c r="CP243" s="43">
        <f t="shared" si="647"/>
        <v>0</v>
      </c>
      <c r="CQ243" s="43">
        <f t="shared" si="647"/>
        <v>0</v>
      </c>
      <c r="CR243" s="43">
        <f t="shared" si="647"/>
        <v>0</v>
      </c>
      <c r="CS243" s="43">
        <f t="shared" si="647"/>
        <v>0</v>
      </c>
      <c r="CT243" s="43">
        <f t="shared" si="647"/>
        <v>0</v>
      </c>
      <c r="CU243" s="43">
        <f t="shared" si="647"/>
        <v>0</v>
      </c>
      <c r="CV243" s="43">
        <f t="shared" si="647"/>
        <v>0</v>
      </c>
      <c r="CW243" s="476"/>
      <c r="CX243" t="str">
        <f t="shared" si="641"/>
        <v>All Variables</v>
      </c>
      <c r="CY243" s="43">
        <f t="shared" ref="CY243:DU243" si="648">CY91*CY$2</f>
        <v>0</v>
      </c>
      <c r="CZ243" s="43">
        <f t="shared" si="648"/>
        <v>0</v>
      </c>
      <c r="DA243" s="43">
        <f t="shared" si="648"/>
        <v>0</v>
      </c>
      <c r="DB243" s="43">
        <f t="shared" si="648"/>
        <v>0</v>
      </c>
      <c r="DC243" s="43">
        <f t="shared" si="648"/>
        <v>0</v>
      </c>
      <c r="DD243" s="43">
        <f t="shared" si="648"/>
        <v>0</v>
      </c>
      <c r="DE243" s="43">
        <f t="shared" si="648"/>
        <v>0</v>
      </c>
      <c r="DF243" s="43">
        <f t="shared" si="648"/>
        <v>0</v>
      </c>
      <c r="DG243" s="43">
        <f t="shared" si="648"/>
        <v>0</v>
      </c>
      <c r="DH243" s="43">
        <f t="shared" si="648"/>
        <v>0</v>
      </c>
      <c r="DI243" s="43">
        <f t="shared" si="648"/>
        <v>0</v>
      </c>
      <c r="DJ243" s="43">
        <f t="shared" si="648"/>
        <v>0</v>
      </c>
      <c r="DK243" s="43">
        <f t="shared" si="648"/>
        <v>0</v>
      </c>
      <c r="DL243" s="43">
        <f t="shared" si="648"/>
        <v>0</v>
      </c>
      <c r="DM243" s="43">
        <f t="shared" si="648"/>
        <v>0</v>
      </c>
      <c r="DN243" s="43">
        <f t="shared" si="648"/>
        <v>0</v>
      </c>
      <c r="DO243" s="43">
        <f t="shared" si="648"/>
        <v>0</v>
      </c>
      <c r="DP243" s="43">
        <f t="shared" si="648"/>
        <v>0</v>
      </c>
      <c r="DQ243" s="43">
        <f t="shared" si="648"/>
        <v>0</v>
      </c>
      <c r="DR243" s="43">
        <f t="shared" si="648"/>
        <v>0</v>
      </c>
      <c r="DS243" s="43">
        <f t="shared" si="648"/>
        <v>0</v>
      </c>
      <c r="DT243" s="43">
        <f t="shared" si="648"/>
        <v>0</v>
      </c>
      <c r="DU243" s="43">
        <f t="shared" si="648"/>
        <v>0</v>
      </c>
      <c r="DV243" s="476"/>
    </row>
    <row r="244" spans="2:126" x14ac:dyDescent="0.45">
      <c r="B244" s="111" t="s">
        <v>389</v>
      </c>
      <c r="C244" s="25">
        <f>SUM(C92:Y92)</f>
        <v>0</v>
      </c>
      <c r="D244" s="25">
        <f>E244-C244</f>
        <v>0</v>
      </c>
      <c r="E244" s="25">
        <f>SUM(C132:Y132)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IF(IF(SUM(C$2:Y$2)=1,INDEX(C172:Y172,MATCH(1,C$2:Y$2,0)),"-")&lt;&gt;0,IF(SUM(C$2:Y$2)=1,INDEX(C172:Y172,MATCH(1,C$2:Y$2,0)),"-"),"")</f>
        <v/>
      </c>
      <c r="AA244" s="111" t="s">
        <v>39</v>
      </c>
      <c r="AB244" s="25">
        <f t="shared" si="620"/>
        <v>0</v>
      </c>
      <c r="AC244" s="25">
        <f t="shared" si="556"/>
        <v>0</v>
      </c>
      <c r="AD244" s="25">
        <f t="shared" si="621"/>
        <v>0</v>
      </c>
      <c r="AE244" s="25" t="str">
        <f t="shared" si="625"/>
        <v/>
      </c>
      <c r="AF244" s="107" t="str">
        <f t="shared" si="626"/>
        <v/>
      </c>
      <c r="AG244" s="115" t="str">
        <f t="shared" si="627"/>
        <v/>
      </c>
      <c r="AZ244" t="str">
        <f t="shared" si="637"/>
        <v>Chain of Questions</v>
      </c>
      <c r="BA244" s="43">
        <f t="shared" ref="BA244:BW244" si="649">BA92*BA$2</f>
        <v>0</v>
      </c>
      <c r="BB244" s="43">
        <f t="shared" si="649"/>
        <v>0</v>
      </c>
      <c r="BC244" s="43">
        <f t="shared" si="649"/>
        <v>0</v>
      </c>
      <c r="BD244" s="43">
        <f t="shared" si="649"/>
        <v>0</v>
      </c>
      <c r="BE244" s="43">
        <f t="shared" si="649"/>
        <v>0</v>
      </c>
      <c r="BF244" s="43">
        <f t="shared" si="649"/>
        <v>0</v>
      </c>
      <c r="BG244" s="43">
        <f t="shared" si="649"/>
        <v>0</v>
      </c>
      <c r="BH244" s="43">
        <f t="shared" si="649"/>
        <v>0</v>
      </c>
      <c r="BI244" s="43">
        <f t="shared" si="649"/>
        <v>0</v>
      </c>
      <c r="BJ244" s="43">
        <f t="shared" si="649"/>
        <v>0</v>
      </c>
      <c r="BK244" s="43">
        <f t="shared" si="649"/>
        <v>0</v>
      </c>
      <c r="BL244" s="43">
        <f t="shared" si="649"/>
        <v>0</v>
      </c>
      <c r="BM244" s="43">
        <f t="shared" si="649"/>
        <v>0</v>
      </c>
      <c r="BN244" s="43">
        <f t="shared" si="649"/>
        <v>0</v>
      </c>
      <c r="BO244" s="43">
        <f t="shared" si="649"/>
        <v>0</v>
      </c>
      <c r="BP244" s="43">
        <f t="shared" si="649"/>
        <v>0</v>
      </c>
      <c r="BQ244" s="43">
        <f t="shared" si="649"/>
        <v>0</v>
      </c>
      <c r="BR244" s="43">
        <f t="shared" si="649"/>
        <v>0</v>
      </c>
      <c r="BS244" s="43">
        <f t="shared" si="649"/>
        <v>0</v>
      </c>
      <c r="BT244" s="43">
        <f t="shared" si="649"/>
        <v>0</v>
      </c>
      <c r="BU244" s="43">
        <f t="shared" si="649"/>
        <v>0</v>
      </c>
      <c r="BV244" s="43">
        <f t="shared" si="649"/>
        <v>0</v>
      </c>
      <c r="BW244" s="43">
        <f t="shared" si="649"/>
        <v>0</v>
      </c>
      <c r="BX244" s="476"/>
      <c r="BY244" t="str">
        <f t="shared" si="639"/>
        <v>Chain of Questions</v>
      </c>
      <c r="BZ244" s="43">
        <f t="shared" ref="BZ244:CV244" si="650">BZ92*BZ$2</f>
        <v>0</v>
      </c>
      <c r="CA244" s="43">
        <f t="shared" si="650"/>
        <v>0</v>
      </c>
      <c r="CB244" s="43">
        <f t="shared" si="650"/>
        <v>0</v>
      </c>
      <c r="CC244" s="43">
        <f t="shared" si="650"/>
        <v>0</v>
      </c>
      <c r="CD244" s="43">
        <f t="shared" si="650"/>
        <v>0</v>
      </c>
      <c r="CE244" s="43">
        <f t="shared" si="650"/>
        <v>0</v>
      </c>
      <c r="CF244" s="43">
        <f t="shared" si="650"/>
        <v>0</v>
      </c>
      <c r="CG244" s="43">
        <f t="shared" si="650"/>
        <v>0</v>
      </c>
      <c r="CH244" s="43">
        <f t="shared" si="650"/>
        <v>0</v>
      </c>
      <c r="CI244" s="43">
        <f t="shared" si="650"/>
        <v>0</v>
      </c>
      <c r="CJ244" s="43">
        <f t="shared" si="650"/>
        <v>0</v>
      </c>
      <c r="CK244" s="43">
        <f t="shared" si="650"/>
        <v>0</v>
      </c>
      <c r="CL244" s="43">
        <f t="shared" si="650"/>
        <v>0</v>
      </c>
      <c r="CM244" s="43">
        <f t="shared" si="650"/>
        <v>0</v>
      </c>
      <c r="CN244" s="43">
        <f t="shared" si="650"/>
        <v>0</v>
      </c>
      <c r="CO244" s="43">
        <f t="shared" si="650"/>
        <v>0</v>
      </c>
      <c r="CP244" s="43">
        <f t="shared" si="650"/>
        <v>0</v>
      </c>
      <c r="CQ244" s="43">
        <f t="shared" si="650"/>
        <v>0</v>
      </c>
      <c r="CR244" s="43">
        <f t="shared" si="650"/>
        <v>0</v>
      </c>
      <c r="CS244" s="43">
        <f t="shared" si="650"/>
        <v>0</v>
      </c>
      <c r="CT244" s="43">
        <f t="shared" si="650"/>
        <v>0</v>
      </c>
      <c r="CU244" s="43">
        <f t="shared" si="650"/>
        <v>0</v>
      </c>
      <c r="CV244" s="43">
        <f t="shared" si="650"/>
        <v>0</v>
      </c>
      <c r="CW244" s="476"/>
      <c r="CX244" t="str">
        <f t="shared" si="641"/>
        <v>Chain of Questions</v>
      </c>
      <c r="CY244" s="43">
        <f t="shared" ref="CY244:DU244" si="651">CY92*CY$2</f>
        <v>0</v>
      </c>
      <c r="CZ244" s="43">
        <f t="shared" si="651"/>
        <v>0</v>
      </c>
      <c r="DA244" s="43">
        <f t="shared" si="651"/>
        <v>0</v>
      </c>
      <c r="DB244" s="43">
        <f t="shared" si="651"/>
        <v>0</v>
      </c>
      <c r="DC244" s="43">
        <f t="shared" si="651"/>
        <v>0</v>
      </c>
      <c r="DD244" s="43">
        <f t="shared" si="651"/>
        <v>0</v>
      </c>
      <c r="DE244" s="43">
        <f t="shared" si="651"/>
        <v>0</v>
      </c>
      <c r="DF244" s="43">
        <f t="shared" si="651"/>
        <v>0</v>
      </c>
      <c r="DG244" s="43">
        <f t="shared" si="651"/>
        <v>0</v>
      </c>
      <c r="DH244" s="43">
        <f t="shared" si="651"/>
        <v>0</v>
      </c>
      <c r="DI244" s="43">
        <f t="shared" si="651"/>
        <v>0</v>
      </c>
      <c r="DJ244" s="43">
        <f t="shared" si="651"/>
        <v>0</v>
      </c>
      <c r="DK244" s="43">
        <f t="shared" si="651"/>
        <v>0</v>
      </c>
      <c r="DL244" s="43">
        <f t="shared" si="651"/>
        <v>0</v>
      </c>
      <c r="DM244" s="43">
        <f t="shared" si="651"/>
        <v>0</v>
      </c>
      <c r="DN244" s="43">
        <f t="shared" si="651"/>
        <v>0</v>
      </c>
      <c r="DO244" s="43">
        <f t="shared" si="651"/>
        <v>0</v>
      </c>
      <c r="DP244" s="43">
        <f t="shared" si="651"/>
        <v>0</v>
      </c>
      <c r="DQ244" s="43">
        <f t="shared" si="651"/>
        <v>0</v>
      </c>
      <c r="DR244" s="43">
        <f t="shared" si="651"/>
        <v>0</v>
      </c>
      <c r="DS244" s="43">
        <f t="shared" si="651"/>
        <v>0</v>
      </c>
      <c r="DT244" s="43">
        <f t="shared" si="651"/>
        <v>0</v>
      </c>
      <c r="DU244" s="43">
        <f t="shared" si="651"/>
        <v>0</v>
      </c>
      <c r="DV244" s="476"/>
    </row>
    <row r="245" spans="2:126" x14ac:dyDescent="0.45">
      <c r="B245" s="111" t="s">
        <v>390</v>
      </c>
      <c r="C245" s="25">
        <f>SUM(C93:Y93)</f>
        <v>0</v>
      </c>
      <c r="D245" s="25">
        <f>E245-C245</f>
        <v>0</v>
      </c>
      <c r="E245" s="25">
        <f>SUM(C133:Y133)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IF(IF(SUM(C$2:Y$2)=1,INDEX(C173:Y173,MATCH(1,C$2:Y$2,0)),"-")&lt;&gt;0,IF(SUM(C$2:Y$2)=1,INDEX(C173:Y173,MATCH(1,C$2:Y$2,0)),"-"),"")</f>
        <v/>
      </c>
      <c r="AA245" s="111" t="s">
        <v>41</v>
      </c>
      <c r="AB245" s="25">
        <f t="shared" si="620"/>
        <v>0</v>
      </c>
      <c r="AC245" s="25">
        <f t="shared" si="556"/>
        <v>0</v>
      </c>
      <c r="AD245" s="25">
        <f t="shared" si="621"/>
        <v>0</v>
      </c>
      <c r="AE245" s="25" t="str">
        <f t="shared" si="625"/>
        <v/>
      </c>
      <c r="AF245" s="107" t="str">
        <f t="shared" si="626"/>
        <v/>
      </c>
      <c r="AG245" s="115" t="str">
        <f t="shared" si="627"/>
        <v/>
      </c>
      <c r="AZ245" t="str">
        <f t="shared" si="637"/>
        <v>Foundational Knowledge</v>
      </c>
      <c r="BA245" s="43">
        <f t="shared" ref="BA245:BW245" si="652">BA93*BA$2</f>
        <v>0</v>
      </c>
      <c r="BB245" s="43">
        <f t="shared" si="652"/>
        <v>0</v>
      </c>
      <c r="BC245" s="43">
        <f t="shared" si="652"/>
        <v>0</v>
      </c>
      <c r="BD245" s="43">
        <f t="shared" si="652"/>
        <v>0</v>
      </c>
      <c r="BE245" s="43">
        <f t="shared" si="652"/>
        <v>0</v>
      </c>
      <c r="BF245" s="43">
        <f t="shared" si="652"/>
        <v>0</v>
      </c>
      <c r="BG245" s="43">
        <f t="shared" si="652"/>
        <v>0</v>
      </c>
      <c r="BH245" s="43">
        <f t="shared" si="652"/>
        <v>0</v>
      </c>
      <c r="BI245" s="43">
        <f t="shared" si="652"/>
        <v>0</v>
      </c>
      <c r="BJ245" s="43">
        <f t="shared" si="652"/>
        <v>0</v>
      </c>
      <c r="BK245" s="43">
        <f t="shared" si="652"/>
        <v>0</v>
      </c>
      <c r="BL245" s="43">
        <f t="shared" si="652"/>
        <v>0</v>
      </c>
      <c r="BM245" s="43">
        <f t="shared" si="652"/>
        <v>0</v>
      </c>
      <c r="BN245" s="43">
        <f t="shared" si="652"/>
        <v>0</v>
      </c>
      <c r="BO245" s="43">
        <f t="shared" si="652"/>
        <v>0</v>
      </c>
      <c r="BP245" s="43">
        <f t="shared" si="652"/>
        <v>0</v>
      </c>
      <c r="BQ245" s="43">
        <f t="shared" si="652"/>
        <v>0</v>
      </c>
      <c r="BR245" s="43">
        <f t="shared" si="652"/>
        <v>0</v>
      </c>
      <c r="BS245" s="43">
        <f t="shared" si="652"/>
        <v>0</v>
      </c>
      <c r="BT245" s="43">
        <f t="shared" si="652"/>
        <v>0</v>
      </c>
      <c r="BU245" s="43">
        <f t="shared" si="652"/>
        <v>0</v>
      </c>
      <c r="BV245" s="43">
        <f t="shared" si="652"/>
        <v>0</v>
      </c>
      <c r="BW245" s="43">
        <f t="shared" si="652"/>
        <v>0</v>
      </c>
      <c r="BX245" s="476"/>
      <c r="BY245" t="str">
        <f t="shared" si="639"/>
        <v>Foundational Knowledge</v>
      </c>
      <c r="BZ245" s="43">
        <f t="shared" ref="BZ245:CV245" si="653">BZ93*BZ$2</f>
        <v>0</v>
      </c>
      <c r="CA245" s="43">
        <f t="shared" si="653"/>
        <v>0</v>
      </c>
      <c r="CB245" s="43">
        <f t="shared" si="653"/>
        <v>0</v>
      </c>
      <c r="CC245" s="43">
        <f t="shared" si="653"/>
        <v>0</v>
      </c>
      <c r="CD245" s="43">
        <f t="shared" si="653"/>
        <v>0</v>
      </c>
      <c r="CE245" s="43">
        <f t="shared" si="653"/>
        <v>0</v>
      </c>
      <c r="CF245" s="43">
        <f t="shared" si="653"/>
        <v>0</v>
      </c>
      <c r="CG245" s="43">
        <f t="shared" si="653"/>
        <v>0</v>
      </c>
      <c r="CH245" s="43">
        <f t="shared" si="653"/>
        <v>0</v>
      </c>
      <c r="CI245" s="43">
        <f t="shared" si="653"/>
        <v>0</v>
      </c>
      <c r="CJ245" s="43">
        <f t="shared" si="653"/>
        <v>0</v>
      </c>
      <c r="CK245" s="43">
        <f t="shared" si="653"/>
        <v>0</v>
      </c>
      <c r="CL245" s="43">
        <f t="shared" si="653"/>
        <v>0</v>
      </c>
      <c r="CM245" s="43">
        <f t="shared" si="653"/>
        <v>0</v>
      </c>
      <c r="CN245" s="43">
        <f t="shared" si="653"/>
        <v>0</v>
      </c>
      <c r="CO245" s="43">
        <f t="shared" si="653"/>
        <v>0</v>
      </c>
      <c r="CP245" s="43">
        <f t="shared" si="653"/>
        <v>0</v>
      </c>
      <c r="CQ245" s="43">
        <f t="shared" si="653"/>
        <v>0</v>
      </c>
      <c r="CR245" s="43">
        <f t="shared" si="653"/>
        <v>0</v>
      </c>
      <c r="CS245" s="43">
        <f t="shared" si="653"/>
        <v>0</v>
      </c>
      <c r="CT245" s="43">
        <f t="shared" si="653"/>
        <v>0</v>
      </c>
      <c r="CU245" s="43">
        <f t="shared" si="653"/>
        <v>0</v>
      </c>
      <c r="CV245" s="43">
        <f t="shared" si="653"/>
        <v>0</v>
      </c>
      <c r="CW245" s="476"/>
      <c r="CX245" t="str">
        <f t="shared" si="641"/>
        <v>Foundational Knowledge</v>
      </c>
      <c r="CY245" s="43">
        <f t="shared" ref="CY245:DU245" si="654">CY93*CY$2</f>
        <v>0</v>
      </c>
      <c r="CZ245" s="43">
        <f t="shared" si="654"/>
        <v>0</v>
      </c>
      <c r="DA245" s="43">
        <f t="shared" si="654"/>
        <v>0</v>
      </c>
      <c r="DB245" s="43">
        <f t="shared" si="654"/>
        <v>0</v>
      </c>
      <c r="DC245" s="43">
        <f t="shared" si="654"/>
        <v>0</v>
      </c>
      <c r="DD245" s="43">
        <f t="shared" si="654"/>
        <v>0</v>
      </c>
      <c r="DE245" s="43">
        <f t="shared" si="654"/>
        <v>0</v>
      </c>
      <c r="DF245" s="43">
        <f t="shared" si="654"/>
        <v>0</v>
      </c>
      <c r="DG245" s="43">
        <f t="shared" si="654"/>
        <v>0</v>
      </c>
      <c r="DH245" s="43">
        <f t="shared" si="654"/>
        <v>0</v>
      </c>
      <c r="DI245" s="43">
        <f t="shared" si="654"/>
        <v>0</v>
      </c>
      <c r="DJ245" s="43">
        <f t="shared" si="654"/>
        <v>0</v>
      </c>
      <c r="DK245" s="43">
        <f t="shared" si="654"/>
        <v>0</v>
      </c>
      <c r="DL245" s="43">
        <f t="shared" si="654"/>
        <v>0</v>
      </c>
      <c r="DM245" s="43">
        <f t="shared" si="654"/>
        <v>0</v>
      </c>
      <c r="DN245" s="43">
        <f t="shared" si="654"/>
        <v>0</v>
      </c>
      <c r="DO245" s="43">
        <f t="shared" si="654"/>
        <v>0</v>
      </c>
      <c r="DP245" s="43">
        <f t="shared" si="654"/>
        <v>0</v>
      </c>
      <c r="DQ245" s="43">
        <f t="shared" si="654"/>
        <v>0</v>
      </c>
      <c r="DR245" s="43">
        <f t="shared" si="654"/>
        <v>0</v>
      </c>
      <c r="DS245" s="43">
        <f t="shared" si="654"/>
        <v>0</v>
      </c>
      <c r="DT245" s="43">
        <f t="shared" si="654"/>
        <v>0</v>
      </c>
      <c r="DU245" s="43">
        <f t="shared" si="654"/>
        <v>0</v>
      </c>
      <c r="DV245" s="476"/>
    </row>
    <row r="246" spans="2:126" x14ac:dyDescent="0.45">
      <c r="B246" s="111" t="s">
        <v>391</v>
      </c>
      <c r="C246" s="25">
        <f>SUM(C94:Y94)</f>
        <v>0</v>
      </c>
      <c r="D246" s="25">
        <f>E246-C246</f>
        <v>0</v>
      </c>
      <c r="E246" s="25">
        <f>SUM(C134:Y134)</f>
        <v>0</v>
      </c>
      <c r="F246" s="25" t="str">
        <f>IF(E246&lt;&gt;0,D246&amp;" / "&amp;E246,"")</f>
        <v/>
      </c>
      <c r="G246" s="108" t="str">
        <f>IF(E246&lt;&gt;0,D246/E246,"")</f>
        <v/>
      </c>
      <c r="H246" s="115" t="str">
        <f>IF(IF(SUM(C$2:Y$2)=1,INDEX(C174:Y174,MATCH(1,C$2:Y$2,0)),"-")&lt;&gt;0,IF(SUM(C$2:Y$2)=1,INDEX(C174:Y174,MATCH(1,C$2:Y$2,0)),"-"),"")</f>
        <v/>
      </c>
      <c r="AA246" s="111" t="s">
        <v>253</v>
      </c>
      <c r="AB246" s="25">
        <f t="shared" si="620"/>
        <v>0</v>
      </c>
      <c r="AC246" s="25">
        <f t="shared" si="556"/>
        <v>0</v>
      </c>
      <c r="AD246" s="25">
        <f t="shared" si="621"/>
        <v>0</v>
      </c>
      <c r="AE246" s="25" t="str">
        <f t="shared" si="625"/>
        <v/>
      </c>
      <c r="AF246" s="107" t="str">
        <f t="shared" si="626"/>
        <v/>
      </c>
      <c r="AG246" s="115" t="str">
        <f t="shared" si="627"/>
        <v/>
      </c>
      <c r="AZ246" t="str">
        <f t="shared" si="637"/>
        <v>Must be True</v>
      </c>
      <c r="BA246" s="43">
        <f t="shared" ref="BA246:BW246" si="655">BA94*BA$2</f>
        <v>0</v>
      </c>
      <c r="BB246" s="43">
        <f t="shared" si="655"/>
        <v>0</v>
      </c>
      <c r="BC246" s="43">
        <f t="shared" si="655"/>
        <v>0</v>
      </c>
      <c r="BD246" s="43">
        <f t="shared" si="655"/>
        <v>0</v>
      </c>
      <c r="BE246" s="43">
        <f t="shared" si="655"/>
        <v>0</v>
      </c>
      <c r="BF246" s="43">
        <f t="shared" si="655"/>
        <v>0</v>
      </c>
      <c r="BG246" s="43">
        <f t="shared" si="655"/>
        <v>0</v>
      </c>
      <c r="BH246" s="43">
        <f t="shared" si="655"/>
        <v>0</v>
      </c>
      <c r="BI246" s="43">
        <f t="shared" si="655"/>
        <v>0</v>
      </c>
      <c r="BJ246" s="43">
        <f t="shared" si="655"/>
        <v>0</v>
      </c>
      <c r="BK246" s="43">
        <f t="shared" si="655"/>
        <v>0</v>
      </c>
      <c r="BL246" s="43">
        <f t="shared" si="655"/>
        <v>0</v>
      </c>
      <c r="BM246" s="43">
        <f t="shared" si="655"/>
        <v>0</v>
      </c>
      <c r="BN246" s="43">
        <f t="shared" si="655"/>
        <v>0</v>
      </c>
      <c r="BO246" s="43">
        <f t="shared" si="655"/>
        <v>0</v>
      </c>
      <c r="BP246" s="43">
        <f t="shared" si="655"/>
        <v>0</v>
      </c>
      <c r="BQ246" s="43">
        <f t="shared" si="655"/>
        <v>0</v>
      </c>
      <c r="BR246" s="43">
        <f t="shared" si="655"/>
        <v>0</v>
      </c>
      <c r="BS246" s="43">
        <f t="shared" si="655"/>
        <v>0</v>
      </c>
      <c r="BT246" s="43">
        <f t="shared" si="655"/>
        <v>0</v>
      </c>
      <c r="BU246" s="43">
        <f t="shared" si="655"/>
        <v>0</v>
      </c>
      <c r="BV246" s="43">
        <f t="shared" si="655"/>
        <v>0</v>
      </c>
      <c r="BW246" s="43">
        <f t="shared" si="655"/>
        <v>0</v>
      </c>
      <c r="BX246" s="476"/>
      <c r="BY246" t="str">
        <f t="shared" si="639"/>
        <v>Must be True</v>
      </c>
      <c r="BZ246" s="43">
        <f t="shared" ref="BZ246:CV246" si="656">BZ94*BZ$2</f>
        <v>0</v>
      </c>
      <c r="CA246" s="43">
        <f t="shared" si="656"/>
        <v>0</v>
      </c>
      <c r="CB246" s="43">
        <f t="shared" si="656"/>
        <v>0</v>
      </c>
      <c r="CC246" s="43">
        <f t="shared" si="656"/>
        <v>0</v>
      </c>
      <c r="CD246" s="43">
        <f t="shared" si="656"/>
        <v>0</v>
      </c>
      <c r="CE246" s="43">
        <f t="shared" si="656"/>
        <v>0</v>
      </c>
      <c r="CF246" s="43">
        <f t="shared" si="656"/>
        <v>0</v>
      </c>
      <c r="CG246" s="43">
        <f t="shared" si="656"/>
        <v>0</v>
      </c>
      <c r="CH246" s="43">
        <f t="shared" si="656"/>
        <v>0</v>
      </c>
      <c r="CI246" s="43">
        <f t="shared" si="656"/>
        <v>0</v>
      </c>
      <c r="CJ246" s="43">
        <f t="shared" si="656"/>
        <v>0</v>
      </c>
      <c r="CK246" s="43">
        <f t="shared" si="656"/>
        <v>0</v>
      </c>
      <c r="CL246" s="43">
        <f t="shared" si="656"/>
        <v>0</v>
      </c>
      <c r="CM246" s="43">
        <f t="shared" si="656"/>
        <v>0</v>
      </c>
      <c r="CN246" s="43">
        <f t="shared" si="656"/>
        <v>0</v>
      </c>
      <c r="CO246" s="43">
        <f t="shared" si="656"/>
        <v>0</v>
      </c>
      <c r="CP246" s="43">
        <f t="shared" si="656"/>
        <v>0</v>
      </c>
      <c r="CQ246" s="43">
        <f t="shared" si="656"/>
        <v>0</v>
      </c>
      <c r="CR246" s="43">
        <f t="shared" si="656"/>
        <v>0</v>
      </c>
      <c r="CS246" s="43">
        <f t="shared" si="656"/>
        <v>0</v>
      </c>
      <c r="CT246" s="43">
        <f t="shared" si="656"/>
        <v>0</v>
      </c>
      <c r="CU246" s="43">
        <f t="shared" si="656"/>
        <v>0</v>
      </c>
      <c r="CV246" s="43">
        <f t="shared" si="656"/>
        <v>0</v>
      </c>
      <c r="CW246" s="476"/>
      <c r="CX246" t="str">
        <f t="shared" si="641"/>
        <v>Must be True</v>
      </c>
      <c r="CY246" s="43">
        <f t="shared" ref="CY246:DU246" si="657">CY94*CY$2</f>
        <v>0</v>
      </c>
      <c r="CZ246" s="43">
        <f t="shared" si="657"/>
        <v>0</v>
      </c>
      <c r="DA246" s="43">
        <f t="shared" si="657"/>
        <v>0</v>
      </c>
      <c r="DB246" s="43">
        <f t="shared" si="657"/>
        <v>0</v>
      </c>
      <c r="DC246" s="43">
        <f t="shared" si="657"/>
        <v>0</v>
      </c>
      <c r="DD246" s="43">
        <f t="shared" si="657"/>
        <v>0</v>
      </c>
      <c r="DE246" s="43">
        <f t="shared" si="657"/>
        <v>0</v>
      </c>
      <c r="DF246" s="43">
        <f t="shared" si="657"/>
        <v>0</v>
      </c>
      <c r="DG246" s="43">
        <f t="shared" si="657"/>
        <v>0</v>
      </c>
      <c r="DH246" s="43">
        <f t="shared" si="657"/>
        <v>0</v>
      </c>
      <c r="DI246" s="43">
        <f t="shared" si="657"/>
        <v>0</v>
      </c>
      <c r="DJ246" s="43">
        <f t="shared" si="657"/>
        <v>0</v>
      </c>
      <c r="DK246" s="43">
        <f t="shared" si="657"/>
        <v>0</v>
      </c>
      <c r="DL246" s="43">
        <f t="shared" si="657"/>
        <v>0</v>
      </c>
      <c r="DM246" s="43">
        <f t="shared" si="657"/>
        <v>0</v>
      </c>
      <c r="DN246" s="43">
        <f t="shared" si="657"/>
        <v>0</v>
      </c>
      <c r="DO246" s="43">
        <f t="shared" si="657"/>
        <v>0</v>
      </c>
      <c r="DP246" s="43">
        <f t="shared" si="657"/>
        <v>0</v>
      </c>
      <c r="DQ246" s="43">
        <f t="shared" si="657"/>
        <v>0</v>
      </c>
      <c r="DR246" s="43">
        <f t="shared" si="657"/>
        <v>0</v>
      </c>
      <c r="DS246" s="43">
        <f t="shared" si="657"/>
        <v>0</v>
      </c>
      <c r="DT246" s="43">
        <f t="shared" si="657"/>
        <v>0</v>
      </c>
      <c r="DU246" s="43">
        <f t="shared" si="657"/>
        <v>0</v>
      </c>
      <c r="DV246" s="476"/>
    </row>
    <row r="247" spans="2:126" x14ac:dyDescent="0.45">
      <c r="B247" s="111" t="s">
        <v>392</v>
      </c>
      <c r="C247" s="25">
        <f>SUM(C95:Y95)</f>
        <v>0</v>
      </c>
      <c r="D247" s="25">
        <f>E247-C247</f>
        <v>0</v>
      </c>
      <c r="E247" s="25">
        <f>SUM(C135:Y135)</f>
        <v>0</v>
      </c>
      <c r="F247" s="25" t="str">
        <f>IF(E247&lt;&gt;0,D247&amp;" / "&amp;E247,"")</f>
        <v/>
      </c>
      <c r="G247" s="108" t="str">
        <f>IF(E247&lt;&gt;0,D247/E247,"")</f>
        <v/>
      </c>
      <c r="H247" s="115" t="str">
        <f>IF(IF(SUM(C$2:Y$2)=1,INDEX(C175:Y175,MATCH(1,C$2:Y$2,0)),"-")&lt;&gt;0,IF(SUM(C$2:Y$2)=1,INDEX(C175:Y175,MATCH(1,C$2:Y$2,0)),"-"),"")</f>
        <v/>
      </c>
      <c r="AA247" s="111" t="s">
        <v>49</v>
      </c>
      <c r="AB247" s="25">
        <f t="shared" si="620"/>
        <v>0</v>
      </c>
      <c r="AC247" s="25">
        <f t="shared" si="556"/>
        <v>0</v>
      </c>
      <c r="AD247" s="25">
        <f t="shared" si="621"/>
        <v>0</v>
      </c>
      <c r="AE247" s="25" t="str">
        <f t="shared" si="625"/>
        <v/>
      </c>
      <c r="AF247" s="107" t="str">
        <f t="shared" si="626"/>
        <v/>
      </c>
      <c r="AG247" s="115" t="str">
        <f t="shared" si="627"/>
        <v/>
      </c>
      <c r="AZ247" t="str">
        <f t="shared" si="637"/>
        <v>Two-Part</v>
      </c>
      <c r="BA247" s="43">
        <f t="shared" ref="BA247:BW247" si="658">BA95*BA$2</f>
        <v>0</v>
      </c>
      <c r="BB247" s="43">
        <f t="shared" si="658"/>
        <v>0</v>
      </c>
      <c r="BC247" s="43">
        <f t="shared" si="658"/>
        <v>0</v>
      </c>
      <c r="BD247" s="43">
        <f t="shared" si="658"/>
        <v>0</v>
      </c>
      <c r="BE247" s="43">
        <f t="shared" si="658"/>
        <v>0</v>
      </c>
      <c r="BF247" s="43">
        <f t="shared" si="658"/>
        <v>0</v>
      </c>
      <c r="BG247" s="43">
        <f t="shared" si="658"/>
        <v>0</v>
      </c>
      <c r="BH247" s="43">
        <f t="shared" si="658"/>
        <v>0</v>
      </c>
      <c r="BI247" s="43">
        <f t="shared" si="658"/>
        <v>0</v>
      </c>
      <c r="BJ247" s="43">
        <f t="shared" si="658"/>
        <v>0</v>
      </c>
      <c r="BK247" s="43">
        <f t="shared" si="658"/>
        <v>0</v>
      </c>
      <c r="BL247" s="43">
        <f t="shared" si="658"/>
        <v>0</v>
      </c>
      <c r="BM247" s="43">
        <f t="shared" si="658"/>
        <v>0</v>
      </c>
      <c r="BN247" s="43">
        <f t="shared" si="658"/>
        <v>0</v>
      </c>
      <c r="BO247" s="43">
        <f t="shared" si="658"/>
        <v>0</v>
      </c>
      <c r="BP247" s="43">
        <f t="shared" si="658"/>
        <v>0</v>
      </c>
      <c r="BQ247" s="43">
        <f t="shared" si="658"/>
        <v>0</v>
      </c>
      <c r="BR247" s="43">
        <f t="shared" si="658"/>
        <v>0</v>
      </c>
      <c r="BS247" s="43">
        <f t="shared" si="658"/>
        <v>0</v>
      </c>
      <c r="BT247" s="43">
        <f t="shared" si="658"/>
        <v>0</v>
      </c>
      <c r="BU247" s="43">
        <f t="shared" si="658"/>
        <v>0</v>
      </c>
      <c r="BV247" s="43">
        <f t="shared" si="658"/>
        <v>0</v>
      </c>
      <c r="BW247" s="43">
        <f t="shared" si="658"/>
        <v>0</v>
      </c>
      <c r="BX247" s="476"/>
      <c r="BY247" t="str">
        <f t="shared" si="639"/>
        <v>Two-Part</v>
      </c>
      <c r="BZ247" s="43">
        <f t="shared" ref="BZ247:CV247" si="659">BZ95*BZ$2</f>
        <v>0</v>
      </c>
      <c r="CA247" s="43">
        <f t="shared" si="659"/>
        <v>0</v>
      </c>
      <c r="CB247" s="43">
        <f t="shared" si="659"/>
        <v>0</v>
      </c>
      <c r="CC247" s="43">
        <f t="shared" si="659"/>
        <v>0</v>
      </c>
      <c r="CD247" s="43">
        <f t="shared" si="659"/>
        <v>0</v>
      </c>
      <c r="CE247" s="43">
        <f t="shared" si="659"/>
        <v>0</v>
      </c>
      <c r="CF247" s="43">
        <f t="shared" si="659"/>
        <v>0</v>
      </c>
      <c r="CG247" s="43">
        <f t="shared" si="659"/>
        <v>0</v>
      </c>
      <c r="CH247" s="43">
        <f t="shared" si="659"/>
        <v>0</v>
      </c>
      <c r="CI247" s="43">
        <f t="shared" si="659"/>
        <v>0</v>
      </c>
      <c r="CJ247" s="43">
        <f t="shared" si="659"/>
        <v>0</v>
      </c>
      <c r="CK247" s="43">
        <f t="shared" si="659"/>
        <v>0</v>
      </c>
      <c r="CL247" s="43">
        <f t="shared" si="659"/>
        <v>0</v>
      </c>
      <c r="CM247" s="43">
        <f t="shared" si="659"/>
        <v>0</v>
      </c>
      <c r="CN247" s="43">
        <f t="shared" si="659"/>
        <v>0</v>
      </c>
      <c r="CO247" s="43">
        <f t="shared" si="659"/>
        <v>0</v>
      </c>
      <c r="CP247" s="43">
        <f t="shared" si="659"/>
        <v>0</v>
      </c>
      <c r="CQ247" s="43">
        <f t="shared" si="659"/>
        <v>0</v>
      </c>
      <c r="CR247" s="43">
        <f t="shared" si="659"/>
        <v>0</v>
      </c>
      <c r="CS247" s="43">
        <f t="shared" si="659"/>
        <v>0</v>
      </c>
      <c r="CT247" s="43">
        <f t="shared" si="659"/>
        <v>0</v>
      </c>
      <c r="CU247" s="43">
        <f t="shared" si="659"/>
        <v>0</v>
      </c>
      <c r="CV247" s="43">
        <f t="shared" si="659"/>
        <v>0</v>
      </c>
      <c r="CW247" s="476"/>
      <c r="CX247" t="str">
        <f t="shared" si="641"/>
        <v>Two-Part</v>
      </c>
      <c r="CY247" s="43">
        <f t="shared" ref="CY247:DU247" si="660">CY95*CY$2</f>
        <v>0</v>
      </c>
      <c r="CZ247" s="43">
        <f t="shared" si="660"/>
        <v>0</v>
      </c>
      <c r="DA247" s="43">
        <f t="shared" si="660"/>
        <v>0</v>
      </c>
      <c r="DB247" s="43">
        <f t="shared" si="660"/>
        <v>0</v>
      </c>
      <c r="DC247" s="43">
        <f t="shared" si="660"/>
        <v>0</v>
      </c>
      <c r="DD247" s="43">
        <f t="shared" si="660"/>
        <v>0</v>
      </c>
      <c r="DE247" s="43">
        <f t="shared" si="660"/>
        <v>0</v>
      </c>
      <c r="DF247" s="43">
        <f t="shared" si="660"/>
        <v>0</v>
      </c>
      <c r="DG247" s="43">
        <f t="shared" si="660"/>
        <v>0</v>
      </c>
      <c r="DH247" s="43">
        <f t="shared" si="660"/>
        <v>0</v>
      </c>
      <c r="DI247" s="43">
        <f t="shared" si="660"/>
        <v>0</v>
      </c>
      <c r="DJ247" s="43">
        <f t="shared" si="660"/>
        <v>0</v>
      </c>
      <c r="DK247" s="43">
        <f t="shared" si="660"/>
        <v>0</v>
      </c>
      <c r="DL247" s="43">
        <f t="shared" si="660"/>
        <v>0</v>
      </c>
      <c r="DM247" s="43">
        <f t="shared" si="660"/>
        <v>0</v>
      </c>
      <c r="DN247" s="43">
        <f t="shared" si="660"/>
        <v>0</v>
      </c>
      <c r="DO247" s="43">
        <f t="shared" si="660"/>
        <v>0</v>
      </c>
      <c r="DP247" s="43">
        <f t="shared" si="660"/>
        <v>0</v>
      </c>
      <c r="DQ247" s="43">
        <f t="shared" si="660"/>
        <v>0</v>
      </c>
      <c r="DR247" s="43">
        <f t="shared" si="660"/>
        <v>0</v>
      </c>
      <c r="DS247" s="43">
        <f t="shared" si="660"/>
        <v>0</v>
      </c>
      <c r="DT247" s="43">
        <f t="shared" si="660"/>
        <v>0</v>
      </c>
      <c r="DU247" s="43">
        <f t="shared" si="660"/>
        <v>0</v>
      </c>
      <c r="DV247" s="476"/>
    </row>
    <row r="248" spans="2:126" x14ac:dyDescent="0.45">
      <c r="B248" s="111" t="s">
        <v>393</v>
      </c>
      <c r="C248" s="25">
        <f>SUM(C96:Y96)</f>
        <v>0</v>
      </c>
      <c r="D248" s="25">
        <f>E248-C248</f>
        <v>0</v>
      </c>
      <c r="E248" s="25">
        <f>SUM(C136:Y136)</f>
        <v>0</v>
      </c>
      <c r="F248" s="25" t="str">
        <f>IF(E248&lt;&gt;0,D248&amp;" / "&amp;E248,"")</f>
        <v/>
      </c>
      <c r="G248" s="108" t="str">
        <f>IF(E248&lt;&gt;0,D248/E248,"")</f>
        <v/>
      </c>
      <c r="H248" s="115" t="str">
        <f>IF(IF(SUM(C$2:Y$2)=1,INDEX(C176:Y176,MATCH(1,C$2:Y$2,0)),"-")&lt;&gt;0,IF(SUM(C$2:Y$2)=1,INDEX(C176:Y176,MATCH(1,C$2:Y$2,0)),"-"),"")</f>
        <v/>
      </c>
      <c r="AA248" s="111"/>
      <c r="AB248" s="25"/>
      <c r="AC248" s="25"/>
      <c r="AD248" s="25"/>
      <c r="AE248" s="25"/>
      <c r="AF248" s="107"/>
      <c r="AG248" s="115"/>
      <c r="AZ248" t="str">
        <f t="shared" si="637"/>
        <v>Imaginary Numbers</v>
      </c>
      <c r="BA248" s="43">
        <f t="shared" ref="BA248:BW248" si="661">BA96*BA$2</f>
        <v>0</v>
      </c>
      <c r="BB248" s="43">
        <f t="shared" si="661"/>
        <v>0</v>
      </c>
      <c r="BC248" s="43">
        <f t="shared" si="661"/>
        <v>0</v>
      </c>
      <c r="BD248" s="43">
        <f t="shared" si="661"/>
        <v>0</v>
      </c>
      <c r="BE248" s="43">
        <f t="shared" si="661"/>
        <v>0</v>
      </c>
      <c r="BF248" s="43">
        <f t="shared" si="661"/>
        <v>0</v>
      </c>
      <c r="BG248" s="43">
        <f t="shared" si="661"/>
        <v>0</v>
      </c>
      <c r="BH248" s="43">
        <f t="shared" si="661"/>
        <v>0</v>
      </c>
      <c r="BI248" s="43">
        <f t="shared" si="661"/>
        <v>0</v>
      </c>
      <c r="BJ248" s="43">
        <f t="shared" si="661"/>
        <v>0</v>
      </c>
      <c r="BK248" s="43">
        <f t="shared" si="661"/>
        <v>0</v>
      </c>
      <c r="BL248" s="43">
        <f t="shared" si="661"/>
        <v>0</v>
      </c>
      <c r="BM248" s="43">
        <f t="shared" si="661"/>
        <v>0</v>
      </c>
      <c r="BN248" s="43">
        <f t="shared" si="661"/>
        <v>0</v>
      </c>
      <c r="BO248" s="43">
        <f t="shared" si="661"/>
        <v>0</v>
      </c>
      <c r="BP248" s="43">
        <f t="shared" si="661"/>
        <v>0</v>
      </c>
      <c r="BQ248" s="43">
        <f t="shared" si="661"/>
        <v>0</v>
      </c>
      <c r="BR248" s="43">
        <f t="shared" si="661"/>
        <v>0</v>
      </c>
      <c r="BS248" s="43">
        <f t="shared" si="661"/>
        <v>0</v>
      </c>
      <c r="BT248" s="43">
        <f t="shared" si="661"/>
        <v>0</v>
      </c>
      <c r="BU248" s="43">
        <f t="shared" si="661"/>
        <v>0</v>
      </c>
      <c r="BV248" s="43">
        <f t="shared" si="661"/>
        <v>0</v>
      </c>
      <c r="BW248" s="43">
        <f t="shared" si="661"/>
        <v>0</v>
      </c>
      <c r="BX248" s="476"/>
      <c r="BY248" t="str">
        <f t="shared" si="639"/>
        <v>Imaginary Numbers</v>
      </c>
      <c r="BZ248" s="43">
        <f t="shared" ref="BZ248:CV248" si="662">BZ96*BZ$2</f>
        <v>0</v>
      </c>
      <c r="CA248" s="43">
        <f t="shared" si="662"/>
        <v>0</v>
      </c>
      <c r="CB248" s="43">
        <f t="shared" si="662"/>
        <v>0</v>
      </c>
      <c r="CC248" s="43">
        <f t="shared" si="662"/>
        <v>0</v>
      </c>
      <c r="CD248" s="43">
        <f t="shared" si="662"/>
        <v>0</v>
      </c>
      <c r="CE248" s="43">
        <f t="shared" si="662"/>
        <v>0</v>
      </c>
      <c r="CF248" s="43">
        <f t="shared" si="662"/>
        <v>0</v>
      </c>
      <c r="CG248" s="43">
        <f t="shared" si="662"/>
        <v>0</v>
      </c>
      <c r="CH248" s="43">
        <f t="shared" si="662"/>
        <v>0</v>
      </c>
      <c r="CI248" s="43">
        <f t="shared" si="662"/>
        <v>0</v>
      </c>
      <c r="CJ248" s="43">
        <f t="shared" si="662"/>
        <v>0</v>
      </c>
      <c r="CK248" s="43">
        <f t="shared" si="662"/>
        <v>0</v>
      </c>
      <c r="CL248" s="43">
        <f t="shared" si="662"/>
        <v>0</v>
      </c>
      <c r="CM248" s="43">
        <f t="shared" si="662"/>
        <v>0</v>
      </c>
      <c r="CN248" s="43">
        <f t="shared" si="662"/>
        <v>0</v>
      </c>
      <c r="CO248" s="43">
        <f t="shared" si="662"/>
        <v>0</v>
      </c>
      <c r="CP248" s="43">
        <f t="shared" si="662"/>
        <v>0</v>
      </c>
      <c r="CQ248" s="43">
        <f t="shared" si="662"/>
        <v>0</v>
      </c>
      <c r="CR248" s="43">
        <f t="shared" si="662"/>
        <v>0</v>
      </c>
      <c r="CS248" s="43">
        <f t="shared" si="662"/>
        <v>0</v>
      </c>
      <c r="CT248" s="43">
        <f t="shared" si="662"/>
        <v>0</v>
      </c>
      <c r="CU248" s="43">
        <f t="shared" si="662"/>
        <v>0</v>
      </c>
      <c r="CV248" s="43">
        <f t="shared" si="662"/>
        <v>0</v>
      </c>
      <c r="CW248" s="476"/>
      <c r="CX248" t="str">
        <f t="shared" si="641"/>
        <v>Imaginary Numbers</v>
      </c>
      <c r="CY248" s="43">
        <f t="shared" ref="CY248:DU248" si="663">CY96*CY$2</f>
        <v>0</v>
      </c>
      <c r="CZ248" s="43">
        <f t="shared" si="663"/>
        <v>0</v>
      </c>
      <c r="DA248" s="43">
        <f t="shared" si="663"/>
        <v>0</v>
      </c>
      <c r="DB248" s="43">
        <f t="shared" si="663"/>
        <v>0</v>
      </c>
      <c r="DC248" s="43">
        <f t="shared" si="663"/>
        <v>0</v>
      </c>
      <c r="DD248" s="43">
        <f t="shared" si="663"/>
        <v>0</v>
      </c>
      <c r="DE248" s="43">
        <f t="shared" si="663"/>
        <v>0</v>
      </c>
      <c r="DF248" s="43">
        <f t="shared" si="663"/>
        <v>0</v>
      </c>
      <c r="DG248" s="43">
        <f t="shared" si="663"/>
        <v>0</v>
      </c>
      <c r="DH248" s="43">
        <f t="shared" si="663"/>
        <v>0</v>
      </c>
      <c r="DI248" s="43">
        <f t="shared" si="663"/>
        <v>0</v>
      </c>
      <c r="DJ248" s="43">
        <f t="shared" si="663"/>
        <v>0</v>
      </c>
      <c r="DK248" s="43">
        <f t="shared" si="663"/>
        <v>0</v>
      </c>
      <c r="DL248" s="43">
        <f t="shared" si="663"/>
        <v>0</v>
      </c>
      <c r="DM248" s="43">
        <f t="shared" si="663"/>
        <v>0</v>
      </c>
      <c r="DN248" s="43">
        <f t="shared" si="663"/>
        <v>0</v>
      </c>
      <c r="DO248" s="43">
        <f t="shared" si="663"/>
        <v>0</v>
      </c>
      <c r="DP248" s="43">
        <f t="shared" si="663"/>
        <v>0</v>
      </c>
      <c r="DQ248" s="43">
        <f t="shared" si="663"/>
        <v>0</v>
      </c>
      <c r="DR248" s="43">
        <f t="shared" si="663"/>
        <v>0</v>
      </c>
      <c r="DS248" s="43">
        <f t="shared" si="663"/>
        <v>0</v>
      </c>
      <c r="DT248" s="43">
        <f t="shared" si="663"/>
        <v>0</v>
      </c>
      <c r="DU248" s="43">
        <f t="shared" si="663"/>
        <v>0</v>
      </c>
      <c r="DV248" s="476"/>
    </row>
    <row r="249" spans="2:126" x14ac:dyDescent="0.45">
      <c r="B249" s="111"/>
      <c r="C249" s="25"/>
      <c r="D249" s="25"/>
      <c r="E249" s="25"/>
      <c r="F249" s="25"/>
      <c r="G249" s="108"/>
      <c r="H249" s="115"/>
      <c r="AA249" s="454" t="s">
        <v>394</v>
      </c>
      <c r="AB249" s="455"/>
      <c r="AC249" s="455"/>
      <c r="AD249" s="455"/>
      <c r="AE249" s="455"/>
      <c r="AF249" s="455"/>
      <c r="AG249" s="456"/>
      <c r="AZ249" t="str">
        <f t="shared" si="637"/>
        <v>Power Rules</v>
      </c>
      <c r="BA249" s="43">
        <f t="shared" ref="BA249:BW249" si="664">BA97*BA$2</f>
        <v>0</v>
      </c>
      <c r="BB249" s="43">
        <f t="shared" si="664"/>
        <v>0</v>
      </c>
      <c r="BC249" s="43">
        <f t="shared" si="664"/>
        <v>0</v>
      </c>
      <c r="BD249" s="43">
        <f t="shared" si="664"/>
        <v>0</v>
      </c>
      <c r="BE249" s="43">
        <f t="shared" si="664"/>
        <v>0</v>
      </c>
      <c r="BF249" s="43">
        <f t="shared" si="664"/>
        <v>0</v>
      </c>
      <c r="BG249" s="43">
        <f t="shared" si="664"/>
        <v>0</v>
      </c>
      <c r="BH249" s="43">
        <f t="shared" si="664"/>
        <v>0</v>
      </c>
      <c r="BI249" s="43">
        <f t="shared" si="664"/>
        <v>0</v>
      </c>
      <c r="BJ249" s="43">
        <f t="shared" si="664"/>
        <v>0</v>
      </c>
      <c r="BK249" s="43">
        <f t="shared" si="664"/>
        <v>0</v>
      </c>
      <c r="BL249" s="43">
        <f t="shared" si="664"/>
        <v>0</v>
      </c>
      <c r="BM249" s="43">
        <f t="shared" si="664"/>
        <v>0</v>
      </c>
      <c r="BN249" s="43">
        <f t="shared" si="664"/>
        <v>0</v>
      </c>
      <c r="BO249" s="43">
        <f t="shared" si="664"/>
        <v>0</v>
      </c>
      <c r="BP249" s="43">
        <f t="shared" si="664"/>
        <v>0</v>
      </c>
      <c r="BQ249" s="43">
        <f t="shared" si="664"/>
        <v>0</v>
      </c>
      <c r="BR249" s="43">
        <f t="shared" si="664"/>
        <v>0</v>
      </c>
      <c r="BS249" s="43">
        <f t="shared" si="664"/>
        <v>0</v>
      </c>
      <c r="BT249" s="43">
        <f t="shared" si="664"/>
        <v>0</v>
      </c>
      <c r="BU249" s="43">
        <f t="shared" si="664"/>
        <v>0</v>
      </c>
      <c r="BV249" s="43">
        <f t="shared" si="664"/>
        <v>0</v>
      </c>
      <c r="BW249" s="43">
        <f t="shared" si="664"/>
        <v>0</v>
      </c>
      <c r="BX249" s="476"/>
      <c r="BY249" t="str">
        <f t="shared" si="639"/>
        <v>Power Rules</v>
      </c>
      <c r="BZ249" s="43">
        <f t="shared" ref="BZ249:CV249" si="665">BZ97*BZ$2</f>
        <v>0</v>
      </c>
      <c r="CA249" s="43">
        <f t="shared" si="665"/>
        <v>0</v>
      </c>
      <c r="CB249" s="43">
        <f t="shared" si="665"/>
        <v>0</v>
      </c>
      <c r="CC249" s="43">
        <f t="shared" si="665"/>
        <v>0</v>
      </c>
      <c r="CD249" s="43">
        <f t="shared" si="665"/>
        <v>0</v>
      </c>
      <c r="CE249" s="43">
        <f t="shared" si="665"/>
        <v>0</v>
      </c>
      <c r="CF249" s="43">
        <f t="shared" si="665"/>
        <v>0</v>
      </c>
      <c r="CG249" s="43">
        <f t="shared" si="665"/>
        <v>0</v>
      </c>
      <c r="CH249" s="43">
        <f t="shared" si="665"/>
        <v>0</v>
      </c>
      <c r="CI249" s="43">
        <f t="shared" si="665"/>
        <v>0</v>
      </c>
      <c r="CJ249" s="43">
        <f t="shared" si="665"/>
        <v>0</v>
      </c>
      <c r="CK249" s="43">
        <f t="shared" si="665"/>
        <v>0</v>
      </c>
      <c r="CL249" s="43">
        <f t="shared" si="665"/>
        <v>0</v>
      </c>
      <c r="CM249" s="43">
        <f t="shared" si="665"/>
        <v>0</v>
      </c>
      <c r="CN249" s="43">
        <f t="shared" si="665"/>
        <v>0</v>
      </c>
      <c r="CO249" s="43">
        <f t="shared" si="665"/>
        <v>0</v>
      </c>
      <c r="CP249" s="43">
        <f t="shared" si="665"/>
        <v>0</v>
      </c>
      <c r="CQ249" s="43">
        <f t="shared" si="665"/>
        <v>0</v>
      </c>
      <c r="CR249" s="43">
        <f t="shared" si="665"/>
        <v>0</v>
      </c>
      <c r="CS249" s="43">
        <f t="shared" si="665"/>
        <v>0</v>
      </c>
      <c r="CT249" s="43">
        <f t="shared" si="665"/>
        <v>0</v>
      </c>
      <c r="CU249" s="43">
        <f t="shared" si="665"/>
        <v>0</v>
      </c>
      <c r="CV249" s="43">
        <f t="shared" si="665"/>
        <v>0</v>
      </c>
      <c r="CW249" s="476"/>
      <c r="CX249" t="str">
        <f t="shared" si="641"/>
        <v>Power Rules</v>
      </c>
      <c r="CY249" s="43">
        <f t="shared" ref="CY249:DU249" si="666">CY97*CY$2</f>
        <v>0</v>
      </c>
      <c r="CZ249" s="43">
        <f t="shared" si="666"/>
        <v>0</v>
      </c>
      <c r="DA249" s="43">
        <f t="shared" si="666"/>
        <v>0</v>
      </c>
      <c r="DB249" s="43">
        <f t="shared" si="666"/>
        <v>0</v>
      </c>
      <c r="DC249" s="43">
        <f t="shared" si="666"/>
        <v>0</v>
      </c>
      <c r="DD249" s="43">
        <f t="shared" si="666"/>
        <v>0</v>
      </c>
      <c r="DE249" s="43">
        <f t="shared" si="666"/>
        <v>0</v>
      </c>
      <c r="DF249" s="43">
        <f t="shared" si="666"/>
        <v>0</v>
      </c>
      <c r="DG249" s="43">
        <f t="shared" si="666"/>
        <v>0</v>
      </c>
      <c r="DH249" s="43">
        <f t="shared" si="666"/>
        <v>0</v>
      </c>
      <c r="DI249" s="43">
        <f t="shared" si="666"/>
        <v>0</v>
      </c>
      <c r="DJ249" s="43">
        <f t="shared" si="666"/>
        <v>0</v>
      </c>
      <c r="DK249" s="43">
        <f t="shared" si="666"/>
        <v>0</v>
      </c>
      <c r="DL249" s="43">
        <f t="shared" si="666"/>
        <v>0</v>
      </c>
      <c r="DM249" s="43">
        <f t="shared" si="666"/>
        <v>0</v>
      </c>
      <c r="DN249" s="43">
        <f t="shared" si="666"/>
        <v>0</v>
      </c>
      <c r="DO249" s="43">
        <f t="shared" si="666"/>
        <v>0</v>
      </c>
      <c r="DP249" s="43">
        <f t="shared" si="666"/>
        <v>0</v>
      </c>
      <c r="DQ249" s="43">
        <f t="shared" si="666"/>
        <v>0</v>
      </c>
      <c r="DR249" s="43">
        <f t="shared" si="666"/>
        <v>0</v>
      </c>
      <c r="DS249" s="43">
        <f t="shared" si="666"/>
        <v>0</v>
      </c>
      <c r="DT249" s="43">
        <f t="shared" si="666"/>
        <v>0</v>
      </c>
      <c r="DU249" s="43">
        <f t="shared" si="666"/>
        <v>0</v>
      </c>
      <c r="DV249" s="476"/>
    </row>
    <row r="250" spans="2:126" x14ac:dyDescent="0.45">
      <c r="B250" s="454" t="s">
        <v>394</v>
      </c>
      <c r="C250" s="455"/>
      <c r="D250" s="455"/>
      <c r="E250" s="455"/>
      <c r="F250" s="455"/>
      <c r="G250" s="455"/>
      <c r="H250" s="456"/>
      <c r="AA250" s="454" t="s">
        <v>353</v>
      </c>
      <c r="AB250" s="455"/>
      <c r="AC250" s="455"/>
      <c r="AD250" s="455"/>
      <c r="AE250" s="455"/>
      <c r="AF250" s="455"/>
      <c r="AG250" s="456"/>
      <c r="AZ250" t="str">
        <f t="shared" si="637"/>
        <v>Inequalities</v>
      </c>
      <c r="BA250" s="43">
        <f t="shared" ref="BA250:BW250" si="667">BA98*BA$2</f>
        <v>0</v>
      </c>
      <c r="BB250" s="43">
        <f t="shared" si="667"/>
        <v>0</v>
      </c>
      <c r="BC250" s="43">
        <f t="shared" si="667"/>
        <v>0</v>
      </c>
      <c r="BD250" s="43">
        <f t="shared" si="667"/>
        <v>0</v>
      </c>
      <c r="BE250" s="43">
        <f t="shared" si="667"/>
        <v>0</v>
      </c>
      <c r="BF250" s="43">
        <f t="shared" si="667"/>
        <v>0</v>
      </c>
      <c r="BG250" s="43">
        <f t="shared" si="667"/>
        <v>0</v>
      </c>
      <c r="BH250" s="43">
        <f t="shared" si="667"/>
        <v>0</v>
      </c>
      <c r="BI250" s="43">
        <f t="shared" si="667"/>
        <v>0</v>
      </c>
      <c r="BJ250" s="43">
        <f t="shared" si="667"/>
        <v>0</v>
      </c>
      <c r="BK250" s="43">
        <f t="shared" si="667"/>
        <v>0</v>
      </c>
      <c r="BL250" s="43">
        <f t="shared" si="667"/>
        <v>0</v>
      </c>
      <c r="BM250" s="43">
        <f t="shared" si="667"/>
        <v>0</v>
      </c>
      <c r="BN250" s="43">
        <f t="shared" si="667"/>
        <v>0</v>
      </c>
      <c r="BO250" s="43">
        <f t="shared" si="667"/>
        <v>0</v>
      </c>
      <c r="BP250" s="43">
        <f t="shared" si="667"/>
        <v>0</v>
      </c>
      <c r="BQ250" s="43">
        <f t="shared" si="667"/>
        <v>0</v>
      </c>
      <c r="BR250" s="43">
        <f t="shared" si="667"/>
        <v>0</v>
      </c>
      <c r="BS250" s="43">
        <f t="shared" si="667"/>
        <v>0</v>
      </c>
      <c r="BT250" s="43">
        <f t="shared" si="667"/>
        <v>0</v>
      </c>
      <c r="BU250" s="43">
        <f t="shared" si="667"/>
        <v>0</v>
      </c>
      <c r="BV250" s="43">
        <f t="shared" si="667"/>
        <v>0</v>
      </c>
      <c r="BW250" s="43">
        <f t="shared" si="667"/>
        <v>0</v>
      </c>
      <c r="BX250" s="476"/>
      <c r="BY250" t="str">
        <f t="shared" si="639"/>
        <v>Inequalities</v>
      </c>
      <c r="BZ250" s="43">
        <f t="shared" ref="BZ250:CV250" si="668">BZ98*BZ$2</f>
        <v>0</v>
      </c>
      <c r="CA250" s="43">
        <f t="shared" si="668"/>
        <v>0</v>
      </c>
      <c r="CB250" s="43">
        <f t="shared" si="668"/>
        <v>0</v>
      </c>
      <c r="CC250" s="43">
        <f t="shared" si="668"/>
        <v>0</v>
      </c>
      <c r="CD250" s="43">
        <f t="shared" si="668"/>
        <v>0</v>
      </c>
      <c r="CE250" s="43">
        <f t="shared" si="668"/>
        <v>0</v>
      </c>
      <c r="CF250" s="43">
        <f t="shared" si="668"/>
        <v>0</v>
      </c>
      <c r="CG250" s="43">
        <f t="shared" si="668"/>
        <v>0</v>
      </c>
      <c r="CH250" s="43">
        <f t="shared" si="668"/>
        <v>0</v>
      </c>
      <c r="CI250" s="43">
        <f t="shared" si="668"/>
        <v>0</v>
      </c>
      <c r="CJ250" s="43">
        <f t="shared" si="668"/>
        <v>0</v>
      </c>
      <c r="CK250" s="43">
        <f t="shared" si="668"/>
        <v>0</v>
      </c>
      <c r="CL250" s="43">
        <f t="shared" si="668"/>
        <v>0</v>
      </c>
      <c r="CM250" s="43">
        <f t="shared" si="668"/>
        <v>0</v>
      </c>
      <c r="CN250" s="43">
        <f t="shared" si="668"/>
        <v>0</v>
      </c>
      <c r="CO250" s="43">
        <f t="shared" si="668"/>
        <v>0</v>
      </c>
      <c r="CP250" s="43">
        <f t="shared" si="668"/>
        <v>0</v>
      </c>
      <c r="CQ250" s="43">
        <f t="shared" si="668"/>
        <v>0</v>
      </c>
      <c r="CR250" s="43">
        <f t="shared" si="668"/>
        <v>0</v>
      </c>
      <c r="CS250" s="43">
        <f t="shared" si="668"/>
        <v>0</v>
      </c>
      <c r="CT250" s="43">
        <f t="shared" si="668"/>
        <v>0</v>
      </c>
      <c r="CU250" s="43">
        <f t="shared" si="668"/>
        <v>0</v>
      </c>
      <c r="CV250" s="43">
        <f t="shared" si="668"/>
        <v>0</v>
      </c>
      <c r="CW250" s="476"/>
      <c r="CX250" t="str">
        <f t="shared" si="641"/>
        <v>Inequalities</v>
      </c>
      <c r="CY250" s="43">
        <f t="shared" ref="CY250:DU250" si="669">CY98*CY$2</f>
        <v>0</v>
      </c>
      <c r="CZ250" s="43">
        <f t="shared" si="669"/>
        <v>0</v>
      </c>
      <c r="DA250" s="43">
        <f t="shared" si="669"/>
        <v>0</v>
      </c>
      <c r="DB250" s="43">
        <f t="shared" si="669"/>
        <v>0</v>
      </c>
      <c r="DC250" s="43">
        <f t="shared" si="669"/>
        <v>0</v>
      </c>
      <c r="DD250" s="43">
        <f t="shared" si="669"/>
        <v>0</v>
      </c>
      <c r="DE250" s="43">
        <f t="shared" si="669"/>
        <v>0</v>
      </c>
      <c r="DF250" s="43">
        <f t="shared" si="669"/>
        <v>0</v>
      </c>
      <c r="DG250" s="43">
        <f t="shared" si="669"/>
        <v>0</v>
      </c>
      <c r="DH250" s="43">
        <f t="shared" si="669"/>
        <v>0</v>
      </c>
      <c r="DI250" s="43">
        <f t="shared" si="669"/>
        <v>0</v>
      </c>
      <c r="DJ250" s="43">
        <f t="shared" si="669"/>
        <v>0</v>
      </c>
      <c r="DK250" s="43">
        <f t="shared" si="669"/>
        <v>0</v>
      </c>
      <c r="DL250" s="43">
        <f t="shared" si="669"/>
        <v>0</v>
      </c>
      <c r="DM250" s="43">
        <f t="shared" si="669"/>
        <v>0</v>
      </c>
      <c r="DN250" s="43">
        <f t="shared" si="669"/>
        <v>0</v>
      </c>
      <c r="DO250" s="43">
        <f t="shared" si="669"/>
        <v>0</v>
      </c>
      <c r="DP250" s="43">
        <f t="shared" si="669"/>
        <v>0</v>
      </c>
      <c r="DQ250" s="43">
        <f t="shared" si="669"/>
        <v>0</v>
      </c>
      <c r="DR250" s="43">
        <f t="shared" si="669"/>
        <v>0</v>
      </c>
      <c r="DS250" s="43">
        <f t="shared" si="669"/>
        <v>0</v>
      </c>
      <c r="DT250" s="43">
        <f t="shared" si="669"/>
        <v>0</v>
      </c>
      <c r="DU250" s="43">
        <f t="shared" si="669"/>
        <v>0</v>
      </c>
    </row>
    <row r="251" spans="2:126" ht="15" customHeight="1" x14ac:dyDescent="0.45">
      <c r="B251" s="454" t="s">
        <v>353</v>
      </c>
      <c r="C251" s="455"/>
      <c r="D251" s="455"/>
      <c r="E251" s="455"/>
      <c r="F251" s="455"/>
      <c r="G251" s="455"/>
      <c r="H251" s="456"/>
      <c r="AA251" s="111" t="s">
        <v>342</v>
      </c>
      <c r="AB251" s="25">
        <f>SUM(AB132:AX132)</f>
        <v>0</v>
      </c>
      <c r="AC251" s="25">
        <f>AD251-AB251</f>
        <v>0</v>
      </c>
      <c r="AD251" s="25">
        <f>SUM(AB173:AX173)</f>
        <v>0</v>
      </c>
      <c r="AE251" s="25" t="str">
        <f>IF(AD251&lt;&gt;0,AC251&amp;" / "&amp;AD251,"")</f>
        <v/>
      </c>
      <c r="AF251" s="108" t="str">
        <f>IF(AD251&lt;&gt;0,AC251/AD251,"")</f>
        <v/>
      </c>
      <c r="AG251" s="115" t="s">
        <v>259</v>
      </c>
      <c r="AZ251" t="str">
        <f t="shared" si="637"/>
        <v>Creating Figures</v>
      </c>
      <c r="BA251" s="43">
        <f t="shared" ref="BA251:BW251" si="670">BA99*BA$2</f>
        <v>0</v>
      </c>
      <c r="BB251" s="43">
        <f t="shared" si="670"/>
        <v>0</v>
      </c>
      <c r="BC251" s="43">
        <f t="shared" si="670"/>
        <v>0</v>
      </c>
      <c r="BD251" s="43">
        <f t="shared" si="670"/>
        <v>0</v>
      </c>
      <c r="BE251" s="43">
        <f t="shared" si="670"/>
        <v>0</v>
      </c>
      <c r="BF251" s="43">
        <f t="shared" si="670"/>
        <v>0</v>
      </c>
      <c r="BG251" s="43">
        <f t="shared" si="670"/>
        <v>0</v>
      </c>
      <c r="BH251" s="43">
        <f t="shared" si="670"/>
        <v>0</v>
      </c>
      <c r="BI251" s="43">
        <f t="shared" si="670"/>
        <v>0</v>
      </c>
      <c r="BJ251" s="43">
        <f t="shared" si="670"/>
        <v>0</v>
      </c>
      <c r="BK251" s="43">
        <f t="shared" si="670"/>
        <v>0</v>
      </c>
      <c r="BL251" s="43">
        <f t="shared" si="670"/>
        <v>0</v>
      </c>
      <c r="BM251" s="43">
        <f t="shared" si="670"/>
        <v>0</v>
      </c>
      <c r="BN251" s="43">
        <f t="shared" si="670"/>
        <v>0</v>
      </c>
      <c r="BO251" s="43">
        <f t="shared" si="670"/>
        <v>0</v>
      </c>
      <c r="BP251" s="43">
        <f t="shared" si="670"/>
        <v>0</v>
      </c>
      <c r="BQ251" s="43">
        <f t="shared" si="670"/>
        <v>0</v>
      </c>
      <c r="BR251" s="43">
        <f t="shared" si="670"/>
        <v>0</v>
      </c>
      <c r="BS251" s="43">
        <f t="shared" si="670"/>
        <v>0</v>
      </c>
      <c r="BT251" s="43">
        <f t="shared" si="670"/>
        <v>0</v>
      </c>
      <c r="BU251" s="43">
        <f t="shared" si="670"/>
        <v>0</v>
      </c>
      <c r="BV251" s="43">
        <f t="shared" si="670"/>
        <v>0</v>
      </c>
      <c r="BW251" s="43">
        <f t="shared" si="670"/>
        <v>0</v>
      </c>
      <c r="BX251" s="476"/>
      <c r="BY251" t="str">
        <f t="shared" si="639"/>
        <v>Creating Figures</v>
      </c>
      <c r="BZ251" s="43">
        <f t="shared" ref="BZ251:CV251" si="671">BZ99*BZ$2</f>
        <v>0</v>
      </c>
      <c r="CA251" s="43">
        <f t="shared" si="671"/>
        <v>0</v>
      </c>
      <c r="CB251" s="43">
        <f t="shared" si="671"/>
        <v>0</v>
      </c>
      <c r="CC251" s="43">
        <f t="shared" si="671"/>
        <v>0</v>
      </c>
      <c r="CD251" s="43">
        <f t="shared" si="671"/>
        <v>0</v>
      </c>
      <c r="CE251" s="43">
        <f t="shared" si="671"/>
        <v>0</v>
      </c>
      <c r="CF251" s="43">
        <f t="shared" si="671"/>
        <v>0</v>
      </c>
      <c r="CG251" s="43">
        <f t="shared" si="671"/>
        <v>0</v>
      </c>
      <c r="CH251" s="43">
        <f t="shared" si="671"/>
        <v>0</v>
      </c>
      <c r="CI251" s="43">
        <f t="shared" si="671"/>
        <v>0</v>
      </c>
      <c r="CJ251" s="43">
        <f t="shared" si="671"/>
        <v>0</v>
      </c>
      <c r="CK251" s="43">
        <f t="shared" si="671"/>
        <v>0</v>
      </c>
      <c r="CL251" s="43">
        <f t="shared" si="671"/>
        <v>0</v>
      </c>
      <c r="CM251" s="43">
        <f t="shared" si="671"/>
        <v>0</v>
      </c>
      <c r="CN251" s="43">
        <f t="shared" si="671"/>
        <v>0</v>
      </c>
      <c r="CO251" s="43">
        <f t="shared" si="671"/>
        <v>0</v>
      </c>
      <c r="CP251" s="43">
        <f t="shared" si="671"/>
        <v>0</v>
      </c>
      <c r="CQ251" s="43">
        <f t="shared" si="671"/>
        <v>0</v>
      </c>
      <c r="CR251" s="43">
        <f t="shared" si="671"/>
        <v>0</v>
      </c>
      <c r="CS251" s="43">
        <f t="shared" si="671"/>
        <v>0</v>
      </c>
      <c r="CT251" s="43">
        <f t="shared" si="671"/>
        <v>0</v>
      </c>
      <c r="CU251" s="43">
        <f t="shared" si="671"/>
        <v>0</v>
      </c>
      <c r="CV251" s="43">
        <f t="shared" si="671"/>
        <v>0</v>
      </c>
      <c r="CW251" s="476"/>
      <c r="CX251" t="str">
        <f t="shared" si="641"/>
        <v>Creating Figures</v>
      </c>
      <c r="CY251" s="43">
        <f t="shared" ref="CY251:DU251" si="672">CY99*CY$2</f>
        <v>0</v>
      </c>
      <c r="CZ251" s="43">
        <f t="shared" si="672"/>
        <v>0</v>
      </c>
      <c r="DA251" s="43">
        <f t="shared" si="672"/>
        <v>0</v>
      </c>
      <c r="DB251" s="43">
        <f t="shared" si="672"/>
        <v>0</v>
      </c>
      <c r="DC251" s="43">
        <f t="shared" si="672"/>
        <v>0</v>
      </c>
      <c r="DD251" s="43">
        <f t="shared" si="672"/>
        <v>0</v>
      </c>
      <c r="DE251" s="43">
        <f t="shared" si="672"/>
        <v>0</v>
      </c>
      <c r="DF251" s="43">
        <f t="shared" si="672"/>
        <v>0</v>
      </c>
      <c r="DG251" s="43">
        <f t="shared" si="672"/>
        <v>0</v>
      </c>
      <c r="DH251" s="43">
        <f t="shared" si="672"/>
        <v>0</v>
      </c>
      <c r="DI251" s="43">
        <f t="shared" si="672"/>
        <v>0</v>
      </c>
      <c r="DJ251" s="43">
        <f t="shared" si="672"/>
        <v>0</v>
      </c>
      <c r="DK251" s="43">
        <f t="shared" si="672"/>
        <v>0</v>
      </c>
      <c r="DL251" s="43">
        <f t="shared" si="672"/>
        <v>0</v>
      </c>
      <c r="DM251" s="43">
        <f t="shared" si="672"/>
        <v>0</v>
      </c>
      <c r="DN251" s="43">
        <f t="shared" si="672"/>
        <v>0</v>
      </c>
      <c r="DO251" s="43">
        <f t="shared" si="672"/>
        <v>0</v>
      </c>
      <c r="DP251" s="43">
        <f t="shared" si="672"/>
        <v>0</v>
      </c>
      <c r="DQ251" s="43">
        <f t="shared" si="672"/>
        <v>0</v>
      </c>
      <c r="DR251" s="43">
        <f t="shared" si="672"/>
        <v>0</v>
      </c>
      <c r="DS251" s="43">
        <f t="shared" si="672"/>
        <v>0</v>
      </c>
      <c r="DT251" s="43">
        <f t="shared" si="672"/>
        <v>0</v>
      </c>
      <c r="DU251" s="43">
        <f t="shared" si="672"/>
        <v>0</v>
      </c>
    </row>
    <row r="252" spans="2:126" x14ac:dyDescent="0.45">
      <c r="B252" s="111" t="s">
        <v>342</v>
      </c>
      <c r="C252" s="25">
        <f>SUM(C129:Y129)</f>
        <v>0</v>
      </c>
      <c r="D252" s="25">
        <f>E252-C252</f>
        <v>0</v>
      </c>
      <c r="E252" s="25">
        <f>SUM(C169:Y169)</f>
        <v>0</v>
      </c>
      <c r="F252" s="25" t="str">
        <f t="shared" ref="F252:F262" si="673">IF(E252&lt;&gt;0,D252&amp;" / "&amp;E252,"")</f>
        <v/>
      </c>
      <c r="G252" s="108" t="str">
        <f t="shared" ref="G252:G262" si="674">IF(E252&lt;&gt;0,D252/E252,"")</f>
        <v/>
      </c>
      <c r="H252" s="115" t="s">
        <v>259</v>
      </c>
      <c r="AA252" s="111" t="s">
        <v>395</v>
      </c>
      <c r="AB252" s="25">
        <f>SUM(AB131:AX131)</f>
        <v>0</v>
      </c>
      <c r="AC252" s="25">
        <f>AD252-AB252</f>
        <v>0</v>
      </c>
      <c r="AD252" s="25">
        <f>SUM(AB172:AX172)</f>
        <v>0</v>
      </c>
      <c r="AE252" s="25" t="str">
        <f>IF(AD252&lt;&gt;0,AC252&amp;" / "&amp;AD252,"")</f>
        <v/>
      </c>
      <c r="AF252" s="108" t="str">
        <f>IF(AD252&lt;&gt;0,AC252/AD252,"")</f>
        <v/>
      </c>
      <c r="AG252" s="115" t="s">
        <v>259</v>
      </c>
      <c r="AZ252" t="str">
        <f t="shared" si="637"/>
        <v>Given Figure</v>
      </c>
      <c r="BA252" s="43">
        <f t="shared" ref="BA252:BW252" si="675">BA100*BA$2</f>
        <v>0</v>
      </c>
      <c r="BB252" s="43">
        <f t="shared" si="675"/>
        <v>0</v>
      </c>
      <c r="BC252" s="43">
        <f t="shared" si="675"/>
        <v>0</v>
      </c>
      <c r="BD252" s="43">
        <f t="shared" si="675"/>
        <v>0</v>
      </c>
      <c r="BE252" s="43">
        <f t="shared" si="675"/>
        <v>0</v>
      </c>
      <c r="BF252" s="43">
        <f t="shared" si="675"/>
        <v>0</v>
      </c>
      <c r="BG252" s="43">
        <f t="shared" si="675"/>
        <v>0</v>
      </c>
      <c r="BH252" s="43">
        <f t="shared" si="675"/>
        <v>0</v>
      </c>
      <c r="BI252" s="43">
        <f t="shared" si="675"/>
        <v>0</v>
      </c>
      <c r="BJ252" s="43">
        <f t="shared" si="675"/>
        <v>0</v>
      </c>
      <c r="BK252" s="43">
        <f t="shared" si="675"/>
        <v>0</v>
      </c>
      <c r="BL252" s="43">
        <f t="shared" si="675"/>
        <v>0</v>
      </c>
      <c r="BM252" s="43">
        <f t="shared" si="675"/>
        <v>0</v>
      </c>
      <c r="BN252" s="43">
        <f t="shared" si="675"/>
        <v>0</v>
      </c>
      <c r="BO252" s="43">
        <f t="shared" si="675"/>
        <v>0</v>
      </c>
      <c r="BP252" s="43">
        <f t="shared" si="675"/>
        <v>0</v>
      </c>
      <c r="BQ252" s="43">
        <f t="shared" si="675"/>
        <v>0</v>
      </c>
      <c r="BR252" s="43">
        <f t="shared" si="675"/>
        <v>0</v>
      </c>
      <c r="BS252" s="43">
        <f t="shared" si="675"/>
        <v>0</v>
      </c>
      <c r="BT252" s="43">
        <f t="shared" si="675"/>
        <v>0</v>
      </c>
      <c r="BU252" s="43">
        <f t="shared" si="675"/>
        <v>0</v>
      </c>
      <c r="BV252" s="43">
        <f t="shared" si="675"/>
        <v>0</v>
      </c>
      <c r="BW252" s="43">
        <f t="shared" si="675"/>
        <v>0</v>
      </c>
      <c r="BX252" s="476"/>
      <c r="BY252" t="str">
        <f t="shared" si="639"/>
        <v>Given Figure</v>
      </c>
      <c r="BZ252" s="43">
        <f t="shared" ref="BZ252:CV252" si="676">BZ100*BZ$2</f>
        <v>0</v>
      </c>
      <c r="CA252" s="43">
        <f t="shared" si="676"/>
        <v>0</v>
      </c>
      <c r="CB252" s="43">
        <f t="shared" si="676"/>
        <v>0</v>
      </c>
      <c r="CC252" s="43">
        <f t="shared" si="676"/>
        <v>0</v>
      </c>
      <c r="CD252" s="43">
        <f t="shared" si="676"/>
        <v>0</v>
      </c>
      <c r="CE252" s="43">
        <f t="shared" si="676"/>
        <v>0</v>
      </c>
      <c r="CF252" s="43">
        <f t="shared" si="676"/>
        <v>0</v>
      </c>
      <c r="CG252" s="43">
        <f t="shared" si="676"/>
        <v>0</v>
      </c>
      <c r="CH252" s="43">
        <f t="shared" si="676"/>
        <v>0</v>
      </c>
      <c r="CI252" s="43">
        <f t="shared" si="676"/>
        <v>0</v>
      </c>
      <c r="CJ252" s="43">
        <f t="shared" si="676"/>
        <v>0</v>
      </c>
      <c r="CK252" s="43">
        <f t="shared" si="676"/>
        <v>0</v>
      </c>
      <c r="CL252" s="43">
        <f t="shared" si="676"/>
        <v>0</v>
      </c>
      <c r="CM252" s="43">
        <f t="shared" si="676"/>
        <v>0</v>
      </c>
      <c r="CN252" s="43">
        <f t="shared" si="676"/>
        <v>0</v>
      </c>
      <c r="CO252" s="43">
        <f t="shared" si="676"/>
        <v>0</v>
      </c>
      <c r="CP252" s="43">
        <f t="shared" si="676"/>
        <v>0</v>
      </c>
      <c r="CQ252" s="43">
        <f t="shared" si="676"/>
        <v>0</v>
      </c>
      <c r="CR252" s="43">
        <f t="shared" si="676"/>
        <v>0</v>
      </c>
      <c r="CS252" s="43">
        <f t="shared" si="676"/>
        <v>0</v>
      </c>
      <c r="CT252" s="43">
        <f t="shared" si="676"/>
        <v>0</v>
      </c>
      <c r="CU252" s="43">
        <f t="shared" si="676"/>
        <v>0</v>
      </c>
      <c r="CV252" s="43">
        <f t="shared" si="676"/>
        <v>0</v>
      </c>
      <c r="CW252" s="476"/>
      <c r="CX252" t="str">
        <f t="shared" si="641"/>
        <v>Given Figure</v>
      </c>
      <c r="CY252" s="43">
        <f t="shared" ref="CY252:DU252" si="677">CY100*CY$2</f>
        <v>0</v>
      </c>
      <c r="CZ252" s="43">
        <f t="shared" si="677"/>
        <v>0</v>
      </c>
      <c r="DA252" s="43">
        <f t="shared" si="677"/>
        <v>0</v>
      </c>
      <c r="DB252" s="43">
        <f t="shared" si="677"/>
        <v>0</v>
      </c>
      <c r="DC252" s="43">
        <f t="shared" si="677"/>
        <v>0</v>
      </c>
      <c r="DD252" s="43">
        <f t="shared" si="677"/>
        <v>0</v>
      </c>
      <c r="DE252" s="43">
        <f t="shared" si="677"/>
        <v>0</v>
      </c>
      <c r="DF252" s="43">
        <f t="shared" si="677"/>
        <v>0</v>
      </c>
      <c r="DG252" s="43">
        <f t="shared" si="677"/>
        <v>0</v>
      </c>
      <c r="DH252" s="43">
        <f t="shared" si="677"/>
        <v>0</v>
      </c>
      <c r="DI252" s="43">
        <f t="shared" si="677"/>
        <v>0</v>
      </c>
      <c r="DJ252" s="43">
        <f t="shared" si="677"/>
        <v>0</v>
      </c>
      <c r="DK252" s="43">
        <f t="shared" si="677"/>
        <v>0</v>
      </c>
      <c r="DL252" s="43">
        <f t="shared" si="677"/>
        <v>0</v>
      </c>
      <c r="DM252" s="43">
        <f t="shared" si="677"/>
        <v>0</v>
      </c>
      <c r="DN252" s="43">
        <f t="shared" si="677"/>
        <v>0</v>
      </c>
      <c r="DO252" s="43">
        <f t="shared" si="677"/>
        <v>0</v>
      </c>
      <c r="DP252" s="43">
        <f t="shared" si="677"/>
        <v>0</v>
      </c>
      <c r="DQ252" s="43">
        <f t="shared" si="677"/>
        <v>0</v>
      </c>
      <c r="DR252" s="43">
        <f t="shared" si="677"/>
        <v>0</v>
      </c>
      <c r="DS252" s="43">
        <f t="shared" si="677"/>
        <v>0</v>
      </c>
      <c r="DT252" s="43">
        <f t="shared" si="677"/>
        <v>0</v>
      </c>
      <c r="DU252" s="43">
        <f t="shared" si="677"/>
        <v>0</v>
      </c>
    </row>
    <row r="253" spans="2:126" x14ac:dyDescent="0.45">
      <c r="B253" s="111" t="s">
        <v>395</v>
      </c>
      <c r="C253" s="25">
        <f>SUM(C128:Y128)</f>
        <v>0</v>
      </c>
      <c r="D253" s="25">
        <f>E253-C253</f>
        <v>0</v>
      </c>
      <c r="E253" s="25">
        <f>SUM(C168:Y168)</f>
        <v>0</v>
      </c>
      <c r="F253" s="25" t="str">
        <f t="shared" si="673"/>
        <v/>
      </c>
      <c r="G253" s="108" t="str">
        <f t="shared" si="674"/>
        <v/>
      </c>
      <c r="H253" s="115" t="s">
        <v>259</v>
      </c>
      <c r="AA253" s="111" t="s">
        <v>396</v>
      </c>
      <c r="AB253" s="25">
        <f>SUM(AB133:AX133)</f>
        <v>0</v>
      </c>
      <c r="AC253" s="25">
        <f>AD253-AB253</f>
        <v>0</v>
      </c>
      <c r="AD253" s="25">
        <f>SUM(AB174:AX174)</f>
        <v>0</v>
      </c>
      <c r="AE253" s="25" t="str">
        <f>IF(AD253&lt;&gt;0,AC253&amp;" / "&amp;AD253,"")</f>
        <v/>
      </c>
      <c r="AF253" s="108" t="str">
        <f>IF(AD253&lt;&gt;0,AC253/AD253,"")</f>
        <v/>
      </c>
      <c r="AG253" s="115" t="s">
        <v>259</v>
      </c>
      <c r="AZ253" t="str">
        <f t="shared" si="637"/>
        <v>Drawn to Scale</v>
      </c>
      <c r="BA253" s="43">
        <f t="shared" ref="BA253:BW253" si="678">BA101*BA$2</f>
        <v>0</v>
      </c>
      <c r="BB253" s="43">
        <f t="shared" si="678"/>
        <v>0</v>
      </c>
      <c r="BC253" s="43">
        <f t="shared" si="678"/>
        <v>0</v>
      </c>
      <c r="BD253" s="43">
        <f t="shared" si="678"/>
        <v>0</v>
      </c>
      <c r="BE253" s="43">
        <f t="shared" si="678"/>
        <v>0</v>
      </c>
      <c r="BF253" s="43">
        <f t="shared" si="678"/>
        <v>0</v>
      </c>
      <c r="BG253" s="43">
        <f t="shared" si="678"/>
        <v>0</v>
      </c>
      <c r="BH253" s="43">
        <f t="shared" si="678"/>
        <v>0</v>
      </c>
      <c r="BI253" s="43">
        <f t="shared" si="678"/>
        <v>0</v>
      </c>
      <c r="BJ253" s="43">
        <f t="shared" si="678"/>
        <v>0</v>
      </c>
      <c r="BK253" s="43">
        <f t="shared" si="678"/>
        <v>0</v>
      </c>
      <c r="BL253" s="43">
        <f t="shared" si="678"/>
        <v>0</v>
      </c>
      <c r="BM253" s="43">
        <f t="shared" si="678"/>
        <v>0</v>
      </c>
      <c r="BN253" s="43">
        <f t="shared" si="678"/>
        <v>0</v>
      </c>
      <c r="BO253" s="43">
        <f t="shared" si="678"/>
        <v>0</v>
      </c>
      <c r="BP253" s="43">
        <f t="shared" si="678"/>
        <v>0</v>
      </c>
      <c r="BQ253" s="43">
        <f t="shared" si="678"/>
        <v>0</v>
      </c>
      <c r="BR253" s="43">
        <f t="shared" si="678"/>
        <v>0</v>
      </c>
      <c r="BS253" s="43">
        <f t="shared" si="678"/>
        <v>0</v>
      </c>
      <c r="BT253" s="43">
        <f t="shared" si="678"/>
        <v>0</v>
      </c>
      <c r="BU253" s="43">
        <f t="shared" si="678"/>
        <v>0</v>
      </c>
      <c r="BV253" s="43">
        <f t="shared" si="678"/>
        <v>0</v>
      </c>
      <c r="BW253" s="43">
        <f t="shared" si="678"/>
        <v>0</v>
      </c>
      <c r="BX253" s="476"/>
      <c r="BY253" t="str">
        <f t="shared" si="639"/>
        <v>Drawn to Scale</v>
      </c>
      <c r="BZ253" s="43">
        <f t="shared" ref="BZ253:CV253" si="679">BZ101*BZ$2</f>
        <v>0</v>
      </c>
      <c r="CA253" s="43">
        <f t="shared" si="679"/>
        <v>0</v>
      </c>
      <c r="CB253" s="43">
        <f t="shared" si="679"/>
        <v>0</v>
      </c>
      <c r="CC253" s="43">
        <f t="shared" si="679"/>
        <v>0</v>
      </c>
      <c r="CD253" s="43">
        <f t="shared" si="679"/>
        <v>0</v>
      </c>
      <c r="CE253" s="43">
        <f t="shared" si="679"/>
        <v>0</v>
      </c>
      <c r="CF253" s="43">
        <f t="shared" si="679"/>
        <v>0</v>
      </c>
      <c r="CG253" s="43">
        <f t="shared" si="679"/>
        <v>0</v>
      </c>
      <c r="CH253" s="43">
        <f t="shared" si="679"/>
        <v>0</v>
      </c>
      <c r="CI253" s="43">
        <f t="shared" si="679"/>
        <v>0</v>
      </c>
      <c r="CJ253" s="43">
        <f t="shared" si="679"/>
        <v>0</v>
      </c>
      <c r="CK253" s="43">
        <f t="shared" si="679"/>
        <v>0</v>
      </c>
      <c r="CL253" s="43">
        <f t="shared" si="679"/>
        <v>0</v>
      </c>
      <c r="CM253" s="43">
        <f t="shared" si="679"/>
        <v>0</v>
      </c>
      <c r="CN253" s="43">
        <f t="shared" si="679"/>
        <v>0</v>
      </c>
      <c r="CO253" s="43">
        <f t="shared" si="679"/>
        <v>0</v>
      </c>
      <c r="CP253" s="43">
        <f t="shared" si="679"/>
        <v>0</v>
      </c>
      <c r="CQ253" s="43">
        <f t="shared" si="679"/>
        <v>0</v>
      </c>
      <c r="CR253" s="43">
        <f t="shared" si="679"/>
        <v>0</v>
      </c>
      <c r="CS253" s="43">
        <f t="shared" si="679"/>
        <v>0</v>
      </c>
      <c r="CT253" s="43">
        <f t="shared" si="679"/>
        <v>0</v>
      </c>
      <c r="CU253" s="43">
        <f t="shared" si="679"/>
        <v>0</v>
      </c>
      <c r="CV253" s="43">
        <f t="shared" si="679"/>
        <v>0</v>
      </c>
      <c r="CW253" s="476"/>
      <c r="CX253" t="str">
        <f t="shared" si="641"/>
        <v>Drawn to Scale</v>
      </c>
      <c r="CY253" s="43">
        <f t="shared" ref="CY253:DU253" si="680">CY101*CY$2</f>
        <v>0</v>
      </c>
      <c r="CZ253" s="43">
        <f t="shared" si="680"/>
        <v>0</v>
      </c>
      <c r="DA253" s="43">
        <f t="shared" si="680"/>
        <v>0</v>
      </c>
      <c r="DB253" s="43">
        <f t="shared" si="680"/>
        <v>0</v>
      </c>
      <c r="DC253" s="43">
        <f t="shared" si="680"/>
        <v>0</v>
      </c>
      <c r="DD253" s="43">
        <f t="shared" si="680"/>
        <v>0</v>
      </c>
      <c r="DE253" s="43">
        <f t="shared" si="680"/>
        <v>0</v>
      </c>
      <c r="DF253" s="43">
        <f t="shared" si="680"/>
        <v>0</v>
      </c>
      <c r="DG253" s="43">
        <f t="shared" si="680"/>
        <v>0</v>
      </c>
      <c r="DH253" s="43">
        <f t="shared" si="680"/>
        <v>0</v>
      </c>
      <c r="DI253" s="43">
        <f t="shared" si="680"/>
        <v>0</v>
      </c>
      <c r="DJ253" s="43">
        <f t="shared" si="680"/>
        <v>0</v>
      </c>
      <c r="DK253" s="43">
        <f t="shared" si="680"/>
        <v>0</v>
      </c>
      <c r="DL253" s="43">
        <f t="shared" si="680"/>
        <v>0</v>
      </c>
      <c r="DM253" s="43">
        <f t="shared" si="680"/>
        <v>0</v>
      </c>
      <c r="DN253" s="43">
        <f t="shared" si="680"/>
        <v>0</v>
      </c>
      <c r="DO253" s="43">
        <f t="shared" si="680"/>
        <v>0</v>
      </c>
      <c r="DP253" s="43">
        <f t="shared" si="680"/>
        <v>0</v>
      </c>
      <c r="DQ253" s="43">
        <f t="shared" si="680"/>
        <v>0</v>
      </c>
      <c r="DR253" s="43">
        <f t="shared" si="680"/>
        <v>0</v>
      </c>
      <c r="DS253" s="43">
        <f t="shared" si="680"/>
        <v>0</v>
      </c>
      <c r="DT253" s="43">
        <f t="shared" si="680"/>
        <v>0</v>
      </c>
      <c r="DU253" s="43">
        <f t="shared" si="680"/>
        <v>0</v>
      </c>
    </row>
    <row r="254" spans="2:126" x14ac:dyDescent="0.45">
      <c r="B254" s="111" t="s">
        <v>396</v>
      </c>
      <c r="C254" s="25">
        <f>SUM(C130:Y130)</f>
        <v>0</v>
      </c>
      <c r="D254" s="25">
        <f>E254-C254</f>
        <v>0</v>
      </c>
      <c r="E254" s="25">
        <f>SUM(C170:Y170)</f>
        <v>0</v>
      </c>
      <c r="F254" s="25" t="str">
        <f t="shared" si="673"/>
        <v/>
      </c>
      <c r="G254" s="108" t="str">
        <f t="shared" si="674"/>
        <v/>
      </c>
      <c r="H254" s="115" t="s">
        <v>259</v>
      </c>
      <c r="AA254" s="454" t="s">
        <v>260</v>
      </c>
      <c r="AB254" s="455"/>
      <c r="AC254" s="455"/>
      <c r="AD254" s="455"/>
      <c r="AE254" s="455"/>
      <c r="AF254" s="455"/>
      <c r="AG254" s="456"/>
      <c r="AZ254" t="str">
        <f t="shared" si="637"/>
        <v>Not Drawn to Scale</v>
      </c>
      <c r="BA254" s="43">
        <f t="shared" ref="BA254:BW254" si="681">BA102*BA$2</f>
        <v>0</v>
      </c>
      <c r="BB254" s="43">
        <f t="shared" si="681"/>
        <v>0</v>
      </c>
      <c r="BC254" s="43">
        <f t="shared" si="681"/>
        <v>0</v>
      </c>
      <c r="BD254" s="43">
        <f t="shared" si="681"/>
        <v>0</v>
      </c>
      <c r="BE254" s="43">
        <f t="shared" si="681"/>
        <v>0</v>
      </c>
      <c r="BF254" s="43">
        <f t="shared" si="681"/>
        <v>0</v>
      </c>
      <c r="BG254" s="43">
        <f t="shared" si="681"/>
        <v>0</v>
      </c>
      <c r="BH254" s="43">
        <f t="shared" si="681"/>
        <v>0</v>
      </c>
      <c r="BI254" s="43">
        <f t="shared" si="681"/>
        <v>0</v>
      </c>
      <c r="BJ254" s="43">
        <f t="shared" si="681"/>
        <v>0</v>
      </c>
      <c r="BK254" s="43">
        <f t="shared" si="681"/>
        <v>0</v>
      </c>
      <c r="BL254" s="43">
        <f t="shared" si="681"/>
        <v>0</v>
      </c>
      <c r="BM254" s="43">
        <f t="shared" si="681"/>
        <v>0</v>
      </c>
      <c r="BN254" s="43">
        <f t="shared" si="681"/>
        <v>0</v>
      </c>
      <c r="BO254" s="43">
        <f t="shared" si="681"/>
        <v>0</v>
      </c>
      <c r="BP254" s="43">
        <f t="shared" si="681"/>
        <v>0</v>
      </c>
      <c r="BQ254" s="43">
        <f t="shared" si="681"/>
        <v>0</v>
      </c>
      <c r="BR254" s="43">
        <f t="shared" si="681"/>
        <v>0</v>
      </c>
      <c r="BS254" s="43">
        <f t="shared" si="681"/>
        <v>0</v>
      </c>
      <c r="BT254" s="43">
        <f t="shared" si="681"/>
        <v>0</v>
      </c>
      <c r="BU254" s="43">
        <f t="shared" si="681"/>
        <v>0</v>
      </c>
      <c r="BV254" s="43">
        <f t="shared" si="681"/>
        <v>0</v>
      </c>
      <c r="BW254" s="43">
        <f t="shared" si="681"/>
        <v>0</v>
      </c>
      <c r="BX254" s="476"/>
      <c r="BY254" t="str">
        <f t="shared" si="639"/>
        <v>Not Drawn to Scale</v>
      </c>
      <c r="BZ254" s="43">
        <f t="shared" ref="BZ254:CV254" si="682">BZ102*BZ$2</f>
        <v>0</v>
      </c>
      <c r="CA254" s="43">
        <f t="shared" si="682"/>
        <v>0</v>
      </c>
      <c r="CB254" s="43">
        <f t="shared" si="682"/>
        <v>0</v>
      </c>
      <c r="CC254" s="43">
        <f t="shared" si="682"/>
        <v>0</v>
      </c>
      <c r="CD254" s="43">
        <f t="shared" si="682"/>
        <v>0</v>
      </c>
      <c r="CE254" s="43">
        <f t="shared" si="682"/>
        <v>0</v>
      </c>
      <c r="CF254" s="43">
        <f t="shared" si="682"/>
        <v>0</v>
      </c>
      <c r="CG254" s="43">
        <f t="shared" si="682"/>
        <v>0</v>
      </c>
      <c r="CH254" s="43">
        <f t="shared" si="682"/>
        <v>0</v>
      </c>
      <c r="CI254" s="43">
        <f t="shared" si="682"/>
        <v>0</v>
      </c>
      <c r="CJ254" s="43">
        <f t="shared" si="682"/>
        <v>0</v>
      </c>
      <c r="CK254" s="43">
        <f t="shared" si="682"/>
        <v>0</v>
      </c>
      <c r="CL254" s="43">
        <f t="shared" si="682"/>
        <v>0</v>
      </c>
      <c r="CM254" s="43">
        <f t="shared" si="682"/>
        <v>0</v>
      </c>
      <c r="CN254" s="43">
        <f t="shared" si="682"/>
        <v>0</v>
      </c>
      <c r="CO254" s="43">
        <f t="shared" si="682"/>
        <v>0</v>
      </c>
      <c r="CP254" s="43">
        <f t="shared" si="682"/>
        <v>0</v>
      </c>
      <c r="CQ254" s="43">
        <f t="shared" si="682"/>
        <v>0</v>
      </c>
      <c r="CR254" s="43">
        <f t="shared" si="682"/>
        <v>0</v>
      </c>
      <c r="CS254" s="43">
        <f t="shared" si="682"/>
        <v>0</v>
      </c>
      <c r="CT254" s="43">
        <f t="shared" si="682"/>
        <v>0</v>
      </c>
      <c r="CU254" s="43">
        <f t="shared" si="682"/>
        <v>0</v>
      </c>
      <c r="CV254" s="43">
        <f t="shared" si="682"/>
        <v>0</v>
      </c>
      <c r="CW254" s="476"/>
      <c r="CX254" t="str">
        <f t="shared" si="641"/>
        <v>Not Drawn to Scale</v>
      </c>
      <c r="CY254" s="43">
        <f t="shared" ref="CY254:DU254" si="683">CY102*CY$2</f>
        <v>0</v>
      </c>
      <c r="CZ254" s="43">
        <f t="shared" si="683"/>
        <v>0</v>
      </c>
      <c r="DA254" s="43">
        <f t="shared" si="683"/>
        <v>0</v>
      </c>
      <c r="DB254" s="43">
        <f t="shared" si="683"/>
        <v>0</v>
      </c>
      <c r="DC254" s="43">
        <f t="shared" si="683"/>
        <v>0</v>
      </c>
      <c r="DD254" s="43">
        <f t="shared" si="683"/>
        <v>0</v>
      </c>
      <c r="DE254" s="43">
        <f t="shared" si="683"/>
        <v>0</v>
      </c>
      <c r="DF254" s="43">
        <f t="shared" si="683"/>
        <v>0</v>
      </c>
      <c r="DG254" s="43">
        <f t="shared" si="683"/>
        <v>0</v>
      </c>
      <c r="DH254" s="43">
        <f t="shared" si="683"/>
        <v>0</v>
      </c>
      <c r="DI254" s="43">
        <f t="shared" si="683"/>
        <v>0</v>
      </c>
      <c r="DJ254" s="43">
        <f t="shared" si="683"/>
        <v>0</v>
      </c>
      <c r="DK254" s="43">
        <f t="shared" si="683"/>
        <v>0</v>
      </c>
      <c r="DL254" s="43">
        <f t="shared" si="683"/>
        <v>0</v>
      </c>
      <c r="DM254" s="43">
        <f t="shared" si="683"/>
        <v>0</v>
      </c>
      <c r="DN254" s="43">
        <f t="shared" si="683"/>
        <v>0</v>
      </c>
      <c r="DO254" s="43">
        <f t="shared" si="683"/>
        <v>0</v>
      </c>
      <c r="DP254" s="43">
        <f t="shared" si="683"/>
        <v>0</v>
      </c>
      <c r="DQ254" s="43">
        <f t="shared" si="683"/>
        <v>0</v>
      </c>
      <c r="DR254" s="43">
        <f t="shared" si="683"/>
        <v>0</v>
      </c>
      <c r="DS254" s="43">
        <f t="shared" si="683"/>
        <v>0</v>
      </c>
      <c r="DT254" s="43">
        <f t="shared" si="683"/>
        <v>0</v>
      </c>
      <c r="DU254" s="43">
        <f t="shared" si="683"/>
        <v>0</v>
      </c>
    </row>
    <row r="255" spans="2:126" x14ac:dyDescent="0.45">
      <c r="B255" s="454" t="s">
        <v>260</v>
      </c>
      <c r="C255" s="455"/>
      <c r="D255" s="455"/>
      <c r="E255" s="455"/>
      <c r="F255" s="455"/>
      <c r="G255" s="455"/>
      <c r="H255" s="456"/>
      <c r="AA255" s="111" t="s">
        <v>342</v>
      </c>
      <c r="AB255" s="25">
        <f>SUM(AB126:AX126)</f>
        <v>0</v>
      </c>
      <c r="AC255" s="25">
        <f>AD255-AB255</f>
        <v>10</v>
      </c>
      <c r="AD255" s="25">
        <f>SUM(AB167:AX167)</f>
        <v>10</v>
      </c>
      <c r="AE255" s="25" t="str">
        <f>IF(AD255&lt;&gt;0,AC255&amp;" / "&amp;AD255,"")</f>
        <v>10 / 10</v>
      </c>
      <c r="AF255" s="108">
        <f>IF(AD255&lt;&gt;0,AC255/AD255,"")</f>
        <v>1</v>
      </c>
      <c r="AG255" s="115" t="s">
        <v>259</v>
      </c>
      <c r="AZ255" t="str">
        <f t="shared" si="637"/>
        <v>Isolate the Figure</v>
      </c>
      <c r="BA255" s="43">
        <f t="shared" ref="BA255:BW255" si="684">BA103*BA$2</f>
        <v>0</v>
      </c>
      <c r="BB255" s="43">
        <f t="shared" si="684"/>
        <v>0</v>
      </c>
      <c r="BC255" s="43">
        <f t="shared" si="684"/>
        <v>0</v>
      </c>
      <c r="BD255" s="43">
        <f t="shared" si="684"/>
        <v>0</v>
      </c>
      <c r="BE255" s="43">
        <f t="shared" si="684"/>
        <v>0</v>
      </c>
      <c r="BF255" s="43">
        <f t="shared" si="684"/>
        <v>0</v>
      </c>
      <c r="BG255" s="43">
        <f t="shared" si="684"/>
        <v>0</v>
      </c>
      <c r="BH255" s="43">
        <f t="shared" si="684"/>
        <v>0</v>
      </c>
      <c r="BI255" s="43">
        <f t="shared" si="684"/>
        <v>0</v>
      </c>
      <c r="BJ255" s="43">
        <f t="shared" si="684"/>
        <v>0</v>
      </c>
      <c r="BK255" s="43">
        <f t="shared" si="684"/>
        <v>0</v>
      </c>
      <c r="BL255" s="43">
        <f t="shared" si="684"/>
        <v>0</v>
      </c>
      <c r="BM255" s="43">
        <f t="shared" si="684"/>
        <v>0</v>
      </c>
      <c r="BN255" s="43">
        <f t="shared" si="684"/>
        <v>0</v>
      </c>
      <c r="BO255" s="43">
        <f t="shared" si="684"/>
        <v>0</v>
      </c>
      <c r="BP255" s="43">
        <f t="shared" si="684"/>
        <v>0</v>
      </c>
      <c r="BQ255" s="43">
        <f t="shared" si="684"/>
        <v>0</v>
      </c>
      <c r="BR255" s="43">
        <f t="shared" si="684"/>
        <v>0</v>
      </c>
      <c r="BS255" s="43">
        <f t="shared" si="684"/>
        <v>0</v>
      </c>
      <c r="BT255" s="43">
        <f t="shared" si="684"/>
        <v>0</v>
      </c>
      <c r="BU255" s="43">
        <f t="shared" si="684"/>
        <v>0</v>
      </c>
      <c r="BV255" s="43">
        <f t="shared" si="684"/>
        <v>0</v>
      </c>
      <c r="BW255" s="43">
        <f t="shared" si="684"/>
        <v>0</v>
      </c>
      <c r="BX255" s="476"/>
      <c r="BY255" t="str">
        <f t="shared" si="639"/>
        <v>Isolate the Figure</v>
      </c>
      <c r="BZ255" s="43">
        <f t="shared" ref="BZ255:CV255" si="685">BZ103*BZ$2</f>
        <v>0</v>
      </c>
      <c r="CA255" s="43">
        <f t="shared" si="685"/>
        <v>0</v>
      </c>
      <c r="CB255" s="43">
        <f t="shared" si="685"/>
        <v>0</v>
      </c>
      <c r="CC255" s="43">
        <f t="shared" si="685"/>
        <v>0</v>
      </c>
      <c r="CD255" s="43">
        <f t="shared" si="685"/>
        <v>0</v>
      </c>
      <c r="CE255" s="43">
        <f t="shared" si="685"/>
        <v>0</v>
      </c>
      <c r="CF255" s="43">
        <f t="shared" si="685"/>
        <v>0</v>
      </c>
      <c r="CG255" s="43">
        <f t="shared" si="685"/>
        <v>0</v>
      </c>
      <c r="CH255" s="43">
        <f t="shared" si="685"/>
        <v>0</v>
      </c>
      <c r="CI255" s="43">
        <f t="shared" si="685"/>
        <v>0</v>
      </c>
      <c r="CJ255" s="43">
        <f t="shared" si="685"/>
        <v>0</v>
      </c>
      <c r="CK255" s="43">
        <f t="shared" si="685"/>
        <v>0</v>
      </c>
      <c r="CL255" s="43">
        <f t="shared" si="685"/>
        <v>0</v>
      </c>
      <c r="CM255" s="43">
        <f t="shared" si="685"/>
        <v>0</v>
      </c>
      <c r="CN255" s="43">
        <f t="shared" si="685"/>
        <v>0</v>
      </c>
      <c r="CO255" s="43">
        <f t="shared" si="685"/>
        <v>0</v>
      </c>
      <c r="CP255" s="43">
        <f t="shared" si="685"/>
        <v>0</v>
      </c>
      <c r="CQ255" s="43">
        <f t="shared" si="685"/>
        <v>0</v>
      </c>
      <c r="CR255" s="43">
        <f t="shared" si="685"/>
        <v>0</v>
      </c>
      <c r="CS255" s="43">
        <f t="shared" si="685"/>
        <v>0</v>
      </c>
      <c r="CT255" s="43">
        <f t="shared" si="685"/>
        <v>0</v>
      </c>
      <c r="CU255" s="43">
        <f t="shared" si="685"/>
        <v>0</v>
      </c>
      <c r="CV255" s="43">
        <f t="shared" si="685"/>
        <v>0</v>
      </c>
      <c r="CW255" s="476"/>
      <c r="CX255" t="str">
        <f t="shared" si="641"/>
        <v>Isolate the Figure</v>
      </c>
      <c r="CY255" s="43">
        <f t="shared" ref="CY255:DU255" si="686">CY103*CY$2</f>
        <v>0</v>
      </c>
      <c r="CZ255" s="43">
        <f t="shared" si="686"/>
        <v>0</v>
      </c>
      <c r="DA255" s="43">
        <f t="shared" si="686"/>
        <v>0</v>
      </c>
      <c r="DB255" s="43">
        <f t="shared" si="686"/>
        <v>0</v>
      </c>
      <c r="DC255" s="43">
        <f t="shared" si="686"/>
        <v>0</v>
      </c>
      <c r="DD255" s="43">
        <f t="shared" si="686"/>
        <v>0</v>
      </c>
      <c r="DE255" s="43">
        <f t="shared" si="686"/>
        <v>0</v>
      </c>
      <c r="DF255" s="43">
        <f t="shared" si="686"/>
        <v>0</v>
      </c>
      <c r="DG255" s="43">
        <f t="shared" si="686"/>
        <v>0</v>
      </c>
      <c r="DH255" s="43">
        <f t="shared" si="686"/>
        <v>0</v>
      </c>
      <c r="DI255" s="43">
        <f t="shared" si="686"/>
        <v>0</v>
      </c>
      <c r="DJ255" s="43">
        <f t="shared" si="686"/>
        <v>0</v>
      </c>
      <c r="DK255" s="43">
        <f t="shared" si="686"/>
        <v>0</v>
      </c>
      <c r="DL255" s="43">
        <f t="shared" si="686"/>
        <v>0</v>
      </c>
      <c r="DM255" s="43">
        <f t="shared" si="686"/>
        <v>0</v>
      </c>
      <c r="DN255" s="43">
        <f t="shared" si="686"/>
        <v>0</v>
      </c>
      <c r="DO255" s="43">
        <f t="shared" si="686"/>
        <v>0</v>
      </c>
      <c r="DP255" s="43">
        <f t="shared" si="686"/>
        <v>0</v>
      </c>
      <c r="DQ255" s="43">
        <f t="shared" si="686"/>
        <v>0</v>
      </c>
      <c r="DR255" s="43">
        <f t="shared" si="686"/>
        <v>0</v>
      </c>
      <c r="DS255" s="43">
        <f t="shared" si="686"/>
        <v>0</v>
      </c>
      <c r="DT255" s="43">
        <f t="shared" si="686"/>
        <v>0</v>
      </c>
      <c r="DU255" s="43">
        <f t="shared" si="686"/>
        <v>0</v>
      </c>
    </row>
    <row r="256" spans="2:126" x14ac:dyDescent="0.45">
      <c r="B256" s="111" t="s">
        <v>342</v>
      </c>
      <c r="C256" s="25">
        <f>SUM(C123:Y123)</f>
        <v>0</v>
      </c>
      <c r="D256" s="25">
        <f>E256-C256</f>
        <v>10</v>
      </c>
      <c r="E256" s="25">
        <f>SUM(C163:Y163)</f>
        <v>10</v>
      </c>
      <c r="F256" s="25" t="str">
        <f t="shared" si="673"/>
        <v>10 / 10</v>
      </c>
      <c r="G256" s="108">
        <f t="shared" si="674"/>
        <v>1</v>
      </c>
      <c r="H256" s="115" t="s">
        <v>259</v>
      </c>
      <c r="AA256" s="111" t="s">
        <v>395</v>
      </c>
      <c r="AB256" s="25">
        <f>SUM(AB125:AX125)</f>
        <v>0</v>
      </c>
      <c r="AC256" s="25">
        <f>AD256-AB256</f>
        <v>10</v>
      </c>
      <c r="AD256" s="25">
        <f>SUM(AB166:AX166)</f>
        <v>10</v>
      </c>
      <c r="AE256" s="25" t="str">
        <f>IF(AD256&lt;&gt;0,AC256&amp;" / "&amp;AD256,"")</f>
        <v>10 / 10</v>
      </c>
      <c r="AF256" s="108">
        <f>IF(AD256&lt;&gt;0,AC256/AD256,"")</f>
        <v>1</v>
      </c>
      <c r="AG256" s="115" t="s">
        <v>259</v>
      </c>
      <c r="AZ256" t="str">
        <f t="shared" si="637"/>
        <v>Creating Equations</v>
      </c>
      <c r="BA256" s="43">
        <f t="shared" ref="BA256:BW256" si="687">BA104*BA$2</f>
        <v>0</v>
      </c>
      <c r="BB256" s="43">
        <f t="shared" si="687"/>
        <v>0</v>
      </c>
      <c r="BC256" s="43">
        <f t="shared" si="687"/>
        <v>0</v>
      </c>
      <c r="BD256" s="43">
        <f t="shared" si="687"/>
        <v>0</v>
      </c>
      <c r="BE256" s="43">
        <f t="shared" si="687"/>
        <v>0</v>
      </c>
      <c r="BF256" s="43">
        <f t="shared" si="687"/>
        <v>0</v>
      </c>
      <c r="BG256" s="43">
        <f t="shared" si="687"/>
        <v>0</v>
      </c>
      <c r="BH256" s="43">
        <f t="shared" si="687"/>
        <v>0</v>
      </c>
      <c r="BI256" s="43">
        <f t="shared" si="687"/>
        <v>0</v>
      </c>
      <c r="BJ256" s="43">
        <f t="shared" si="687"/>
        <v>0</v>
      </c>
      <c r="BK256" s="43">
        <f t="shared" si="687"/>
        <v>0</v>
      </c>
      <c r="BL256" s="43">
        <f t="shared" si="687"/>
        <v>0</v>
      </c>
      <c r="BM256" s="43">
        <f t="shared" si="687"/>
        <v>0</v>
      </c>
      <c r="BN256" s="43">
        <f t="shared" si="687"/>
        <v>0</v>
      </c>
      <c r="BO256" s="43">
        <f t="shared" si="687"/>
        <v>0</v>
      </c>
      <c r="BP256" s="43">
        <f t="shared" si="687"/>
        <v>0</v>
      </c>
      <c r="BQ256" s="43">
        <f t="shared" si="687"/>
        <v>0</v>
      </c>
      <c r="BR256" s="43">
        <f t="shared" si="687"/>
        <v>0</v>
      </c>
      <c r="BS256" s="43">
        <f t="shared" si="687"/>
        <v>0</v>
      </c>
      <c r="BT256" s="43">
        <f t="shared" si="687"/>
        <v>0</v>
      </c>
      <c r="BU256" s="43">
        <f t="shared" si="687"/>
        <v>0</v>
      </c>
      <c r="BV256" s="43">
        <f t="shared" si="687"/>
        <v>0</v>
      </c>
      <c r="BW256" s="43">
        <f t="shared" si="687"/>
        <v>0</v>
      </c>
      <c r="BX256" s="476"/>
      <c r="BY256" t="str">
        <f t="shared" si="639"/>
        <v>Creating Equations</v>
      </c>
      <c r="BZ256" s="43">
        <f t="shared" ref="BZ256:CV256" si="688">BZ104*BZ$2</f>
        <v>0</v>
      </c>
      <c r="CA256" s="43">
        <f t="shared" si="688"/>
        <v>0</v>
      </c>
      <c r="CB256" s="43">
        <f t="shared" si="688"/>
        <v>0</v>
      </c>
      <c r="CC256" s="43">
        <f t="shared" si="688"/>
        <v>0</v>
      </c>
      <c r="CD256" s="43">
        <f t="shared" si="688"/>
        <v>0</v>
      </c>
      <c r="CE256" s="43">
        <f t="shared" si="688"/>
        <v>0</v>
      </c>
      <c r="CF256" s="43">
        <f t="shared" si="688"/>
        <v>0</v>
      </c>
      <c r="CG256" s="43">
        <f t="shared" si="688"/>
        <v>0</v>
      </c>
      <c r="CH256" s="43">
        <f t="shared" si="688"/>
        <v>0</v>
      </c>
      <c r="CI256" s="43">
        <f t="shared" si="688"/>
        <v>0</v>
      </c>
      <c r="CJ256" s="43">
        <f t="shared" si="688"/>
        <v>0</v>
      </c>
      <c r="CK256" s="43">
        <f t="shared" si="688"/>
        <v>0</v>
      </c>
      <c r="CL256" s="43">
        <f t="shared" si="688"/>
        <v>0</v>
      </c>
      <c r="CM256" s="43">
        <f t="shared" si="688"/>
        <v>0</v>
      </c>
      <c r="CN256" s="43">
        <f t="shared" si="688"/>
        <v>0</v>
      </c>
      <c r="CO256" s="43">
        <f t="shared" si="688"/>
        <v>0</v>
      </c>
      <c r="CP256" s="43">
        <f t="shared" si="688"/>
        <v>0</v>
      </c>
      <c r="CQ256" s="43">
        <f t="shared" si="688"/>
        <v>0</v>
      </c>
      <c r="CR256" s="43">
        <f t="shared" si="688"/>
        <v>0</v>
      </c>
      <c r="CS256" s="43">
        <f t="shared" si="688"/>
        <v>0</v>
      </c>
      <c r="CT256" s="43">
        <f t="shared" si="688"/>
        <v>0</v>
      </c>
      <c r="CU256" s="43">
        <f t="shared" si="688"/>
        <v>0</v>
      </c>
      <c r="CV256" s="43">
        <f t="shared" si="688"/>
        <v>0</v>
      </c>
      <c r="CW256" s="476"/>
      <c r="CX256" t="str">
        <f t="shared" si="641"/>
        <v>Creating Equations</v>
      </c>
      <c r="CY256" s="43">
        <f t="shared" ref="CY256:DU256" si="689">CY104*CY$2</f>
        <v>0</v>
      </c>
      <c r="CZ256" s="43">
        <f t="shared" si="689"/>
        <v>0</v>
      </c>
      <c r="DA256" s="43">
        <f t="shared" si="689"/>
        <v>0</v>
      </c>
      <c r="DB256" s="43">
        <f t="shared" si="689"/>
        <v>0</v>
      </c>
      <c r="DC256" s="43">
        <f t="shared" si="689"/>
        <v>0</v>
      </c>
      <c r="DD256" s="43">
        <f t="shared" si="689"/>
        <v>0</v>
      </c>
      <c r="DE256" s="43">
        <f t="shared" si="689"/>
        <v>0</v>
      </c>
      <c r="DF256" s="43">
        <f t="shared" si="689"/>
        <v>0</v>
      </c>
      <c r="DG256" s="43">
        <f t="shared" si="689"/>
        <v>0</v>
      </c>
      <c r="DH256" s="43">
        <f t="shared" si="689"/>
        <v>0</v>
      </c>
      <c r="DI256" s="43">
        <f t="shared" si="689"/>
        <v>0</v>
      </c>
      <c r="DJ256" s="43">
        <f t="shared" si="689"/>
        <v>0</v>
      </c>
      <c r="DK256" s="43">
        <f t="shared" si="689"/>
        <v>0</v>
      </c>
      <c r="DL256" s="43">
        <f t="shared" si="689"/>
        <v>0</v>
      </c>
      <c r="DM256" s="43">
        <f t="shared" si="689"/>
        <v>0</v>
      </c>
      <c r="DN256" s="43">
        <f t="shared" si="689"/>
        <v>0</v>
      </c>
      <c r="DO256" s="43">
        <f t="shared" si="689"/>
        <v>0</v>
      </c>
      <c r="DP256" s="43">
        <f t="shared" si="689"/>
        <v>0</v>
      </c>
      <c r="DQ256" s="43">
        <f t="shared" si="689"/>
        <v>0</v>
      </c>
      <c r="DR256" s="43">
        <f t="shared" si="689"/>
        <v>0</v>
      </c>
      <c r="DS256" s="43">
        <f t="shared" si="689"/>
        <v>0</v>
      </c>
      <c r="DT256" s="43">
        <f t="shared" si="689"/>
        <v>0</v>
      </c>
      <c r="DU256" s="43">
        <f t="shared" si="689"/>
        <v>0</v>
      </c>
    </row>
    <row r="257" spans="2:125" x14ac:dyDescent="0.45">
      <c r="B257" s="111" t="s">
        <v>395</v>
      </c>
      <c r="C257" s="25">
        <f>SUM(C122:Y122)</f>
        <v>0</v>
      </c>
      <c r="D257" s="25">
        <f>E257-C257</f>
        <v>10</v>
      </c>
      <c r="E257" s="25">
        <f>SUM(C162:Y162)</f>
        <v>10</v>
      </c>
      <c r="F257" s="25" t="str">
        <f t="shared" si="673"/>
        <v>10 / 10</v>
      </c>
      <c r="G257" s="108">
        <f t="shared" si="674"/>
        <v>1</v>
      </c>
      <c r="H257" s="115" t="s">
        <v>259</v>
      </c>
      <c r="AA257" s="111" t="s">
        <v>396</v>
      </c>
      <c r="AB257" s="25">
        <f>SUM(AB127:AX127)</f>
        <v>0</v>
      </c>
      <c r="AC257" s="25">
        <f>AD257-AB257</f>
        <v>24</v>
      </c>
      <c r="AD257" s="25">
        <f>SUM(AB168:AX168)</f>
        <v>24</v>
      </c>
      <c r="AE257" s="25" t="str">
        <f>IF(AD257&lt;&gt;0,AC257&amp;" / "&amp;AD257,"")</f>
        <v>24 / 24</v>
      </c>
      <c r="AF257" s="108">
        <f>IF(AD257&lt;&gt;0,AC257/AD257,"")</f>
        <v>1</v>
      </c>
      <c r="AG257" s="115" t="s">
        <v>259</v>
      </c>
      <c r="AZ257" t="str">
        <f t="shared" si="637"/>
        <v>ALGEBRA</v>
      </c>
      <c r="BA257" s="43">
        <f t="shared" ref="BA257:BW257" si="690">BA105*BA$2</f>
        <v>0</v>
      </c>
      <c r="BB257" s="43">
        <f t="shared" si="690"/>
        <v>0</v>
      </c>
      <c r="BC257" s="43">
        <f t="shared" si="690"/>
        <v>0</v>
      </c>
      <c r="BD257" s="43">
        <f t="shared" si="690"/>
        <v>0</v>
      </c>
      <c r="BE257" s="43">
        <f t="shared" si="690"/>
        <v>0</v>
      </c>
      <c r="BF257" s="43">
        <f t="shared" si="690"/>
        <v>0</v>
      </c>
      <c r="BG257" s="43">
        <f t="shared" si="690"/>
        <v>0</v>
      </c>
      <c r="BH257" s="43">
        <f t="shared" si="690"/>
        <v>0</v>
      </c>
      <c r="BI257" s="43">
        <f t="shared" si="690"/>
        <v>0</v>
      </c>
      <c r="BJ257" s="43">
        <f t="shared" si="690"/>
        <v>0</v>
      </c>
      <c r="BK257" s="43">
        <f t="shared" si="690"/>
        <v>0</v>
      </c>
      <c r="BL257" s="43">
        <f t="shared" si="690"/>
        <v>0</v>
      </c>
      <c r="BM257" s="43">
        <f t="shared" si="690"/>
        <v>0</v>
      </c>
      <c r="BN257" s="43">
        <f t="shared" si="690"/>
        <v>0</v>
      </c>
      <c r="BO257" s="43">
        <f t="shared" si="690"/>
        <v>0</v>
      </c>
      <c r="BP257" s="43">
        <f t="shared" si="690"/>
        <v>0</v>
      </c>
      <c r="BQ257" s="43">
        <f t="shared" si="690"/>
        <v>0</v>
      </c>
      <c r="BR257" s="43">
        <f t="shared" si="690"/>
        <v>0</v>
      </c>
      <c r="BS257" s="43">
        <f t="shared" si="690"/>
        <v>0</v>
      </c>
      <c r="BT257" s="43">
        <f t="shared" si="690"/>
        <v>0</v>
      </c>
      <c r="BU257" s="43">
        <f t="shared" si="690"/>
        <v>0</v>
      </c>
      <c r="BV257" s="43">
        <f t="shared" si="690"/>
        <v>0</v>
      </c>
      <c r="BW257" s="43">
        <f t="shared" si="690"/>
        <v>0</v>
      </c>
      <c r="BX257" s="476"/>
      <c r="BY257" t="str">
        <f t="shared" si="639"/>
        <v>ALGEBRA</v>
      </c>
      <c r="BZ257" s="43">
        <f t="shared" ref="BZ257:CV257" si="691">BZ105*BZ$2</f>
        <v>0</v>
      </c>
      <c r="CA257" s="43">
        <f t="shared" si="691"/>
        <v>0</v>
      </c>
      <c r="CB257" s="43">
        <f t="shared" si="691"/>
        <v>0</v>
      </c>
      <c r="CC257" s="43">
        <f t="shared" si="691"/>
        <v>0</v>
      </c>
      <c r="CD257" s="43">
        <f t="shared" si="691"/>
        <v>0</v>
      </c>
      <c r="CE257" s="43">
        <f t="shared" si="691"/>
        <v>0</v>
      </c>
      <c r="CF257" s="43">
        <f t="shared" si="691"/>
        <v>0</v>
      </c>
      <c r="CG257" s="43">
        <f t="shared" si="691"/>
        <v>0</v>
      </c>
      <c r="CH257" s="43">
        <f t="shared" si="691"/>
        <v>0</v>
      </c>
      <c r="CI257" s="43">
        <f t="shared" si="691"/>
        <v>0</v>
      </c>
      <c r="CJ257" s="43">
        <f t="shared" si="691"/>
        <v>0</v>
      </c>
      <c r="CK257" s="43">
        <f t="shared" si="691"/>
        <v>0</v>
      </c>
      <c r="CL257" s="43">
        <f t="shared" si="691"/>
        <v>0</v>
      </c>
      <c r="CM257" s="43">
        <f t="shared" si="691"/>
        <v>0</v>
      </c>
      <c r="CN257" s="43">
        <f t="shared" si="691"/>
        <v>0</v>
      </c>
      <c r="CO257" s="43">
        <f t="shared" si="691"/>
        <v>0</v>
      </c>
      <c r="CP257" s="43">
        <f t="shared" si="691"/>
        <v>0</v>
      </c>
      <c r="CQ257" s="43">
        <f t="shared" si="691"/>
        <v>0</v>
      </c>
      <c r="CR257" s="43">
        <f t="shared" si="691"/>
        <v>0</v>
      </c>
      <c r="CS257" s="43">
        <f t="shared" si="691"/>
        <v>0</v>
      </c>
      <c r="CT257" s="43">
        <f t="shared" si="691"/>
        <v>0</v>
      </c>
      <c r="CU257" s="43">
        <f t="shared" si="691"/>
        <v>0</v>
      </c>
      <c r="CV257" s="43">
        <f t="shared" si="691"/>
        <v>0</v>
      </c>
      <c r="CW257" s="476"/>
      <c r="CX257" t="str">
        <f t="shared" si="641"/>
        <v>ALGEBRA</v>
      </c>
      <c r="CY257" s="43">
        <f t="shared" ref="CY257:DU257" si="692">CY105*CY$2</f>
        <v>0</v>
      </c>
      <c r="CZ257" s="43">
        <f t="shared" si="692"/>
        <v>0</v>
      </c>
      <c r="DA257" s="43">
        <f t="shared" si="692"/>
        <v>0</v>
      </c>
      <c r="DB257" s="43">
        <f t="shared" si="692"/>
        <v>0</v>
      </c>
      <c r="DC257" s="43">
        <f t="shared" si="692"/>
        <v>0</v>
      </c>
      <c r="DD257" s="43">
        <f t="shared" si="692"/>
        <v>0</v>
      </c>
      <c r="DE257" s="43">
        <f t="shared" si="692"/>
        <v>0</v>
      </c>
      <c r="DF257" s="43">
        <f t="shared" si="692"/>
        <v>0</v>
      </c>
      <c r="DG257" s="43">
        <f t="shared" si="692"/>
        <v>0</v>
      </c>
      <c r="DH257" s="43">
        <f t="shared" si="692"/>
        <v>0</v>
      </c>
      <c r="DI257" s="43">
        <f t="shared" si="692"/>
        <v>0</v>
      </c>
      <c r="DJ257" s="43">
        <f t="shared" si="692"/>
        <v>0</v>
      </c>
      <c r="DK257" s="43">
        <f t="shared" si="692"/>
        <v>0</v>
      </c>
      <c r="DL257" s="43">
        <f t="shared" si="692"/>
        <v>0</v>
      </c>
      <c r="DM257" s="43">
        <f t="shared" si="692"/>
        <v>0</v>
      </c>
      <c r="DN257" s="43">
        <f t="shared" si="692"/>
        <v>0</v>
      </c>
      <c r="DO257" s="43">
        <f t="shared" si="692"/>
        <v>0</v>
      </c>
      <c r="DP257" s="43">
        <f t="shared" si="692"/>
        <v>0</v>
      </c>
      <c r="DQ257" s="43">
        <f t="shared" si="692"/>
        <v>0</v>
      </c>
      <c r="DR257" s="43">
        <f t="shared" si="692"/>
        <v>0</v>
      </c>
      <c r="DS257" s="43">
        <f t="shared" si="692"/>
        <v>0</v>
      </c>
      <c r="DT257" s="43">
        <f t="shared" si="692"/>
        <v>0</v>
      </c>
      <c r="DU257" s="43">
        <f t="shared" si="692"/>
        <v>0</v>
      </c>
    </row>
    <row r="258" spans="2:125" x14ac:dyDescent="0.45">
      <c r="B258" s="111" t="s">
        <v>396</v>
      </c>
      <c r="C258" s="25">
        <f>SUM(C124:Y124)</f>
        <v>0</v>
      </c>
      <c r="D258" s="25">
        <f>E258-C258</f>
        <v>32</v>
      </c>
      <c r="E258" s="25">
        <f>SUM(C164:Y164)</f>
        <v>32</v>
      </c>
      <c r="F258" s="25" t="str">
        <f t="shared" si="673"/>
        <v>32 / 32</v>
      </c>
      <c r="G258" s="108">
        <f t="shared" si="674"/>
        <v>1</v>
      </c>
      <c r="H258" s="115" t="s">
        <v>259</v>
      </c>
      <c r="AA258" s="454" t="s">
        <v>352</v>
      </c>
      <c r="AB258" s="455"/>
      <c r="AC258" s="455"/>
      <c r="AD258" s="455"/>
      <c r="AE258" s="455"/>
      <c r="AF258" s="455"/>
      <c r="AG258" s="456"/>
      <c r="AZ258" t="str">
        <f t="shared" si="637"/>
        <v>Use the Answers</v>
      </c>
      <c r="BA258" s="43">
        <f t="shared" ref="BA258:BW258" si="693">BA106*BA$2</f>
        <v>0</v>
      </c>
      <c r="BB258" s="43">
        <f t="shared" si="693"/>
        <v>0</v>
      </c>
      <c r="BC258" s="43">
        <f t="shared" si="693"/>
        <v>0</v>
      </c>
      <c r="BD258" s="43">
        <f t="shared" si="693"/>
        <v>0</v>
      </c>
      <c r="BE258" s="43">
        <f t="shared" si="693"/>
        <v>0</v>
      </c>
      <c r="BF258" s="43">
        <f t="shared" si="693"/>
        <v>0</v>
      </c>
      <c r="BG258" s="43">
        <f t="shared" si="693"/>
        <v>0</v>
      </c>
      <c r="BH258" s="43">
        <f t="shared" si="693"/>
        <v>0</v>
      </c>
      <c r="BI258" s="43">
        <f t="shared" si="693"/>
        <v>0</v>
      </c>
      <c r="BJ258" s="43">
        <f t="shared" si="693"/>
        <v>0</v>
      </c>
      <c r="BK258" s="43">
        <f t="shared" si="693"/>
        <v>0</v>
      </c>
      <c r="BL258" s="43">
        <f t="shared" si="693"/>
        <v>0</v>
      </c>
      <c r="BM258" s="43">
        <f t="shared" si="693"/>
        <v>0</v>
      </c>
      <c r="BN258" s="43">
        <f t="shared" si="693"/>
        <v>0</v>
      </c>
      <c r="BO258" s="43">
        <f t="shared" si="693"/>
        <v>0</v>
      </c>
      <c r="BP258" s="43">
        <f t="shared" si="693"/>
        <v>0</v>
      </c>
      <c r="BQ258" s="43">
        <f t="shared" si="693"/>
        <v>0</v>
      </c>
      <c r="BR258" s="43">
        <f t="shared" si="693"/>
        <v>0</v>
      </c>
      <c r="BS258" s="43">
        <f t="shared" si="693"/>
        <v>0</v>
      </c>
      <c r="BT258" s="43">
        <f t="shared" si="693"/>
        <v>0</v>
      </c>
      <c r="BU258" s="43">
        <f t="shared" si="693"/>
        <v>0</v>
      </c>
      <c r="BV258" s="43">
        <f t="shared" si="693"/>
        <v>0</v>
      </c>
      <c r="BW258" s="43">
        <f t="shared" si="693"/>
        <v>0</v>
      </c>
      <c r="BX258" s="476"/>
      <c r="BY258" t="str">
        <f t="shared" si="639"/>
        <v>Use the Answers</v>
      </c>
      <c r="BZ258" s="43">
        <f t="shared" ref="BZ258:CV258" si="694">BZ106*BZ$2</f>
        <v>0</v>
      </c>
      <c r="CA258" s="43">
        <f t="shared" si="694"/>
        <v>0</v>
      </c>
      <c r="CB258" s="43">
        <f t="shared" si="694"/>
        <v>0</v>
      </c>
      <c r="CC258" s="43">
        <f t="shared" si="694"/>
        <v>0</v>
      </c>
      <c r="CD258" s="43">
        <f t="shared" si="694"/>
        <v>0</v>
      </c>
      <c r="CE258" s="43">
        <f t="shared" si="694"/>
        <v>0</v>
      </c>
      <c r="CF258" s="43">
        <f t="shared" si="694"/>
        <v>0</v>
      </c>
      <c r="CG258" s="43">
        <f t="shared" si="694"/>
        <v>0</v>
      </c>
      <c r="CH258" s="43">
        <f t="shared" si="694"/>
        <v>0</v>
      </c>
      <c r="CI258" s="43">
        <f t="shared" si="694"/>
        <v>0</v>
      </c>
      <c r="CJ258" s="43">
        <f t="shared" si="694"/>
        <v>0</v>
      </c>
      <c r="CK258" s="43">
        <f t="shared" si="694"/>
        <v>0</v>
      </c>
      <c r="CL258" s="43">
        <f t="shared" si="694"/>
        <v>0</v>
      </c>
      <c r="CM258" s="43">
        <f t="shared" si="694"/>
        <v>0</v>
      </c>
      <c r="CN258" s="43">
        <f t="shared" si="694"/>
        <v>0</v>
      </c>
      <c r="CO258" s="43">
        <f t="shared" si="694"/>
        <v>0</v>
      </c>
      <c r="CP258" s="43">
        <f t="shared" si="694"/>
        <v>0</v>
      </c>
      <c r="CQ258" s="43">
        <f t="shared" si="694"/>
        <v>0</v>
      </c>
      <c r="CR258" s="43">
        <f t="shared" si="694"/>
        <v>0</v>
      </c>
      <c r="CS258" s="43">
        <f t="shared" si="694"/>
        <v>0</v>
      </c>
      <c r="CT258" s="43">
        <f t="shared" si="694"/>
        <v>0</v>
      </c>
      <c r="CU258" s="43">
        <f t="shared" si="694"/>
        <v>0</v>
      </c>
      <c r="CV258" s="43">
        <f t="shared" si="694"/>
        <v>0</v>
      </c>
      <c r="CW258" s="476"/>
      <c r="CX258" t="str">
        <f t="shared" si="641"/>
        <v>Use the Answers</v>
      </c>
      <c r="CY258" s="43">
        <f t="shared" ref="CY258:DU258" si="695">CY106*CY$2</f>
        <v>0</v>
      </c>
      <c r="CZ258" s="43">
        <f t="shared" si="695"/>
        <v>0</v>
      </c>
      <c r="DA258" s="43">
        <f t="shared" si="695"/>
        <v>0</v>
      </c>
      <c r="DB258" s="43">
        <f t="shared" si="695"/>
        <v>0</v>
      </c>
      <c r="DC258" s="43">
        <f t="shared" si="695"/>
        <v>0</v>
      </c>
      <c r="DD258" s="43">
        <f t="shared" si="695"/>
        <v>0</v>
      </c>
      <c r="DE258" s="43">
        <f t="shared" si="695"/>
        <v>0</v>
      </c>
      <c r="DF258" s="43">
        <f t="shared" si="695"/>
        <v>0</v>
      </c>
      <c r="DG258" s="43">
        <f t="shared" si="695"/>
        <v>0</v>
      </c>
      <c r="DH258" s="43">
        <f t="shared" si="695"/>
        <v>0</v>
      </c>
      <c r="DI258" s="43">
        <f t="shared" si="695"/>
        <v>0</v>
      </c>
      <c r="DJ258" s="43">
        <f t="shared" si="695"/>
        <v>0</v>
      </c>
      <c r="DK258" s="43">
        <f t="shared" si="695"/>
        <v>0</v>
      </c>
      <c r="DL258" s="43">
        <f t="shared" si="695"/>
        <v>0</v>
      </c>
      <c r="DM258" s="43">
        <f t="shared" si="695"/>
        <v>0</v>
      </c>
      <c r="DN258" s="43">
        <f t="shared" si="695"/>
        <v>0</v>
      </c>
      <c r="DO258" s="43">
        <f t="shared" si="695"/>
        <v>0</v>
      </c>
      <c r="DP258" s="43">
        <f t="shared" si="695"/>
        <v>0</v>
      </c>
      <c r="DQ258" s="43">
        <f t="shared" si="695"/>
        <v>0</v>
      </c>
      <c r="DR258" s="43">
        <f t="shared" si="695"/>
        <v>0</v>
      </c>
      <c r="DS258" s="43">
        <f t="shared" si="695"/>
        <v>0</v>
      </c>
      <c r="DT258" s="43">
        <f t="shared" si="695"/>
        <v>0</v>
      </c>
      <c r="DU258" s="43">
        <f t="shared" si="695"/>
        <v>0</v>
      </c>
    </row>
    <row r="259" spans="2:125" x14ac:dyDescent="0.45">
      <c r="B259" s="454" t="s">
        <v>352</v>
      </c>
      <c r="C259" s="455"/>
      <c r="D259" s="455"/>
      <c r="E259" s="455"/>
      <c r="F259" s="455"/>
      <c r="G259" s="455"/>
      <c r="H259" s="456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37"/>
        <v>Plug-In Own Numbers</v>
      </c>
      <c r="BA259" s="43">
        <f t="shared" ref="BA259:BW259" si="696">BA107*BA$2</f>
        <v>0</v>
      </c>
      <c r="BB259" s="43">
        <f t="shared" si="696"/>
        <v>0</v>
      </c>
      <c r="BC259" s="43">
        <f t="shared" si="696"/>
        <v>0</v>
      </c>
      <c r="BD259" s="43">
        <f t="shared" si="696"/>
        <v>0</v>
      </c>
      <c r="BE259" s="43">
        <f t="shared" si="696"/>
        <v>0</v>
      </c>
      <c r="BF259" s="43">
        <f t="shared" si="696"/>
        <v>0</v>
      </c>
      <c r="BG259" s="43">
        <f t="shared" si="696"/>
        <v>0</v>
      </c>
      <c r="BH259" s="43">
        <f t="shared" si="696"/>
        <v>0</v>
      </c>
      <c r="BI259" s="43">
        <f t="shared" si="696"/>
        <v>0</v>
      </c>
      <c r="BJ259" s="43">
        <f t="shared" si="696"/>
        <v>0</v>
      </c>
      <c r="BK259" s="43">
        <f t="shared" si="696"/>
        <v>0</v>
      </c>
      <c r="BL259" s="43">
        <f t="shared" si="696"/>
        <v>0</v>
      </c>
      <c r="BM259" s="43">
        <f t="shared" si="696"/>
        <v>0</v>
      </c>
      <c r="BN259" s="43">
        <f t="shared" si="696"/>
        <v>0</v>
      </c>
      <c r="BO259" s="43">
        <f t="shared" si="696"/>
        <v>0</v>
      </c>
      <c r="BP259" s="43">
        <f t="shared" si="696"/>
        <v>0</v>
      </c>
      <c r="BQ259" s="43">
        <f t="shared" si="696"/>
        <v>0</v>
      </c>
      <c r="BR259" s="43">
        <f t="shared" si="696"/>
        <v>0</v>
      </c>
      <c r="BS259" s="43">
        <f t="shared" si="696"/>
        <v>0</v>
      </c>
      <c r="BT259" s="43">
        <f t="shared" si="696"/>
        <v>0</v>
      </c>
      <c r="BU259" s="43">
        <f t="shared" si="696"/>
        <v>0</v>
      </c>
      <c r="BV259" s="43">
        <f t="shared" si="696"/>
        <v>0</v>
      </c>
      <c r="BW259" s="43">
        <f t="shared" si="696"/>
        <v>0</v>
      </c>
      <c r="BX259" s="476"/>
      <c r="BY259" t="str">
        <f t="shared" si="639"/>
        <v>Plug-In Own Numbers</v>
      </c>
      <c r="BZ259" s="43">
        <f t="shared" ref="BZ259:CV259" si="697">BZ107*BZ$2</f>
        <v>0</v>
      </c>
      <c r="CA259" s="43">
        <f t="shared" si="697"/>
        <v>0</v>
      </c>
      <c r="CB259" s="43">
        <f t="shared" si="697"/>
        <v>0</v>
      </c>
      <c r="CC259" s="43">
        <f t="shared" si="697"/>
        <v>0</v>
      </c>
      <c r="CD259" s="43">
        <f t="shared" si="697"/>
        <v>0</v>
      </c>
      <c r="CE259" s="43">
        <f t="shared" si="697"/>
        <v>0</v>
      </c>
      <c r="CF259" s="43">
        <f t="shared" si="697"/>
        <v>0</v>
      </c>
      <c r="CG259" s="43">
        <f t="shared" si="697"/>
        <v>0</v>
      </c>
      <c r="CH259" s="43">
        <f t="shared" si="697"/>
        <v>0</v>
      </c>
      <c r="CI259" s="43">
        <f t="shared" si="697"/>
        <v>0</v>
      </c>
      <c r="CJ259" s="43">
        <f t="shared" si="697"/>
        <v>0</v>
      </c>
      <c r="CK259" s="43">
        <f t="shared" si="697"/>
        <v>0</v>
      </c>
      <c r="CL259" s="43">
        <f t="shared" si="697"/>
        <v>0</v>
      </c>
      <c r="CM259" s="43">
        <f t="shared" si="697"/>
        <v>0</v>
      </c>
      <c r="CN259" s="43">
        <f t="shared" si="697"/>
        <v>0</v>
      </c>
      <c r="CO259" s="43">
        <f t="shared" si="697"/>
        <v>0</v>
      </c>
      <c r="CP259" s="43">
        <f t="shared" si="697"/>
        <v>0</v>
      </c>
      <c r="CQ259" s="43">
        <f t="shared" si="697"/>
        <v>0</v>
      </c>
      <c r="CR259" s="43">
        <f t="shared" si="697"/>
        <v>0</v>
      </c>
      <c r="CS259" s="43">
        <f t="shared" si="697"/>
        <v>0</v>
      </c>
      <c r="CT259" s="43">
        <f t="shared" si="697"/>
        <v>0</v>
      </c>
      <c r="CU259" s="43">
        <f t="shared" si="697"/>
        <v>0</v>
      </c>
      <c r="CV259" s="43">
        <f t="shared" si="697"/>
        <v>0</v>
      </c>
      <c r="CW259" s="476"/>
      <c r="CX259" t="str">
        <f t="shared" si="641"/>
        <v>Plug-In Own Numbers</v>
      </c>
      <c r="CY259" s="43">
        <f t="shared" ref="CY259:DU259" si="698">CY107*CY$2</f>
        <v>0</v>
      </c>
      <c r="CZ259" s="43">
        <f t="shared" si="698"/>
        <v>0</v>
      </c>
      <c r="DA259" s="43">
        <f t="shared" si="698"/>
        <v>0</v>
      </c>
      <c r="DB259" s="43">
        <f t="shared" si="698"/>
        <v>0</v>
      </c>
      <c r="DC259" s="43">
        <f t="shared" si="698"/>
        <v>0</v>
      </c>
      <c r="DD259" s="43">
        <f t="shared" si="698"/>
        <v>0</v>
      </c>
      <c r="DE259" s="43">
        <f t="shared" si="698"/>
        <v>0</v>
      </c>
      <c r="DF259" s="43">
        <f t="shared" si="698"/>
        <v>0</v>
      </c>
      <c r="DG259" s="43">
        <f t="shared" si="698"/>
        <v>0</v>
      </c>
      <c r="DH259" s="43">
        <f t="shared" si="698"/>
        <v>0</v>
      </c>
      <c r="DI259" s="43">
        <f t="shared" si="698"/>
        <v>0</v>
      </c>
      <c r="DJ259" s="43">
        <f t="shared" si="698"/>
        <v>0</v>
      </c>
      <c r="DK259" s="43">
        <f t="shared" si="698"/>
        <v>0</v>
      </c>
      <c r="DL259" s="43">
        <f t="shared" si="698"/>
        <v>0</v>
      </c>
      <c r="DM259" s="43">
        <f t="shared" si="698"/>
        <v>0</v>
      </c>
      <c r="DN259" s="43">
        <f t="shared" si="698"/>
        <v>0</v>
      </c>
      <c r="DO259" s="43">
        <f t="shared" si="698"/>
        <v>0</v>
      </c>
      <c r="DP259" s="43">
        <f t="shared" si="698"/>
        <v>0</v>
      </c>
      <c r="DQ259" s="43">
        <f t="shared" si="698"/>
        <v>0</v>
      </c>
      <c r="DR259" s="43">
        <f t="shared" si="698"/>
        <v>0</v>
      </c>
      <c r="DS259" s="43">
        <f t="shared" si="698"/>
        <v>0</v>
      </c>
      <c r="DT259" s="43">
        <f t="shared" si="698"/>
        <v>0</v>
      </c>
      <c r="DU259" s="43">
        <f t="shared" si="698"/>
        <v>0</v>
      </c>
    </row>
    <row r="260" spans="2:125" x14ac:dyDescent="0.45">
      <c r="B260" s="111" t="s">
        <v>342</v>
      </c>
      <c r="C260" s="25">
        <f>SUM(C126:Y126)</f>
        <v>0</v>
      </c>
      <c r="D260" s="25">
        <f>E260-C260</f>
        <v>0</v>
      </c>
      <c r="E260" s="25">
        <f>SUM(C166:Y166)</f>
        <v>0</v>
      </c>
      <c r="F260" s="25" t="str">
        <f t="shared" si="673"/>
        <v/>
      </c>
      <c r="G260" s="108" t="str">
        <f t="shared" si="674"/>
        <v/>
      </c>
      <c r="H260" s="115" t="s">
        <v>259</v>
      </c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37"/>
        <v>Matrices</v>
      </c>
      <c r="BA260" s="43">
        <f t="shared" ref="BA260:BW260" si="699">BA108*BA$2</f>
        <v>0</v>
      </c>
      <c r="BB260" s="43">
        <f t="shared" si="699"/>
        <v>0</v>
      </c>
      <c r="BC260" s="43">
        <f t="shared" si="699"/>
        <v>0</v>
      </c>
      <c r="BD260" s="43">
        <f t="shared" si="699"/>
        <v>0</v>
      </c>
      <c r="BE260" s="43">
        <f t="shared" si="699"/>
        <v>0</v>
      </c>
      <c r="BF260" s="43">
        <f t="shared" si="699"/>
        <v>0</v>
      </c>
      <c r="BG260" s="43">
        <f t="shared" si="699"/>
        <v>0</v>
      </c>
      <c r="BH260" s="43">
        <f t="shared" si="699"/>
        <v>0</v>
      </c>
      <c r="BI260" s="43">
        <f t="shared" si="699"/>
        <v>0</v>
      </c>
      <c r="BJ260" s="43">
        <f t="shared" si="699"/>
        <v>0</v>
      </c>
      <c r="BK260" s="43">
        <f t="shared" si="699"/>
        <v>0</v>
      </c>
      <c r="BL260" s="43">
        <f t="shared" si="699"/>
        <v>0</v>
      </c>
      <c r="BM260" s="43">
        <f t="shared" si="699"/>
        <v>0</v>
      </c>
      <c r="BN260" s="43">
        <f t="shared" si="699"/>
        <v>0</v>
      </c>
      <c r="BO260" s="43">
        <f t="shared" si="699"/>
        <v>0</v>
      </c>
      <c r="BP260" s="43">
        <f t="shared" si="699"/>
        <v>0</v>
      </c>
      <c r="BQ260" s="43">
        <f t="shared" si="699"/>
        <v>0</v>
      </c>
      <c r="BR260" s="43">
        <f t="shared" si="699"/>
        <v>0</v>
      </c>
      <c r="BS260" s="43">
        <f t="shared" si="699"/>
        <v>0</v>
      </c>
      <c r="BT260" s="43">
        <f t="shared" si="699"/>
        <v>0</v>
      </c>
      <c r="BU260" s="43">
        <f t="shared" si="699"/>
        <v>0</v>
      </c>
      <c r="BV260" s="43">
        <f t="shared" si="699"/>
        <v>0</v>
      </c>
      <c r="BW260" s="43">
        <f t="shared" si="699"/>
        <v>0</v>
      </c>
      <c r="BX260" s="476"/>
      <c r="BY260" t="str">
        <f t="shared" si="639"/>
        <v>Matrices</v>
      </c>
      <c r="BZ260" s="43">
        <f t="shared" ref="BZ260:CV260" si="700">BZ108*BZ$2</f>
        <v>0</v>
      </c>
      <c r="CA260" s="43">
        <f t="shared" si="700"/>
        <v>0</v>
      </c>
      <c r="CB260" s="43">
        <f t="shared" si="700"/>
        <v>0</v>
      </c>
      <c r="CC260" s="43">
        <f t="shared" si="700"/>
        <v>0</v>
      </c>
      <c r="CD260" s="43">
        <f t="shared" si="700"/>
        <v>0</v>
      </c>
      <c r="CE260" s="43">
        <f t="shared" si="700"/>
        <v>0</v>
      </c>
      <c r="CF260" s="43">
        <f t="shared" si="700"/>
        <v>0</v>
      </c>
      <c r="CG260" s="43">
        <f t="shared" si="700"/>
        <v>0</v>
      </c>
      <c r="CH260" s="43">
        <f t="shared" si="700"/>
        <v>0</v>
      </c>
      <c r="CI260" s="43">
        <f t="shared" si="700"/>
        <v>0</v>
      </c>
      <c r="CJ260" s="43">
        <f t="shared" si="700"/>
        <v>0</v>
      </c>
      <c r="CK260" s="43">
        <f t="shared" si="700"/>
        <v>0</v>
      </c>
      <c r="CL260" s="43">
        <f t="shared" si="700"/>
        <v>0</v>
      </c>
      <c r="CM260" s="43">
        <f t="shared" si="700"/>
        <v>0</v>
      </c>
      <c r="CN260" s="43">
        <f t="shared" si="700"/>
        <v>0</v>
      </c>
      <c r="CO260" s="43">
        <f t="shared" si="700"/>
        <v>0</v>
      </c>
      <c r="CP260" s="43">
        <f t="shared" si="700"/>
        <v>0</v>
      </c>
      <c r="CQ260" s="43">
        <f t="shared" si="700"/>
        <v>0</v>
      </c>
      <c r="CR260" s="43">
        <f t="shared" si="700"/>
        <v>0</v>
      </c>
      <c r="CS260" s="43">
        <f t="shared" si="700"/>
        <v>0</v>
      </c>
      <c r="CT260" s="43">
        <f t="shared" si="700"/>
        <v>0</v>
      </c>
      <c r="CU260" s="43">
        <f t="shared" si="700"/>
        <v>0</v>
      </c>
      <c r="CV260" s="43">
        <f t="shared" si="700"/>
        <v>0</v>
      </c>
      <c r="CW260" s="476"/>
      <c r="CX260" t="str">
        <f t="shared" si="641"/>
        <v>Matrices</v>
      </c>
      <c r="CY260" s="43">
        <f t="shared" ref="CY260:DU260" si="701">CY108*CY$2</f>
        <v>0</v>
      </c>
      <c r="CZ260" s="43">
        <f t="shared" si="701"/>
        <v>0</v>
      </c>
      <c r="DA260" s="43">
        <f t="shared" si="701"/>
        <v>0</v>
      </c>
      <c r="DB260" s="43">
        <f t="shared" si="701"/>
        <v>0</v>
      </c>
      <c r="DC260" s="43">
        <f t="shared" si="701"/>
        <v>0</v>
      </c>
      <c r="DD260" s="43">
        <f t="shared" si="701"/>
        <v>0</v>
      </c>
      <c r="DE260" s="43">
        <f t="shared" si="701"/>
        <v>0</v>
      </c>
      <c r="DF260" s="43">
        <f t="shared" si="701"/>
        <v>0</v>
      </c>
      <c r="DG260" s="43">
        <f t="shared" si="701"/>
        <v>0</v>
      </c>
      <c r="DH260" s="43">
        <f t="shared" si="701"/>
        <v>0</v>
      </c>
      <c r="DI260" s="43">
        <f t="shared" si="701"/>
        <v>0</v>
      </c>
      <c r="DJ260" s="43">
        <f t="shared" si="701"/>
        <v>0</v>
      </c>
      <c r="DK260" s="43">
        <f t="shared" si="701"/>
        <v>0</v>
      </c>
      <c r="DL260" s="43">
        <f t="shared" si="701"/>
        <v>0</v>
      </c>
      <c r="DM260" s="43">
        <f t="shared" si="701"/>
        <v>0</v>
      </c>
      <c r="DN260" s="43">
        <f t="shared" si="701"/>
        <v>0</v>
      </c>
      <c r="DO260" s="43">
        <f t="shared" si="701"/>
        <v>0</v>
      </c>
      <c r="DP260" s="43">
        <f t="shared" si="701"/>
        <v>0</v>
      </c>
      <c r="DQ260" s="43">
        <f t="shared" si="701"/>
        <v>0</v>
      </c>
      <c r="DR260" s="43">
        <f t="shared" si="701"/>
        <v>0</v>
      </c>
      <c r="DS260" s="43">
        <f t="shared" si="701"/>
        <v>0</v>
      </c>
      <c r="DT260" s="43">
        <f t="shared" si="701"/>
        <v>0</v>
      </c>
      <c r="DU260" s="43">
        <f t="shared" si="701"/>
        <v>0</v>
      </c>
    </row>
    <row r="261" spans="2:125" x14ac:dyDescent="0.45">
      <c r="B261" s="111" t="s">
        <v>395</v>
      </c>
      <c r="C261" s="25">
        <f>SUM(C125:Y125)</f>
        <v>0</v>
      </c>
      <c r="D261" s="25">
        <f>E261-C261</f>
        <v>0</v>
      </c>
      <c r="E261" s="25">
        <f>SUM(C165:Y165)</f>
        <v>0</v>
      </c>
      <c r="F261" s="25" t="str">
        <f t="shared" si="673"/>
        <v/>
      </c>
      <c r="G261" s="108" t="str">
        <f t="shared" si="674"/>
        <v/>
      </c>
      <c r="H261" s="115" t="s">
        <v>259</v>
      </c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37"/>
        <v>Selecting Equations</v>
      </c>
      <c r="BA261" s="43">
        <f t="shared" ref="BA261:BW261" si="702">BA109*BA$2</f>
        <v>0</v>
      </c>
      <c r="BB261" s="43">
        <f t="shared" si="702"/>
        <v>0</v>
      </c>
      <c r="BC261" s="43">
        <f t="shared" si="702"/>
        <v>0</v>
      </c>
      <c r="BD261" s="43">
        <f t="shared" si="702"/>
        <v>0</v>
      </c>
      <c r="BE261" s="43">
        <f t="shared" si="702"/>
        <v>0</v>
      </c>
      <c r="BF261" s="43">
        <f t="shared" si="702"/>
        <v>0</v>
      </c>
      <c r="BG261" s="43">
        <f t="shared" si="702"/>
        <v>0</v>
      </c>
      <c r="BH261" s="43">
        <f t="shared" si="702"/>
        <v>0</v>
      </c>
      <c r="BI261" s="43">
        <f t="shared" si="702"/>
        <v>0</v>
      </c>
      <c r="BJ261" s="43">
        <f t="shared" si="702"/>
        <v>0</v>
      </c>
      <c r="BK261" s="43">
        <f t="shared" si="702"/>
        <v>0</v>
      </c>
      <c r="BL261" s="43">
        <f t="shared" si="702"/>
        <v>0</v>
      </c>
      <c r="BM261" s="43">
        <f t="shared" si="702"/>
        <v>0</v>
      </c>
      <c r="BN261" s="43">
        <f t="shared" si="702"/>
        <v>0</v>
      </c>
      <c r="BO261" s="43">
        <f t="shared" si="702"/>
        <v>0</v>
      </c>
      <c r="BP261" s="43">
        <f t="shared" si="702"/>
        <v>0</v>
      </c>
      <c r="BQ261" s="43">
        <f t="shared" si="702"/>
        <v>0</v>
      </c>
      <c r="BR261" s="43">
        <f t="shared" si="702"/>
        <v>0</v>
      </c>
      <c r="BS261" s="43">
        <f t="shared" si="702"/>
        <v>0</v>
      </c>
      <c r="BT261" s="43">
        <f t="shared" si="702"/>
        <v>0</v>
      </c>
      <c r="BU261" s="43">
        <f t="shared" si="702"/>
        <v>0</v>
      </c>
      <c r="BV261" s="43">
        <f t="shared" si="702"/>
        <v>0</v>
      </c>
      <c r="BW261" s="43">
        <f t="shared" si="702"/>
        <v>0</v>
      </c>
      <c r="BX261" s="476"/>
      <c r="BY261" t="str">
        <f t="shared" si="639"/>
        <v>Selecting Equations</v>
      </c>
      <c r="BZ261" s="43">
        <f t="shared" ref="BZ261:CV261" si="703">BZ109*BZ$2</f>
        <v>0</v>
      </c>
      <c r="CA261" s="43">
        <f t="shared" si="703"/>
        <v>0</v>
      </c>
      <c r="CB261" s="43">
        <f t="shared" si="703"/>
        <v>0</v>
      </c>
      <c r="CC261" s="43">
        <f t="shared" si="703"/>
        <v>0</v>
      </c>
      <c r="CD261" s="43">
        <f t="shared" si="703"/>
        <v>0</v>
      </c>
      <c r="CE261" s="43">
        <f t="shared" si="703"/>
        <v>0</v>
      </c>
      <c r="CF261" s="43">
        <f t="shared" si="703"/>
        <v>0</v>
      </c>
      <c r="CG261" s="43">
        <f t="shared" si="703"/>
        <v>0</v>
      </c>
      <c r="CH261" s="43">
        <f t="shared" si="703"/>
        <v>0</v>
      </c>
      <c r="CI261" s="43">
        <f t="shared" si="703"/>
        <v>0</v>
      </c>
      <c r="CJ261" s="43">
        <f t="shared" si="703"/>
        <v>0</v>
      </c>
      <c r="CK261" s="43">
        <f t="shared" si="703"/>
        <v>0</v>
      </c>
      <c r="CL261" s="43">
        <f t="shared" si="703"/>
        <v>0</v>
      </c>
      <c r="CM261" s="43">
        <f t="shared" si="703"/>
        <v>0</v>
      </c>
      <c r="CN261" s="43">
        <f t="shared" si="703"/>
        <v>0</v>
      </c>
      <c r="CO261" s="43">
        <f t="shared" si="703"/>
        <v>0</v>
      </c>
      <c r="CP261" s="43">
        <f t="shared" si="703"/>
        <v>0</v>
      </c>
      <c r="CQ261" s="43">
        <f t="shared" si="703"/>
        <v>0</v>
      </c>
      <c r="CR261" s="43">
        <f t="shared" si="703"/>
        <v>0</v>
      </c>
      <c r="CS261" s="43">
        <f t="shared" si="703"/>
        <v>0</v>
      </c>
      <c r="CT261" s="43">
        <f t="shared" si="703"/>
        <v>0</v>
      </c>
      <c r="CU261" s="43">
        <f t="shared" si="703"/>
        <v>0</v>
      </c>
      <c r="CV261" s="43">
        <f t="shared" si="703"/>
        <v>0</v>
      </c>
      <c r="CW261" s="476"/>
      <c r="CX261" t="str">
        <f t="shared" si="641"/>
        <v>Selecting Equations</v>
      </c>
      <c r="CY261" s="43">
        <f t="shared" ref="CY261:DU261" si="704">CY109*CY$2</f>
        <v>0</v>
      </c>
      <c r="CZ261" s="43">
        <f t="shared" si="704"/>
        <v>0</v>
      </c>
      <c r="DA261" s="43">
        <f t="shared" si="704"/>
        <v>0</v>
      </c>
      <c r="DB261" s="43">
        <f t="shared" si="704"/>
        <v>0</v>
      </c>
      <c r="DC261" s="43">
        <f t="shared" si="704"/>
        <v>0</v>
      </c>
      <c r="DD261" s="43">
        <f t="shared" si="704"/>
        <v>0</v>
      </c>
      <c r="DE261" s="43">
        <f t="shared" si="704"/>
        <v>0</v>
      </c>
      <c r="DF261" s="43">
        <f t="shared" si="704"/>
        <v>0</v>
      </c>
      <c r="DG261" s="43">
        <f t="shared" si="704"/>
        <v>0</v>
      </c>
      <c r="DH261" s="43">
        <f t="shared" si="704"/>
        <v>0</v>
      </c>
      <c r="DI261" s="43">
        <f t="shared" si="704"/>
        <v>0</v>
      </c>
      <c r="DJ261" s="43">
        <f t="shared" si="704"/>
        <v>0</v>
      </c>
      <c r="DK261" s="43">
        <f t="shared" si="704"/>
        <v>0</v>
      </c>
      <c r="DL261" s="43">
        <f t="shared" si="704"/>
        <v>0</v>
      </c>
      <c r="DM261" s="43">
        <f t="shared" si="704"/>
        <v>0</v>
      </c>
      <c r="DN261" s="43">
        <f t="shared" si="704"/>
        <v>0</v>
      </c>
      <c r="DO261" s="43">
        <f t="shared" si="704"/>
        <v>0</v>
      </c>
      <c r="DP261" s="43">
        <f t="shared" si="704"/>
        <v>0</v>
      </c>
      <c r="DQ261" s="43">
        <f t="shared" si="704"/>
        <v>0</v>
      </c>
      <c r="DR261" s="43">
        <f t="shared" si="704"/>
        <v>0</v>
      </c>
      <c r="DS261" s="43">
        <f t="shared" si="704"/>
        <v>0</v>
      </c>
      <c r="DT261" s="43">
        <f t="shared" si="704"/>
        <v>0</v>
      </c>
      <c r="DU261" s="43">
        <f t="shared" si="704"/>
        <v>0</v>
      </c>
    </row>
    <row r="262" spans="2:125" x14ac:dyDescent="0.45">
      <c r="B262" s="111" t="s">
        <v>396</v>
      </c>
      <c r="C262" s="25">
        <f>SUM(C127:Y127)</f>
        <v>0</v>
      </c>
      <c r="D262" s="25">
        <f>E262-C262</f>
        <v>0</v>
      </c>
      <c r="E262" s="25">
        <f>SUM(C167:Y167)</f>
        <v>0</v>
      </c>
      <c r="F262" s="25" t="str">
        <f t="shared" si="673"/>
        <v/>
      </c>
      <c r="G262" s="108" t="str">
        <f t="shared" si="674"/>
        <v/>
      </c>
      <c r="H262" s="115" t="s">
        <v>259</v>
      </c>
      <c r="AZ262" t="str">
        <f t="shared" si="637"/>
        <v>Manipulating / Solving Equations</v>
      </c>
      <c r="BA262" s="43">
        <f t="shared" ref="BA262:BW262" si="705">BA110*BA$2</f>
        <v>0</v>
      </c>
      <c r="BB262" s="43">
        <f t="shared" si="705"/>
        <v>0</v>
      </c>
      <c r="BC262" s="43">
        <f t="shared" si="705"/>
        <v>0</v>
      </c>
      <c r="BD262" s="43">
        <f t="shared" si="705"/>
        <v>0</v>
      </c>
      <c r="BE262" s="43">
        <f t="shared" si="705"/>
        <v>0</v>
      </c>
      <c r="BF262" s="43">
        <f t="shared" si="705"/>
        <v>0</v>
      </c>
      <c r="BG262" s="43">
        <f t="shared" si="705"/>
        <v>0</v>
      </c>
      <c r="BH262" s="43">
        <f t="shared" si="705"/>
        <v>0</v>
      </c>
      <c r="BI262" s="43">
        <f t="shared" si="705"/>
        <v>0</v>
      </c>
      <c r="BJ262" s="43">
        <f t="shared" si="705"/>
        <v>0</v>
      </c>
      <c r="BK262" s="43">
        <f t="shared" si="705"/>
        <v>0</v>
      </c>
      <c r="BL262" s="43">
        <f t="shared" si="705"/>
        <v>0</v>
      </c>
      <c r="BM262" s="43">
        <f t="shared" si="705"/>
        <v>0</v>
      </c>
      <c r="BN262" s="43">
        <f t="shared" si="705"/>
        <v>0</v>
      </c>
      <c r="BO262" s="43">
        <f t="shared" si="705"/>
        <v>0</v>
      </c>
      <c r="BP262" s="43">
        <f t="shared" si="705"/>
        <v>0</v>
      </c>
      <c r="BQ262" s="43">
        <f t="shared" si="705"/>
        <v>0</v>
      </c>
      <c r="BR262" s="43">
        <f t="shared" si="705"/>
        <v>0</v>
      </c>
      <c r="BS262" s="43">
        <f t="shared" si="705"/>
        <v>0</v>
      </c>
      <c r="BT262" s="43">
        <f t="shared" si="705"/>
        <v>0</v>
      </c>
      <c r="BU262" s="43">
        <f t="shared" si="705"/>
        <v>0</v>
      </c>
      <c r="BV262" s="43">
        <f t="shared" si="705"/>
        <v>0</v>
      </c>
      <c r="BW262" s="43">
        <f t="shared" si="705"/>
        <v>0</v>
      </c>
      <c r="BX262" s="476"/>
      <c r="BY262" t="str">
        <f t="shared" si="639"/>
        <v>Manipulating / Solving Equations</v>
      </c>
      <c r="BZ262" s="43">
        <f t="shared" ref="BZ262:CV262" si="706">BZ110*BZ$2</f>
        <v>0</v>
      </c>
      <c r="CA262" s="43">
        <f t="shared" si="706"/>
        <v>0</v>
      </c>
      <c r="CB262" s="43">
        <f t="shared" si="706"/>
        <v>0</v>
      </c>
      <c r="CC262" s="43">
        <f t="shared" si="706"/>
        <v>0</v>
      </c>
      <c r="CD262" s="43">
        <f t="shared" si="706"/>
        <v>0</v>
      </c>
      <c r="CE262" s="43">
        <f t="shared" si="706"/>
        <v>0</v>
      </c>
      <c r="CF262" s="43">
        <f t="shared" si="706"/>
        <v>0</v>
      </c>
      <c r="CG262" s="43">
        <f t="shared" si="706"/>
        <v>0</v>
      </c>
      <c r="CH262" s="43">
        <f t="shared" si="706"/>
        <v>0</v>
      </c>
      <c r="CI262" s="43">
        <f t="shared" si="706"/>
        <v>0</v>
      </c>
      <c r="CJ262" s="43">
        <f t="shared" si="706"/>
        <v>0</v>
      </c>
      <c r="CK262" s="43">
        <f t="shared" si="706"/>
        <v>0</v>
      </c>
      <c r="CL262" s="43">
        <f t="shared" si="706"/>
        <v>0</v>
      </c>
      <c r="CM262" s="43">
        <f t="shared" si="706"/>
        <v>0</v>
      </c>
      <c r="CN262" s="43">
        <f t="shared" si="706"/>
        <v>0</v>
      </c>
      <c r="CO262" s="43">
        <f t="shared" si="706"/>
        <v>0</v>
      </c>
      <c r="CP262" s="43">
        <f t="shared" si="706"/>
        <v>0</v>
      </c>
      <c r="CQ262" s="43">
        <f t="shared" si="706"/>
        <v>0</v>
      </c>
      <c r="CR262" s="43">
        <f t="shared" si="706"/>
        <v>0</v>
      </c>
      <c r="CS262" s="43">
        <f t="shared" si="706"/>
        <v>0</v>
      </c>
      <c r="CT262" s="43">
        <f t="shared" si="706"/>
        <v>0</v>
      </c>
      <c r="CU262" s="43">
        <f t="shared" si="706"/>
        <v>0</v>
      </c>
      <c r="CV262" s="43">
        <f t="shared" si="706"/>
        <v>0</v>
      </c>
      <c r="CW262" s="476"/>
      <c r="CX262" t="str">
        <f t="shared" si="641"/>
        <v>Manipulating / Solving Equations</v>
      </c>
      <c r="CY262" s="43">
        <f t="shared" ref="CY262:DU262" si="707">CY110*CY$2</f>
        <v>0</v>
      </c>
      <c r="CZ262" s="43">
        <f t="shared" si="707"/>
        <v>0</v>
      </c>
      <c r="DA262" s="43">
        <f t="shared" si="707"/>
        <v>0</v>
      </c>
      <c r="DB262" s="43">
        <f t="shared" si="707"/>
        <v>0</v>
      </c>
      <c r="DC262" s="43">
        <f t="shared" si="707"/>
        <v>0</v>
      </c>
      <c r="DD262" s="43">
        <f t="shared" si="707"/>
        <v>0</v>
      </c>
      <c r="DE262" s="43">
        <f t="shared" si="707"/>
        <v>0</v>
      </c>
      <c r="DF262" s="43">
        <f t="shared" si="707"/>
        <v>0</v>
      </c>
      <c r="DG262" s="43">
        <f t="shared" si="707"/>
        <v>0</v>
      </c>
      <c r="DH262" s="43">
        <f t="shared" si="707"/>
        <v>0</v>
      </c>
      <c r="DI262" s="43">
        <f t="shared" si="707"/>
        <v>0</v>
      </c>
      <c r="DJ262" s="43">
        <f t="shared" si="707"/>
        <v>0</v>
      </c>
      <c r="DK262" s="43">
        <f t="shared" si="707"/>
        <v>0</v>
      </c>
      <c r="DL262" s="43">
        <f t="shared" si="707"/>
        <v>0</v>
      </c>
      <c r="DM262" s="43">
        <f t="shared" si="707"/>
        <v>0</v>
      </c>
      <c r="DN262" s="43">
        <f t="shared" si="707"/>
        <v>0</v>
      </c>
      <c r="DO262" s="43">
        <f t="shared" si="707"/>
        <v>0</v>
      </c>
      <c r="DP262" s="43">
        <f t="shared" si="707"/>
        <v>0</v>
      </c>
      <c r="DQ262" s="43">
        <f t="shared" si="707"/>
        <v>0</v>
      </c>
      <c r="DR262" s="43">
        <f t="shared" si="707"/>
        <v>0</v>
      </c>
      <c r="DS262" s="43">
        <f t="shared" si="707"/>
        <v>0</v>
      </c>
      <c r="DT262" s="43">
        <f t="shared" si="707"/>
        <v>0</v>
      </c>
      <c r="DU262" s="43">
        <f t="shared" si="707"/>
        <v>0</v>
      </c>
    </row>
    <row r="263" spans="2:125" x14ac:dyDescent="0.45">
      <c r="AZ263" t="str">
        <f t="shared" si="637"/>
        <v>Factoring</v>
      </c>
      <c r="BA263" s="43">
        <f t="shared" ref="BA263:BW263" si="708">BA111*BA$2</f>
        <v>0</v>
      </c>
      <c r="BB263" s="43">
        <f t="shared" si="708"/>
        <v>0</v>
      </c>
      <c r="BC263" s="43">
        <f t="shared" si="708"/>
        <v>0</v>
      </c>
      <c r="BD263" s="43">
        <f t="shared" si="708"/>
        <v>0</v>
      </c>
      <c r="BE263" s="43">
        <f t="shared" si="708"/>
        <v>0</v>
      </c>
      <c r="BF263" s="43">
        <f t="shared" si="708"/>
        <v>0</v>
      </c>
      <c r="BG263" s="43">
        <f t="shared" si="708"/>
        <v>0</v>
      </c>
      <c r="BH263" s="43">
        <f t="shared" si="708"/>
        <v>0</v>
      </c>
      <c r="BI263" s="43">
        <f t="shared" si="708"/>
        <v>0</v>
      </c>
      <c r="BJ263" s="43">
        <f t="shared" si="708"/>
        <v>0</v>
      </c>
      <c r="BK263" s="43">
        <f t="shared" si="708"/>
        <v>0</v>
      </c>
      <c r="BL263" s="43">
        <f t="shared" si="708"/>
        <v>0</v>
      </c>
      <c r="BM263" s="43">
        <f t="shared" si="708"/>
        <v>0</v>
      </c>
      <c r="BN263" s="43">
        <f t="shared" si="708"/>
        <v>0</v>
      </c>
      <c r="BO263" s="43">
        <f t="shared" si="708"/>
        <v>0</v>
      </c>
      <c r="BP263" s="43">
        <f t="shared" si="708"/>
        <v>0</v>
      </c>
      <c r="BQ263" s="43">
        <f t="shared" si="708"/>
        <v>0</v>
      </c>
      <c r="BR263" s="43">
        <f t="shared" si="708"/>
        <v>0</v>
      </c>
      <c r="BS263" s="43">
        <f t="shared" si="708"/>
        <v>0</v>
      </c>
      <c r="BT263" s="43">
        <f t="shared" si="708"/>
        <v>0</v>
      </c>
      <c r="BU263" s="43">
        <f t="shared" si="708"/>
        <v>0</v>
      </c>
      <c r="BV263" s="43">
        <f t="shared" si="708"/>
        <v>0</v>
      </c>
      <c r="BW263" s="43">
        <f t="shared" si="708"/>
        <v>0</v>
      </c>
      <c r="BX263" s="476"/>
      <c r="BY263" t="str">
        <f t="shared" si="639"/>
        <v>Factoring</v>
      </c>
      <c r="BZ263" s="43">
        <f t="shared" ref="BZ263:CV263" si="709">BZ111*BZ$2</f>
        <v>0</v>
      </c>
      <c r="CA263" s="43">
        <f t="shared" si="709"/>
        <v>0</v>
      </c>
      <c r="CB263" s="43">
        <f t="shared" si="709"/>
        <v>0</v>
      </c>
      <c r="CC263" s="43">
        <f t="shared" si="709"/>
        <v>0</v>
      </c>
      <c r="CD263" s="43">
        <f t="shared" si="709"/>
        <v>0</v>
      </c>
      <c r="CE263" s="43">
        <f t="shared" si="709"/>
        <v>0</v>
      </c>
      <c r="CF263" s="43">
        <f t="shared" si="709"/>
        <v>0</v>
      </c>
      <c r="CG263" s="43">
        <f t="shared" si="709"/>
        <v>0</v>
      </c>
      <c r="CH263" s="43">
        <f t="shared" si="709"/>
        <v>0</v>
      </c>
      <c r="CI263" s="43">
        <f t="shared" si="709"/>
        <v>0</v>
      </c>
      <c r="CJ263" s="43">
        <f t="shared" si="709"/>
        <v>0</v>
      </c>
      <c r="CK263" s="43">
        <f t="shared" si="709"/>
        <v>0</v>
      </c>
      <c r="CL263" s="43">
        <f t="shared" si="709"/>
        <v>0</v>
      </c>
      <c r="CM263" s="43">
        <f t="shared" si="709"/>
        <v>0</v>
      </c>
      <c r="CN263" s="43">
        <f t="shared" si="709"/>
        <v>0</v>
      </c>
      <c r="CO263" s="43">
        <f t="shared" si="709"/>
        <v>0</v>
      </c>
      <c r="CP263" s="43">
        <f t="shared" si="709"/>
        <v>0</v>
      </c>
      <c r="CQ263" s="43">
        <f t="shared" si="709"/>
        <v>0</v>
      </c>
      <c r="CR263" s="43">
        <f t="shared" si="709"/>
        <v>0</v>
      </c>
      <c r="CS263" s="43">
        <f t="shared" si="709"/>
        <v>0</v>
      </c>
      <c r="CT263" s="43">
        <f t="shared" si="709"/>
        <v>0</v>
      </c>
      <c r="CU263" s="43">
        <f t="shared" si="709"/>
        <v>0</v>
      </c>
      <c r="CV263" s="43">
        <f t="shared" si="709"/>
        <v>0</v>
      </c>
      <c r="CW263" s="476"/>
      <c r="CX263" t="str">
        <f t="shared" si="641"/>
        <v>Factoring</v>
      </c>
      <c r="CY263" s="43">
        <f t="shared" ref="CY263:DU263" si="710">CY111*CY$2</f>
        <v>0</v>
      </c>
      <c r="CZ263" s="43">
        <f t="shared" si="710"/>
        <v>0</v>
      </c>
      <c r="DA263" s="43">
        <f t="shared" si="710"/>
        <v>0</v>
      </c>
      <c r="DB263" s="43">
        <f t="shared" si="710"/>
        <v>0</v>
      </c>
      <c r="DC263" s="43">
        <f t="shared" si="710"/>
        <v>0</v>
      </c>
      <c r="DD263" s="43">
        <f t="shared" si="710"/>
        <v>0</v>
      </c>
      <c r="DE263" s="43">
        <f t="shared" si="710"/>
        <v>0</v>
      </c>
      <c r="DF263" s="43">
        <f t="shared" si="710"/>
        <v>0</v>
      </c>
      <c r="DG263" s="43">
        <f t="shared" si="710"/>
        <v>0</v>
      </c>
      <c r="DH263" s="43">
        <f t="shared" si="710"/>
        <v>0</v>
      </c>
      <c r="DI263" s="43">
        <f t="shared" si="710"/>
        <v>0</v>
      </c>
      <c r="DJ263" s="43">
        <f t="shared" si="710"/>
        <v>0</v>
      </c>
      <c r="DK263" s="43">
        <f t="shared" si="710"/>
        <v>0</v>
      </c>
      <c r="DL263" s="43">
        <f t="shared" si="710"/>
        <v>0</v>
      </c>
      <c r="DM263" s="43">
        <f t="shared" si="710"/>
        <v>0</v>
      </c>
      <c r="DN263" s="43">
        <f t="shared" si="710"/>
        <v>0</v>
      </c>
      <c r="DO263" s="43">
        <f t="shared" si="710"/>
        <v>0</v>
      </c>
      <c r="DP263" s="43">
        <f t="shared" si="710"/>
        <v>0</v>
      </c>
      <c r="DQ263" s="43">
        <f t="shared" si="710"/>
        <v>0</v>
      </c>
      <c r="DR263" s="43">
        <f t="shared" si="710"/>
        <v>0</v>
      </c>
      <c r="DS263" s="43">
        <f t="shared" si="710"/>
        <v>0</v>
      </c>
      <c r="DT263" s="43">
        <f t="shared" si="710"/>
        <v>0</v>
      </c>
      <c r="DU263" s="43">
        <f t="shared" si="710"/>
        <v>0</v>
      </c>
    </row>
    <row r="264" spans="2:125" x14ac:dyDescent="0.45">
      <c r="AZ264" t="str">
        <f t="shared" si="637"/>
        <v>Complex Equations</v>
      </c>
      <c r="BA264" s="43">
        <f t="shared" ref="BA264:BW264" si="711">BA112*BA$2</f>
        <v>0</v>
      </c>
      <c r="BB264" s="43">
        <f t="shared" si="711"/>
        <v>0</v>
      </c>
      <c r="BC264" s="43">
        <f t="shared" si="711"/>
        <v>0</v>
      </c>
      <c r="BD264" s="43">
        <f t="shared" si="711"/>
        <v>0</v>
      </c>
      <c r="BE264" s="43">
        <f t="shared" si="711"/>
        <v>0</v>
      </c>
      <c r="BF264" s="43">
        <f t="shared" si="711"/>
        <v>0</v>
      </c>
      <c r="BG264" s="43">
        <f t="shared" si="711"/>
        <v>0</v>
      </c>
      <c r="BH264" s="43">
        <f t="shared" si="711"/>
        <v>0</v>
      </c>
      <c r="BI264" s="43">
        <f t="shared" si="711"/>
        <v>0</v>
      </c>
      <c r="BJ264" s="43">
        <f t="shared" si="711"/>
        <v>0</v>
      </c>
      <c r="BK264" s="43">
        <f t="shared" si="711"/>
        <v>0</v>
      </c>
      <c r="BL264" s="43">
        <f t="shared" si="711"/>
        <v>0</v>
      </c>
      <c r="BM264" s="43">
        <f t="shared" si="711"/>
        <v>0</v>
      </c>
      <c r="BN264" s="43">
        <f t="shared" si="711"/>
        <v>0</v>
      </c>
      <c r="BO264" s="43">
        <f t="shared" si="711"/>
        <v>0</v>
      </c>
      <c r="BP264" s="43">
        <f t="shared" si="711"/>
        <v>0</v>
      </c>
      <c r="BQ264" s="43">
        <f t="shared" si="711"/>
        <v>0</v>
      </c>
      <c r="BR264" s="43">
        <f t="shared" si="711"/>
        <v>0</v>
      </c>
      <c r="BS264" s="43">
        <f t="shared" si="711"/>
        <v>0</v>
      </c>
      <c r="BT264" s="43">
        <f t="shared" si="711"/>
        <v>0</v>
      </c>
      <c r="BU264" s="43">
        <f t="shared" si="711"/>
        <v>0</v>
      </c>
      <c r="BV264" s="43">
        <f t="shared" si="711"/>
        <v>0</v>
      </c>
      <c r="BW264" s="43">
        <f t="shared" si="711"/>
        <v>0</v>
      </c>
      <c r="BX264" s="476"/>
      <c r="BY264" t="str">
        <f t="shared" si="639"/>
        <v>Complex Equations</v>
      </c>
      <c r="BZ264" s="43">
        <f t="shared" ref="BZ264:CV264" si="712">BZ112*BZ$2</f>
        <v>0</v>
      </c>
      <c r="CA264" s="43">
        <f t="shared" si="712"/>
        <v>0</v>
      </c>
      <c r="CB264" s="43">
        <f t="shared" si="712"/>
        <v>0</v>
      </c>
      <c r="CC264" s="43">
        <f t="shared" si="712"/>
        <v>0</v>
      </c>
      <c r="CD264" s="43">
        <f t="shared" si="712"/>
        <v>0</v>
      </c>
      <c r="CE264" s="43">
        <f t="shared" si="712"/>
        <v>0</v>
      </c>
      <c r="CF264" s="43">
        <f t="shared" si="712"/>
        <v>0</v>
      </c>
      <c r="CG264" s="43">
        <f t="shared" si="712"/>
        <v>0</v>
      </c>
      <c r="CH264" s="43">
        <f t="shared" si="712"/>
        <v>0</v>
      </c>
      <c r="CI264" s="43">
        <f t="shared" si="712"/>
        <v>0</v>
      </c>
      <c r="CJ264" s="43">
        <f t="shared" si="712"/>
        <v>0</v>
      </c>
      <c r="CK264" s="43">
        <f t="shared" si="712"/>
        <v>0</v>
      </c>
      <c r="CL264" s="43">
        <f t="shared" si="712"/>
        <v>0</v>
      </c>
      <c r="CM264" s="43">
        <f t="shared" si="712"/>
        <v>0</v>
      </c>
      <c r="CN264" s="43">
        <f t="shared" si="712"/>
        <v>0</v>
      </c>
      <c r="CO264" s="43">
        <f t="shared" si="712"/>
        <v>0</v>
      </c>
      <c r="CP264" s="43">
        <f t="shared" si="712"/>
        <v>0</v>
      </c>
      <c r="CQ264" s="43">
        <f t="shared" si="712"/>
        <v>0</v>
      </c>
      <c r="CR264" s="43">
        <f t="shared" si="712"/>
        <v>0</v>
      </c>
      <c r="CS264" s="43">
        <f t="shared" si="712"/>
        <v>0</v>
      </c>
      <c r="CT264" s="43">
        <f t="shared" si="712"/>
        <v>0</v>
      </c>
      <c r="CU264" s="43">
        <f t="shared" si="712"/>
        <v>0</v>
      </c>
      <c r="CV264" s="43">
        <f t="shared" si="712"/>
        <v>0</v>
      </c>
      <c r="CW264" s="476"/>
      <c r="CX264" t="str">
        <f t="shared" si="641"/>
        <v>Complex Equations</v>
      </c>
      <c r="CY264" s="43">
        <f t="shared" ref="CY264:DU264" si="713">CY112*CY$2</f>
        <v>0</v>
      </c>
      <c r="CZ264" s="43">
        <f t="shared" si="713"/>
        <v>0</v>
      </c>
      <c r="DA264" s="43">
        <f t="shared" si="713"/>
        <v>0</v>
      </c>
      <c r="DB264" s="43">
        <f t="shared" si="713"/>
        <v>0</v>
      </c>
      <c r="DC264" s="43">
        <f t="shared" si="713"/>
        <v>0</v>
      </c>
      <c r="DD264" s="43">
        <f t="shared" si="713"/>
        <v>0</v>
      </c>
      <c r="DE264" s="43">
        <f t="shared" si="713"/>
        <v>0</v>
      </c>
      <c r="DF264" s="43">
        <f t="shared" si="713"/>
        <v>0</v>
      </c>
      <c r="DG264" s="43">
        <f t="shared" si="713"/>
        <v>0</v>
      </c>
      <c r="DH264" s="43">
        <f t="shared" si="713"/>
        <v>0</v>
      </c>
      <c r="DI264" s="43">
        <f t="shared" si="713"/>
        <v>0</v>
      </c>
      <c r="DJ264" s="43">
        <f t="shared" si="713"/>
        <v>0</v>
      </c>
      <c r="DK264" s="43">
        <f t="shared" si="713"/>
        <v>0</v>
      </c>
      <c r="DL264" s="43">
        <f t="shared" si="713"/>
        <v>0</v>
      </c>
      <c r="DM264" s="43">
        <f t="shared" si="713"/>
        <v>0</v>
      </c>
      <c r="DN264" s="43">
        <f t="shared" si="713"/>
        <v>0</v>
      </c>
      <c r="DO264" s="43">
        <f t="shared" si="713"/>
        <v>0</v>
      </c>
      <c r="DP264" s="43">
        <f t="shared" si="713"/>
        <v>0</v>
      </c>
      <c r="DQ264" s="43">
        <f t="shared" si="713"/>
        <v>0</v>
      </c>
      <c r="DR264" s="43">
        <f t="shared" si="713"/>
        <v>0</v>
      </c>
      <c r="DS264" s="43">
        <f t="shared" si="713"/>
        <v>0</v>
      </c>
      <c r="DT264" s="43">
        <f t="shared" si="713"/>
        <v>0</v>
      </c>
      <c r="DU264" s="43">
        <f t="shared" si="713"/>
        <v>0</v>
      </c>
    </row>
    <row r="265" spans="2:125" x14ac:dyDescent="0.45">
      <c r="AZ265" t="str">
        <f t="shared" si="637"/>
        <v>Intersect Points</v>
      </c>
      <c r="BA265" s="43">
        <f t="shared" ref="BA265:BW265" si="714">BA113*BA$2</f>
        <v>0</v>
      </c>
      <c r="BB265" s="43">
        <f t="shared" si="714"/>
        <v>0</v>
      </c>
      <c r="BC265" s="43">
        <f t="shared" si="714"/>
        <v>0</v>
      </c>
      <c r="BD265" s="43">
        <f t="shared" si="714"/>
        <v>0</v>
      </c>
      <c r="BE265" s="43">
        <f t="shared" si="714"/>
        <v>0</v>
      </c>
      <c r="BF265" s="43">
        <f t="shared" si="714"/>
        <v>0</v>
      </c>
      <c r="BG265" s="43">
        <f t="shared" si="714"/>
        <v>0</v>
      </c>
      <c r="BH265" s="43">
        <f t="shared" si="714"/>
        <v>0</v>
      </c>
      <c r="BI265" s="43">
        <f t="shared" si="714"/>
        <v>0</v>
      </c>
      <c r="BJ265" s="43">
        <f t="shared" si="714"/>
        <v>0</v>
      </c>
      <c r="BK265" s="43">
        <f t="shared" si="714"/>
        <v>0</v>
      </c>
      <c r="BL265" s="43">
        <f t="shared" si="714"/>
        <v>0</v>
      </c>
      <c r="BM265" s="43">
        <f t="shared" si="714"/>
        <v>0</v>
      </c>
      <c r="BN265" s="43">
        <f t="shared" si="714"/>
        <v>0</v>
      </c>
      <c r="BO265" s="43">
        <f t="shared" si="714"/>
        <v>0</v>
      </c>
      <c r="BP265" s="43">
        <f t="shared" si="714"/>
        <v>0</v>
      </c>
      <c r="BQ265" s="43">
        <f t="shared" si="714"/>
        <v>0</v>
      </c>
      <c r="BR265" s="43">
        <f t="shared" si="714"/>
        <v>0</v>
      </c>
      <c r="BS265" s="43">
        <f t="shared" si="714"/>
        <v>0</v>
      </c>
      <c r="BT265" s="43">
        <f t="shared" si="714"/>
        <v>0</v>
      </c>
      <c r="BU265" s="43">
        <f t="shared" si="714"/>
        <v>0</v>
      </c>
      <c r="BV265" s="43">
        <f t="shared" si="714"/>
        <v>0</v>
      </c>
      <c r="BW265" s="43">
        <f t="shared" si="714"/>
        <v>0</v>
      </c>
      <c r="BX265" s="476"/>
      <c r="BY265" t="str">
        <f t="shared" si="639"/>
        <v>Intersect Points</v>
      </c>
      <c r="BZ265" s="43">
        <f t="shared" ref="BZ265:CV265" si="715">BZ113*BZ$2</f>
        <v>0</v>
      </c>
      <c r="CA265" s="43">
        <f t="shared" si="715"/>
        <v>0</v>
      </c>
      <c r="CB265" s="43">
        <f t="shared" si="715"/>
        <v>0</v>
      </c>
      <c r="CC265" s="43">
        <f t="shared" si="715"/>
        <v>0</v>
      </c>
      <c r="CD265" s="43">
        <f t="shared" si="715"/>
        <v>0</v>
      </c>
      <c r="CE265" s="43">
        <f t="shared" si="715"/>
        <v>0</v>
      </c>
      <c r="CF265" s="43">
        <f t="shared" si="715"/>
        <v>0</v>
      </c>
      <c r="CG265" s="43">
        <f t="shared" si="715"/>
        <v>0</v>
      </c>
      <c r="CH265" s="43">
        <f t="shared" si="715"/>
        <v>0</v>
      </c>
      <c r="CI265" s="43">
        <f t="shared" si="715"/>
        <v>0</v>
      </c>
      <c r="CJ265" s="43">
        <f t="shared" si="715"/>
        <v>0</v>
      </c>
      <c r="CK265" s="43">
        <f t="shared" si="715"/>
        <v>0</v>
      </c>
      <c r="CL265" s="43">
        <f t="shared" si="715"/>
        <v>0</v>
      </c>
      <c r="CM265" s="43">
        <f t="shared" si="715"/>
        <v>0</v>
      </c>
      <c r="CN265" s="43">
        <f t="shared" si="715"/>
        <v>0</v>
      </c>
      <c r="CO265" s="43">
        <f t="shared" si="715"/>
        <v>0</v>
      </c>
      <c r="CP265" s="43">
        <f t="shared" si="715"/>
        <v>0</v>
      </c>
      <c r="CQ265" s="43">
        <f t="shared" si="715"/>
        <v>0</v>
      </c>
      <c r="CR265" s="43">
        <f t="shared" si="715"/>
        <v>0</v>
      </c>
      <c r="CS265" s="43">
        <f t="shared" si="715"/>
        <v>0</v>
      </c>
      <c r="CT265" s="43">
        <f t="shared" si="715"/>
        <v>0</v>
      </c>
      <c r="CU265" s="43">
        <f t="shared" si="715"/>
        <v>0</v>
      </c>
      <c r="CV265" s="43">
        <f t="shared" si="715"/>
        <v>0</v>
      </c>
      <c r="CW265" s="476"/>
      <c r="CX265" t="str">
        <f t="shared" si="641"/>
        <v>Intersect Points</v>
      </c>
      <c r="CY265" s="43">
        <f t="shared" ref="CY265:DU265" si="716">CY113*CY$2</f>
        <v>0</v>
      </c>
      <c r="CZ265" s="43">
        <f t="shared" si="716"/>
        <v>0</v>
      </c>
      <c r="DA265" s="43">
        <f t="shared" si="716"/>
        <v>0</v>
      </c>
      <c r="DB265" s="43">
        <f t="shared" si="716"/>
        <v>0</v>
      </c>
      <c r="DC265" s="43">
        <f t="shared" si="716"/>
        <v>0</v>
      </c>
      <c r="DD265" s="43">
        <f t="shared" si="716"/>
        <v>0</v>
      </c>
      <c r="DE265" s="43">
        <f t="shared" si="716"/>
        <v>0</v>
      </c>
      <c r="DF265" s="43">
        <f t="shared" si="716"/>
        <v>0</v>
      </c>
      <c r="DG265" s="43">
        <f t="shared" si="716"/>
        <v>0</v>
      </c>
      <c r="DH265" s="43">
        <f t="shared" si="716"/>
        <v>0</v>
      </c>
      <c r="DI265" s="43">
        <f t="shared" si="716"/>
        <v>0</v>
      </c>
      <c r="DJ265" s="43">
        <f t="shared" si="716"/>
        <v>0</v>
      </c>
      <c r="DK265" s="43">
        <f t="shared" si="716"/>
        <v>0</v>
      </c>
      <c r="DL265" s="43">
        <f t="shared" si="716"/>
        <v>0</v>
      </c>
      <c r="DM265" s="43">
        <f t="shared" si="716"/>
        <v>0</v>
      </c>
      <c r="DN265" s="43">
        <f t="shared" si="716"/>
        <v>0</v>
      </c>
      <c r="DO265" s="43">
        <f t="shared" si="716"/>
        <v>0</v>
      </c>
      <c r="DP265" s="43">
        <f t="shared" si="716"/>
        <v>0</v>
      </c>
      <c r="DQ265" s="43">
        <f t="shared" si="716"/>
        <v>0</v>
      </c>
      <c r="DR265" s="43">
        <f t="shared" si="716"/>
        <v>0</v>
      </c>
      <c r="DS265" s="43">
        <f t="shared" si="716"/>
        <v>0</v>
      </c>
      <c r="DT265" s="43">
        <f t="shared" si="716"/>
        <v>0</v>
      </c>
      <c r="DU265" s="43">
        <f t="shared" si="716"/>
        <v>0</v>
      </c>
    </row>
    <row r="266" spans="2:125" x14ac:dyDescent="0.45">
      <c r="AZ266" t="str">
        <f t="shared" si="637"/>
        <v>Linear Equations</v>
      </c>
      <c r="BA266" s="43">
        <f t="shared" ref="BA266:BW266" si="717">BA114*BA$2</f>
        <v>0</v>
      </c>
      <c r="BB266" s="43">
        <f t="shared" si="717"/>
        <v>0</v>
      </c>
      <c r="BC266" s="43">
        <f t="shared" si="717"/>
        <v>0</v>
      </c>
      <c r="BD266" s="43">
        <f t="shared" si="717"/>
        <v>0</v>
      </c>
      <c r="BE266" s="43">
        <f t="shared" si="717"/>
        <v>0</v>
      </c>
      <c r="BF266" s="43">
        <f t="shared" si="717"/>
        <v>0</v>
      </c>
      <c r="BG266" s="43">
        <f t="shared" si="717"/>
        <v>0</v>
      </c>
      <c r="BH266" s="43">
        <f t="shared" si="717"/>
        <v>0</v>
      </c>
      <c r="BI266" s="43">
        <f t="shared" si="717"/>
        <v>0</v>
      </c>
      <c r="BJ266" s="43">
        <f t="shared" si="717"/>
        <v>0</v>
      </c>
      <c r="BK266" s="43">
        <f t="shared" si="717"/>
        <v>0</v>
      </c>
      <c r="BL266" s="43">
        <f t="shared" si="717"/>
        <v>0</v>
      </c>
      <c r="BM266" s="43">
        <f t="shared" si="717"/>
        <v>0</v>
      </c>
      <c r="BN266" s="43">
        <f t="shared" si="717"/>
        <v>0</v>
      </c>
      <c r="BO266" s="43">
        <f t="shared" si="717"/>
        <v>0</v>
      </c>
      <c r="BP266" s="43">
        <f t="shared" si="717"/>
        <v>0</v>
      </c>
      <c r="BQ266" s="43">
        <f t="shared" si="717"/>
        <v>0</v>
      </c>
      <c r="BR266" s="43">
        <f t="shared" si="717"/>
        <v>0</v>
      </c>
      <c r="BS266" s="43">
        <f t="shared" si="717"/>
        <v>0</v>
      </c>
      <c r="BT266" s="43">
        <f t="shared" si="717"/>
        <v>0</v>
      </c>
      <c r="BU266" s="43">
        <f t="shared" si="717"/>
        <v>0</v>
      </c>
      <c r="BV266" s="43">
        <f t="shared" si="717"/>
        <v>0</v>
      </c>
      <c r="BW266" s="43">
        <f t="shared" si="717"/>
        <v>0</v>
      </c>
      <c r="BX266" s="476"/>
      <c r="BY266" t="str">
        <f t="shared" si="639"/>
        <v>Linear Equations</v>
      </c>
      <c r="BZ266" s="43">
        <f t="shared" ref="BZ266:CV266" si="718">BZ114*BZ$2</f>
        <v>0</v>
      </c>
      <c r="CA266" s="43">
        <f t="shared" si="718"/>
        <v>0</v>
      </c>
      <c r="CB266" s="43">
        <f t="shared" si="718"/>
        <v>0</v>
      </c>
      <c r="CC266" s="43">
        <f t="shared" si="718"/>
        <v>0</v>
      </c>
      <c r="CD266" s="43">
        <f t="shared" si="718"/>
        <v>0</v>
      </c>
      <c r="CE266" s="43">
        <f t="shared" si="718"/>
        <v>0</v>
      </c>
      <c r="CF266" s="43">
        <f t="shared" si="718"/>
        <v>0</v>
      </c>
      <c r="CG266" s="43">
        <f t="shared" si="718"/>
        <v>0</v>
      </c>
      <c r="CH266" s="43">
        <f t="shared" si="718"/>
        <v>0</v>
      </c>
      <c r="CI266" s="43">
        <f t="shared" si="718"/>
        <v>0</v>
      </c>
      <c r="CJ266" s="43">
        <f t="shared" si="718"/>
        <v>0</v>
      </c>
      <c r="CK266" s="43">
        <f t="shared" si="718"/>
        <v>0</v>
      </c>
      <c r="CL266" s="43">
        <f t="shared" si="718"/>
        <v>0</v>
      </c>
      <c r="CM266" s="43">
        <f t="shared" si="718"/>
        <v>0</v>
      </c>
      <c r="CN266" s="43">
        <f t="shared" si="718"/>
        <v>0</v>
      </c>
      <c r="CO266" s="43">
        <f t="shared" si="718"/>
        <v>0</v>
      </c>
      <c r="CP266" s="43">
        <f t="shared" si="718"/>
        <v>0</v>
      </c>
      <c r="CQ266" s="43">
        <f t="shared" si="718"/>
        <v>0</v>
      </c>
      <c r="CR266" s="43">
        <f t="shared" si="718"/>
        <v>0</v>
      </c>
      <c r="CS266" s="43">
        <f t="shared" si="718"/>
        <v>0</v>
      </c>
      <c r="CT266" s="43">
        <f t="shared" si="718"/>
        <v>0</v>
      </c>
      <c r="CU266" s="43">
        <f t="shared" si="718"/>
        <v>0</v>
      </c>
      <c r="CV266" s="43">
        <f t="shared" si="718"/>
        <v>0</v>
      </c>
      <c r="CW266" s="476"/>
      <c r="CX266" t="str">
        <f t="shared" si="641"/>
        <v>Linear Equations</v>
      </c>
      <c r="CY266" s="43">
        <f t="shared" ref="CY266:DU266" si="719">CY114*CY$2</f>
        <v>0</v>
      </c>
      <c r="CZ266" s="43">
        <f t="shared" si="719"/>
        <v>0</v>
      </c>
      <c r="DA266" s="43">
        <f t="shared" si="719"/>
        <v>0</v>
      </c>
      <c r="DB266" s="43">
        <f t="shared" si="719"/>
        <v>0</v>
      </c>
      <c r="DC266" s="43">
        <f t="shared" si="719"/>
        <v>0</v>
      </c>
      <c r="DD266" s="43">
        <f t="shared" si="719"/>
        <v>0</v>
      </c>
      <c r="DE266" s="43">
        <f t="shared" si="719"/>
        <v>0</v>
      </c>
      <c r="DF266" s="43">
        <f t="shared" si="719"/>
        <v>0</v>
      </c>
      <c r="DG266" s="43">
        <f t="shared" si="719"/>
        <v>0</v>
      </c>
      <c r="DH266" s="43">
        <f t="shared" si="719"/>
        <v>0</v>
      </c>
      <c r="DI266" s="43">
        <f t="shared" si="719"/>
        <v>0</v>
      </c>
      <c r="DJ266" s="43">
        <f t="shared" si="719"/>
        <v>0</v>
      </c>
      <c r="DK266" s="43">
        <f t="shared" si="719"/>
        <v>0</v>
      </c>
      <c r="DL266" s="43">
        <f t="shared" si="719"/>
        <v>0</v>
      </c>
      <c r="DM266" s="43">
        <f t="shared" si="719"/>
        <v>0</v>
      </c>
      <c r="DN266" s="43">
        <f t="shared" si="719"/>
        <v>0</v>
      </c>
      <c r="DO266" s="43">
        <f t="shared" si="719"/>
        <v>0</v>
      </c>
      <c r="DP266" s="43">
        <f t="shared" si="719"/>
        <v>0</v>
      </c>
      <c r="DQ266" s="43">
        <f t="shared" si="719"/>
        <v>0</v>
      </c>
      <c r="DR266" s="43">
        <f t="shared" si="719"/>
        <v>0</v>
      </c>
      <c r="DS266" s="43">
        <f t="shared" si="719"/>
        <v>0</v>
      </c>
      <c r="DT266" s="43">
        <f t="shared" si="719"/>
        <v>0</v>
      </c>
      <c r="DU266" s="43">
        <f t="shared" si="719"/>
        <v>0</v>
      </c>
    </row>
    <row r="267" spans="2:125" x14ac:dyDescent="0.45">
      <c r="AZ267" t="str">
        <f t="shared" si="637"/>
        <v>Slope</v>
      </c>
      <c r="BA267" s="43">
        <f t="shared" ref="BA267:BW267" si="720">BA115*BA$2</f>
        <v>0</v>
      </c>
      <c r="BB267" s="43">
        <f t="shared" si="720"/>
        <v>0</v>
      </c>
      <c r="BC267" s="43">
        <f t="shared" si="720"/>
        <v>0</v>
      </c>
      <c r="BD267" s="43">
        <f t="shared" si="720"/>
        <v>0</v>
      </c>
      <c r="BE267" s="43">
        <f t="shared" si="720"/>
        <v>0</v>
      </c>
      <c r="BF267" s="43">
        <f t="shared" si="720"/>
        <v>0</v>
      </c>
      <c r="BG267" s="43">
        <f t="shared" si="720"/>
        <v>0</v>
      </c>
      <c r="BH267" s="43">
        <f t="shared" si="720"/>
        <v>0</v>
      </c>
      <c r="BI267" s="43">
        <f t="shared" si="720"/>
        <v>0</v>
      </c>
      <c r="BJ267" s="43">
        <f t="shared" si="720"/>
        <v>0</v>
      </c>
      <c r="BK267" s="43">
        <f t="shared" si="720"/>
        <v>0</v>
      </c>
      <c r="BL267" s="43">
        <f t="shared" si="720"/>
        <v>0</v>
      </c>
      <c r="BM267" s="43">
        <f t="shared" si="720"/>
        <v>0</v>
      </c>
      <c r="BN267" s="43">
        <f t="shared" si="720"/>
        <v>0</v>
      </c>
      <c r="BO267" s="43">
        <f t="shared" si="720"/>
        <v>0</v>
      </c>
      <c r="BP267" s="43">
        <f t="shared" si="720"/>
        <v>0</v>
      </c>
      <c r="BQ267" s="43">
        <f t="shared" si="720"/>
        <v>0</v>
      </c>
      <c r="BR267" s="43">
        <f t="shared" si="720"/>
        <v>0</v>
      </c>
      <c r="BS267" s="43">
        <f t="shared" si="720"/>
        <v>0</v>
      </c>
      <c r="BT267" s="43">
        <f t="shared" si="720"/>
        <v>0</v>
      </c>
      <c r="BU267" s="43">
        <f t="shared" si="720"/>
        <v>0</v>
      </c>
      <c r="BV267" s="43">
        <f t="shared" si="720"/>
        <v>0</v>
      </c>
      <c r="BW267" s="43">
        <f t="shared" si="720"/>
        <v>0</v>
      </c>
      <c r="BX267" s="476"/>
      <c r="BY267" t="str">
        <f t="shared" si="639"/>
        <v>Slope</v>
      </c>
      <c r="BZ267" s="43">
        <f t="shared" ref="BZ267:CV267" si="721">BZ115*BZ$2</f>
        <v>0</v>
      </c>
      <c r="CA267" s="43">
        <f t="shared" si="721"/>
        <v>0</v>
      </c>
      <c r="CB267" s="43">
        <f t="shared" si="721"/>
        <v>0</v>
      </c>
      <c r="CC267" s="43">
        <f t="shared" si="721"/>
        <v>0</v>
      </c>
      <c r="CD267" s="43">
        <f t="shared" si="721"/>
        <v>0</v>
      </c>
      <c r="CE267" s="43">
        <f t="shared" si="721"/>
        <v>0</v>
      </c>
      <c r="CF267" s="43">
        <f t="shared" si="721"/>
        <v>0</v>
      </c>
      <c r="CG267" s="43">
        <f t="shared" si="721"/>
        <v>0</v>
      </c>
      <c r="CH267" s="43">
        <f t="shared" si="721"/>
        <v>0</v>
      </c>
      <c r="CI267" s="43">
        <f t="shared" si="721"/>
        <v>0</v>
      </c>
      <c r="CJ267" s="43">
        <f t="shared" si="721"/>
        <v>0</v>
      </c>
      <c r="CK267" s="43">
        <f t="shared" si="721"/>
        <v>0</v>
      </c>
      <c r="CL267" s="43">
        <f t="shared" si="721"/>
        <v>0</v>
      </c>
      <c r="CM267" s="43">
        <f t="shared" si="721"/>
        <v>0</v>
      </c>
      <c r="CN267" s="43">
        <f t="shared" si="721"/>
        <v>0</v>
      </c>
      <c r="CO267" s="43">
        <f t="shared" si="721"/>
        <v>0</v>
      </c>
      <c r="CP267" s="43">
        <f t="shared" si="721"/>
        <v>0</v>
      </c>
      <c r="CQ267" s="43">
        <f t="shared" si="721"/>
        <v>0</v>
      </c>
      <c r="CR267" s="43">
        <f t="shared" si="721"/>
        <v>0</v>
      </c>
      <c r="CS267" s="43">
        <f t="shared" si="721"/>
        <v>0</v>
      </c>
      <c r="CT267" s="43">
        <f t="shared" si="721"/>
        <v>0</v>
      </c>
      <c r="CU267" s="43">
        <f t="shared" si="721"/>
        <v>0</v>
      </c>
      <c r="CV267" s="43">
        <f t="shared" si="721"/>
        <v>0</v>
      </c>
      <c r="CW267" s="476"/>
      <c r="CX267" t="str">
        <f t="shared" si="641"/>
        <v>Slope</v>
      </c>
      <c r="CY267" s="43">
        <f t="shared" ref="CY267:DU267" si="722">CY115*CY$2</f>
        <v>0</v>
      </c>
      <c r="CZ267" s="43">
        <f t="shared" si="722"/>
        <v>0</v>
      </c>
      <c r="DA267" s="43">
        <f t="shared" si="722"/>
        <v>0</v>
      </c>
      <c r="DB267" s="43">
        <f t="shared" si="722"/>
        <v>0</v>
      </c>
      <c r="DC267" s="43">
        <f t="shared" si="722"/>
        <v>0</v>
      </c>
      <c r="DD267" s="43">
        <f t="shared" si="722"/>
        <v>0</v>
      </c>
      <c r="DE267" s="43">
        <f t="shared" si="722"/>
        <v>0</v>
      </c>
      <c r="DF267" s="43">
        <f t="shared" si="722"/>
        <v>0</v>
      </c>
      <c r="DG267" s="43">
        <f t="shared" si="722"/>
        <v>0</v>
      </c>
      <c r="DH267" s="43">
        <f t="shared" si="722"/>
        <v>0</v>
      </c>
      <c r="DI267" s="43">
        <f t="shared" si="722"/>
        <v>0</v>
      </c>
      <c r="DJ267" s="43">
        <f t="shared" si="722"/>
        <v>0</v>
      </c>
      <c r="DK267" s="43">
        <f t="shared" si="722"/>
        <v>0</v>
      </c>
      <c r="DL267" s="43">
        <f t="shared" si="722"/>
        <v>0</v>
      </c>
      <c r="DM267" s="43">
        <f t="shared" si="722"/>
        <v>0</v>
      </c>
      <c r="DN267" s="43">
        <f t="shared" si="722"/>
        <v>0</v>
      </c>
      <c r="DO267" s="43">
        <f t="shared" si="722"/>
        <v>0</v>
      </c>
      <c r="DP267" s="43">
        <f t="shared" si="722"/>
        <v>0</v>
      </c>
      <c r="DQ267" s="43">
        <f t="shared" si="722"/>
        <v>0</v>
      </c>
      <c r="DR267" s="43">
        <f t="shared" si="722"/>
        <v>0</v>
      </c>
      <c r="DS267" s="43">
        <f t="shared" si="722"/>
        <v>0</v>
      </c>
      <c r="DT267" s="43">
        <f t="shared" si="722"/>
        <v>0</v>
      </c>
      <c r="DU267" s="43">
        <f t="shared" si="722"/>
        <v>0</v>
      </c>
    </row>
    <row r="268" spans="2:125" x14ac:dyDescent="0.45">
      <c r="AZ268" t="str">
        <f t="shared" si="637"/>
        <v>Cartesian Coordinates</v>
      </c>
      <c r="BA268" s="43">
        <f t="shared" ref="BA268:BW268" si="723">BA116*BA$2</f>
        <v>0</v>
      </c>
      <c r="BB268" s="43">
        <f t="shared" si="723"/>
        <v>0</v>
      </c>
      <c r="BC268" s="43">
        <f t="shared" si="723"/>
        <v>0</v>
      </c>
      <c r="BD268" s="43">
        <f t="shared" si="723"/>
        <v>0</v>
      </c>
      <c r="BE268" s="43">
        <f t="shared" si="723"/>
        <v>0</v>
      </c>
      <c r="BF268" s="43">
        <f t="shared" si="723"/>
        <v>0</v>
      </c>
      <c r="BG268" s="43">
        <f t="shared" si="723"/>
        <v>0</v>
      </c>
      <c r="BH268" s="43">
        <f t="shared" si="723"/>
        <v>0</v>
      </c>
      <c r="BI268" s="43">
        <f t="shared" si="723"/>
        <v>0</v>
      </c>
      <c r="BJ268" s="43">
        <f t="shared" si="723"/>
        <v>0</v>
      </c>
      <c r="BK268" s="43">
        <f t="shared" si="723"/>
        <v>0</v>
      </c>
      <c r="BL268" s="43">
        <f t="shared" si="723"/>
        <v>0</v>
      </c>
      <c r="BM268" s="43">
        <f t="shared" si="723"/>
        <v>0</v>
      </c>
      <c r="BN268" s="43">
        <f t="shared" si="723"/>
        <v>0</v>
      </c>
      <c r="BO268" s="43">
        <f t="shared" si="723"/>
        <v>0</v>
      </c>
      <c r="BP268" s="43">
        <f t="shared" si="723"/>
        <v>0</v>
      </c>
      <c r="BQ268" s="43">
        <f t="shared" si="723"/>
        <v>0</v>
      </c>
      <c r="BR268" s="43">
        <f t="shared" si="723"/>
        <v>0</v>
      </c>
      <c r="BS268" s="43">
        <f t="shared" si="723"/>
        <v>0</v>
      </c>
      <c r="BT268" s="43">
        <f t="shared" si="723"/>
        <v>0</v>
      </c>
      <c r="BU268" s="43">
        <f t="shared" si="723"/>
        <v>0</v>
      </c>
      <c r="BV268" s="43">
        <f t="shared" si="723"/>
        <v>0</v>
      </c>
      <c r="BW268" s="43">
        <f t="shared" si="723"/>
        <v>0</v>
      </c>
      <c r="BX268" s="476"/>
      <c r="BY268" t="str">
        <f t="shared" si="639"/>
        <v>Cartesian Coordinates</v>
      </c>
      <c r="BZ268" s="43">
        <f t="shared" ref="BZ268:CV268" si="724">BZ116*BZ$2</f>
        <v>0</v>
      </c>
      <c r="CA268" s="43">
        <f t="shared" si="724"/>
        <v>0</v>
      </c>
      <c r="CB268" s="43">
        <f t="shared" si="724"/>
        <v>0</v>
      </c>
      <c r="CC268" s="43">
        <f t="shared" si="724"/>
        <v>0</v>
      </c>
      <c r="CD268" s="43">
        <f t="shared" si="724"/>
        <v>0</v>
      </c>
      <c r="CE268" s="43">
        <f t="shared" si="724"/>
        <v>0</v>
      </c>
      <c r="CF268" s="43">
        <f t="shared" si="724"/>
        <v>0</v>
      </c>
      <c r="CG268" s="43">
        <f t="shared" si="724"/>
        <v>0</v>
      </c>
      <c r="CH268" s="43">
        <f t="shared" si="724"/>
        <v>0</v>
      </c>
      <c r="CI268" s="43">
        <f t="shared" si="724"/>
        <v>0</v>
      </c>
      <c r="CJ268" s="43">
        <f t="shared" si="724"/>
        <v>0</v>
      </c>
      <c r="CK268" s="43">
        <f t="shared" si="724"/>
        <v>0</v>
      </c>
      <c r="CL268" s="43">
        <f t="shared" si="724"/>
        <v>0</v>
      </c>
      <c r="CM268" s="43">
        <f t="shared" si="724"/>
        <v>0</v>
      </c>
      <c r="CN268" s="43">
        <f t="shared" si="724"/>
        <v>0</v>
      </c>
      <c r="CO268" s="43">
        <f t="shared" si="724"/>
        <v>0</v>
      </c>
      <c r="CP268" s="43">
        <f t="shared" si="724"/>
        <v>0</v>
      </c>
      <c r="CQ268" s="43">
        <f t="shared" si="724"/>
        <v>0</v>
      </c>
      <c r="CR268" s="43">
        <f t="shared" si="724"/>
        <v>0</v>
      </c>
      <c r="CS268" s="43">
        <f t="shared" si="724"/>
        <v>0</v>
      </c>
      <c r="CT268" s="43">
        <f t="shared" si="724"/>
        <v>0</v>
      </c>
      <c r="CU268" s="43">
        <f t="shared" si="724"/>
        <v>0</v>
      </c>
      <c r="CV268" s="43">
        <f t="shared" si="724"/>
        <v>0</v>
      </c>
      <c r="CW268" s="476"/>
      <c r="CX268" t="str">
        <f t="shared" si="641"/>
        <v>Cartesian Coordinates</v>
      </c>
      <c r="CY268" s="43">
        <f t="shared" ref="CY268:DU268" si="725">CY116*CY$2</f>
        <v>0</v>
      </c>
      <c r="CZ268" s="43">
        <f t="shared" si="725"/>
        <v>0</v>
      </c>
      <c r="DA268" s="43">
        <f t="shared" si="725"/>
        <v>0</v>
      </c>
      <c r="DB268" s="43">
        <f t="shared" si="725"/>
        <v>0</v>
      </c>
      <c r="DC268" s="43">
        <f t="shared" si="725"/>
        <v>0</v>
      </c>
      <c r="DD268" s="43">
        <f t="shared" si="725"/>
        <v>0</v>
      </c>
      <c r="DE268" s="43">
        <f t="shared" si="725"/>
        <v>0</v>
      </c>
      <c r="DF268" s="43">
        <f t="shared" si="725"/>
        <v>0</v>
      </c>
      <c r="DG268" s="43">
        <f t="shared" si="725"/>
        <v>0</v>
      </c>
      <c r="DH268" s="43">
        <f t="shared" si="725"/>
        <v>0</v>
      </c>
      <c r="DI268" s="43">
        <f t="shared" si="725"/>
        <v>0</v>
      </c>
      <c r="DJ268" s="43">
        <f t="shared" si="725"/>
        <v>0</v>
      </c>
      <c r="DK268" s="43">
        <f t="shared" si="725"/>
        <v>0</v>
      </c>
      <c r="DL268" s="43">
        <f t="shared" si="725"/>
        <v>0</v>
      </c>
      <c r="DM268" s="43">
        <f t="shared" si="725"/>
        <v>0</v>
      </c>
      <c r="DN268" s="43">
        <f t="shared" si="725"/>
        <v>0</v>
      </c>
      <c r="DO268" s="43">
        <f t="shared" si="725"/>
        <v>0</v>
      </c>
      <c r="DP268" s="43">
        <f t="shared" si="725"/>
        <v>0</v>
      </c>
      <c r="DQ268" s="43">
        <f t="shared" si="725"/>
        <v>0</v>
      </c>
      <c r="DR268" s="43">
        <f t="shared" si="725"/>
        <v>0</v>
      </c>
      <c r="DS268" s="43">
        <f t="shared" si="725"/>
        <v>0</v>
      </c>
      <c r="DT268" s="43">
        <f t="shared" si="725"/>
        <v>0</v>
      </c>
      <c r="DU268" s="43">
        <f t="shared" si="725"/>
        <v>0</v>
      </c>
    </row>
    <row r="269" spans="2:125" x14ac:dyDescent="0.45">
      <c r="AZ269" t="str">
        <f t="shared" si="637"/>
        <v>Parabolic Equations</v>
      </c>
      <c r="BA269" s="43">
        <f t="shared" ref="BA269:BW269" si="726">BA117*BA$2</f>
        <v>0</v>
      </c>
      <c r="BB269" s="43">
        <f t="shared" si="726"/>
        <v>0</v>
      </c>
      <c r="BC269" s="43">
        <f t="shared" si="726"/>
        <v>0</v>
      </c>
      <c r="BD269" s="43">
        <f t="shared" si="726"/>
        <v>0</v>
      </c>
      <c r="BE269" s="43">
        <f t="shared" si="726"/>
        <v>0</v>
      </c>
      <c r="BF269" s="43">
        <f t="shared" si="726"/>
        <v>0</v>
      </c>
      <c r="BG269" s="43">
        <f t="shared" si="726"/>
        <v>0</v>
      </c>
      <c r="BH269" s="43">
        <f t="shared" si="726"/>
        <v>0</v>
      </c>
      <c r="BI269" s="43">
        <f t="shared" si="726"/>
        <v>0</v>
      </c>
      <c r="BJ269" s="43">
        <f t="shared" si="726"/>
        <v>0</v>
      </c>
      <c r="BK269" s="43">
        <f t="shared" si="726"/>
        <v>0</v>
      </c>
      <c r="BL269" s="43">
        <f t="shared" si="726"/>
        <v>0</v>
      </c>
      <c r="BM269" s="43">
        <f t="shared" si="726"/>
        <v>0</v>
      </c>
      <c r="BN269" s="43">
        <f t="shared" si="726"/>
        <v>0</v>
      </c>
      <c r="BO269" s="43">
        <f t="shared" si="726"/>
        <v>0</v>
      </c>
      <c r="BP269" s="43">
        <f t="shared" si="726"/>
        <v>0</v>
      </c>
      <c r="BQ269" s="43">
        <f t="shared" si="726"/>
        <v>0</v>
      </c>
      <c r="BR269" s="43">
        <f t="shared" si="726"/>
        <v>0</v>
      </c>
      <c r="BS269" s="43">
        <f t="shared" si="726"/>
        <v>0</v>
      </c>
      <c r="BT269" s="43">
        <f t="shared" si="726"/>
        <v>0</v>
      </c>
      <c r="BU269" s="43">
        <f t="shared" si="726"/>
        <v>0</v>
      </c>
      <c r="BV269" s="43">
        <f t="shared" si="726"/>
        <v>0</v>
      </c>
      <c r="BW269" s="43">
        <f t="shared" si="726"/>
        <v>0</v>
      </c>
      <c r="BX269" s="476"/>
      <c r="BY269" t="str">
        <f t="shared" si="639"/>
        <v>Parabolic Equations</v>
      </c>
      <c r="BZ269" s="43">
        <f t="shared" ref="BZ269:CV269" si="727">BZ117*BZ$2</f>
        <v>0</v>
      </c>
      <c r="CA269" s="43">
        <f t="shared" si="727"/>
        <v>0</v>
      </c>
      <c r="CB269" s="43">
        <f t="shared" si="727"/>
        <v>0</v>
      </c>
      <c r="CC269" s="43">
        <f t="shared" si="727"/>
        <v>0</v>
      </c>
      <c r="CD269" s="43">
        <f t="shared" si="727"/>
        <v>0</v>
      </c>
      <c r="CE269" s="43">
        <f t="shared" si="727"/>
        <v>0</v>
      </c>
      <c r="CF269" s="43">
        <f t="shared" si="727"/>
        <v>0</v>
      </c>
      <c r="CG269" s="43">
        <f t="shared" si="727"/>
        <v>0</v>
      </c>
      <c r="CH269" s="43">
        <f t="shared" si="727"/>
        <v>0</v>
      </c>
      <c r="CI269" s="43">
        <f t="shared" si="727"/>
        <v>0</v>
      </c>
      <c r="CJ269" s="43">
        <f t="shared" si="727"/>
        <v>0</v>
      </c>
      <c r="CK269" s="43">
        <f t="shared" si="727"/>
        <v>0</v>
      </c>
      <c r="CL269" s="43">
        <f t="shared" si="727"/>
        <v>0</v>
      </c>
      <c r="CM269" s="43">
        <f t="shared" si="727"/>
        <v>0</v>
      </c>
      <c r="CN269" s="43">
        <f t="shared" si="727"/>
        <v>0</v>
      </c>
      <c r="CO269" s="43">
        <f t="shared" si="727"/>
        <v>0</v>
      </c>
      <c r="CP269" s="43">
        <f t="shared" si="727"/>
        <v>0</v>
      </c>
      <c r="CQ269" s="43">
        <f t="shared" si="727"/>
        <v>0</v>
      </c>
      <c r="CR269" s="43">
        <f t="shared" si="727"/>
        <v>0</v>
      </c>
      <c r="CS269" s="43">
        <f t="shared" si="727"/>
        <v>0</v>
      </c>
      <c r="CT269" s="43">
        <f t="shared" si="727"/>
        <v>0</v>
      </c>
      <c r="CU269" s="43">
        <f t="shared" si="727"/>
        <v>0</v>
      </c>
      <c r="CV269" s="43">
        <f t="shared" si="727"/>
        <v>0</v>
      </c>
      <c r="CW269" s="476"/>
      <c r="CX269" t="str">
        <f t="shared" si="641"/>
        <v>Parabolic Equations</v>
      </c>
      <c r="CY269" s="43">
        <f t="shared" ref="CY269:DU269" si="728">CY117*CY$2</f>
        <v>0</v>
      </c>
      <c r="CZ269" s="43">
        <f t="shared" si="728"/>
        <v>0</v>
      </c>
      <c r="DA269" s="43">
        <f t="shared" si="728"/>
        <v>0</v>
      </c>
      <c r="DB269" s="43">
        <f t="shared" si="728"/>
        <v>0</v>
      </c>
      <c r="DC269" s="43">
        <f t="shared" si="728"/>
        <v>0</v>
      </c>
      <c r="DD269" s="43">
        <f t="shared" si="728"/>
        <v>0</v>
      </c>
      <c r="DE269" s="43">
        <f t="shared" si="728"/>
        <v>0</v>
      </c>
      <c r="DF269" s="43">
        <f t="shared" si="728"/>
        <v>0</v>
      </c>
      <c r="DG269" s="43">
        <f t="shared" si="728"/>
        <v>0</v>
      </c>
      <c r="DH269" s="43">
        <f t="shared" si="728"/>
        <v>0</v>
      </c>
      <c r="DI269" s="43">
        <f t="shared" si="728"/>
        <v>0</v>
      </c>
      <c r="DJ269" s="43">
        <f t="shared" si="728"/>
        <v>0</v>
      </c>
      <c r="DK269" s="43">
        <f t="shared" si="728"/>
        <v>0</v>
      </c>
      <c r="DL269" s="43">
        <f t="shared" si="728"/>
        <v>0</v>
      </c>
      <c r="DM269" s="43">
        <f t="shared" si="728"/>
        <v>0</v>
      </c>
      <c r="DN269" s="43">
        <f t="shared" si="728"/>
        <v>0</v>
      </c>
      <c r="DO269" s="43">
        <f t="shared" si="728"/>
        <v>0</v>
      </c>
      <c r="DP269" s="43">
        <f t="shared" si="728"/>
        <v>0</v>
      </c>
      <c r="DQ269" s="43">
        <f t="shared" si="728"/>
        <v>0</v>
      </c>
      <c r="DR269" s="43">
        <f t="shared" si="728"/>
        <v>0</v>
      </c>
      <c r="DS269" s="43">
        <f t="shared" si="728"/>
        <v>0</v>
      </c>
      <c r="DT269" s="43">
        <f t="shared" si="728"/>
        <v>0</v>
      </c>
      <c r="DU269" s="43">
        <f t="shared" si="728"/>
        <v>0</v>
      </c>
    </row>
    <row r="270" spans="2:125" x14ac:dyDescent="0.45">
      <c r="AZ270" t="str">
        <f t="shared" si="637"/>
        <v>Simultaneous Equations</v>
      </c>
      <c r="BA270" s="43">
        <f t="shared" ref="BA270:BW270" si="729">BA118*BA$2</f>
        <v>0</v>
      </c>
      <c r="BB270" s="43">
        <f t="shared" si="729"/>
        <v>0</v>
      </c>
      <c r="BC270" s="43">
        <f t="shared" si="729"/>
        <v>0</v>
      </c>
      <c r="BD270" s="43">
        <f t="shared" si="729"/>
        <v>0</v>
      </c>
      <c r="BE270" s="43">
        <f t="shared" si="729"/>
        <v>0</v>
      </c>
      <c r="BF270" s="43">
        <f t="shared" si="729"/>
        <v>0</v>
      </c>
      <c r="BG270" s="43">
        <f t="shared" si="729"/>
        <v>0</v>
      </c>
      <c r="BH270" s="43">
        <f t="shared" si="729"/>
        <v>0</v>
      </c>
      <c r="BI270" s="43">
        <f t="shared" si="729"/>
        <v>0</v>
      </c>
      <c r="BJ270" s="43">
        <f t="shared" si="729"/>
        <v>0</v>
      </c>
      <c r="BK270" s="43">
        <f t="shared" si="729"/>
        <v>0</v>
      </c>
      <c r="BL270" s="43">
        <f t="shared" si="729"/>
        <v>0</v>
      </c>
      <c r="BM270" s="43">
        <f t="shared" si="729"/>
        <v>0</v>
      </c>
      <c r="BN270" s="43">
        <f t="shared" si="729"/>
        <v>0</v>
      </c>
      <c r="BO270" s="43">
        <f t="shared" si="729"/>
        <v>0</v>
      </c>
      <c r="BP270" s="43">
        <f t="shared" si="729"/>
        <v>0</v>
      </c>
      <c r="BQ270" s="43">
        <f t="shared" si="729"/>
        <v>0</v>
      </c>
      <c r="BR270" s="43">
        <f t="shared" si="729"/>
        <v>0</v>
      </c>
      <c r="BS270" s="43">
        <f t="shared" si="729"/>
        <v>0</v>
      </c>
      <c r="BT270" s="43">
        <f t="shared" si="729"/>
        <v>0</v>
      </c>
      <c r="BU270" s="43">
        <f t="shared" si="729"/>
        <v>0</v>
      </c>
      <c r="BV270" s="43">
        <f t="shared" si="729"/>
        <v>0</v>
      </c>
      <c r="BW270" s="43">
        <f t="shared" si="729"/>
        <v>0</v>
      </c>
      <c r="BY270" t="str">
        <f t="shared" si="639"/>
        <v>Simultaneous Equations</v>
      </c>
      <c r="BZ270" s="43">
        <f t="shared" ref="BZ270:CV270" si="730">BZ118*BZ$2</f>
        <v>0</v>
      </c>
      <c r="CA270" s="43">
        <f t="shared" si="730"/>
        <v>0</v>
      </c>
      <c r="CB270" s="43">
        <f t="shared" si="730"/>
        <v>0</v>
      </c>
      <c r="CC270" s="43">
        <f t="shared" si="730"/>
        <v>0</v>
      </c>
      <c r="CD270" s="43">
        <f t="shared" si="730"/>
        <v>0</v>
      </c>
      <c r="CE270" s="43">
        <f t="shared" si="730"/>
        <v>0</v>
      </c>
      <c r="CF270" s="43">
        <f t="shared" si="730"/>
        <v>0</v>
      </c>
      <c r="CG270" s="43">
        <f t="shared" si="730"/>
        <v>0</v>
      </c>
      <c r="CH270" s="43">
        <f t="shared" si="730"/>
        <v>0</v>
      </c>
      <c r="CI270" s="43">
        <f t="shared" si="730"/>
        <v>0</v>
      </c>
      <c r="CJ270" s="43">
        <f t="shared" si="730"/>
        <v>0</v>
      </c>
      <c r="CK270" s="43">
        <f t="shared" si="730"/>
        <v>0</v>
      </c>
      <c r="CL270" s="43">
        <f t="shared" si="730"/>
        <v>0</v>
      </c>
      <c r="CM270" s="43">
        <f t="shared" si="730"/>
        <v>0</v>
      </c>
      <c r="CN270" s="43">
        <f t="shared" si="730"/>
        <v>0</v>
      </c>
      <c r="CO270" s="43">
        <f t="shared" si="730"/>
        <v>0</v>
      </c>
      <c r="CP270" s="43">
        <f t="shared" si="730"/>
        <v>0</v>
      </c>
      <c r="CQ270" s="43">
        <f t="shared" si="730"/>
        <v>0</v>
      </c>
      <c r="CR270" s="43">
        <f t="shared" si="730"/>
        <v>0</v>
      </c>
      <c r="CS270" s="43">
        <f t="shared" si="730"/>
        <v>0</v>
      </c>
      <c r="CT270" s="43">
        <f t="shared" si="730"/>
        <v>0</v>
      </c>
      <c r="CU270" s="43">
        <f t="shared" si="730"/>
        <v>0</v>
      </c>
      <c r="CV270" s="43">
        <f t="shared" si="730"/>
        <v>0</v>
      </c>
      <c r="CX270" t="str">
        <f t="shared" si="641"/>
        <v>Simultaneous Equations</v>
      </c>
      <c r="CY270" s="43">
        <f t="shared" ref="CY270:DU270" si="731">CY118*CY$2</f>
        <v>0</v>
      </c>
      <c r="CZ270" s="43">
        <f t="shared" si="731"/>
        <v>0</v>
      </c>
      <c r="DA270" s="43">
        <f t="shared" si="731"/>
        <v>0</v>
      </c>
      <c r="DB270" s="43">
        <f t="shared" si="731"/>
        <v>0</v>
      </c>
      <c r="DC270" s="43">
        <f t="shared" si="731"/>
        <v>0</v>
      </c>
      <c r="DD270" s="43">
        <f t="shared" si="731"/>
        <v>0</v>
      </c>
      <c r="DE270" s="43">
        <f t="shared" si="731"/>
        <v>0</v>
      </c>
      <c r="DF270" s="43">
        <f t="shared" si="731"/>
        <v>0</v>
      </c>
      <c r="DG270" s="43">
        <f t="shared" si="731"/>
        <v>0</v>
      </c>
      <c r="DH270" s="43">
        <f t="shared" si="731"/>
        <v>0</v>
      </c>
      <c r="DI270" s="43">
        <f t="shared" si="731"/>
        <v>0</v>
      </c>
      <c r="DJ270" s="43">
        <f t="shared" si="731"/>
        <v>0</v>
      </c>
      <c r="DK270" s="43">
        <f t="shared" si="731"/>
        <v>0</v>
      </c>
      <c r="DL270" s="43">
        <f t="shared" si="731"/>
        <v>0</v>
      </c>
      <c r="DM270" s="43">
        <f t="shared" si="731"/>
        <v>0</v>
      </c>
      <c r="DN270" s="43">
        <f t="shared" si="731"/>
        <v>0</v>
      </c>
      <c r="DO270" s="43">
        <f t="shared" si="731"/>
        <v>0</v>
      </c>
      <c r="DP270" s="43">
        <f t="shared" si="731"/>
        <v>0</v>
      </c>
      <c r="DQ270" s="43">
        <f t="shared" si="731"/>
        <v>0</v>
      </c>
      <c r="DR270" s="43">
        <f t="shared" si="731"/>
        <v>0</v>
      </c>
      <c r="DS270" s="43">
        <f t="shared" si="731"/>
        <v>0</v>
      </c>
      <c r="DT270" s="43">
        <f t="shared" si="731"/>
        <v>0</v>
      </c>
      <c r="DU270" s="43">
        <f t="shared" si="731"/>
        <v>0</v>
      </c>
    </row>
    <row r="271" spans="2:125" x14ac:dyDescent="0.45">
      <c r="AZ271" t="str">
        <f t="shared" si="637"/>
        <v>Exponential Relations</v>
      </c>
      <c r="BA271" s="43">
        <f t="shared" ref="BA271:BW271" si="732">BA119*BA$2</f>
        <v>0</v>
      </c>
      <c r="BB271" s="43">
        <f t="shared" si="732"/>
        <v>0</v>
      </c>
      <c r="BC271" s="43">
        <f t="shared" si="732"/>
        <v>0</v>
      </c>
      <c r="BD271" s="43">
        <f t="shared" si="732"/>
        <v>0</v>
      </c>
      <c r="BE271" s="43">
        <f t="shared" si="732"/>
        <v>0</v>
      </c>
      <c r="BF271" s="43">
        <f t="shared" si="732"/>
        <v>0</v>
      </c>
      <c r="BG271" s="43">
        <f t="shared" si="732"/>
        <v>0</v>
      </c>
      <c r="BH271" s="43">
        <f t="shared" si="732"/>
        <v>0</v>
      </c>
      <c r="BI271" s="43">
        <f t="shared" si="732"/>
        <v>0</v>
      </c>
      <c r="BJ271" s="43">
        <f t="shared" si="732"/>
        <v>0</v>
      </c>
      <c r="BK271" s="43">
        <f t="shared" si="732"/>
        <v>0</v>
      </c>
      <c r="BL271" s="43">
        <f t="shared" si="732"/>
        <v>0</v>
      </c>
      <c r="BM271" s="43">
        <f t="shared" si="732"/>
        <v>0</v>
      </c>
      <c r="BN271" s="43">
        <f t="shared" si="732"/>
        <v>0</v>
      </c>
      <c r="BO271" s="43">
        <f t="shared" si="732"/>
        <v>0</v>
      </c>
      <c r="BP271" s="43">
        <f t="shared" si="732"/>
        <v>0</v>
      </c>
      <c r="BQ271" s="43">
        <f t="shared" si="732"/>
        <v>0</v>
      </c>
      <c r="BR271" s="43">
        <f t="shared" si="732"/>
        <v>0</v>
      </c>
      <c r="BS271" s="43">
        <f t="shared" si="732"/>
        <v>0</v>
      </c>
      <c r="BT271" s="43">
        <f t="shared" si="732"/>
        <v>0</v>
      </c>
      <c r="BU271" s="43">
        <f t="shared" si="732"/>
        <v>0</v>
      </c>
      <c r="BV271" s="43">
        <f t="shared" si="732"/>
        <v>0</v>
      </c>
      <c r="BW271" s="43">
        <f t="shared" si="732"/>
        <v>0</v>
      </c>
      <c r="BY271" t="str">
        <f t="shared" si="639"/>
        <v>Exponential Relations</v>
      </c>
      <c r="BZ271" s="43">
        <f t="shared" ref="BZ271:CV271" si="733">BZ119*BZ$2</f>
        <v>0</v>
      </c>
      <c r="CA271" s="43">
        <f t="shared" si="733"/>
        <v>0</v>
      </c>
      <c r="CB271" s="43">
        <f t="shared" si="733"/>
        <v>0</v>
      </c>
      <c r="CC271" s="43">
        <f t="shared" si="733"/>
        <v>0</v>
      </c>
      <c r="CD271" s="43">
        <f t="shared" si="733"/>
        <v>0</v>
      </c>
      <c r="CE271" s="43">
        <f t="shared" si="733"/>
        <v>0</v>
      </c>
      <c r="CF271" s="43">
        <f t="shared" si="733"/>
        <v>0</v>
      </c>
      <c r="CG271" s="43">
        <f t="shared" si="733"/>
        <v>0</v>
      </c>
      <c r="CH271" s="43">
        <f t="shared" si="733"/>
        <v>0</v>
      </c>
      <c r="CI271" s="43">
        <f t="shared" si="733"/>
        <v>0</v>
      </c>
      <c r="CJ271" s="43">
        <f t="shared" si="733"/>
        <v>0</v>
      </c>
      <c r="CK271" s="43">
        <f t="shared" si="733"/>
        <v>0</v>
      </c>
      <c r="CL271" s="43">
        <f t="shared" si="733"/>
        <v>0</v>
      </c>
      <c r="CM271" s="43">
        <f t="shared" si="733"/>
        <v>0</v>
      </c>
      <c r="CN271" s="43">
        <f t="shared" si="733"/>
        <v>0</v>
      </c>
      <c r="CO271" s="43">
        <f t="shared" si="733"/>
        <v>0</v>
      </c>
      <c r="CP271" s="43">
        <f t="shared" si="733"/>
        <v>0</v>
      </c>
      <c r="CQ271" s="43">
        <f t="shared" si="733"/>
        <v>0</v>
      </c>
      <c r="CR271" s="43">
        <f t="shared" si="733"/>
        <v>0</v>
      </c>
      <c r="CS271" s="43">
        <f t="shared" si="733"/>
        <v>0</v>
      </c>
      <c r="CT271" s="43">
        <f t="shared" si="733"/>
        <v>0</v>
      </c>
      <c r="CU271" s="43">
        <f t="shared" si="733"/>
        <v>0</v>
      </c>
      <c r="CV271" s="43">
        <f t="shared" si="733"/>
        <v>0</v>
      </c>
      <c r="CX271" t="str">
        <f t="shared" si="641"/>
        <v>Exponential Relations</v>
      </c>
      <c r="CY271" s="43">
        <f t="shared" ref="CY271:DU271" si="734">CY119*CY$2</f>
        <v>0</v>
      </c>
      <c r="CZ271" s="43">
        <f t="shared" si="734"/>
        <v>0</v>
      </c>
      <c r="DA271" s="43">
        <f t="shared" si="734"/>
        <v>0</v>
      </c>
      <c r="DB271" s="43">
        <f t="shared" si="734"/>
        <v>0</v>
      </c>
      <c r="DC271" s="43">
        <f t="shared" si="734"/>
        <v>0</v>
      </c>
      <c r="DD271" s="43">
        <f t="shared" si="734"/>
        <v>0</v>
      </c>
      <c r="DE271" s="43">
        <f t="shared" si="734"/>
        <v>0</v>
      </c>
      <c r="DF271" s="43">
        <f t="shared" si="734"/>
        <v>0</v>
      </c>
      <c r="DG271" s="43">
        <f t="shared" si="734"/>
        <v>0</v>
      </c>
      <c r="DH271" s="43">
        <f t="shared" si="734"/>
        <v>0</v>
      </c>
      <c r="DI271" s="43">
        <f t="shared" si="734"/>
        <v>0</v>
      </c>
      <c r="DJ271" s="43">
        <f t="shared" si="734"/>
        <v>0</v>
      </c>
      <c r="DK271" s="43">
        <f t="shared" si="734"/>
        <v>0</v>
      </c>
      <c r="DL271" s="43">
        <f t="shared" si="734"/>
        <v>0</v>
      </c>
      <c r="DM271" s="43">
        <f t="shared" si="734"/>
        <v>0</v>
      </c>
      <c r="DN271" s="43">
        <f t="shared" si="734"/>
        <v>0</v>
      </c>
      <c r="DO271" s="43">
        <f t="shared" si="734"/>
        <v>0</v>
      </c>
      <c r="DP271" s="43">
        <f t="shared" si="734"/>
        <v>0</v>
      </c>
      <c r="DQ271" s="43">
        <f t="shared" si="734"/>
        <v>0</v>
      </c>
      <c r="DR271" s="43">
        <f t="shared" si="734"/>
        <v>0</v>
      </c>
      <c r="DS271" s="43">
        <f t="shared" si="734"/>
        <v>0</v>
      </c>
      <c r="DT271" s="43">
        <f t="shared" si="734"/>
        <v>0</v>
      </c>
      <c r="DU271" s="43">
        <f t="shared" si="734"/>
        <v>0</v>
      </c>
    </row>
    <row r="272" spans="2:125" x14ac:dyDescent="0.45">
      <c r="AZ272" t="str">
        <f t="shared" si="637"/>
        <v>Function Interpretation</v>
      </c>
      <c r="BA272" s="43">
        <f t="shared" ref="BA272:BW272" si="735">BA120*BA$2</f>
        <v>0</v>
      </c>
      <c r="BB272" s="43">
        <f t="shared" si="735"/>
        <v>0</v>
      </c>
      <c r="BC272" s="43">
        <f t="shared" si="735"/>
        <v>0</v>
      </c>
      <c r="BD272" s="43">
        <f t="shared" si="735"/>
        <v>0</v>
      </c>
      <c r="BE272" s="43">
        <f t="shared" si="735"/>
        <v>0</v>
      </c>
      <c r="BF272" s="43">
        <f t="shared" si="735"/>
        <v>0</v>
      </c>
      <c r="BG272" s="43">
        <f t="shared" si="735"/>
        <v>0</v>
      </c>
      <c r="BH272" s="43">
        <f t="shared" si="735"/>
        <v>0</v>
      </c>
      <c r="BI272" s="43">
        <f t="shared" si="735"/>
        <v>0</v>
      </c>
      <c r="BJ272" s="43">
        <f t="shared" si="735"/>
        <v>0</v>
      </c>
      <c r="BK272" s="43">
        <f t="shared" si="735"/>
        <v>0</v>
      </c>
      <c r="BL272" s="43">
        <f t="shared" si="735"/>
        <v>0</v>
      </c>
      <c r="BM272" s="43">
        <f t="shared" si="735"/>
        <v>0</v>
      </c>
      <c r="BN272" s="43">
        <f t="shared" si="735"/>
        <v>0</v>
      </c>
      <c r="BO272" s="43">
        <f t="shared" si="735"/>
        <v>0</v>
      </c>
      <c r="BP272" s="43">
        <f t="shared" si="735"/>
        <v>0</v>
      </c>
      <c r="BQ272" s="43">
        <f t="shared" si="735"/>
        <v>0</v>
      </c>
      <c r="BR272" s="43">
        <f t="shared" si="735"/>
        <v>0</v>
      </c>
      <c r="BS272" s="43">
        <f t="shared" si="735"/>
        <v>0</v>
      </c>
      <c r="BT272" s="43">
        <f t="shared" si="735"/>
        <v>0</v>
      </c>
      <c r="BU272" s="43">
        <f t="shared" si="735"/>
        <v>0</v>
      </c>
      <c r="BV272" s="43">
        <f t="shared" si="735"/>
        <v>0</v>
      </c>
      <c r="BW272" s="43">
        <f t="shared" si="735"/>
        <v>0</v>
      </c>
      <c r="BY272" t="str">
        <f t="shared" si="639"/>
        <v>Function Interpretation</v>
      </c>
      <c r="BZ272" s="43">
        <f t="shared" ref="BZ272:CV272" si="736">BZ120*BZ$2</f>
        <v>0</v>
      </c>
      <c r="CA272" s="43">
        <f t="shared" si="736"/>
        <v>0</v>
      </c>
      <c r="CB272" s="43">
        <f t="shared" si="736"/>
        <v>0</v>
      </c>
      <c r="CC272" s="43">
        <f t="shared" si="736"/>
        <v>0</v>
      </c>
      <c r="CD272" s="43">
        <f t="shared" si="736"/>
        <v>0</v>
      </c>
      <c r="CE272" s="43">
        <f t="shared" si="736"/>
        <v>0</v>
      </c>
      <c r="CF272" s="43">
        <f t="shared" si="736"/>
        <v>0</v>
      </c>
      <c r="CG272" s="43">
        <f t="shared" si="736"/>
        <v>0</v>
      </c>
      <c r="CH272" s="43">
        <f t="shared" si="736"/>
        <v>0</v>
      </c>
      <c r="CI272" s="43">
        <f t="shared" si="736"/>
        <v>0</v>
      </c>
      <c r="CJ272" s="43">
        <f t="shared" si="736"/>
        <v>0</v>
      </c>
      <c r="CK272" s="43">
        <f t="shared" si="736"/>
        <v>0</v>
      </c>
      <c r="CL272" s="43">
        <f t="shared" si="736"/>
        <v>0</v>
      </c>
      <c r="CM272" s="43">
        <f t="shared" si="736"/>
        <v>0</v>
      </c>
      <c r="CN272" s="43">
        <f t="shared" si="736"/>
        <v>0</v>
      </c>
      <c r="CO272" s="43">
        <f t="shared" si="736"/>
        <v>0</v>
      </c>
      <c r="CP272" s="43">
        <f t="shared" si="736"/>
        <v>0</v>
      </c>
      <c r="CQ272" s="43">
        <f t="shared" si="736"/>
        <v>0</v>
      </c>
      <c r="CR272" s="43">
        <f t="shared" si="736"/>
        <v>0</v>
      </c>
      <c r="CS272" s="43">
        <f t="shared" si="736"/>
        <v>0</v>
      </c>
      <c r="CT272" s="43">
        <f t="shared" si="736"/>
        <v>0</v>
      </c>
      <c r="CU272" s="43">
        <f t="shared" si="736"/>
        <v>0</v>
      </c>
      <c r="CV272" s="43">
        <f t="shared" si="736"/>
        <v>0</v>
      </c>
      <c r="CX272" t="str">
        <f t="shared" si="641"/>
        <v>Function Interpretation</v>
      </c>
      <c r="CY272" s="43">
        <f t="shared" ref="CY272:DU272" si="737">CY120*CY$2</f>
        <v>0</v>
      </c>
      <c r="CZ272" s="43">
        <f t="shared" si="737"/>
        <v>0</v>
      </c>
      <c r="DA272" s="43">
        <f t="shared" si="737"/>
        <v>0</v>
      </c>
      <c r="DB272" s="43">
        <f t="shared" si="737"/>
        <v>0</v>
      </c>
      <c r="DC272" s="43">
        <f t="shared" si="737"/>
        <v>0</v>
      </c>
      <c r="DD272" s="43">
        <f t="shared" si="737"/>
        <v>0</v>
      </c>
      <c r="DE272" s="43">
        <f t="shared" si="737"/>
        <v>0</v>
      </c>
      <c r="DF272" s="43">
        <f t="shared" si="737"/>
        <v>0</v>
      </c>
      <c r="DG272" s="43">
        <f t="shared" si="737"/>
        <v>0</v>
      </c>
      <c r="DH272" s="43">
        <f t="shared" si="737"/>
        <v>0</v>
      </c>
      <c r="DI272" s="43">
        <f t="shared" si="737"/>
        <v>0</v>
      </c>
      <c r="DJ272" s="43">
        <f t="shared" si="737"/>
        <v>0</v>
      </c>
      <c r="DK272" s="43">
        <f t="shared" si="737"/>
        <v>0</v>
      </c>
      <c r="DL272" s="43">
        <f t="shared" si="737"/>
        <v>0</v>
      </c>
      <c r="DM272" s="43">
        <f t="shared" si="737"/>
        <v>0</v>
      </c>
      <c r="DN272" s="43">
        <f t="shared" si="737"/>
        <v>0</v>
      </c>
      <c r="DO272" s="43">
        <f t="shared" si="737"/>
        <v>0</v>
      </c>
      <c r="DP272" s="43">
        <f t="shared" si="737"/>
        <v>0</v>
      </c>
      <c r="DQ272" s="43">
        <f t="shared" si="737"/>
        <v>0</v>
      </c>
      <c r="DR272" s="43">
        <f t="shared" si="737"/>
        <v>0</v>
      </c>
      <c r="DS272" s="43">
        <f t="shared" si="737"/>
        <v>0</v>
      </c>
      <c r="DT272" s="43">
        <f t="shared" si="737"/>
        <v>0</v>
      </c>
      <c r="DU272" s="43">
        <f t="shared" si="737"/>
        <v>0</v>
      </c>
    </row>
    <row r="273" spans="52:125" x14ac:dyDescent="0.45">
      <c r="AZ273" t="str">
        <f t="shared" si="637"/>
        <v>GEOMETRY</v>
      </c>
      <c r="BA273" s="43">
        <f t="shared" ref="BA273:BW273" si="738">BA121*BA$2</f>
        <v>0</v>
      </c>
      <c r="BB273" s="43">
        <f t="shared" si="738"/>
        <v>0</v>
      </c>
      <c r="BC273" s="43">
        <f t="shared" si="738"/>
        <v>0</v>
      </c>
      <c r="BD273" s="43">
        <f t="shared" si="738"/>
        <v>0</v>
      </c>
      <c r="BE273" s="43">
        <f t="shared" si="738"/>
        <v>0</v>
      </c>
      <c r="BF273" s="43">
        <f t="shared" si="738"/>
        <v>0</v>
      </c>
      <c r="BG273" s="43">
        <f t="shared" si="738"/>
        <v>0</v>
      </c>
      <c r="BH273" s="43">
        <f t="shared" si="738"/>
        <v>0</v>
      </c>
      <c r="BI273" s="43">
        <f t="shared" si="738"/>
        <v>0</v>
      </c>
      <c r="BJ273" s="43">
        <f t="shared" si="738"/>
        <v>0</v>
      </c>
      <c r="BK273" s="43">
        <f t="shared" si="738"/>
        <v>0</v>
      </c>
      <c r="BL273" s="43">
        <f t="shared" si="738"/>
        <v>0</v>
      </c>
      <c r="BM273" s="43">
        <f t="shared" si="738"/>
        <v>0</v>
      </c>
      <c r="BN273" s="43">
        <f t="shared" si="738"/>
        <v>0</v>
      </c>
      <c r="BO273" s="43">
        <f t="shared" si="738"/>
        <v>0</v>
      </c>
      <c r="BP273" s="43">
        <f t="shared" si="738"/>
        <v>0</v>
      </c>
      <c r="BQ273" s="43">
        <f t="shared" si="738"/>
        <v>0</v>
      </c>
      <c r="BR273" s="43">
        <f t="shared" si="738"/>
        <v>0</v>
      </c>
      <c r="BS273" s="43">
        <f t="shared" si="738"/>
        <v>0</v>
      </c>
      <c r="BT273" s="43">
        <f t="shared" si="738"/>
        <v>0</v>
      </c>
      <c r="BU273" s="43">
        <f t="shared" si="738"/>
        <v>0</v>
      </c>
      <c r="BV273" s="43">
        <f t="shared" si="738"/>
        <v>0</v>
      </c>
      <c r="BW273" s="43">
        <f t="shared" si="738"/>
        <v>0</v>
      </c>
      <c r="BY273" t="str">
        <f t="shared" si="639"/>
        <v>GEOMETRY</v>
      </c>
      <c r="BZ273" s="43">
        <f t="shared" ref="BZ273:CV273" si="739">BZ121*BZ$2</f>
        <v>0</v>
      </c>
      <c r="CA273" s="43">
        <f t="shared" si="739"/>
        <v>0</v>
      </c>
      <c r="CB273" s="43">
        <f t="shared" si="739"/>
        <v>0</v>
      </c>
      <c r="CC273" s="43">
        <f t="shared" si="739"/>
        <v>0</v>
      </c>
      <c r="CD273" s="43">
        <f t="shared" si="739"/>
        <v>0</v>
      </c>
      <c r="CE273" s="43">
        <f t="shared" si="739"/>
        <v>0</v>
      </c>
      <c r="CF273" s="43">
        <f t="shared" si="739"/>
        <v>0</v>
      </c>
      <c r="CG273" s="43">
        <f t="shared" si="739"/>
        <v>0</v>
      </c>
      <c r="CH273" s="43">
        <f t="shared" si="739"/>
        <v>0</v>
      </c>
      <c r="CI273" s="43">
        <f t="shared" si="739"/>
        <v>0</v>
      </c>
      <c r="CJ273" s="43">
        <f t="shared" si="739"/>
        <v>0</v>
      </c>
      <c r="CK273" s="43">
        <f t="shared" si="739"/>
        <v>0</v>
      </c>
      <c r="CL273" s="43">
        <f t="shared" si="739"/>
        <v>0</v>
      </c>
      <c r="CM273" s="43">
        <f t="shared" si="739"/>
        <v>0</v>
      </c>
      <c r="CN273" s="43">
        <f t="shared" si="739"/>
        <v>0</v>
      </c>
      <c r="CO273" s="43">
        <f t="shared" si="739"/>
        <v>0</v>
      </c>
      <c r="CP273" s="43">
        <f t="shared" si="739"/>
        <v>0</v>
      </c>
      <c r="CQ273" s="43">
        <f t="shared" si="739"/>
        <v>0</v>
      </c>
      <c r="CR273" s="43">
        <f t="shared" si="739"/>
        <v>0</v>
      </c>
      <c r="CS273" s="43">
        <f t="shared" si="739"/>
        <v>0</v>
      </c>
      <c r="CT273" s="43">
        <f t="shared" si="739"/>
        <v>0</v>
      </c>
      <c r="CU273" s="43">
        <f t="shared" si="739"/>
        <v>0</v>
      </c>
      <c r="CV273" s="43">
        <f t="shared" si="739"/>
        <v>0</v>
      </c>
      <c r="CX273" t="str">
        <f t="shared" si="641"/>
        <v>GEOMETRY</v>
      </c>
      <c r="CY273" s="43">
        <f t="shared" ref="CY273:DU273" si="740">CY121*CY$2</f>
        <v>0</v>
      </c>
      <c r="CZ273" s="43">
        <f t="shared" si="740"/>
        <v>0</v>
      </c>
      <c r="DA273" s="43">
        <f t="shared" si="740"/>
        <v>0</v>
      </c>
      <c r="DB273" s="43">
        <f t="shared" si="740"/>
        <v>0</v>
      </c>
      <c r="DC273" s="43">
        <f t="shared" si="740"/>
        <v>0</v>
      </c>
      <c r="DD273" s="43">
        <f t="shared" si="740"/>
        <v>0</v>
      </c>
      <c r="DE273" s="43">
        <f t="shared" si="740"/>
        <v>0</v>
      </c>
      <c r="DF273" s="43">
        <f t="shared" si="740"/>
        <v>0</v>
      </c>
      <c r="DG273" s="43">
        <f t="shared" si="740"/>
        <v>0</v>
      </c>
      <c r="DH273" s="43">
        <f t="shared" si="740"/>
        <v>0</v>
      </c>
      <c r="DI273" s="43">
        <f t="shared" si="740"/>
        <v>0</v>
      </c>
      <c r="DJ273" s="43">
        <f t="shared" si="740"/>
        <v>0</v>
      </c>
      <c r="DK273" s="43">
        <f t="shared" si="740"/>
        <v>0</v>
      </c>
      <c r="DL273" s="43">
        <f t="shared" si="740"/>
        <v>0</v>
      </c>
      <c r="DM273" s="43">
        <f t="shared" si="740"/>
        <v>0</v>
      </c>
      <c r="DN273" s="43">
        <f t="shared" si="740"/>
        <v>0</v>
      </c>
      <c r="DO273" s="43">
        <f t="shared" si="740"/>
        <v>0</v>
      </c>
      <c r="DP273" s="43">
        <f t="shared" si="740"/>
        <v>0</v>
      </c>
      <c r="DQ273" s="43">
        <f t="shared" si="740"/>
        <v>0</v>
      </c>
      <c r="DR273" s="43">
        <f t="shared" si="740"/>
        <v>0</v>
      </c>
      <c r="DS273" s="43">
        <f t="shared" si="740"/>
        <v>0</v>
      </c>
      <c r="DT273" s="43">
        <f t="shared" si="740"/>
        <v>0</v>
      </c>
      <c r="DU273" s="43">
        <f t="shared" si="740"/>
        <v>0</v>
      </c>
    </row>
    <row r="274" spans="52:125" x14ac:dyDescent="0.45">
      <c r="AZ274" t="str">
        <f t="shared" si="637"/>
        <v>Area / Perimeter</v>
      </c>
      <c r="BA274" s="43">
        <f t="shared" ref="BA274:BW274" si="741">BA122*BA$2</f>
        <v>0</v>
      </c>
      <c r="BB274" s="43">
        <f t="shared" si="741"/>
        <v>0</v>
      </c>
      <c r="BC274" s="43">
        <f t="shared" si="741"/>
        <v>0</v>
      </c>
      <c r="BD274" s="43">
        <f t="shared" si="741"/>
        <v>0</v>
      </c>
      <c r="BE274" s="43">
        <f t="shared" si="741"/>
        <v>0</v>
      </c>
      <c r="BF274" s="43">
        <f t="shared" si="741"/>
        <v>0</v>
      </c>
      <c r="BG274" s="43">
        <f t="shared" si="741"/>
        <v>0</v>
      </c>
      <c r="BH274" s="43">
        <f t="shared" si="741"/>
        <v>0</v>
      </c>
      <c r="BI274" s="43">
        <f t="shared" si="741"/>
        <v>0</v>
      </c>
      <c r="BJ274" s="43">
        <f t="shared" si="741"/>
        <v>0</v>
      </c>
      <c r="BK274" s="43">
        <f t="shared" si="741"/>
        <v>0</v>
      </c>
      <c r="BL274" s="43">
        <f t="shared" si="741"/>
        <v>0</v>
      </c>
      <c r="BM274" s="43">
        <f t="shared" si="741"/>
        <v>0</v>
      </c>
      <c r="BN274" s="43">
        <f t="shared" si="741"/>
        <v>0</v>
      </c>
      <c r="BO274" s="43">
        <f t="shared" si="741"/>
        <v>0</v>
      </c>
      <c r="BP274" s="43">
        <f t="shared" si="741"/>
        <v>0</v>
      </c>
      <c r="BQ274" s="43">
        <f t="shared" si="741"/>
        <v>0</v>
      </c>
      <c r="BR274" s="43">
        <f t="shared" si="741"/>
        <v>0</v>
      </c>
      <c r="BS274" s="43">
        <f t="shared" si="741"/>
        <v>0</v>
      </c>
      <c r="BT274" s="43">
        <f t="shared" si="741"/>
        <v>0</v>
      </c>
      <c r="BU274" s="43">
        <f t="shared" si="741"/>
        <v>0</v>
      </c>
      <c r="BV274" s="43">
        <f t="shared" si="741"/>
        <v>0</v>
      </c>
      <c r="BW274" s="43">
        <f t="shared" si="741"/>
        <v>0</v>
      </c>
      <c r="BY274" t="str">
        <f t="shared" si="639"/>
        <v>Area / Perimeter</v>
      </c>
      <c r="BZ274" s="43">
        <f t="shared" ref="BZ274:CV274" si="742">BZ122*BZ$2</f>
        <v>0</v>
      </c>
      <c r="CA274" s="43">
        <f t="shared" si="742"/>
        <v>0</v>
      </c>
      <c r="CB274" s="43">
        <f t="shared" si="742"/>
        <v>0</v>
      </c>
      <c r="CC274" s="43">
        <f t="shared" si="742"/>
        <v>0</v>
      </c>
      <c r="CD274" s="43">
        <f t="shared" si="742"/>
        <v>0</v>
      </c>
      <c r="CE274" s="43">
        <f t="shared" si="742"/>
        <v>0</v>
      </c>
      <c r="CF274" s="43">
        <f t="shared" si="742"/>
        <v>0</v>
      </c>
      <c r="CG274" s="43">
        <f t="shared" si="742"/>
        <v>0</v>
      </c>
      <c r="CH274" s="43">
        <f t="shared" si="742"/>
        <v>0</v>
      </c>
      <c r="CI274" s="43">
        <f t="shared" si="742"/>
        <v>0</v>
      </c>
      <c r="CJ274" s="43">
        <f t="shared" si="742"/>
        <v>0</v>
      </c>
      <c r="CK274" s="43">
        <f t="shared" si="742"/>
        <v>0</v>
      </c>
      <c r="CL274" s="43">
        <f t="shared" si="742"/>
        <v>0</v>
      </c>
      <c r="CM274" s="43">
        <f t="shared" si="742"/>
        <v>0</v>
      </c>
      <c r="CN274" s="43">
        <f t="shared" si="742"/>
        <v>0</v>
      </c>
      <c r="CO274" s="43">
        <f t="shared" si="742"/>
        <v>0</v>
      </c>
      <c r="CP274" s="43">
        <f t="shared" si="742"/>
        <v>0</v>
      </c>
      <c r="CQ274" s="43">
        <f t="shared" si="742"/>
        <v>0</v>
      </c>
      <c r="CR274" s="43">
        <f t="shared" si="742"/>
        <v>0</v>
      </c>
      <c r="CS274" s="43">
        <f t="shared" si="742"/>
        <v>0</v>
      </c>
      <c r="CT274" s="43">
        <f t="shared" si="742"/>
        <v>0</v>
      </c>
      <c r="CU274" s="43">
        <f t="shared" si="742"/>
        <v>0</v>
      </c>
      <c r="CV274" s="43">
        <f t="shared" si="742"/>
        <v>0</v>
      </c>
      <c r="CX274" t="str">
        <f t="shared" si="641"/>
        <v>Area / Perimeter</v>
      </c>
      <c r="CY274" s="43">
        <f t="shared" ref="CY274:DU274" si="743">CY122*CY$2</f>
        <v>0</v>
      </c>
      <c r="CZ274" s="43">
        <f t="shared" si="743"/>
        <v>0</v>
      </c>
      <c r="DA274" s="43">
        <f t="shared" si="743"/>
        <v>0</v>
      </c>
      <c r="DB274" s="43">
        <f t="shared" si="743"/>
        <v>0</v>
      </c>
      <c r="DC274" s="43">
        <f t="shared" si="743"/>
        <v>0</v>
      </c>
      <c r="DD274" s="43">
        <f t="shared" si="743"/>
        <v>0</v>
      </c>
      <c r="DE274" s="43">
        <f t="shared" si="743"/>
        <v>0</v>
      </c>
      <c r="DF274" s="43">
        <f t="shared" si="743"/>
        <v>0</v>
      </c>
      <c r="DG274" s="43">
        <f t="shared" si="743"/>
        <v>0</v>
      </c>
      <c r="DH274" s="43">
        <f t="shared" si="743"/>
        <v>0</v>
      </c>
      <c r="DI274" s="43">
        <f t="shared" si="743"/>
        <v>0</v>
      </c>
      <c r="DJ274" s="43">
        <f t="shared" si="743"/>
        <v>0</v>
      </c>
      <c r="DK274" s="43">
        <f t="shared" si="743"/>
        <v>0</v>
      </c>
      <c r="DL274" s="43">
        <f t="shared" si="743"/>
        <v>0</v>
      </c>
      <c r="DM274" s="43">
        <f t="shared" si="743"/>
        <v>0</v>
      </c>
      <c r="DN274" s="43">
        <f t="shared" si="743"/>
        <v>0</v>
      </c>
      <c r="DO274" s="43">
        <f t="shared" si="743"/>
        <v>0</v>
      </c>
      <c r="DP274" s="43">
        <f t="shared" si="743"/>
        <v>0</v>
      </c>
      <c r="DQ274" s="43">
        <f t="shared" si="743"/>
        <v>0</v>
      </c>
      <c r="DR274" s="43">
        <f t="shared" si="743"/>
        <v>0</v>
      </c>
      <c r="DS274" s="43">
        <f t="shared" si="743"/>
        <v>0</v>
      </c>
      <c r="DT274" s="43">
        <f t="shared" si="743"/>
        <v>0</v>
      </c>
      <c r="DU274" s="43">
        <f t="shared" si="743"/>
        <v>0</v>
      </c>
    </row>
    <row r="275" spans="52:125" x14ac:dyDescent="0.45">
      <c r="AZ275" t="str">
        <f t="shared" si="637"/>
        <v>Volume / Surface Area</v>
      </c>
      <c r="BA275" s="43">
        <f t="shared" ref="BA275:BW275" si="744">BA123*BA$2</f>
        <v>0</v>
      </c>
      <c r="BB275" s="43">
        <f t="shared" si="744"/>
        <v>0</v>
      </c>
      <c r="BC275" s="43">
        <f t="shared" si="744"/>
        <v>0</v>
      </c>
      <c r="BD275" s="43">
        <f t="shared" si="744"/>
        <v>0</v>
      </c>
      <c r="BE275" s="43">
        <f t="shared" si="744"/>
        <v>0</v>
      </c>
      <c r="BF275" s="43">
        <f t="shared" si="744"/>
        <v>0</v>
      </c>
      <c r="BG275" s="43">
        <f t="shared" si="744"/>
        <v>0</v>
      </c>
      <c r="BH275" s="43">
        <f t="shared" si="744"/>
        <v>0</v>
      </c>
      <c r="BI275" s="43">
        <f t="shared" si="744"/>
        <v>0</v>
      </c>
      <c r="BJ275" s="43">
        <f t="shared" si="744"/>
        <v>0</v>
      </c>
      <c r="BK275" s="43">
        <f t="shared" si="744"/>
        <v>0</v>
      </c>
      <c r="BL275" s="43">
        <f t="shared" si="744"/>
        <v>0</v>
      </c>
      <c r="BM275" s="43">
        <f t="shared" si="744"/>
        <v>0</v>
      </c>
      <c r="BN275" s="43">
        <f t="shared" si="744"/>
        <v>0</v>
      </c>
      <c r="BO275" s="43">
        <f t="shared" si="744"/>
        <v>0</v>
      </c>
      <c r="BP275" s="43">
        <f t="shared" si="744"/>
        <v>0</v>
      </c>
      <c r="BQ275" s="43">
        <f t="shared" si="744"/>
        <v>0</v>
      </c>
      <c r="BR275" s="43">
        <f t="shared" si="744"/>
        <v>0</v>
      </c>
      <c r="BS275" s="43">
        <f t="shared" si="744"/>
        <v>0</v>
      </c>
      <c r="BT275" s="43">
        <f t="shared" si="744"/>
        <v>0</v>
      </c>
      <c r="BU275" s="43">
        <f t="shared" si="744"/>
        <v>0</v>
      </c>
      <c r="BV275" s="43">
        <f t="shared" si="744"/>
        <v>0</v>
      </c>
      <c r="BW275" s="43">
        <f t="shared" si="744"/>
        <v>0</v>
      </c>
      <c r="BY275" t="str">
        <f t="shared" si="639"/>
        <v>Volume / Surface Area</v>
      </c>
      <c r="BZ275" s="43">
        <f t="shared" ref="BZ275:CV275" si="745">BZ123*BZ$2</f>
        <v>0</v>
      </c>
      <c r="CA275" s="43">
        <f t="shared" si="745"/>
        <v>0</v>
      </c>
      <c r="CB275" s="43">
        <f t="shared" si="745"/>
        <v>0</v>
      </c>
      <c r="CC275" s="43">
        <f t="shared" si="745"/>
        <v>0</v>
      </c>
      <c r="CD275" s="43">
        <f t="shared" si="745"/>
        <v>0</v>
      </c>
      <c r="CE275" s="43">
        <f t="shared" si="745"/>
        <v>0</v>
      </c>
      <c r="CF275" s="43">
        <f t="shared" si="745"/>
        <v>0</v>
      </c>
      <c r="CG275" s="43">
        <f t="shared" si="745"/>
        <v>0</v>
      </c>
      <c r="CH275" s="43">
        <f t="shared" si="745"/>
        <v>0</v>
      </c>
      <c r="CI275" s="43">
        <f t="shared" si="745"/>
        <v>0</v>
      </c>
      <c r="CJ275" s="43">
        <f t="shared" si="745"/>
        <v>0</v>
      </c>
      <c r="CK275" s="43">
        <f t="shared" si="745"/>
        <v>0</v>
      </c>
      <c r="CL275" s="43">
        <f t="shared" si="745"/>
        <v>0</v>
      </c>
      <c r="CM275" s="43">
        <f t="shared" si="745"/>
        <v>0</v>
      </c>
      <c r="CN275" s="43">
        <f t="shared" si="745"/>
        <v>0</v>
      </c>
      <c r="CO275" s="43">
        <f t="shared" si="745"/>
        <v>0</v>
      </c>
      <c r="CP275" s="43">
        <f t="shared" si="745"/>
        <v>0</v>
      </c>
      <c r="CQ275" s="43">
        <f t="shared" si="745"/>
        <v>0</v>
      </c>
      <c r="CR275" s="43">
        <f t="shared" si="745"/>
        <v>0</v>
      </c>
      <c r="CS275" s="43">
        <f t="shared" si="745"/>
        <v>0</v>
      </c>
      <c r="CT275" s="43">
        <f t="shared" si="745"/>
        <v>0</v>
      </c>
      <c r="CU275" s="43">
        <f t="shared" si="745"/>
        <v>0</v>
      </c>
      <c r="CV275" s="43">
        <f t="shared" si="745"/>
        <v>0</v>
      </c>
      <c r="CX275" t="str">
        <f t="shared" si="641"/>
        <v>Volume / Surface Area</v>
      </c>
      <c r="CY275" s="43">
        <f t="shared" ref="CY275:DU275" si="746">CY123*CY$2</f>
        <v>0</v>
      </c>
      <c r="CZ275" s="43">
        <f t="shared" si="746"/>
        <v>0</v>
      </c>
      <c r="DA275" s="43">
        <f t="shared" si="746"/>
        <v>0</v>
      </c>
      <c r="DB275" s="43">
        <f t="shared" si="746"/>
        <v>0</v>
      </c>
      <c r="DC275" s="43">
        <f t="shared" si="746"/>
        <v>0</v>
      </c>
      <c r="DD275" s="43">
        <f t="shared" si="746"/>
        <v>0</v>
      </c>
      <c r="DE275" s="43">
        <f t="shared" si="746"/>
        <v>0</v>
      </c>
      <c r="DF275" s="43">
        <f t="shared" si="746"/>
        <v>0</v>
      </c>
      <c r="DG275" s="43">
        <f t="shared" si="746"/>
        <v>0</v>
      </c>
      <c r="DH275" s="43">
        <f t="shared" si="746"/>
        <v>0</v>
      </c>
      <c r="DI275" s="43">
        <f t="shared" si="746"/>
        <v>0</v>
      </c>
      <c r="DJ275" s="43">
        <f t="shared" si="746"/>
        <v>0</v>
      </c>
      <c r="DK275" s="43">
        <f t="shared" si="746"/>
        <v>0</v>
      </c>
      <c r="DL275" s="43">
        <f t="shared" si="746"/>
        <v>0</v>
      </c>
      <c r="DM275" s="43">
        <f t="shared" si="746"/>
        <v>0</v>
      </c>
      <c r="DN275" s="43">
        <f t="shared" si="746"/>
        <v>0</v>
      </c>
      <c r="DO275" s="43">
        <f t="shared" si="746"/>
        <v>0</v>
      </c>
      <c r="DP275" s="43">
        <f t="shared" si="746"/>
        <v>0</v>
      </c>
      <c r="DQ275" s="43">
        <f t="shared" si="746"/>
        <v>0</v>
      </c>
      <c r="DR275" s="43">
        <f t="shared" si="746"/>
        <v>0</v>
      </c>
      <c r="DS275" s="43">
        <f t="shared" si="746"/>
        <v>0</v>
      </c>
      <c r="DT275" s="43">
        <f t="shared" si="746"/>
        <v>0</v>
      </c>
      <c r="DU275" s="43">
        <f t="shared" si="746"/>
        <v>0</v>
      </c>
    </row>
    <row r="276" spans="52:125" x14ac:dyDescent="0.45">
      <c r="AZ276" t="str">
        <f t="shared" si="637"/>
        <v>Circles</v>
      </c>
      <c r="BA276" s="43">
        <f t="shared" ref="BA276:BW276" si="747">BA124*BA$2</f>
        <v>0</v>
      </c>
      <c r="BB276" s="43">
        <f t="shared" si="747"/>
        <v>0</v>
      </c>
      <c r="BC276" s="43">
        <f t="shared" si="747"/>
        <v>0</v>
      </c>
      <c r="BD276" s="43">
        <f t="shared" si="747"/>
        <v>0</v>
      </c>
      <c r="BE276" s="43">
        <f t="shared" si="747"/>
        <v>0</v>
      </c>
      <c r="BF276" s="43">
        <f t="shared" si="747"/>
        <v>0</v>
      </c>
      <c r="BG276" s="43">
        <f t="shared" si="747"/>
        <v>0</v>
      </c>
      <c r="BH276" s="43">
        <f t="shared" si="747"/>
        <v>0</v>
      </c>
      <c r="BI276" s="43">
        <f t="shared" si="747"/>
        <v>0</v>
      </c>
      <c r="BJ276" s="43">
        <f t="shared" si="747"/>
        <v>0</v>
      </c>
      <c r="BK276" s="43">
        <f t="shared" si="747"/>
        <v>0</v>
      </c>
      <c r="BL276" s="43">
        <f t="shared" si="747"/>
        <v>0</v>
      </c>
      <c r="BM276" s="43">
        <f t="shared" si="747"/>
        <v>0</v>
      </c>
      <c r="BN276" s="43">
        <f t="shared" si="747"/>
        <v>0</v>
      </c>
      <c r="BO276" s="43">
        <f t="shared" si="747"/>
        <v>0</v>
      </c>
      <c r="BP276" s="43">
        <f t="shared" si="747"/>
        <v>0</v>
      </c>
      <c r="BQ276" s="43">
        <f t="shared" si="747"/>
        <v>0</v>
      </c>
      <c r="BR276" s="43">
        <f t="shared" si="747"/>
        <v>0</v>
      </c>
      <c r="BS276" s="43">
        <f t="shared" si="747"/>
        <v>0</v>
      </c>
      <c r="BT276" s="43">
        <f t="shared" si="747"/>
        <v>0</v>
      </c>
      <c r="BU276" s="43">
        <f t="shared" si="747"/>
        <v>0</v>
      </c>
      <c r="BV276" s="43">
        <f t="shared" si="747"/>
        <v>0</v>
      </c>
      <c r="BW276" s="43">
        <f t="shared" si="747"/>
        <v>0</v>
      </c>
      <c r="BY276" t="str">
        <f t="shared" si="639"/>
        <v>Circles</v>
      </c>
      <c r="BZ276" s="43">
        <f t="shared" ref="BZ276:CV276" si="748">BZ124*BZ$2</f>
        <v>0</v>
      </c>
      <c r="CA276" s="43">
        <f t="shared" si="748"/>
        <v>0</v>
      </c>
      <c r="CB276" s="43">
        <f t="shared" si="748"/>
        <v>0</v>
      </c>
      <c r="CC276" s="43">
        <f t="shared" si="748"/>
        <v>0</v>
      </c>
      <c r="CD276" s="43">
        <f t="shared" si="748"/>
        <v>0</v>
      </c>
      <c r="CE276" s="43">
        <f t="shared" si="748"/>
        <v>0</v>
      </c>
      <c r="CF276" s="43">
        <f t="shared" si="748"/>
        <v>0</v>
      </c>
      <c r="CG276" s="43">
        <f t="shared" si="748"/>
        <v>0</v>
      </c>
      <c r="CH276" s="43">
        <f t="shared" si="748"/>
        <v>0</v>
      </c>
      <c r="CI276" s="43">
        <f t="shared" si="748"/>
        <v>0</v>
      </c>
      <c r="CJ276" s="43">
        <f t="shared" si="748"/>
        <v>0</v>
      </c>
      <c r="CK276" s="43">
        <f t="shared" si="748"/>
        <v>0</v>
      </c>
      <c r="CL276" s="43">
        <f t="shared" si="748"/>
        <v>0</v>
      </c>
      <c r="CM276" s="43">
        <f t="shared" si="748"/>
        <v>0</v>
      </c>
      <c r="CN276" s="43">
        <f t="shared" si="748"/>
        <v>0</v>
      </c>
      <c r="CO276" s="43">
        <f t="shared" si="748"/>
        <v>0</v>
      </c>
      <c r="CP276" s="43">
        <f t="shared" si="748"/>
        <v>0</v>
      </c>
      <c r="CQ276" s="43">
        <f t="shared" si="748"/>
        <v>0</v>
      </c>
      <c r="CR276" s="43">
        <f t="shared" si="748"/>
        <v>0</v>
      </c>
      <c r="CS276" s="43">
        <f t="shared" si="748"/>
        <v>0</v>
      </c>
      <c r="CT276" s="43">
        <f t="shared" si="748"/>
        <v>0</v>
      </c>
      <c r="CU276" s="43">
        <f t="shared" si="748"/>
        <v>0</v>
      </c>
      <c r="CV276" s="43">
        <f t="shared" si="748"/>
        <v>0</v>
      </c>
      <c r="CX276" t="str">
        <f t="shared" si="641"/>
        <v>Circles</v>
      </c>
      <c r="CY276" s="43">
        <f t="shared" ref="CY276:DU276" si="749">CY124*CY$2</f>
        <v>0</v>
      </c>
      <c r="CZ276" s="43">
        <f t="shared" si="749"/>
        <v>0</v>
      </c>
      <c r="DA276" s="43">
        <f t="shared" si="749"/>
        <v>0</v>
      </c>
      <c r="DB276" s="43">
        <f t="shared" si="749"/>
        <v>0</v>
      </c>
      <c r="DC276" s="43">
        <f t="shared" si="749"/>
        <v>0</v>
      </c>
      <c r="DD276" s="43">
        <f t="shared" si="749"/>
        <v>0</v>
      </c>
      <c r="DE276" s="43">
        <f t="shared" si="749"/>
        <v>0</v>
      </c>
      <c r="DF276" s="43">
        <f t="shared" si="749"/>
        <v>0</v>
      </c>
      <c r="DG276" s="43">
        <f t="shared" si="749"/>
        <v>0</v>
      </c>
      <c r="DH276" s="43">
        <f t="shared" si="749"/>
        <v>0</v>
      </c>
      <c r="DI276" s="43">
        <f t="shared" si="749"/>
        <v>0</v>
      </c>
      <c r="DJ276" s="43">
        <f t="shared" si="749"/>
        <v>0</v>
      </c>
      <c r="DK276" s="43">
        <f t="shared" si="749"/>
        <v>0</v>
      </c>
      <c r="DL276" s="43">
        <f t="shared" si="749"/>
        <v>0</v>
      </c>
      <c r="DM276" s="43">
        <f t="shared" si="749"/>
        <v>0</v>
      </c>
      <c r="DN276" s="43">
        <f t="shared" si="749"/>
        <v>0</v>
      </c>
      <c r="DO276" s="43">
        <f t="shared" si="749"/>
        <v>0</v>
      </c>
      <c r="DP276" s="43">
        <f t="shared" si="749"/>
        <v>0</v>
      </c>
      <c r="DQ276" s="43">
        <f t="shared" si="749"/>
        <v>0</v>
      </c>
      <c r="DR276" s="43">
        <f t="shared" si="749"/>
        <v>0</v>
      </c>
      <c r="DS276" s="43">
        <f t="shared" si="749"/>
        <v>0</v>
      </c>
      <c r="DT276" s="43">
        <f t="shared" si="749"/>
        <v>0</v>
      </c>
      <c r="DU276" s="43">
        <f t="shared" si="749"/>
        <v>0</v>
      </c>
    </row>
    <row r="277" spans="52:125" x14ac:dyDescent="0.45">
      <c r="AZ277" t="str">
        <f t="shared" si="637"/>
        <v>Sides / Angles</v>
      </c>
      <c r="BA277" s="43">
        <f t="shared" ref="BA277:BW277" si="750">BA125*BA$2</f>
        <v>0</v>
      </c>
      <c r="BB277" s="43">
        <f t="shared" si="750"/>
        <v>0</v>
      </c>
      <c r="BC277" s="43">
        <f t="shared" si="750"/>
        <v>0</v>
      </c>
      <c r="BD277" s="43">
        <f t="shared" si="750"/>
        <v>0</v>
      </c>
      <c r="BE277" s="43">
        <f t="shared" si="750"/>
        <v>0</v>
      </c>
      <c r="BF277" s="43">
        <f t="shared" si="750"/>
        <v>0</v>
      </c>
      <c r="BG277" s="43">
        <f t="shared" si="750"/>
        <v>0</v>
      </c>
      <c r="BH277" s="43">
        <f t="shared" si="750"/>
        <v>0</v>
      </c>
      <c r="BI277" s="43">
        <f t="shared" si="750"/>
        <v>0</v>
      </c>
      <c r="BJ277" s="43">
        <f t="shared" si="750"/>
        <v>0</v>
      </c>
      <c r="BK277" s="43">
        <f t="shared" si="750"/>
        <v>0</v>
      </c>
      <c r="BL277" s="43">
        <f t="shared" si="750"/>
        <v>0</v>
      </c>
      <c r="BM277" s="43">
        <f t="shared" si="750"/>
        <v>0</v>
      </c>
      <c r="BN277" s="43">
        <f t="shared" si="750"/>
        <v>0</v>
      </c>
      <c r="BO277" s="43">
        <f t="shared" si="750"/>
        <v>0</v>
      </c>
      <c r="BP277" s="43">
        <f t="shared" si="750"/>
        <v>0</v>
      </c>
      <c r="BQ277" s="43">
        <f t="shared" si="750"/>
        <v>0</v>
      </c>
      <c r="BR277" s="43">
        <f t="shared" si="750"/>
        <v>0</v>
      </c>
      <c r="BS277" s="43">
        <f t="shared" si="750"/>
        <v>0</v>
      </c>
      <c r="BT277" s="43">
        <f t="shared" si="750"/>
        <v>0</v>
      </c>
      <c r="BU277" s="43">
        <f t="shared" si="750"/>
        <v>0</v>
      </c>
      <c r="BV277" s="43">
        <f t="shared" si="750"/>
        <v>0</v>
      </c>
      <c r="BW277" s="43">
        <f t="shared" si="750"/>
        <v>0</v>
      </c>
      <c r="BY277" t="str">
        <f t="shared" si="639"/>
        <v>Sides / Angles</v>
      </c>
      <c r="BZ277" s="43">
        <f t="shared" ref="BZ277:CV277" si="751">BZ125*BZ$2</f>
        <v>0</v>
      </c>
      <c r="CA277" s="43">
        <f t="shared" si="751"/>
        <v>0</v>
      </c>
      <c r="CB277" s="43">
        <f t="shared" si="751"/>
        <v>0</v>
      </c>
      <c r="CC277" s="43">
        <f t="shared" si="751"/>
        <v>0</v>
      </c>
      <c r="CD277" s="43">
        <f t="shared" si="751"/>
        <v>0</v>
      </c>
      <c r="CE277" s="43">
        <f t="shared" si="751"/>
        <v>0</v>
      </c>
      <c r="CF277" s="43">
        <f t="shared" si="751"/>
        <v>0</v>
      </c>
      <c r="CG277" s="43">
        <f t="shared" si="751"/>
        <v>0</v>
      </c>
      <c r="CH277" s="43">
        <f t="shared" si="751"/>
        <v>0</v>
      </c>
      <c r="CI277" s="43">
        <f t="shared" si="751"/>
        <v>0</v>
      </c>
      <c r="CJ277" s="43">
        <f t="shared" si="751"/>
        <v>0</v>
      </c>
      <c r="CK277" s="43">
        <f t="shared" si="751"/>
        <v>0</v>
      </c>
      <c r="CL277" s="43">
        <f t="shared" si="751"/>
        <v>0</v>
      </c>
      <c r="CM277" s="43">
        <f t="shared" si="751"/>
        <v>0</v>
      </c>
      <c r="CN277" s="43">
        <f t="shared" si="751"/>
        <v>0</v>
      </c>
      <c r="CO277" s="43">
        <f t="shared" si="751"/>
        <v>0</v>
      </c>
      <c r="CP277" s="43">
        <f t="shared" si="751"/>
        <v>0</v>
      </c>
      <c r="CQ277" s="43">
        <f t="shared" si="751"/>
        <v>0</v>
      </c>
      <c r="CR277" s="43">
        <f t="shared" si="751"/>
        <v>0</v>
      </c>
      <c r="CS277" s="43">
        <f t="shared" si="751"/>
        <v>0</v>
      </c>
      <c r="CT277" s="43">
        <f t="shared" si="751"/>
        <v>0</v>
      </c>
      <c r="CU277" s="43">
        <f t="shared" si="751"/>
        <v>0</v>
      </c>
      <c r="CV277" s="43">
        <f t="shared" si="751"/>
        <v>0</v>
      </c>
      <c r="CX277" t="str">
        <f t="shared" si="641"/>
        <v>Sides / Angles</v>
      </c>
      <c r="CY277" s="43">
        <f t="shared" ref="CY277:DU277" si="752">CY125*CY$2</f>
        <v>0</v>
      </c>
      <c r="CZ277" s="43">
        <f t="shared" si="752"/>
        <v>0</v>
      </c>
      <c r="DA277" s="43">
        <f t="shared" si="752"/>
        <v>0</v>
      </c>
      <c r="DB277" s="43">
        <f t="shared" si="752"/>
        <v>0</v>
      </c>
      <c r="DC277" s="43">
        <f t="shared" si="752"/>
        <v>0</v>
      </c>
      <c r="DD277" s="43">
        <f t="shared" si="752"/>
        <v>0</v>
      </c>
      <c r="DE277" s="43">
        <f t="shared" si="752"/>
        <v>0</v>
      </c>
      <c r="DF277" s="43">
        <f t="shared" si="752"/>
        <v>0</v>
      </c>
      <c r="DG277" s="43">
        <f t="shared" si="752"/>
        <v>0</v>
      </c>
      <c r="DH277" s="43">
        <f t="shared" si="752"/>
        <v>0</v>
      </c>
      <c r="DI277" s="43">
        <f t="shared" si="752"/>
        <v>0</v>
      </c>
      <c r="DJ277" s="43">
        <f t="shared" si="752"/>
        <v>0</v>
      </c>
      <c r="DK277" s="43">
        <f t="shared" si="752"/>
        <v>0</v>
      </c>
      <c r="DL277" s="43">
        <f t="shared" si="752"/>
        <v>0</v>
      </c>
      <c r="DM277" s="43">
        <f t="shared" si="752"/>
        <v>0</v>
      </c>
      <c r="DN277" s="43">
        <f t="shared" si="752"/>
        <v>0</v>
      </c>
      <c r="DO277" s="43">
        <f t="shared" si="752"/>
        <v>0</v>
      </c>
      <c r="DP277" s="43">
        <f t="shared" si="752"/>
        <v>0</v>
      </c>
      <c r="DQ277" s="43">
        <f t="shared" si="752"/>
        <v>0</v>
      </c>
      <c r="DR277" s="43">
        <f t="shared" si="752"/>
        <v>0</v>
      </c>
      <c r="DS277" s="43">
        <f t="shared" si="752"/>
        <v>0</v>
      </c>
      <c r="DT277" s="43">
        <f t="shared" si="752"/>
        <v>0</v>
      </c>
      <c r="DU277" s="43">
        <f t="shared" si="752"/>
        <v>0</v>
      </c>
    </row>
    <row r="278" spans="52:125" x14ac:dyDescent="0.45">
      <c r="AZ278" t="str">
        <f t="shared" si="637"/>
        <v>Relation of Angles in Figures</v>
      </c>
      <c r="BA278" s="43">
        <f t="shared" ref="BA278:BW278" si="753">BA126*BA$2</f>
        <v>0</v>
      </c>
      <c r="BB278" s="43">
        <f t="shared" si="753"/>
        <v>0</v>
      </c>
      <c r="BC278" s="43">
        <f t="shared" si="753"/>
        <v>0</v>
      </c>
      <c r="BD278" s="43">
        <f t="shared" si="753"/>
        <v>0</v>
      </c>
      <c r="BE278" s="43">
        <f t="shared" si="753"/>
        <v>0</v>
      </c>
      <c r="BF278" s="43">
        <f t="shared" si="753"/>
        <v>0</v>
      </c>
      <c r="BG278" s="43">
        <f t="shared" si="753"/>
        <v>0</v>
      </c>
      <c r="BH278" s="43">
        <f t="shared" si="753"/>
        <v>0</v>
      </c>
      <c r="BI278" s="43">
        <f t="shared" si="753"/>
        <v>0</v>
      </c>
      <c r="BJ278" s="43">
        <f t="shared" si="753"/>
        <v>0</v>
      </c>
      <c r="BK278" s="43">
        <f t="shared" si="753"/>
        <v>0</v>
      </c>
      <c r="BL278" s="43">
        <f t="shared" si="753"/>
        <v>0</v>
      </c>
      <c r="BM278" s="43">
        <f t="shared" si="753"/>
        <v>0</v>
      </c>
      <c r="BN278" s="43">
        <f t="shared" si="753"/>
        <v>0</v>
      </c>
      <c r="BO278" s="43">
        <f t="shared" si="753"/>
        <v>0</v>
      </c>
      <c r="BP278" s="43">
        <f t="shared" si="753"/>
        <v>0</v>
      </c>
      <c r="BQ278" s="43">
        <f t="shared" si="753"/>
        <v>0</v>
      </c>
      <c r="BR278" s="43">
        <f t="shared" si="753"/>
        <v>0</v>
      </c>
      <c r="BS278" s="43">
        <f t="shared" si="753"/>
        <v>0</v>
      </c>
      <c r="BT278" s="43">
        <f t="shared" si="753"/>
        <v>0</v>
      </c>
      <c r="BU278" s="43">
        <f t="shared" si="753"/>
        <v>0</v>
      </c>
      <c r="BV278" s="43">
        <f t="shared" si="753"/>
        <v>0</v>
      </c>
      <c r="BW278" s="43">
        <f t="shared" si="753"/>
        <v>0</v>
      </c>
      <c r="BY278" t="str">
        <f t="shared" si="639"/>
        <v>Relation of Angles in Figures</v>
      </c>
      <c r="BZ278" s="43">
        <f t="shared" ref="BZ278:CV278" si="754">BZ126*BZ$2</f>
        <v>0</v>
      </c>
      <c r="CA278" s="43">
        <f t="shared" si="754"/>
        <v>0</v>
      </c>
      <c r="CB278" s="43">
        <f t="shared" si="754"/>
        <v>0</v>
      </c>
      <c r="CC278" s="43">
        <f t="shared" si="754"/>
        <v>0</v>
      </c>
      <c r="CD278" s="43">
        <f t="shared" si="754"/>
        <v>0</v>
      </c>
      <c r="CE278" s="43">
        <f t="shared" si="754"/>
        <v>0</v>
      </c>
      <c r="CF278" s="43">
        <f t="shared" si="754"/>
        <v>0</v>
      </c>
      <c r="CG278" s="43">
        <f t="shared" si="754"/>
        <v>0</v>
      </c>
      <c r="CH278" s="43">
        <f t="shared" si="754"/>
        <v>0</v>
      </c>
      <c r="CI278" s="43">
        <f t="shared" si="754"/>
        <v>0</v>
      </c>
      <c r="CJ278" s="43">
        <f t="shared" si="754"/>
        <v>0</v>
      </c>
      <c r="CK278" s="43">
        <f t="shared" si="754"/>
        <v>0</v>
      </c>
      <c r="CL278" s="43">
        <f t="shared" si="754"/>
        <v>0</v>
      </c>
      <c r="CM278" s="43">
        <f t="shared" si="754"/>
        <v>0</v>
      </c>
      <c r="CN278" s="43">
        <f t="shared" si="754"/>
        <v>0</v>
      </c>
      <c r="CO278" s="43">
        <f t="shared" si="754"/>
        <v>0</v>
      </c>
      <c r="CP278" s="43">
        <f t="shared" si="754"/>
        <v>0</v>
      </c>
      <c r="CQ278" s="43">
        <f t="shared" si="754"/>
        <v>0</v>
      </c>
      <c r="CR278" s="43">
        <f t="shared" si="754"/>
        <v>0</v>
      </c>
      <c r="CS278" s="43">
        <f t="shared" si="754"/>
        <v>0</v>
      </c>
      <c r="CT278" s="43">
        <f t="shared" si="754"/>
        <v>0</v>
      </c>
      <c r="CU278" s="43">
        <f t="shared" si="754"/>
        <v>0</v>
      </c>
      <c r="CV278" s="43">
        <f t="shared" si="754"/>
        <v>0</v>
      </c>
      <c r="CX278" t="str">
        <f t="shared" si="641"/>
        <v>Relation of Angles in Figures</v>
      </c>
      <c r="CY278" s="43">
        <f t="shared" ref="CY278:DU278" si="755">CY126*CY$2</f>
        <v>0</v>
      </c>
      <c r="CZ278" s="43">
        <f t="shared" si="755"/>
        <v>0</v>
      </c>
      <c r="DA278" s="43">
        <f t="shared" si="755"/>
        <v>0</v>
      </c>
      <c r="DB278" s="43">
        <f t="shared" si="755"/>
        <v>0</v>
      </c>
      <c r="DC278" s="43">
        <f t="shared" si="755"/>
        <v>0</v>
      </c>
      <c r="DD278" s="43">
        <f t="shared" si="755"/>
        <v>0</v>
      </c>
      <c r="DE278" s="43">
        <f t="shared" si="755"/>
        <v>0</v>
      </c>
      <c r="DF278" s="43">
        <f t="shared" si="755"/>
        <v>0</v>
      </c>
      <c r="DG278" s="43">
        <f t="shared" si="755"/>
        <v>0</v>
      </c>
      <c r="DH278" s="43">
        <f t="shared" si="755"/>
        <v>0</v>
      </c>
      <c r="DI278" s="43">
        <f t="shared" si="755"/>
        <v>0</v>
      </c>
      <c r="DJ278" s="43">
        <f t="shared" si="755"/>
        <v>0</v>
      </c>
      <c r="DK278" s="43">
        <f t="shared" si="755"/>
        <v>0</v>
      </c>
      <c r="DL278" s="43">
        <f t="shared" si="755"/>
        <v>0</v>
      </c>
      <c r="DM278" s="43">
        <f t="shared" si="755"/>
        <v>0</v>
      </c>
      <c r="DN278" s="43">
        <f t="shared" si="755"/>
        <v>0</v>
      </c>
      <c r="DO278" s="43">
        <f t="shared" si="755"/>
        <v>0</v>
      </c>
      <c r="DP278" s="43">
        <f t="shared" si="755"/>
        <v>0</v>
      </c>
      <c r="DQ278" s="43">
        <f t="shared" si="755"/>
        <v>0</v>
      </c>
      <c r="DR278" s="43">
        <f t="shared" si="755"/>
        <v>0</v>
      </c>
      <c r="DS278" s="43">
        <f t="shared" si="755"/>
        <v>0</v>
      </c>
      <c r="DT278" s="43">
        <f t="shared" si="755"/>
        <v>0</v>
      </c>
      <c r="DU278" s="43">
        <f t="shared" si="755"/>
        <v>0</v>
      </c>
    </row>
    <row r="279" spans="52:125" x14ac:dyDescent="0.45">
      <c r="AZ279" t="str">
        <f t="shared" si="637"/>
        <v>Similar Figures</v>
      </c>
      <c r="BA279" s="43">
        <f t="shared" ref="BA279:BW279" si="756">BA127*BA$2</f>
        <v>0</v>
      </c>
      <c r="BB279" s="43">
        <f t="shared" si="756"/>
        <v>0</v>
      </c>
      <c r="BC279" s="43">
        <f t="shared" si="756"/>
        <v>0</v>
      </c>
      <c r="BD279" s="43">
        <f t="shared" si="756"/>
        <v>0</v>
      </c>
      <c r="BE279" s="43">
        <f t="shared" si="756"/>
        <v>0</v>
      </c>
      <c r="BF279" s="43">
        <f t="shared" si="756"/>
        <v>0</v>
      </c>
      <c r="BG279" s="43">
        <f t="shared" si="756"/>
        <v>0</v>
      </c>
      <c r="BH279" s="43">
        <f t="shared" si="756"/>
        <v>0</v>
      </c>
      <c r="BI279" s="43">
        <f t="shared" si="756"/>
        <v>0</v>
      </c>
      <c r="BJ279" s="43">
        <f t="shared" si="756"/>
        <v>0</v>
      </c>
      <c r="BK279" s="43">
        <f t="shared" si="756"/>
        <v>0</v>
      </c>
      <c r="BL279" s="43">
        <f t="shared" si="756"/>
        <v>0</v>
      </c>
      <c r="BM279" s="43">
        <f t="shared" si="756"/>
        <v>0</v>
      </c>
      <c r="BN279" s="43">
        <f t="shared" si="756"/>
        <v>0</v>
      </c>
      <c r="BO279" s="43">
        <f t="shared" si="756"/>
        <v>0</v>
      </c>
      <c r="BP279" s="43">
        <f t="shared" si="756"/>
        <v>0</v>
      </c>
      <c r="BQ279" s="43">
        <f t="shared" si="756"/>
        <v>0</v>
      </c>
      <c r="BR279" s="43">
        <f t="shared" si="756"/>
        <v>0</v>
      </c>
      <c r="BS279" s="43">
        <f t="shared" si="756"/>
        <v>0</v>
      </c>
      <c r="BT279" s="43">
        <f t="shared" si="756"/>
        <v>0</v>
      </c>
      <c r="BU279" s="43">
        <f t="shared" si="756"/>
        <v>0</v>
      </c>
      <c r="BV279" s="43">
        <f t="shared" si="756"/>
        <v>0</v>
      </c>
      <c r="BW279" s="43">
        <f t="shared" si="756"/>
        <v>0</v>
      </c>
      <c r="BY279" t="str">
        <f t="shared" si="639"/>
        <v>Similar Figures</v>
      </c>
      <c r="BZ279" s="43">
        <f t="shared" ref="BZ279:CV279" si="757">BZ127*BZ$2</f>
        <v>0</v>
      </c>
      <c r="CA279" s="43">
        <f t="shared" si="757"/>
        <v>0</v>
      </c>
      <c r="CB279" s="43">
        <f t="shared" si="757"/>
        <v>0</v>
      </c>
      <c r="CC279" s="43">
        <f t="shared" si="757"/>
        <v>0</v>
      </c>
      <c r="CD279" s="43">
        <f t="shared" si="757"/>
        <v>0</v>
      </c>
      <c r="CE279" s="43">
        <f t="shared" si="757"/>
        <v>0</v>
      </c>
      <c r="CF279" s="43">
        <f t="shared" si="757"/>
        <v>0</v>
      </c>
      <c r="CG279" s="43">
        <f t="shared" si="757"/>
        <v>0</v>
      </c>
      <c r="CH279" s="43">
        <f t="shared" si="757"/>
        <v>0</v>
      </c>
      <c r="CI279" s="43">
        <f t="shared" si="757"/>
        <v>0</v>
      </c>
      <c r="CJ279" s="43">
        <f t="shared" si="757"/>
        <v>0</v>
      </c>
      <c r="CK279" s="43">
        <f t="shared" si="757"/>
        <v>0</v>
      </c>
      <c r="CL279" s="43">
        <f t="shared" si="757"/>
        <v>0</v>
      </c>
      <c r="CM279" s="43">
        <f t="shared" si="757"/>
        <v>0</v>
      </c>
      <c r="CN279" s="43">
        <f t="shared" si="757"/>
        <v>0</v>
      </c>
      <c r="CO279" s="43">
        <f t="shared" si="757"/>
        <v>0</v>
      </c>
      <c r="CP279" s="43">
        <f t="shared" si="757"/>
        <v>0</v>
      </c>
      <c r="CQ279" s="43">
        <f t="shared" si="757"/>
        <v>0</v>
      </c>
      <c r="CR279" s="43">
        <f t="shared" si="757"/>
        <v>0</v>
      </c>
      <c r="CS279" s="43">
        <f t="shared" si="757"/>
        <v>0</v>
      </c>
      <c r="CT279" s="43">
        <f t="shared" si="757"/>
        <v>0</v>
      </c>
      <c r="CU279" s="43">
        <f t="shared" si="757"/>
        <v>0</v>
      </c>
      <c r="CV279" s="43">
        <f t="shared" si="757"/>
        <v>0</v>
      </c>
      <c r="CX279" t="str">
        <f t="shared" si="641"/>
        <v>Similar Figures</v>
      </c>
      <c r="CY279" s="43">
        <f t="shared" ref="CY279:DU279" si="758">CY127*CY$2</f>
        <v>0</v>
      </c>
      <c r="CZ279" s="43">
        <f t="shared" si="758"/>
        <v>0</v>
      </c>
      <c r="DA279" s="43">
        <f t="shared" si="758"/>
        <v>0</v>
      </c>
      <c r="DB279" s="43">
        <f t="shared" si="758"/>
        <v>0</v>
      </c>
      <c r="DC279" s="43">
        <f t="shared" si="758"/>
        <v>0</v>
      </c>
      <c r="DD279" s="43">
        <f t="shared" si="758"/>
        <v>0</v>
      </c>
      <c r="DE279" s="43">
        <f t="shared" si="758"/>
        <v>0</v>
      </c>
      <c r="DF279" s="43">
        <f t="shared" si="758"/>
        <v>0</v>
      </c>
      <c r="DG279" s="43">
        <f t="shared" si="758"/>
        <v>0</v>
      </c>
      <c r="DH279" s="43">
        <f t="shared" si="758"/>
        <v>0</v>
      </c>
      <c r="DI279" s="43">
        <f t="shared" si="758"/>
        <v>0</v>
      </c>
      <c r="DJ279" s="43">
        <f t="shared" si="758"/>
        <v>0</v>
      </c>
      <c r="DK279" s="43">
        <f t="shared" si="758"/>
        <v>0</v>
      </c>
      <c r="DL279" s="43">
        <f t="shared" si="758"/>
        <v>0</v>
      </c>
      <c r="DM279" s="43">
        <f t="shared" si="758"/>
        <v>0</v>
      </c>
      <c r="DN279" s="43">
        <f t="shared" si="758"/>
        <v>0</v>
      </c>
      <c r="DO279" s="43">
        <f t="shared" si="758"/>
        <v>0</v>
      </c>
      <c r="DP279" s="43">
        <f t="shared" si="758"/>
        <v>0</v>
      </c>
      <c r="DQ279" s="43">
        <f t="shared" si="758"/>
        <v>0</v>
      </c>
      <c r="DR279" s="43">
        <f t="shared" si="758"/>
        <v>0</v>
      </c>
      <c r="DS279" s="43">
        <f t="shared" si="758"/>
        <v>0</v>
      </c>
      <c r="DT279" s="43">
        <f t="shared" si="758"/>
        <v>0</v>
      </c>
      <c r="DU279" s="43">
        <f t="shared" si="758"/>
        <v>0</v>
      </c>
    </row>
    <row r="280" spans="52:125" x14ac:dyDescent="0.45">
      <c r="AZ280" t="str">
        <f t="shared" si="637"/>
        <v>Right Triangles</v>
      </c>
      <c r="BA280" s="43">
        <f t="shared" ref="BA280:BW280" si="759">BA128*BA$2</f>
        <v>0</v>
      </c>
      <c r="BB280" s="43">
        <f t="shared" si="759"/>
        <v>0</v>
      </c>
      <c r="BC280" s="43">
        <f t="shared" si="759"/>
        <v>0</v>
      </c>
      <c r="BD280" s="43">
        <f t="shared" si="759"/>
        <v>0</v>
      </c>
      <c r="BE280" s="43">
        <f t="shared" si="759"/>
        <v>0</v>
      </c>
      <c r="BF280" s="43">
        <f t="shared" si="759"/>
        <v>0</v>
      </c>
      <c r="BG280" s="43">
        <f t="shared" si="759"/>
        <v>0</v>
      </c>
      <c r="BH280" s="43">
        <f t="shared" si="759"/>
        <v>0</v>
      </c>
      <c r="BI280" s="43">
        <f t="shared" si="759"/>
        <v>0</v>
      </c>
      <c r="BJ280" s="43">
        <f t="shared" si="759"/>
        <v>0</v>
      </c>
      <c r="BK280" s="43">
        <f t="shared" si="759"/>
        <v>0</v>
      </c>
      <c r="BL280" s="43">
        <f t="shared" si="759"/>
        <v>0</v>
      </c>
      <c r="BM280" s="43">
        <f t="shared" si="759"/>
        <v>0</v>
      </c>
      <c r="BN280" s="43">
        <f t="shared" si="759"/>
        <v>0</v>
      </c>
      <c r="BO280" s="43">
        <f t="shared" si="759"/>
        <v>0</v>
      </c>
      <c r="BP280" s="43">
        <f t="shared" si="759"/>
        <v>0</v>
      </c>
      <c r="BQ280" s="43">
        <f t="shared" si="759"/>
        <v>0</v>
      </c>
      <c r="BR280" s="43">
        <f t="shared" si="759"/>
        <v>0</v>
      </c>
      <c r="BS280" s="43">
        <f t="shared" si="759"/>
        <v>0</v>
      </c>
      <c r="BT280" s="43">
        <f t="shared" si="759"/>
        <v>0</v>
      </c>
      <c r="BU280" s="43">
        <f t="shared" si="759"/>
        <v>0</v>
      </c>
      <c r="BV280" s="43">
        <f t="shared" si="759"/>
        <v>0</v>
      </c>
      <c r="BW280" s="43">
        <f t="shared" si="759"/>
        <v>0</v>
      </c>
      <c r="BY280" t="str">
        <f t="shared" si="639"/>
        <v>Right Triangles</v>
      </c>
      <c r="BZ280" s="43">
        <f t="shared" ref="BZ280:CV280" si="760">BZ128*BZ$2</f>
        <v>0</v>
      </c>
      <c r="CA280" s="43">
        <f t="shared" si="760"/>
        <v>0</v>
      </c>
      <c r="CB280" s="43">
        <f t="shared" si="760"/>
        <v>0</v>
      </c>
      <c r="CC280" s="43">
        <f t="shared" si="760"/>
        <v>0</v>
      </c>
      <c r="CD280" s="43">
        <f t="shared" si="760"/>
        <v>0</v>
      </c>
      <c r="CE280" s="43">
        <f t="shared" si="760"/>
        <v>0</v>
      </c>
      <c r="CF280" s="43">
        <f t="shared" si="760"/>
        <v>0</v>
      </c>
      <c r="CG280" s="43">
        <f t="shared" si="760"/>
        <v>0</v>
      </c>
      <c r="CH280" s="43">
        <f t="shared" si="760"/>
        <v>0</v>
      </c>
      <c r="CI280" s="43">
        <f t="shared" si="760"/>
        <v>0</v>
      </c>
      <c r="CJ280" s="43">
        <f t="shared" si="760"/>
        <v>0</v>
      </c>
      <c r="CK280" s="43">
        <f t="shared" si="760"/>
        <v>0</v>
      </c>
      <c r="CL280" s="43">
        <f t="shared" si="760"/>
        <v>0</v>
      </c>
      <c r="CM280" s="43">
        <f t="shared" si="760"/>
        <v>0</v>
      </c>
      <c r="CN280" s="43">
        <f t="shared" si="760"/>
        <v>0</v>
      </c>
      <c r="CO280" s="43">
        <f t="shared" si="760"/>
        <v>0</v>
      </c>
      <c r="CP280" s="43">
        <f t="shared" si="760"/>
        <v>0</v>
      </c>
      <c r="CQ280" s="43">
        <f t="shared" si="760"/>
        <v>0</v>
      </c>
      <c r="CR280" s="43">
        <f t="shared" si="760"/>
        <v>0</v>
      </c>
      <c r="CS280" s="43">
        <f t="shared" si="760"/>
        <v>0</v>
      </c>
      <c r="CT280" s="43">
        <f t="shared" si="760"/>
        <v>0</v>
      </c>
      <c r="CU280" s="43">
        <f t="shared" si="760"/>
        <v>0</v>
      </c>
      <c r="CV280" s="43">
        <f t="shared" si="760"/>
        <v>0</v>
      </c>
      <c r="CX280" t="str">
        <f t="shared" si="641"/>
        <v>Right Triangles</v>
      </c>
      <c r="CY280" s="43">
        <f t="shared" ref="CY280:DU280" si="761">CY128*CY$2</f>
        <v>0</v>
      </c>
      <c r="CZ280" s="43">
        <f t="shared" si="761"/>
        <v>0</v>
      </c>
      <c r="DA280" s="43">
        <f t="shared" si="761"/>
        <v>0</v>
      </c>
      <c r="DB280" s="43">
        <f t="shared" si="761"/>
        <v>0</v>
      </c>
      <c r="DC280" s="43">
        <f t="shared" si="761"/>
        <v>0</v>
      </c>
      <c r="DD280" s="43">
        <f t="shared" si="761"/>
        <v>0</v>
      </c>
      <c r="DE280" s="43">
        <f t="shared" si="761"/>
        <v>0</v>
      </c>
      <c r="DF280" s="43">
        <f t="shared" si="761"/>
        <v>0</v>
      </c>
      <c r="DG280" s="43">
        <f t="shared" si="761"/>
        <v>0</v>
      </c>
      <c r="DH280" s="43">
        <f t="shared" si="761"/>
        <v>0</v>
      </c>
      <c r="DI280" s="43">
        <f t="shared" si="761"/>
        <v>0</v>
      </c>
      <c r="DJ280" s="43">
        <f t="shared" si="761"/>
        <v>0</v>
      </c>
      <c r="DK280" s="43">
        <f t="shared" si="761"/>
        <v>0</v>
      </c>
      <c r="DL280" s="43">
        <f t="shared" si="761"/>
        <v>0</v>
      </c>
      <c r="DM280" s="43">
        <f t="shared" si="761"/>
        <v>0</v>
      </c>
      <c r="DN280" s="43">
        <f t="shared" si="761"/>
        <v>0</v>
      </c>
      <c r="DO280" s="43">
        <f t="shared" si="761"/>
        <v>0</v>
      </c>
      <c r="DP280" s="43">
        <f t="shared" si="761"/>
        <v>0</v>
      </c>
      <c r="DQ280" s="43">
        <f t="shared" si="761"/>
        <v>0</v>
      </c>
      <c r="DR280" s="43">
        <f t="shared" si="761"/>
        <v>0</v>
      </c>
      <c r="DS280" s="43">
        <f t="shared" si="761"/>
        <v>0</v>
      </c>
      <c r="DT280" s="43">
        <f t="shared" si="761"/>
        <v>0</v>
      </c>
      <c r="DU280" s="43">
        <f t="shared" si="761"/>
        <v>0</v>
      </c>
    </row>
    <row r="281" spans="52:125" x14ac:dyDescent="0.45">
      <c r="AZ281" t="str">
        <f t="shared" si="637"/>
        <v>Special Triangles</v>
      </c>
      <c r="BA281" s="43">
        <f t="shared" ref="BA281:BW281" si="762">BA129*BA$2</f>
        <v>0</v>
      </c>
      <c r="BB281" s="43">
        <f t="shared" si="762"/>
        <v>0</v>
      </c>
      <c r="BC281" s="43">
        <f t="shared" si="762"/>
        <v>0</v>
      </c>
      <c r="BD281" s="43">
        <f t="shared" si="762"/>
        <v>0</v>
      </c>
      <c r="BE281" s="43">
        <f t="shared" si="762"/>
        <v>0</v>
      </c>
      <c r="BF281" s="43">
        <f t="shared" si="762"/>
        <v>0</v>
      </c>
      <c r="BG281" s="43">
        <f t="shared" si="762"/>
        <v>0</v>
      </c>
      <c r="BH281" s="43">
        <f t="shared" si="762"/>
        <v>0</v>
      </c>
      <c r="BI281" s="43">
        <f t="shared" si="762"/>
        <v>0</v>
      </c>
      <c r="BJ281" s="43">
        <f t="shared" si="762"/>
        <v>0</v>
      </c>
      <c r="BK281" s="43">
        <f t="shared" si="762"/>
        <v>0</v>
      </c>
      <c r="BL281" s="43">
        <f t="shared" si="762"/>
        <v>0</v>
      </c>
      <c r="BM281" s="43">
        <f t="shared" si="762"/>
        <v>0</v>
      </c>
      <c r="BN281" s="43">
        <f t="shared" si="762"/>
        <v>0</v>
      </c>
      <c r="BO281" s="43">
        <f t="shared" si="762"/>
        <v>0</v>
      </c>
      <c r="BP281" s="43">
        <f t="shared" si="762"/>
        <v>0</v>
      </c>
      <c r="BQ281" s="43">
        <f t="shared" si="762"/>
        <v>0</v>
      </c>
      <c r="BR281" s="43">
        <f t="shared" si="762"/>
        <v>0</v>
      </c>
      <c r="BS281" s="43">
        <f t="shared" si="762"/>
        <v>0</v>
      </c>
      <c r="BT281" s="43">
        <f t="shared" si="762"/>
        <v>0</v>
      </c>
      <c r="BU281" s="43">
        <f t="shared" si="762"/>
        <v>0</v>
      </c>
      <c r="BV281" s="43">
        <f t="shared" si="762"/>
        <v>0</v>
      </c>
      <c r="BW281" s="43">
        <f t="shared" si="762"/>
        <v>0</v>
      </c>
      <c r="BY281" t="str">
        <f t="shared" si="639"/>
        <v>Special Triangles</v>
      </c>
      <c r="BZ281" s="43">
        <f t="shared" ref="BZ281:CV281" si="763">BZ129*BZ$2</f>
        <v>0</v>
      </c>
      <c r="CA281" s="43">
        <f t="shared" si="763"/>
        <v>0</v>
      </c>
      <c r="CB281" s="43">
        <f t="shared" si="763"/>
        <v>0</v>
      </c>
      <c r="CC281" s="43">
        <f t="shared" si="763"/>
        <v>0</v>
      </c>
      <c r="CD281" s="43">
        <f t="shared" si="763"/>
        <v>0</v>
      </c>
      <c r="CE281" s="43">
        <f t="shared" si="763"/>
        <v>0</v>
      </c>
      <c r="CF281" s="43">
        <f t="shared" si="763"/>
        <v>0</v>
      </c>
      <c r="CG281" s="43">
        <f t="shared" si="763"/>
        <v>0</v>
      </c>
      <c r="CH281" s="43">
        <f t="shared" si="763"/>
        <v>0</v>
      </c>
      <c r="CI281" s="43">
        <f t="shared" si="763"/>
        <v>0</v>
      </c>
      <c r="CJ281" s="43">
        <f t="shared" si="763"/>
        <v>0</v>
      </c>
      <c r="CK281" s="43">
        <f t="shared" si="763"/>
        <v>0</v>
      </c>
      <c r="CL281" s="43">
        <f t="shared" si="763"/>
        <v>0</v>
      </c>
      <c r="CM281" s="43">
        <f t="shared" si="763"/>
        <v>0</v>
      </c>
      <c r="CN281" s="43">
        <f t="shared" si="763"/>
        <v>0</v>
      </c>
      <c r="CO281" s="43">
        <f t="shared" si="763"/>
        <v>0</v>
      </c>
      <c r="CP281" s="43">
        <f t="shared" si="763"/>
        <v>0</v>
      </c>
      <c r="CQ281" s="43">
        <f t="shared" si="763"/>
        <v>0</v>
      </c>
      <c r="CR281" s="43">
        <f t="shared" si="763"/>
        <v>0</v>
      </c>
      <c r="CS281" s="43">
        <f t="shared" si="763"/>
        <v>0</v>
      </c>
      <c r="CT281" s="43">
        <f t="shared" si="763"/>
        <v>0</v>
      </c>
      <c r="CU281" s="43">
        <f t="shared" si="763"/>
        <v>0</v>
      </c>
      <c r="CV281" s="43">
        <f t="shared" si="763"/>
        <v>0</v>
      </c>
      <c r="CX281" t="str">
        <f t="shared" si="641"/>
        <v>Special Triangles</v>
      </c>
      <c r="CY281" s="43">
        <f t="shared" ref="CY281:DU281" si="764">CY129*CY$2</f>
        <v>0</v>
      </c>
      <c r="CZ281" s="43">
        <f t="shared" si="764"/>
        <v>0</v>
      </c>
      <c r="DA281" s="43">
        <f t="shared" si="764"/>
        <v>0</v>
      </c>
      <c r="DB281" s="43">
        <f t="shared" si="764"/>
        <v>0</v>
      </c>
      <c r="DC281" s="43">
        <f t="shared" si="764"/>
        <v>0</v>
      </c>
      <c r="DD281" s="43">
        <f t="shared" si="764"/>
        <v>0</v>
      </c>
      <c r="DE281" s="43">
        <f t="shared" si="764"/>
        <v>0</v>
      </c>
      <c r="DF281" s="43">
        <f t="shared" si="764"/>
        <v>0</v>
      </c>
      <c r="DG281" s="43">
        <f t="shared" si="764"/>
        <v>0</v>
      </c>
      <c r="DH281" s="43">
        <f t="shared" si="764"/>
        <v>0</v>
      </c>
      <c r="DI281" s="43">
        <f t="shared" si="764"/>
        <v>0</v>
      </c>
      <c r="DJ281" s="43">
        <f t="shared" si="764"/>
        <v>0</v>
      </c>
      <c r="DK281" s="43">
        <f t="shared" si="764"/>
        <v>0</v>
      </c>
      <c r="DL281" s="43">
        <f t="shared" si="764"/>
        <v>0</v>
      </c>
      <c r="DM281" s="43">
        <f t="shared" si="764"/>
        <v>0</v>
      </c>
      <c r="DN281" s="43">
        <f t="shared" si="764"/>
        <v>0</v>
      </c>
      <c r="DO281" s="43">
        <f t="shared" si="764"/>
        <v>0</v>
      </c>
      <c r="DP281" s="43">
        <f t="shared" si="764"/>
        <v>0</v>
      </c>
      <c r="DQ281" s="43">
        <f t="shared" si="764"/>
        <v>0</v>
      </c>
      <c r="DR281" s="43">
        <f t="shared" si="764"/>
        <v>0</v>
      </c>
      <c r="DS281" s="43">
        <f t="shared" si="764"/>
        <v>0</v>
      </c>
      <c r="DT281" s="43">
        <f t="shared" si="764"/>
        <v>0</v>
      </c>
      <c r="DU281" s="43">
        <f t="shared" si="764"/>
        <v>0</v>
      </c>
    </row>
    <row r="282" spans="52:125" x14ac:dyDescent="0.45">
      <c r="AZ282" t="str">
        <f t="shared" si="637"/>
        <v>NUMBER THEORY</v>
      </c>
      <c r="BA282" s="43">
        <f t="shared" ref="BA282:BW282" si="765">BA130*BA$2</f>
        <v>0</v>
      </c>
      <c r="BB282" s="43">
        <f t="shared" si="765"/>
        <v>0</v>
      </c>
      <c r="BC282" s="43">
        <f t="shared" si="765"/>
        <v>0</v>
      </c>
      <c r="BD282" s="43">
        <f t="shared" si="765"/>
        <v>0</v>
      </c>
      <c r="BE282" s="43">
        <f t="shared" si="765"/>
        <v>0</v>
      </c>
      <c r="BF282" s="43">
        <f t="shared" si="765"/>
        <v>0</v>
      </c>
      <c r="BG282" s="43">
        <f t="shared" si="765"/>
        <v>0</v>
      </c>
      <c r="BH282" s="43">
        <f t="shared" si="765"/>
        <v>0</v>
      </c>
      <c r="BI282" s="43">
        <f t="shared" si="765"/>
        <v>0</v>
      </c>
      <c r="BJ282" s="43">
        <f t="shared" si="765"/>
        <v>0</v>
      </c>
      <c r="BK282" s="43">
        <f t="shared" si="765"/>
        <v>0</v>
      </c>
      <c r="BL282" s="43">
        <f t="shared" si="765"/>
        <v>0</v>
      </c>
      <c r="BM282" s="43">
        <f t="shared" si="765"/>
        <v>0</v>
      </c>
      <c r="BN282" s="43">
        <f t="shared" si="765"/>
        <v>0</v>
      </c>
      <c r="BO282" s="43">
        <f t="shared" si="765"/>
        <v>0</v>
      </c>
      <c r="BP282" s="43">
        <f t="shared" si="765"/>
        <v>0</v>
      </c>
      <c r="BQ282" s="43">
        <f t="shared" si="765"/>
        <v>0</v>
      </c>
      <c r="BR282" s="43">
        <f t="shared" si="765"/>
        <v>0</v>
      </c>
      <c r="BS282" s="43">
        <f t="shared" si="765"/>
        <v>0</v>
      </c>
      <c r="BT282" s="43">
        <f t="shared" si="765"/>
        <v>0</v>
      </c>
      <c r="BU282" s="43">
        <f t="shared" si="765"/>
        <v>0</v>
      </c>
      <c r="BV282" s="43">
        <f t="shared" si="765"/>
        <v>0</v>
      </c>
      <c r="BW282" s="43">
        <f t="shared" si="765"/>
        <v>0</v>
      </c>
      <c r="BY282" t="str">
        <f t="shared" si="639"/>
        <v>NUMBER THEORY</v>
      </c>
      <c r="BZ282" s="43">
        <f t="shared" ref="BZ282:CV282" si="766">BZ130*BZ$2</f>
        <v>0</v>
      </c>
      <c r="CA282" s="43">
        <f t="shared" si="766"/>
        <v>0</v>
      </c>
      <c r="CB282" s="43">
        <f t="shared" si="766"/>
        <v>0</v>
      </c>
      <c r="CC282" s="43">
        <f t="shared" si="766"/>
        <v>0</v>
      </c>
      <c r="CD282" s="43">
        <f t="shared" si="766"/>
        <v>0</v>
      </c>
      <c r="CE282" s="43">
        <f t="shared" si="766"/>
        <v>0</v>
      </c>
      <c r="CF282" s="43">
        <f t="shared" si="766"/>
        <v>0</v>
      </c>
      <c r="CG282" s="43">
        <f t="shared" si="766"/>
        <v>0</v>
      </c>
      <c r="CH282" s="43">
        <f t="shared" si="766"/>
        <v>0</v>
      </c>
      <c r="CI282" s="43">
        <f t="shared" si="766"/>
        <v>0</v>
      </c>
      <c r="CJ282" s="43">
        <f t="shared" si="766"/>
        <v>0</v>
      </c>
      <c r="CK282" s="43">
        <f t="shared" si="766"/>
        <v>0</v>
      </c>
      <c r="CL282" s="43">
        <f t="shared" si="766"/>
        <v>0</v>
      </c>
      <c r="CM282" s="43">
        <f t="shared" si="766"/>
        <v>0</v>
      </c>
      <c r="CN282" s="43">
        <f t="shared" si="766"/>
        <v>0</v>
      </c>
      <c r="CO282" s="43">
        <f t="shared" si="766"/>
        <v>0</v>
      </c>
      <c r="CP282" s="43">
        <f t="shared" si="766"/>
        <v>0</v>
      </c>
      <c r="CQ282" s="43">
        <f t="shared" si="766"/>
        <v>0</v>
      </c>
      <c r="CR282" s="43">
        <f t="shared" si="766"/>
        <v>0</v>
      </c>
      <c r="CS282" s="43">
        <f t="shared" si="766"/>
        <v>0</v>
      </c>
      <c r="CT282" s="43">
        <f t="shared" si="766"/>
        <v>0</v>
      </c>
      <c r="CU282" s="43">
        <f t="shared" si="766"/>
        <v>0</v>
      </c>
      <c r="CV282" s="43">
        <f t="shared" si="766"/>
        <v>0</v>
      </c>
      <c r="CX282" t="str">
        <f t="shared" si="641"/>
        <v>NUMBER THEORY</v>
      </c>
      <c r="CY282" s="43">
        <f t="shared" ref="CY282:DU282" si="767">CY130*CY$2</f>
        <v>0</v>
      </c>
      <c r="CZ282" s="43">
        <f t="shared" si="767"/>
        <v>0</v>
      </c>
      <c r="DA282" s="43">
        <f t="shared" si="767"/>
        <v>0</v>
      </c>
      <c r="DB282" s="43">
        <f t="shared" si="767"/>
        <v>0</v>
      </c>
      <c r="DC282" s="43">
        <f t="shared" si="767"/>
        <v>0</v>
      </c>
      <c r="DD282" s="43">
        <f t="shared" si="767"/>
        <v>0</v>
      </c>
      <c r="DE282" s="43">
        <f t="shared" si="767"/>
        <v>0</v>
      </c>
      <c r="DF282" s="43">
        <f t="shared" si="767"/>
        <v>0</v>
      </c>
      <c r="DG282" s="43">
        <f t="shared" si="767"/>
        <v>0</v>
      </c>
      <c r="DH282" s="43">
        <f t="shared" si="767"/>
        <v>0</v>
      </c>
      <c r="DI282" s="43">
        <f t="shared" si="767"/>
        <v>0</v>
      </c>
      <c r="DJ282" s="43">
        <f t="shared" si="767"/>
        <v>0</v>
      </c>
      <c r="DK282" s="43">
        <f t="shared" si="767"/>
        <v>0</v>
      </c>
      <c r="DL282" s="43">
        <f t="shared" si="767"/>
        <v>0</v>
      </c>
      <c r="DM282" s="43">
        <f t="shared" si="767"/>
        <v>0</v>
      </c>
      <c r="DN282" s="43">
        <f t="shared" si="767"/>
        <v>0</v>
      </c>
      <c r="DO282" s="43">
        <f t="shared" si="767"/>
        <v>0</v>
      </c>
      <c r="DP282" s="43">
        <f t="shared" si="767"/>
        <v>0</v>
      </c>
      <c r="DQ282" s="43">
        <f t="shared" si="767"/>
        <v>0</v>
      </c>
      <c r="DR282" s="43">
        <f t="shared" si="767"/>
        <v>0</v>
      </c>
      <c r="DS282" s="43">
        <f t="shared" si="767"/>
        <v>0</v>
      </c>
      <c r="DT282" s="43">
        <f t="shared" si="767"/>
        <v>0</v>
      </c>
      <c r="DU282" s="43">
        <f t="shared" si="767"/>
        <v>0</v>
      </c>
    </row>
    <row r="283" spans="52:125" x14ac:dyDescent="0.45">
      <c r="AZ283" t="str">
        <f t="shared" si="637"/>
        <v>Statistics</v>
      </c>
      <c r="BA283" s="43">
        <f t="shared" ref="BA283:BW283" si="768">BA131*BA$2</f>
        <v>0</v>
      </c>
      <c r="BB283" s="43">
        <f t="shared" si="768"/>
        <v>0</v>
      </c>
      <c r="BC283" s="43">
        <f t="shared" si="768"/>
        <v>0</v>
      </c>
      <c r="BD283" s="43">
        <f t="shared" si="768"/>
        <v>0</v>
      </c>
      <c r="BE283" s="43">
        <f t="shared" si="768"/>
        <v>0</v>
      </c>
      <c r="BF283" s="43">
        <f t="shared" si="768"/>
        <v>0</v>
      </c>
      <c r="BG283" s="43">
        <f t="shared" si="768"/>
        <v>0</v>
      </c>
      <c r="BH283" s="43">
        <f t="shared" si="768"/>
        <v>0</v>
      </c>
      <c r="BI283" s="43">
        <f t="shared" si="768"/>
        <v>0</v>
      </c>
      <c r="BJ283" s="43">
        <f t="shared" si="768"/>
        <v>0</v>
      </c>
      <c r="BK283" s="43">
        <f t="shared" si="768"/>
        <v>0</v>
      </c>
      <c r="BL283" s="43">
        <f t="shared" si="768"/>
        <v>0</v>
      </c>
      <c r="BM283" s="43">
        <f t="shared" si="768"/>
        <v>0</v>
      </c>
      <c r="BN283" s="43">
        <f t="shared" si="768"/>
        <v>0</v>
      </c>
      <c r="BO283" s="43">
        <f t="shared" si="768"/>
        <v>0</v>
      </c>
      <c r="BP283" s="43">
        <f t="shared" si="768"/>
        <v>0</v>
      </c>
      <c r="BQ283" s="43">
        <f t="shared" si="768"/>
        <v>0</v>
      </c>
      <c r="BR283" s="43">
        <f t="shared" si="768"/>
        <v>0</v>
      </c>
      <c r="BS283" s="43">
        <f t="shared" si="768"/>
        <v>0</v>
      </c>
      <c r="BT283" s="43">
        <f t="shared" si="768"/>
        <v>0</v>
      </c>
      <c r="BU283" s="43">
        <f t="shared" si="768"/>
        <v>0</v>
      </c>
      <c r="BV283" s="43">
        <f t="shared" si="768"/>
        <v>0</v>
      </c>
      <c r="BW283" s="43">
        <f t="shared" si="768"/>
        <v>0</v>
      </c>
      <c r="BY283" t="str">
        <f t="shared" si="639"/>
        <v>Statistics</v>
      </c>
      <c r="BZ283" s="43">
        <f t="shared" ref="BZ283:CV283" si="769">BZ131*BZ$2</f>
        <v>0</v>
      </c>
      <c r="CA283" s="43">
        <f t="shared" si="769"/>
        <v>0</v>
      </c>
      <c r="CB283" s="43">
        <f t="shared" si="769"/>
        <v>0</v>
      </c>
      <c r="CC283" s="43">
        <f t="shared" si="769"/>
        <v>0</v>
      </c>
      <c r="CD283" s="43">
        <f t="shared" si="769"/>
        <v>0</v>
      </c>
      <c r="CE283" s="43">
        <f t="shared" si="769"/>
        <v>0</v>
      </c>
      <c r="CF283" s="43">
        <f t="shared" si="769"/>
        <v>0</v>
      </c>
      <c r="CG283" s="43">
        <f t="shared" si="769"/>
        <v>0</v>
      </c>
      <c r="CH283" s="43">
        <f t="shared" si="769"/>
        <v>0</v>
      </c>
      <c r="CI283" s="43">
        <f t="shared" si="769"/>
        <v>0</v>
      </c>
      <c r="CJ283" s="43">
        <f t="shared" si="769"/>
        <v>0</v>
      </c>
      <c r="CK283" s="43">
        <f t="shared" si="769"/>
        <v>0</v>
      </c>
      <c r="CL283" s="43">
        <f t="shared" si="769"/>
        <v>0</v>
      </c>
      <c r="CM283" s="43">
        <f t="shared" si="769"/>
        <v>0</v>
      </c>
      <c r="CN283" s="43">
        <f t="shared" si="769"/>
        <v>0</v>
      </c>
      <c r="CO283" s="43">
        <f t="shared" si="769"/>
        <v>0</v>
      </c>
      <c r="CP283" s="43">
        <f t="shared" si="769"/>
        <v>0</v>
      </c>
      <c r="CQ283" s="43">
        <f t="shared" si="769"/>
        <v>0</v>
      </c>
      <c r="CR283" s="43">
        <f t="shared" si="769"/>
        <v>0</v>
      </c>
      <c r="CS283" s="43">
        <f t="shared" si="769"/>
        <v>0</v>
      </c>
      <c r="CT283" s="43">
        <f t="shared" si="769"/>
        <v>0</v>
      </c>
      <c r="CU283" s="43">
        <f t="shared" si="769"/>
        <v>0</v>
      </c>
      <c r="CV283" s="43">
        <f t="shared" si="769"/>
        <v>0</v>
      </c>
      <c r="CX283" t="str">
        <f t="shared" si="641"/>
        <v>Statistics</v>
      </c>
      <c r="CY283" s="43">
        <f t="shared" ref="CY283:DU283" si="770">CY131*CY$2</f>
        <v>0</v>
      </c>
      <c r="CZ283" s="43">
        <f t="shared" si="770"/>
        <v>0</v>
      </c>
      <c r="DA283" s="43">
        <f t="shared" si="770"/>
        <v>0</v>
      </c>
      <c r="DB283" s="43">
        <f t="shared" si="770"/>
        <v>0</v>
      </c>
      <c r="DC283" s="43">
        <f t="shared" si="770"/>
        <v>0</v>
      </c>
      <c r="DD283" s="43">
        <f t="shared" si="770"/>
        <v>0</v>
      </c>
      <c r="DE283" s="43">
        <f t="shared" si="770"/>
        <v>0</v>
      </c>
      <c r="DF283" s="43">
        <f t="shared" si="770"/>
        <v>0</v>
      </c>
      <c r="DG283" s="43">
        <f t="shared" si="770"/>
        <v>0</v>
      </c>
      <c r="DH283" s="43">
        <f t="shared" si="770"/>
        <v>0</v>
      </c>
      <c r="DI283" s="43">
        <f t="shared" si="770"/>
        <v>0</v>
      </c>
      <c r="DJ283" s="43">
        <f t="shared" si="770"/>
        <v>0</v>
      </c>
      <c r="DK283" s="43">
        <f t="shared" si="770"/>
        <v>0</v>
      </c>
      <c r="DL283" s="43">
        <f t="shared" si="770"/>
        <v>0</v>
      </c>
      <c r="DM283" s="43">
        <f t="shared" si="770"/>
        <v>0</v>
      </c>
      <c r="DN283" s="43">
        <f t="shared" si="770"/>
        <v>0</v>
      </c>
      <c r="DO283" s="43">
        <f t="shared" si="770"/>
        <v>0</v>
      </c>
      <c r="DP283" s="43">
        <f t="shared" si="770"/>
        <v>0</v>
      </c>
      <c r="DQ283" s="43">
        <f t="shared" si="770"/>
        <v>0</v>
      </c>
      <c r="DR283" s="43">
        <f t="shared" si="770"/>
        <v>0</v>
      </c>
      <c r="DS283" s="43">
        <f t="shared" si="770"/>
        <v>0</v>
      </c>
      <c r="DT283" s="43">
        <f t="shared" si="770"/>
        <v>0</v>
      </c>
      <c r="DU283" s="43">
        <f t="shared" si="770"/>
        <v>0</v>
      </c>
    </row>
    <row r="284" spans="52:125" x14ac:dyDescent="0.45">
      <c r="AZ284" t="str">
        <f t="shared" si="637"/>
        <v>Mean / Med / Mode / Range</v>
      </c>
      <c r="BA284" s="43">
        <f t="shared" ref="BA284:BW284" si="771">BA132*BA$2</f>
        <v>0</v>
      </c>
      <c r="BB284" s="43">
        <f t="shared" si="771"/>
        <v>0</v>
      </c>
      <c r="BC284" s="43">
        <f t="shared" si="771"/>
        <v>0</v>
      </c>
      <c r="BD284" s="43">
        <f t="shared" si="771"/>
        <v>0</v>
      </c>
      <c r="BE284" s="43">
        <f t="shared" si="771"/>
        <v>0</v>
      </c>
      <c r="BF284" s="43">
        <f t="shared" si="771"/>
        <v>0</v>
      </c>
      <c r="BG284" s="43">
        <f t="shared" si="771"/>
        <v>0</v>
      </c>
      <c r="BH284" s="43">
        <f t="shared" si="771"/>
        <v>0</v>
      </c>
      <c r="BI284" s="43">
        <f t="shared" si="771"/>
        <v>0</v>
      </c>
      <c r="BJ284" s="43">
        <f t="shared" si="771"/>
        <v>0</v>
      </c>
      <c r="BK284" s="43">
        <f t="shared" si="771"/>
        <v>0</v>
      </c>
      <c r="BL284" s="43">
        <f t="shared" si="771"/>
        <v>0</v>
      </c>
      <c r="BM284" s="43">
        <f t="shared" si="771"/>
        <v>0</v>
      </c>
      <c r="BN284" s="43">
        <f t="shared" si="771"/>
        <v>0</v>
      </c>
      <c r="BO284" s="43">
        <f t="shared" si="771"/>
        <v>0</v>
      </c>
      <c r="BP284" s="43">
        <f t="shared" si="771"/>
        <v>0</v>
      </c>
      <c r="BQ284" s="43">
        <f t="shared" si="771"/>
        <v>0</v>
      </c>
      <c r="BR284" s="43">
        <f t="shared" si="771"/>
        <v>0</v>
      </c>
      <c r="BS284" s="43">
        <f t="shared" si="771"/>
        <v>0</v>
      </c>
      <c r="BT284" s="43">
        <f t="shared" si="771"/>
        <v>0</v>
      </c>
      <c r="BU284" s="43">
        <f t="shared" si="771"/>
        <v>0</v>
      </c>
      <c r="BV284" s="43">
        <f t="shared" si="771"/>
        <v>0</v>
      </c>
      <c r="BW284" s="43">
        <f t="shared" si="771"/>
        <v>0</v>
      </c>
      <c r="BY284" t="str">
        <f t="shared" si="639"/>
        <v>Mean / Med / Mode / Range</v>
      </c>
      <c r="BZ284" s="43">
        <f t="shared" ref="BZ284:CV284" si="772">BZ132*BZ$2</f>
        <v>0</v>
      </c>
      <c r="CA284" s="43">
        <f t="shared" si="772"/>
        <v>0</v>
      </c>
      <c r="CB284" s="43">
        <f t="shared" si="772"/>
        <v>0</v>
      </c>
      <c r="CC284" s="43">
        <f t="shared" si="772"/>
        <v>0</v>
      </c>
      <c r="CD284" s="43">
        <f t="shared" si="772"/>
        <v>0</v>
      </c>
      <c r="CE284" s="43">
        <f t="shared" si="772"/>
        <v>0</v>
      </c>
      <c r="CF284" s="43">
        <f t="shared" si="772"/>
        <v>0</v>
      </c>
      <c r="CG284" s="43">
        <f t="shared" si="772"/>
        <v>0</v>
      </c>
      <c r="CH284" s="43">
        <f t="shared" si="772"/>
        <v>0</v>
      </c>
      <c r="CI284" s="43">
        <f t="shared" si="772"/>
        <v>0</v>
      </c>
      <c r="CJ284" s="43">
        <f t="shared" si="772"/>
        <v>0</v>
      </c>
      <c r="CK284" s="43">
        <f t="shared" si="772"/>
        <v>0</v>
      </c>
      <c r="CL284" s="43">
        <f t="shared" si="772"/>
        <v>0</v>
      </c>
      <c r="CM284" s="43">
        <f t="shared" si="772"/>
        <v>0</v>
      </c>
      <c r="CN284" s="43">
        <f t="shared" si="772"/>
        <v>0</v>
      </c>
      <c r="CO284" s="43">
        <f t="shared" si="772"/>
        <v>0</v>
      </c>
      <c r="CP284" s="43">
        <f t="shared" si="772"/>
        <v>0</v>
      </c>
      <c r="CQ284" s="43">
        <f t="shared" si="772"/>
        <v>0</v>
      </c>
      <c r="CR284" s="43">
        <f t="shared" si="772"/>
        <v>0</v>
      </c>
      <c r="CS284" s="43">
        <f t="shared" si="772"/>
        <v>0</v>
      </c>
      <c r="CT284" s="43">
        <f t="shared" si="772"/>
        <v>0</v>
      </c>
      <c r="CU284" s="43">
        <f t="shared" si="772"/>
        <v>0</v>
      </c>
      <c r="CV284" s="43">
        <f t="shared" si="772"/>
        <v>0</v>
      </c>
      <c r="CX284" t="str">
        <f t="shared" si="641"/>
        <v>Mean / Med / Mode / Range</v>
      </c>
      <c r="CY284" s="43">
        <f t="shared" ref="CY284:DU284" si="773">CY132*CY$2</f>
        <v>0</v>
      </c>
      <c r="CZ284" s="43">
        <f t="shared" si="773"/>
        <v>0</v>
      </c>
      <c r="DA284" s="43">
        <f t="shared" si="773"/>
        <v>0</v>
      </c>
      <c r="DB284" s="43">
        <f t="shared" si="773"/>
        <v>0</v>
      </c>
      <c r="DC284" s="43">
        <f t="shared" si="773"/>
        <v>0</v>
      </c>
      <c r="DD284" s="43">
        <f t="shared" si="773"/>
        <v>0</v>
      </c>
      <c r="DE284" s="43">
        <f t="shared" si="773"/>
        <v>0</v>
      </c>
      <c r="DF284" s="43">
        <f t="shared" si="773"/>
        <v>0</v>
      </c>
      <c r="DG284" s="43">
        <f t="shared" si="773"/>
        <v>0</v>
      </c>
      <c r="DH284" s="43">
        <f t="shared" si="773"/>
        <v>0</v>
      </c>
      <c r="DI284" s="43">
        <f t="shared" si="773"/>
        <v>0</v>
      </c>
      <c r="DJ284" s="43">
        <f t="shared" si="773"/>
        <v>0</v>
      </c>
      <c r="DK284" s="43">
        <f t="shared" si="773"/>
        <v>0</v>
      </c>
      <c r="DL284" s="43">
        <f t="shared" si="773"/>
        <v>0</v>
      </c>
      <c r="DM284" s="43">
        <f t="shared" si="773"/>
        <v>0</v>
      </c>
      <c r="DN284" s="43">
        <f t="shared" si="773"/>
        <v>0</v>
      </c>
      <c r="DO284" s="43">
        <f t="shared" si="773"/>
        <v>0</v>
      </c>
      <c r="DP284" s="43">
        <f t="shared" si="773"/>
        <v>0</v>
      </c>
      <c r="DQ284" s="43">
        <f t="shared" si="773"/>
        <v>0</v>
      </c>
      <c r="DR284" s="43">
        <f t="shared" si="773"/>
        <v>0</v>
      </c>
      <c r="DS284" s="43">
        <f t="shared" si="773"/>
        <v>0</v>
      </c>
      <c r="DT284" s="43">
        <f t="shared" si="773"/>
        <v>0</v>
      </c>
      <c r="DU284" s="43">
        <f t="shared" si="773"/>
        <v>0</v>
      </c>
    </row>
    <row r="285" spans="52:125" x14ac:dyDescent="0.45">
      <c r="AZ285" t="str">
        <f t="shared" si="637"/>
        <v>Probability</v>
      </c>
      <c r="BA285" s="43">
        <f t="shared" ref="BA285:BW285" si="774">BA133*BA$2</f>
        <v>0</v>
      </c>
      <c r="BB285" s="43">
        <f t="shared" si="774"/>
        <v>0</v>
      </c>
      <c r="BC285" s="43">
        <f t="shared" si="774"/>
        <v>0</v>
      </c>
      <c r="BD285" s="43">
        <f t="shared" si="774"/>
        <v>0</v>
      </c>
      <c r="BE285" s="43">
        <f t="shared" si="774"/>
        <v>0</v>
      </c>
      <c r="BF285" s="43">
        <f t="shared" si="774"/>
        <v>0</v>
      </c>
      <c r="BG285" s="43">
        <f t="shared" si="774"/>
        <v>0</v>
      </c>
      <c r="BH285" s="43">
        <f t="shared" si="774"/>
        <v>0</v>
      </c>
      <c r="BI285" s="43">
        <f t="shared" si="774"/>
        <v>0</v>
      </c>
      <c r="BJ285" s="43">
        <f t="shared" si="774"/>
        <v>0</v>
      </c>
      <c r="BK285" s="43">
        <f t="shared" si="774"/>
        <v>0</v>
      </c>
      <c r="BL285" s="43">
        <f t="shared" si="774"/>
        <v>0</v>
      </c>
      <c r="BM285" s="43">
        <f t="shared" si="774"/>
        <v>0</v>
      </c>
      <c r="BN285" s="43">
        <f t="shared" si="774"/>
        <v>0</v>
      </c>
      <c r="BO285" s="43">
        <f t="shared" si="774"/>
        <v>0</v>
      </c>
      <c r="BP285" s="43">
        <f t="shared" si="774"/>
        <v>0</v>
      </c>
      <c r="BQ285" s="43">
        <f t="shared" si="774"/>
        <v>0</v>
      </c>
      <c r="BR285" s="43">
        <f t="shared" si="774"/>
        <v>0</v>
      </c>
      <c r="BS285" s="43">
        <f t="shared" si="774"/>
        <v>0</v>
      </c>
      <c r="BT285" s="43">
        <f t="shared" si="774"/>
        <v>0</v>
      </c>
      <c r="BU285" s="43">
        <f t="shared" si="774"/>
        <v>0</v>
      </c>
      <c r="BV285" s="43">
        <f t="shared" si="774"/>
        <v>0</v>
      </c>
      <c r="BW285" s="43">
        <f t="shared" si="774"/>
        <v>0</v>
      </c>
      <c r="BY285" t="str">
        <f t="shared" si="639"/>
        <v>Probability</v>
      </c>
      <c r="BZ285" s="43">
        <f t="shared" ref="BZ285:CV285" si="775">BZ133*BZ$2</f>
        <v>0</v>
      </c>
      <c r="CA285" s="43">
        <f t="shared" si="775"/>
        <v>0</v>
      </c>
      <c r="CB285" s="43">
        <f t="shared" si="775"/>
        <v>0</v>
      </c>
      <c r="CC285" s="43">
        <f t="shared" si="775"/>
        <v>0</v>
      </c>
      <c r="CD285" s="43">
        <f t="shared" si="775"/>
        <v>0</v>
      </c>
      <c r="CE285" s="43">
        <f t="shared" si="775"/>
        <v>0</v>
      </c>
      <c r="CF285" s="43">
        <f t="shared" si="775"/>
        <v>0</v>
      </c>
      <c r="CG285" s="43">
        <f t="shared" si="775"/>
        <v>0</v>
      </c>
      <c r="CH285" s="43">
        <f t="shared" si="775"/>
        <v>0</v>
      </c>
      <c r="CI285" s="43">
        <f t="shared" si="775"/>
        <v>0</v>
      </c>
      <c r="CJ285" s="43">
        <f t="shared" si="775"/>
        <v>0</v>
      </c>
      <c r="CK285" s="43">
        <f t="shared" si="775"/>
        <v>0</v>
      </c>
      <c r="CL285" s="43">
        <f t="shared" si="775"/>
        <v>0</v>
      </c>
      <c r="CM285" s="43">
        <f t="shared" si="775"/>
        <v>0</v>
      </c>
      <c r="CN285" s="43">
        <f t="shared" si="775"/>
        <v>0</v>
      </c>
      <c r="CO285" s="43">
        <f t="shared" si="775"/>
        <v>0</v>
      </c>
      <c r="CP285" s="43">
        <f t="shared" si="775"/>
        <v>0</v>
      </c>
      <c r="CQ285" s="43">
        <f t="shared" si="775"/>
        <v>0</v>
      </c>
      <c r="CR285" s="43">
        <f t="shared" si="775"/>
        <v>0</v>
      </c>
      <c r="CS285" s="43">
        <f t="shared" si="775"/>
        <v>0</v>
      </c>
      <c r="CT285" s="43">
        <f t="shared" si="775"/>
        <v>0</v>
      </c>
      <c r="CU285" s="43">
        <f t="shared" si="775"/>
        <v>0</v>
      </c>
      <c r="CV285" s="43">
        <f t="shared" si="775"/>
        <v>0</v>
      </c>
      <c r="CX285" t="str">
        <f t="shared" si="641"/>
        <v>Probability</v>
      </c>
      <c r="CY285" s="43">
        <f t="shared" ref="CY285:DU285" si="776">CY133*CY$2</f>
        <v>0</v>
      </c>
      <c r="CZ285" s="43">
        <f t="shared" si="776"/>
        <v>0</v>
      </c>
      <c r="DA285" s="43">
        <f t="shared" si="776"/>
        <v>0</v>
      </c>
      <c r="DB285" s="43">
        <f t="shared" si="776"/>
        <v>0</v>
      </c>
      <c r="DC285" s="43">
        <f t="shared" si="776"/>
        <v>0</v>
      </c>
      <c r="DD285" s="43">
        <f t="shared" si="776"/>
        <v>0</v>
      </c>
      <c r="DE285" s="43">
        <f t="shared" si="776"/>
        <v>0</v>
      </c>
      <c r="DF285" s="43">
        <f t="shared" si="776"/>
        <v>0</v>
      </c>
      <c r="DG285" s="43">
        <f t="shared" si="776"/>
        <v>0</v>
      </c>
      <c r="DH285" s="43">
        <f t="shared" si="776"/>
        <v>0</v>
      </c>
      <c r="DI285" s="43">
        <f t="shared" si="776"/>
        <v>0</v>
      </c>
      <c r="DJ285" s="43">
        <f t="shared" si="776"/>
        <v>0</v>
      </c>
      <c r="DK285" s="43">
        <f t="shared" si="776"/>
        <v>0</v>
      </c>
      <c r="DL285" s="43">
        <f t="shared" si="776"/>
        <v>0</v>
      </c>
      <c r="DM285" s="43">
        <f t="shared" si="776"/>
        <v>0</v>
      </c>
      <c r="DN285" s="43">
        <f t="shared" si="776"/>
        <v>0</v>
      </c>
      <c r="DO285" s="43">
        <f t="shared" si="776"/>
        <v>0</v>
      </c>
      <c r="DP285" s="43">
        <f t="shared" si="776"/>
        <v>0</v>
      </c>
      <c r="DQ285" s="43">
        <f t="shared" si="776"/>
        <v>0</v>
      </c>
      <c r="DR285" s="43">
        <f t="shared" si="776"/>
        <v>0</v>
      </c>
      <c r="DS285" s="43">
        <f t="shared" si="776"/>
        <v>0</v>
      </c>
      <c r="DT285" s="43">
        <f t="shared" si="776"/>
        <v>0</v>
      </c>
      <c r="DU285" s="43">
        <f t="shared" si="776"/>
        <v>0</v>
      </c>
    </row>
    <row r="286" spans="52:125" x14ac:dyDescent="0.45">
      <c r="AZ286" t="str">
        <f t="shared" si="637"/>
        <v>Permutations</v>
      </c>
      <c r="BA286" s="43">
        <f t="shared" ref="BA286:BW286" si="777">BA134*BA$2</f>
        <v>0</v>
      </c>
      <c r="BB286" s="43">
        <f t="shared" si="777"/>
        <v>0</v>
      </c>
      <c r="BC286" s="43">
        <f t="shared" si="777"/>
        <v>0</v>
      </c>
      <c r="BD286" s="43">
        <f t="shared" si="777"/>
        <v>0</v>
      </c>
      <c r="BE286" s="43">
        <f t="shared" si="777"/>
        <v>0</v>
      </c>
      <c r="BF286" s="43">
        <f t="shared" si="777"/>
        <v>0</v>
      </c>
      <c r="BG286" s="43">
        <f t="shared" si="777"/>
        <v>0</v>
      </c>
      <c r="BH286" s="43">
        <f t="shared" si="777"/>
        <v>0</v>
      </c>
      <c r="BI286" s="43">
        <f t="shared" si="777"/>
        <v>0</v>
      </c>
      <c r="BJ286" s="43">
        <f t="shared" si="777"/>
        <v>0</v>
      </c>
      <c r="BK286" s="43">
        <f t="shared" si="777"/>
        <v>0</v>
      </c>
      <c r="BL286" s="43">
        <f t="shared" si="777"/>
        <v>0</v>
      </c>
      <c r="BM286" s="43">
        <f t="shared" si="777"/>
        <v>0</v>
      </c>
      <c r="BN286" s="43">
        <f t="shared" si="777"/>
        <v>0</v>
      </c>
      <c r="BO286" s="43">
        <f t="shared" si="777"/>
        <v>0</v>
      </c>
      <c r="BP286" s="43">
        <f t="shared" si="777"/>
        <v>0</v>
      </c>
      <c r="BQ286" s="43">
        <f t="shared" si="777"/>
        <v>0</v>
      </c>
      <c r="BR286" s="43">
        <f t="shared" si="777"/>
        <v>0</v>
      </c>
      <c r="BS286" s="43">
        <f t="shared" si="777"/>
        <v>0</v>
      </c>
      <c r="BT286" s="43">
        <f t="shared" si="777"/>
        <v>0</v>
      </c>
      <c r="BU286" s="43">
        <f t="shared" si="777"/>
        <v>0</v>
      </c>
      <c r="BV286" s="43">
        <f t="shared" si="777"/>
        <v>0</v>
      </c>
      <c r="BW286" s="43">
        <f t="shared" si="777"/>
        <v>0</v>
      </c>
      <c r="BY286" t="str">
        <f t="shared" si="639"/>
        <v>Permutations</v>
      </c>
      <c r="BZ286" s="43">
        <f t="shared" ref="BZ286:CV286" si="778">BZ134*BZ$2</f>
        <v>0</v>
      </c>
      <c r="CA286" s="43">
        <f t="shared" si="778"/>
        <v>0</v>
      </c>
      <c r="CB286" s="43">
        <f t="shared" si="778"/>
        <v>0</v>
      </c>
      <c r="CC286" s="43">
        <f t="shared" si="778"/>
        <v>0</v>
      </c>
      <c r="CD286" s="43">
        <f t="shared" si="778"/>
        <v>0</v>
      </c>
      <c r="CE286" s="43">
        <f t="shared" si="778"/>
        <v>0</v>
      </c>
      <c r="CF286" s="43">
        <f t="shared" si="778"/>
        <v>0</v>
      </c>
      <c r="CG286" s="43">
        <f t="shared" si="778"/>
        <v>0</v>
      </c>
      <c r="CH286" s="43">
        <f t="shared" si="778"/>
        <v>0</v>
      </c>
      <c r="CI286" s="43">
        <f t="shared" si="778"/>
        <v>0</v>
      </c>
      <c r="CJ286" s="43">
        <f t="shared" si="778"/>
        <v>0</v>
      </c>
      <c r="CK286" s="43">
        <f t="shared" si="778"/>
        <v>0</v>
      </c>
      <c r="CL286" s="43">
        <f t="shared" si="778"/>
        <v>0</v>
      </c>
      <c r="CM286" s="43">
        <f t="shared" si="778"/>
        <v>0</v>
      </c>
      <c r="CN286" s="43">
        <f t="shared" si="778"/>
        <v>0</v>
      </c>
      <c r="CO286" s="43">
        <f t="shared" si="778"/>
        <v>0</v>
      </c>
      <c r="CP286" s="43">
        <f t="shared" si="778"/>
        <v>0</v>
      </c>
      <c r="CQ286" s="43">
        <f t="shared" si="778"/>
        <v>0</v>
      </c>
      <c r="CR286" s="43">
        <f t="shared" si="778"/>
        <v>0</v>
      </c>
      <c r="CS286" s="43">
        <f t="shared" si="778"/>
        <v>0</v>
      </c>
      <c r="CT286" s="43">
        <f t="shared" si="778"/>
        <v>0</v>
      </c>
      <c r="CU286" s="43">
        <f t="shared" si="778"/>
        <v>0</v>
      </c>
      <c r="CV286" s="43">
        <f t="shared" si="778"/>
        <v>0</v>
      </c>
      <c r="CX286" t="str">
        <f t="shared" si="641"/>
        <v>Permutations</v>
      </c>
      <c r="CY286" s="43">
        <f t="shared" ref="CY286:DU286" si="779">CY134*CY$2</f>
        <v>0</v>
      </c>
      <c r="CZ286" s="43">
        <f t="shared" si="779"/>
        <v>0</v>
      </c>
      <c r="DA286" s="43">
        <f t="shared" si="779"/>
        <v>0</v>
      </c>
      <c r="DB286" s="43">
        <f t="shared" si="779"/>
        <v>0</v>
      </c>
      <c r="DC286" s="43">
        <f t="shared" si="779"/>
        <v>0</v>
      </c>
      <c r="DD286" s="43">
        <f t="shared" si="779"/>
        <v>0</v>
      </c>
      <c r="DE286" s="43">
        <f t="shared" si="779"/>
        <v>0</v>
      </c>
      <c r="DF286" s="43">
        <f t="shared" si="779"/>
        <v>0</v>
      </c>
      <c r="DG286" s="43">
        <f t="shared" si="779"/>
        <v>0</v>
      </c>
      <c r="DH286" s="43">
        <f t="shared" si="779"/>
        <v>0</v>
      </c>
      <c r="DI286" s="43">
        <f t="shared" si="779"/>
        <v>0</v>
      </c>
      <c r="DJ286" s="43">
        <f t="shared" si="779"/>
        <v>0</v>
      </c>
      <c r="DK286" s="43">
        <f t="shared" si="779"/>
        <v>0</v>
      </c>
      <c r="DL286" s="43">
        <f t="shared" si="779"/>
        <v>0</v>
      </c>
      <c r="DM286" s="43">
        <f t="shared" si="779"/>
        <v>0</v>
      </c>
      <c r="DN286" s="43">
        <f t="shared" si="779"/>
        <v>0</v>
      </c>
      <c r="DO286" s="43">
        <f t="shared" si="779"/>
        <v>0</v>
      </c>
      <c r="DP286" s="43">
        <f t="shared" si="779"/>
        <v>0</v>
      </c>
      <c r="DQ286" s="43">
        <f t="shared" si="779"/>
        <v>0</v>
      </c>
      <c r="DR286" s="43">
        <f t="shared" si="779"/>
        <v>0</v>
      </c>
      <c r="DS286" s="43">
        <f t="shared" si="779"/>
        <v>0</v>
      </c>
      <c r="DT286" s="43">
        <f t="shared" si="779"/>
        <v>0</v>
      </c>
      <c r="DU286" s="43">
        <f t="shared" si="779"/>
        <v>0</v>
      </c>
    </row>
    <row r="287" spans="52:125" x14ac:dyDescent="0.45">
      <c r="AZ287" t="str">
        <f t="shared" si="637"/>
        <v>Logic</v>
      </c>
      <c r="BA287" s="43">
        <f t="shared" ref="BA287:BW287" si="780">BA135*BA$2</f>
        <v>0</v>
      </c>
      <c r="BB287" s="43">
        <f t="shared" si="780"/>
        <v>0</v>
      </c>
      <c r="BC287" s="43">
        <f t="shared" si="780"/>
        <v>0</v>
      </c>
      <c r="BD287" s="43">
        <f t="shared" si="780"/>
        <v>0</v>
      </c>
      <c r="BE287" s="43">
        <f t="shared" si="780"/>
        <v>0</v>
      </c>
      <c r="BF287" s="43">
        <f t="shared" si="780"/>
        <v>0</v>
      </c>
      <c r="BG287" s="43">
        <f t="shared" si="780"/>
        <v>0</v>
      </c>
      <c r="BH287" s="43">
        <f t="shared" si="780"/>
        <v>0</v>
      </c>
      <c r="BI287" s="43">
        <f t="shared" si="780"/>
        <v>0</v>
      </c>
      <c r="BJ287" s="43">
        <f t="shared" si="780"/>
        <v>0</v>
      </c>
      <c r="BK287" s="43">
        <f t="shared" si="780"/>
        <v>0</v>
      </c>
      <c r="BL287" s="43">
        <f t="shared" si="780"/>
        <v>0</v>
      </c>
      <c r="BM287" s="43">
        <f t="shared" si="780"/>
        <v>0</v>
      </c>
      <c r="BN287" s="43">
        <f t="shared" si="780"/>
        <v>0</v>
      </c>
      <c r="BO287" s="43">
        <f t="shared" si="780"/>
        <v>0</v>
      </c>
      <c r="BP287" s="43">
        <f t="shared" si="780"/>
        <v>0</v>
      </c>
      <c r="BQ287" s="43">
        <f t="shared" si="780"/>
        <v>0</v>
      </c>
      <c r="BR287" s="43">
        <f t="shared" si="780"/>
        <v>0</v>
      </c>
      <c r="BS287" s="43">
        <f t="shared" si="780"/>
        <v>0</v>
      </c>
      <c r="BT287" s="43">
        <f t="shared" si="780"/>
        <v>0</v>
      </c>
      <c r="BU287" s="43">
        <f t="shared" si="780"/>
        <v>0</v>
      </c>
      <c r="BV287" s="43">
        <f t="shared" si="780"/>
        <v>0</v>
      </c>
      <c r="BW287" s="43">
        <f t="shared" si="780"/>
        <v>0</v>
      </c>
      <c r="BY287" t="str">
        <f t="shared" si="639"/>
        <v>Logic</v>
      </c>
      <c r="BZ287" s="43">
        <f t="shared" ref="BZ287:CV287" si="781">BZ135*BZ$2</f>
        <v>0</v>
      </c>
      <c r="CA287" s="43">
        <f t="shared" si="781"/>
        <v>0</v>
      </c>
      <c r="CB287" s="43">
        <f t="shared" si="781"/>
        <v>0</v>
      </c>
      <c r="CC287" s="43">
        <f t="shared" si="781"/>
        <v>0</v>
      </c>
      <c r="CD287" s="43">
        <f t="shared" si="781"/>
        <v>0</v>
      </c>
      <c r="CE287" s="43">
        <f t="shared" si="781"/>
        <v>0</v>
      </c>
      <c r="CF287" s="43">
        <f t="shared" si="781"/>
        <v>0</v>
      </c>
      <c r="CG287" s="43">
        <f t="shared" si="781"/>
        <v>0</v>
      </c>
      <c r="CH287" s="43">
        <f t="shared" si="781"/>
        <v>0</v>
      </c>
      <c r="CI287" s="43">
        <f t="shared" si="781"/>
        <v>0</v>
      </c>
      <c r="CJ287" s="43">
        <f t="shared" si="781"/>
        <v>0</v>
      </c>
      <c r="CK287" s="43">
        <f t="shared" si="781"/>
        <v>0</v>
      </c>
      <c r="CL287" s="43">
        <f t="shared" si="781"/>
        <v>0</v>
      </c>
      <c r="CM287" s="43">
        <f t="shared" si="781"/>
        <v>0</v>
      </c>
      <c r="CN287" s="43">
        <f t="shared" si="781"/>
        <v>0</v>
      </c>
      <c r="CO287" s="43">
        <f t="shared" si="781"/>
        <v>0</v>
      </c>
      <c r="CP287" s="43">
        <f t="shared" si="781"/>
        <v>0</v>
      </c>
      <c r="CQ287" s="43">
        <f t="shared" si="781"/>
        <v>0</v>
      </c>
      <c r="CR287" s="43">
        <f t="shared" si="781"/>
        <v>0</v>
      </c>
      <c r="CS287" s="43">
        <f t="shared" si="781"/>
        <v>0</v>
      </c>
      <c r="CT287" s="43">
        <f t="shared" si="781"/>
        <v>0</v>
      </c>
      <c r="CU287" s="43">
        <f t="shared" si="781"/>
        <v>0</v>
      </c>
      <c r="CV287" s="43">
        <f t="shared" si="781"/>
        <v>0</v>
      </c>
      <c r="CX287" t="str">
        <f t="shared" si="641"/>
        <v>Logic</v>
      </c>
      <c r="CY287" s="43">
        <f t="shared" ref="CY287:DU287" si="782">CY135*CY$2</f>
        <v>0</v>
      </c>
      <c r="CZ287" s="43">
        <f t="shared" si="782"/>
        <v>0</v>
      </c>
      <c r="DA287" s="43">
        <f t="shared" si="782"/>
        <v>0</v>
      </c>
      <c r="DB287" s="43">
        <f t="shared" si="782"/>
        <v>0</v>
      </c>
      <c r="DC287" s="43">
        <f t="shared" si="782"/>
        <v>0</v>
      </c>
      <c r="DD287" s="43">
        <f t="shared" si="782"/>
        <v>0</v>
      </c>
      <c r="DE287" s="43">
        <f t="shared" si="782"/>
        <v>0</v>
      </c>
      <c r="DF287" s="43">
        <f t="shared" si="782"/>
        <v>0</v>
      </c>
      <c r="DG287" s="43">
        <f t="shared" si="782"/>
        <v>0</v>
      </c>
      <c r="DH287" s="43">
        <f t="shared" si="782"/>
        <v>0</v>
      </c>
      <c r="DI287" s="43">
        <f t="shared" si="782"/>
        <v>0</v>
      </c>
      <c r="DJ287" s="43">
        <f t="shared" si="782"/>
        <v>0</v>
      </c>
      <c r="DK287" s="43">
        <f t="shared" si="782"/>
        <v>0</v>
      </c>
      <c r="DL287" s="43">
        <f t="shared" si="782"/>
        <v>0</v>
      </c>
      <c r="DM287" s="43">
        <f t="shared" si="782"/>
        <v>0</v>
      </c>
      <c r="DN287" s="43">
        <f t="shared" si="782"/>
        <v>0</v>
      </c>
      <c r="DO287" s="43">
        <f t="shared" si="782"/>
        <v>0</v>
      </c>
      <c r="DP287" s="43">
        <f t="shared" si="782"/>
        <v>0</v>
      </c>
      <c r="DQ287" s="43">
        <f t="shared" si="782"/>
        <v>0</v>
      </c>
      <c r="DR287" s="43">
        <f t="shared" si="782"/>
        <v>0</v>
      </c>
      <c r="DS287" s="43">
        <f t="shared" si="782"/>
        <v>0</v>
      </c>
      <c r="DT287" s="43">
        <f t="shared" si="782"/>
        <v>0</v>
      </c>
      <c r="DU287" s="43">
        <f t="shared" si="782"/>
        <v>0</v>
      </c>
    </row>
    <row r="288" spans="52:125" x14ac:dyDescent="0.45">
      <c r="AZ288" t="str">
        <f t="shared" si="637"/>
        <v>Fractions</v>
      </c>
      <c r="BA288" s="43">
        <f t="shared" ref="BA288:BW288" si="783">BA136*BA$2</f>
        <v>0</v>
      </c>
      <c r="BB288" s="43">
        <f t="shared" si="783"/>
        <v>0</v>
      </c>
      <c r="BC288" s="43">
        <f t="shared" si="783"/>
        <v>0</v>
      </c>
      <c r="BD288" s="43">
        <f t="shared" si="783"/>
        <v>0</v>
      </c>
      <c r="BE288" s="43">
        <f t="shared" si="783"/>
        <v>0</v>
      </c>
      <c r="BF288" s="43">
        <f t="shared" si="783"/>
        <v>0</v>
      </c>
      <c r="BG288" s="43">
        <f t="shared" si="783"/>
        <v>0</v>
      </c>
      <c r="BH288" s="43">
        <f t="shared" si="783"/>
        <v>0</v>
      </c>
      <c r="BI288" s="43">
        <f t="shared" si="783"/>
        <v>0</v>
      </c>
      <c r="BJ288" s="43">
        <f t="shared" si="783"/>
        <v>0</v>
      </c>
      <c r="BK288" s="43">
        <f t="shared" si="783"/>
        <v>0</v>
      </c>
      <c r="BL288" s="43">
        <f t="shared" si="783"/>
        <v>0</v>
      </c>
      <c r="BM288" s="43">
        <f t="shared" si="783"/>
        <v>0</v>
      </c>
      <c r="BN288" s="43">
        <f t="shared" si="783"/>
        <v>0</v>
      </c>
      <c r="BO288" s="43">
        <f t="shared" si="783"/>
        <v>0</v>
      </c>
      <c r="BP288" s="43">
        <f t="shared" si="783"/>
        <v>0</v>
      </c>
      <c r="BQ288" s="43">
        <f t="shared" si="783"/>
        <v>0</v>
      </c>
      <c r="BR288" s="43">
        <f t="shared" si="783"/>
        <v>0</v>
      </c>
      <c r="BS288" s="43">
        <f t="shared" si="783"/>
        <v>0</v>
      </c>
      <c r="BT288" s="43">
        <f t="shared" si="783"/>
        <v>0</v>
      </c>
      <c r="BU288" s="43">
        <f t="shared" si="783"/>
        <v>0</v>
      </c>
      <c r="BV288" s="43">
        <f t="shared" si="783"/>
        <v>0</v>
      </c>
      <c r="BW288" s="43">
        <f t="shared" si="783"/>
        <v>0</v>
      </c>
      <c r="BY288" t="str">
        <f t="shared" si="639"/>
        <v>Fractions</v>
      </c>
      <c r="BZ288" s="43">
        <f t="shared" ref="BZ288:CV288" si="784">BZ136*BZ$2</f>
        <v>0</v>
      </c>
      <c r="CA288" s="43">
        <f t="shared" si="784"/>
        <v>0</v>
      </c>
      <c r="CB288" s="43">
        <f t="shared" si="784"/>
        <v>0</v>
      </c>
      <c r="CC288" s="43">
        <f t="shared" si="784"/>
        <v>0</v>
      </c>
      <c r="CD288" s="43">
        <f t="shared" si="784"/>
        <v>0</v>
      </c>
      <c r="CE288" s="43">
        <f t="shared" si="784"/>
        <v>0</v>
      </c>
      <c r="CF288" s="43">
        <f t="shared" si="784"/>
        <v>0</v>
      </c>
      <c r="CG288" s="43">
        <f t="shared" si="784"/>
        <v>0</v>
      </c>
      <c r="CH288" s="43">
        <f t="shared" si="784"/>
        <v>0</v>
      </c>
      <c r="CI288" s="43">
        <f t="shared" si="784"/>
        <v>0</v>
      </c>
      <c r="CJ288" s="43">
        <f t="shared" si="784"/>
        <v>0</v>
      </c>
      <c r="CK288" s="43">
        <f t="shared" si="784"/>
        <v>0</v>
      </c>
      <c r="CL288" s="43">
        <f t="shared" si="784"/>
        <v>0</v>
      </c>
      <c r="CM288" s="43">
        <f t="shared" si="784"/>
        <v>0</v>
      </c>
      <c r="CN288" s="43">
        <f t="shared" si="784"/>
        <v>0</v>
      </c>
      <c r="CO288" s="43">
        <f t="shared" si="784"/>
        <v>0</v>
      </c>
      <c r="CP288" s="43">
        <f t="shared" si="784"/>
        <v>0</v>
      </c>
      <c r="CQ288" s="43">
        <f t="shared" si="784"/>
        <v>0</v>
      </c>
      <c r="CR288" s="43">
        <f t="shared" si="784"/>
        <v>0</v>
      </c>
      <c r="CS288" s="43">
        <f t="shared" si="784"/>
        <v>0</v>
      </c>
      <c r="CT288" s="43">
        <f t="shared" si="784"/>
        <v>0</v>
      </c>
      <c r="CU288" s="43">
        <f t="shared" si="784"/>
        <v>0</v>
      </c>
      <c r="CV288" s="43">
        <f t="shared" si="784"/>
        <v>0</v>
      </c>
      <c r="CX288" t="str">
        <f t="shared" si="641"/>
        <v>Fractions</v>
      </c>
      <c r="CY288" s="43">
        <f t="shared" ref="CY288:DU288" si="785">CY136*CY$2</f>
        <v>0</v>
      </c>
      <c r="CZ288" s="43">
        <f t="shared" si="785"/>
        <v>0</v>
      </c>
      <c r="DA288" s="43">
        <f t="shared" si="785"/>
        <v>0</v>
      </c>
      <c r="DB288" s="43">
        <f t="shared" si="785"/>
        <v>0</v>
      </c>
      <c r="DC288" s="43">
        <f t="shared" si="785"/>
        <v>0</v>
      </c>
      <c r="DD288" s="43">
        <f t="shared" si="785"/>
        <v>0</v>
      </c>
      <c r="DE288" s="43">
        <f t="shared" si="785"/>
        <v>0</v>
      </c>
      <c r="DF288" s="43">
        <f t="shared" si="785"/>
        <v>0</v>
      </c>
      <c r="DG288" s="43">
        <f t="shared" si="785"/>
        <v>0</v>
      </c>
      <c r="DH288" s="43">
        <f t="shared" si="785"/>
        <v>0</v>
      </c>
      <c r="DI288" s="43">
        <f t="shared" si="785"/>
        <v>0</v>
      </c>
      <c r="DJ288" s="43">
        <f t="shared" si="785"/>
        <v>0</v>
      </c>
      <c r="DK288" s="43">
        <f t="shared" si="785"/>
        <v>0</v>
      </c>
      <c r="DL288" s="43">
        <f t="shared" si="785"/>
        <v>0</v>
      </c>
      <c r="DM288" s="43">
        <f t="shared" si="785"/>
        <v>0</v>
      </c>
      <c r="DN288" s="43">
        <f t="shared" si="785"/>
        <v>0</v>
      </c>
      <c r="DO288" s="43">
        <f t="shared" si="785"/>
        <v>0</v>
      </c>
      <c r="DP288" s="43">
        <f t="shared" si="785"/>
        <v>0</v>
      </c>
      <c r="DQ288" s="43">
        <f t="shared" si="785"/>
        <v>0</v>
      </c>
      <c r="DR288" s="43">
        <f t="shared" si="785"/>
        <v>0</v>
      </c>
      <c r="DS288" s="43">
        <f t="shared" si="785"/>
        <v>0</v>
      </c>
      <c r="DT288" s="43">
        <f t="shared" si="785"/>
        <v>0</v>
      </c>
      <c r="DU288" s="43">
        <f t="shared" si="785"/>
        <v>0</v>
      </c>
    </row>
    <row r="289" spans="52:125" x14ac:dyDescent="0.45">
      <c r="AZ289" t="str">
        <f t="shared" si="637"/>
        <v>Percentages</v>
      </c>
      <c r="BA289" s="43">
        <f t="shared" ref="BA289:BW289" si="786">BA137*BA$2</f>
        <v>0</v>
      </c>
      <c r="BB289" s="43">
        <f t="shared" si="786"/>
        <v>0</v>
      </c>
      <c r="BC289" s="43">
        <f t="shared" si="786"/>
        <v>0</v>
      </c>
      <c r="BD289" s="43">
        <f t="shared" si="786"/>
        <v>0</v>
      </c>
      <c r="BE289" s="43">
        <f t="shared" si="786"/>
        <v>0</v>
      </c>
      <c r="BF289" s="43">
        <f t="shared" si="786"/>
        <v>0</v>
      </c>
      <c r="BG289" s="43">
        <f t="shared" si="786"/>
        <v>0</v>
      </c>
      <c r="BH289" s="43">
        <f t="shared" si="786"/>
        <v>0</v>
      </c>
      <c r="BI289" s="43">
        <f t="shared" si="786"/>
        <v>0</v>
      </c>
      <c r="BJ289" s="43">
        <f t="shared" si="786"/>
        <v>0</v>
      </c>
      <c r="BK289" s="43">
        <f t="shared" si="786"/>
        <v>0</v>
      </c>
      <c r="BL289" s="43">
        <f t="shared" si="786"/>
        <v>0</v>
      </c>
      <c r="BM289" s="43">
        <f t="shared" si="786"/>
        <v>0</v>
      </c>
      <c r="BN289" s="43">
        <f t="shared" si="786"/>
        <v>0</v>
      </c>
      <c r="BO289" s="43">
        <f t="shared" si="786"/>
        <v>0</v>
      </c>
      <c r="BP289" s="43">
        <f t="shared" si="786"/>
        <v>0</v>
      </c>
      <c r="BQ289" s="43">
        <f t="shared" si="786"/>
        <v>0</v>
      </c>
      <c r="BR289" s="43">
        <f t="shared" si="786"/>
        <v>0</v>
      </c>
      <c r="BS289" s="43">
        <f t="shared" si="786"/>
        <v>0</v>
      </c>
      <c r="BT289" s="43">
        <f t="shared" si="786"/>
        <v>0</v>
      </c>
      <c r="BU289" s="43">
        <f t="shared" si="786"/>
        <v>0</v>
      </c>
      <c r="BV289" s="43">
        <f t="shared" si="786"/>
        <v>0</v>
      </c>
      <c r="BW289" s="43">
        <f t="shared" si="786"/>
        <v>0</v>
      </c>
      <c r="BY289" t="str">
        <f t="shared" si="639"/>
        <v>Percentages</v>
      </c>
      <c r="BZ289" s="43">
        <f t="shared" ref="BZ289:CV289" si="787">BZ137*BZ$2</f>
        <v>0</v>
      </c>
      <c r="CA289" s="43">
        <f t="shared" si="787"/>
        <v>0</v>
      </c>
      <c r="CB289" s="43">
        <f t="shared" si="787"/>
        <v>0</v>
      </c>
      <c r="CC289" s="43">
        <f t="shared" si="787"/>
        <v>0</v>
      </c>
      <c r="CD289" s="43">
        <f t="shared" si="787"/>
        <v>0</v>
      </c>
      <c r="CE289" s="43">
        <f t="shared" si="787"/>
        <v>0</v>
      </c>
      <c r="CF289" s="43">
        <f t="shared" si="787"/>
        <v>0</v>
      </c>
      <c r="CG289" s="43">
        <f t="shared" si="787"/>
        <v>0</v>
      </c>
      <c r="CH289" s="43">
        <f t="shared" si="787"/>
        <v>0</v>
      </c>
      <c r="CI289" s="43">
        <f t="shared" si="787"/>
        <v>0</v>
      </c>
      <c r="CJ289" s="43">
        <f t="shared" si="787"/>
        <v>0</v>
      </c>
      <c r="CK289" s="43">
        <f t="shared" si="787"/>
        <v>0</v>
      </c>
      <c r="CL289" s="43">
        <f t="shared" si="787"/>
        <v>0</v>
      </c>
      <c r="CM289" s="43">
        <f t="shared" si="787"/>
        <v>0</v>
      </c>
      <c r="CN289" s="43">
        <f t="shared" si="787"/>
        <v>0</v>
      </c>
      <c r="CO289" s="43">
        <f t="shared" si="787"/>
        <v>0</v>
      </c>
      <c r="CP289" s="43">
        <f t="shared" si="787"/>
        <v>0</v>
      </c>
      <c r="CQ289" s="43">
        <f t="shared" si="787"/>
        <v>0</v>
      </c>
      <c r="CR289" s="43">
        <f t="shared" si="787"/>
        <v>0</v>
      </c>
      <c r="CS289" s="43">
        <f t="shared" si="787"/>
        <v>0</v>
      </c>
      <c r="CT289" s="43">
        <f t="shared" si="787"/>
        <v>0</v>
      </c>
      <c r="CU289" s="43">
        <f t="shared" si="787"/>
        <v>0</v>
      </c>
      <c r="CV289" s="43">
        <f t="shared" si="787"/>
        <v>0</v>
      </c>
      <c r="CX289" t="str">
        <f t="shared" si="641"/>
        <v>Percentages</v>
      </c>
      <c r="CY289" s="43">
        <f t="shared" ref="CY289:DU289" si="788">CY137*CY$2</f>
        <v>0</v>
      </c>
      <c r="CZ289" s="43">
        <f t="shared" si="788"/>
        <v>0</v>
      </c>
      <c r="DA289" s="43">
        <f t="shared" si="788"/>
        <v>0</v>
      </c>
      <c r="DB289" s="43">
        <f t="shared" si="788"/>
        <v>0</v>
      </c>
      <c r="DC289" s="43">
        <f t="shared" si="788"/>
        <v>0</v>
      </c>
      <c r="DD289" s="43">
        <f t="shared" si="788"/>
        <v>0</v>
      </c>
      <c r="DE289" s="43">
        <f t="shared" si="788"/>
        <v>0</v>
      </c>
      <c r="DF289" s="43">
        <f t="shared" si="788"/>
        <v>0</v>
      </c>
      <c r="DG289" s="43">
        <f t="shared" si="788"/>
        <v>0</v>
      </c>
      <c r="DH289" s="43">
        <f t="shared" si="788"/>
        <v>0</v>
      </c>
      <c r="DI289" s="43">
        <f t="shared" si="788"/>
        <v>0</v>
      </c>
      <c r="DJ289" s="43">
        <f t="shared" si="788"/>
        <v>0</v>
      </c>
      <c r="DK289" s="43">
        <f t="shared" si="788"/>
        <v>0</v>
      </c>
      <c r="DL289" s="43">
        <f t="shared" si="788"/>
        <v>0</v>
      </c>
      <c r="DM289" s="43">
        <f t="shared" si="788"/>
        <v>0</v>
      </c>
      <c r="DN289" s="43">
        <f t="shared" si="788"/>
        <v>0</v>
      </c>
      <c r="DO289" s="43">
        <f t="shared" si="788"/>
        <v>0</v>
      </c>
      <c r="DP289" s="43">
        <f t="shared" si="788"/>
        <v>0</v>
      </c>
      <c r="DQ289" s="43">
        <f t="shared" si="788"/>
        <v>0</v>
      </c>
      <c r="DR289" s="43">
        <f t="shared" si="788"/>
        <v>0</v>
      </c>
      <c r="DS289" s="43">
        <f t="shared" si="788"/>
        <v>0</v>
      </c>
      <c r="DT289" s="43">
        <f t="shared" si="788"/>
        <v>0</v>
      </c>
      <c r="DU289" s="43">
        <f t="shared" si="788"/>
        <v>0</v>
      </c>
    </row>
    <row r="290" spans="52:125" x14ac:dyDescent="0.45">
      <c r="AZ290" t="str">
        <f t="shared" si="637"/>
        <v>Ratios</v>
      </c>
      <c r="BA290" s="43">
        <f t="shared" ref="BA290:BW290" si="789">BA138*BA$2</f>
        <v>0</v>
      </c>
      <c r="BB290" s="43">
        <f t="shared" si="789"/>
        <v>0</v>
      </c>
      <c r="BC290" s="43">
        <f t="shared" si="789"/>
        <v>0</v>
      </c>
      <c r="BD290" s="43">
        <f t="shared" si="789"/>
        <v>0</v>
      </c>
      <c r="BE290" s="43">
        <f t="shared" si="789"/>
        <v>0</v>
      </c>
      <c r="BF290" s="43">
        <f t="shared" si="789"/>
        <v>0</v>
      </c>
      <c r="BG290" s="43">
        <f t="shared" si="789"/>
        <v>0</v>
      </c>
      <c r="BH290" s="43">
        <f t="shared" si="789"/>
        <v>0</v>
      </c>
      <c r="BI290" s="43">
        <f t="shared" si="789"/>
        <v>0</v>
      </c>
      <c r="BJ290" s="43">
        <f t="shared" si="789"/>
        <v>0</v>
      </c>
      <c r="BK290" s="43">
        <f t="shared" si="789"/>
        <v>0</v>
      </c>
      <c r="BL290" s="43">
        <f t="shared" si="789"/>
        <v>0</v>
      </c>
      <c r="BM290" s="43">
        <f t="shared" si="789"/>
        <v>0</v>
      </c>
      <c r="BN290" s="43">
        <f t="shared" si="789"/>
        <v>0</v>
      </c>
      <c r="BO290" s="43">
        <f t="shared" si="789"/>
        <v>0</v>
      </c>
      <c r="BP290" s="43">
        <f t="shared" si="789"/>
        <v>0</v>
      </c>
      <c r="BQ290" s="43">
        <f t="shared" si="789"/>
        <v>0</v>
      </c>
      <c r="BR290" s="43">
        <f t="shared" si="789"/>
        <v>0</v>
      </c>
      <c r="BS290" s="43">
        <f t="shared" si="789"/>
        <v>0</v>
      </c>
      <c r="BT290" s="43">
        <f t="shared" si="789"/>
        <v>0</v>
      </c>
      <c r="BU290" s="43">
        <f t="shared" si="789"/>
        <v>0</v>
      </c>
      <c r="BV290" s="43">
        <f t="shared" si="789"/>
        <v>0</v>
      </c>
      <c r="BW290" s="43">
        <f t="shared" si="789"/>
        <v>0</v>
      </c>
      <c r="BY290" t="str">
        <f t="shared" si="639"/>
        <v>Ratios</v>
      </c>
      <c r="BZ290" s="43">
        <f t="shared" ref="BZ290:CV290" si="790">BZ138*BZ$2</f>
        <v>0</v>
      </c>
      <c r="CA290" s="43">
        <f t="shared" si="790"/>
        <v>0</v>
      </c>
      <c r="CB290" s="43">
        <f t="shared" si="790"/>
        <v>0</v>
      </c>
      <c r="CC290" s="43">
        <f t="shared" si="790"/>
        <v>0</v>
      </c>
      <c r="CD290" s="43">
        <f t="shared" si="790"/>
        <v>0</v>
      </c>
      <c r="CE290" s="43">
        <f t="shared" si="790"/>
        <v>0</v>
      </c>
      <c r="CF290" s="43">
        <f t="shared" si="790"/>
        <v>0</v>
      </c>
      <c r="CG290" s="43">
        <f t="shared" si="790"/>
        <v>0</v>
      </c>
      <c r="CH290" s="43">
        <f t="shared" si="790"/>
        <v>0</v>
      </c>
      <c r="CI290" s="43">
        <f t="shared" si="790"/>
        <v>0</v>
      </c>
      <c r="CJ290" s="43">
        <f t="shared" si="790"/>
        <v>0</v>
      </c>
      <c r="CK290" s="43">
        <f t="shared" si="790"/>
        <v>0</v>
      </c>
      <c r="CL290" s="43">
        <f t="shared" si="790"/>
        <v>0</v>
      </c>
      <c r="CM290" s="43">
        <f t="shared" si="790"/>
        <v>0</v>
      </c>
      <c r="CN290" s="43">
        <f t="shared" si="790"/>
        <v>0</v>
      </c>
      <c r="CO290" s="43">
        <f t="shared" si="790"/>
        <v>0</v>
      </c>
      <c r="CP290" s="43">
        <f t="shared" si="790"/>
        <v>0</v>
      </c>
      <c r="CQ290" s="43">
        <f t="shared" si="790"/>
        <v>0</v>
      </c>
      <c r="CR290" s="43">
        <f t="shared" si="790"/>
        <v>0</v>
      </c>
      <c r="CS290" s="43">
        <f t="shared" si="790"/>
        <v>0</v>
      </c>
      <c r="CT290" s="43">
        <f t="shared" si="790"/>
        <v>0</v>
      </c>
      <c r="CU290" s="43">
        <f t="shared" si="790"/>
        <v>0</v>
      </c>
      <c r="CV290" s="43">
        <f t="shared" si="790"/>
        <v>0</v>
      </c>
      <c r="CX290" t="str">
        <f t="shared" si="641"/>
        <v>Ratios</v>
      </c>
      <c r="CY290" s="43">
        <f t="shared" ref="CY290:DU290" si="791">CY138*CY$2</f>
        <v>0</v>
      </c>
      <c r="CZ290" s="43">
        <f t="shared" si="791"/>
        <v>0</v>
      </c>
      <c r="DA290" s="43">
        <f t="shared" si="791"/>
        <v>0</v>
      </c>
      <c r="DB290" s="43">
        <f t="shared" si="791"/>
        <v>0</v>
      </c>
      <c r="DC290" s="43">
        <f t="shared" si="791"/>
        <v>0</v>
      </c>
      <c r="DD290" s="43">
        <f t="shared" si="791"/>
        <v>0</v>
      </c>
      <c r="DE290" s="43">
        <f t="shared" si="791"/>
        <v>0</v>
      </c>
      <c r="DF290" s="43">
        <f t="shared" si="791"/>
        <v>0</v>
      </c>
      <c r="DG290" s="43">
        <f t="shared" si="791"/>
        <v>0</v>
      </c>
      <c r="DH290" s="43">
        <f t="shared" si="791"/>
        <v>0</v>
      </c>
      <c r="DI290" s="43">
        <f t="shared" si="791"/>
        <v>0</v>
      </c>
      <c r="DJ290" s="43">
        <f t="shared" si="791"/>
        <v>0</v>
      </c>
      <c r="DK290" s="43">
        <f t="shared" si="791"/>
        <v>0</v>
      </c>
      <c r="DL290" s="43">
        <f t="shared" si="791"/>
        <v>0</v>
      </c>
      <c r="DM290" s="43">
        <f t="shared" si="791"/>
        <v>0</v>
      </c>
      <c r="DN290" s="43">
        <f t="shared" si="791"/>
        <v>0</v>
      </c>
      <c r="DO290" s="43">
        <f t="shared" si="791"/>
        <v>0</v>
      </c>
      <c r="DP290" s="43">
        <f t="shared" si="791"/>
        <v>0</v>
      </c>
      <c r="DQ290" s="43">
        <f t="shared" si="791"/>
        <v>0</v>
      </c>
      <c r="DR290" s="43">
        <f t="shared" si="791"/>
        <v>0</v>
      </c>
      <c r="DS290" s="43">
        <f t="shared" si="791"/>
        <v>0</v>
      </c>
      <c r="DT290" s="43">
        <f t="shared" si="791"/>
        <v>0</v>
      </c>
      <c r="DU290" s="43">
        <f t="shared" si="791"/>
        <v>0</v>
      </c>
    </row>
    <row r="291" spans="52:125" x14ac:dyDescent="0.45">
      <c r="AZ291" t="str">
        <f t="shared" si="637"/>
        <v>Proportions</v>
      </c>
      <c r="BA291" s="43">
        <f t="shared" ref="BA291:BW291" si="792">BA139*BA$2</f>
        <v>0</v>
      </c>
      <c r="BB291" s="43">
        <f t="shared" si="792"/>
        <v>0</v>
      </c>
      <c r="BC291" s="43">
        <f t="shared" si="792"/>
        <v>0</v>
      </c>
      <c r="BD291" s="43">
        <f t="shared" si="792"/>
        <v>0</v>
      </c>
      <c r="BE291" s="43">
        <f t="shared" si="792"/>
        <v>0</v>
      </c>
      <c r="BF291" s="43">
        <f t="shared" si="792"/>
        <v>0</v>
      </c>
      <c r="BG291" s="43">
        <f t="shared" si="792"/>
        <v>0</v>
      </c>
      <c r="BH291" s="43">
        <f t="shared" si="792"/>
        <v>0</v>
      </c>
      <c r="BI291" s="43">
        <f t="shared" si="792"/>
        <v>0</v>
      </c>
      <c r="BJ291" s="43">
        <f t="shared" si="792"/>
        <v>0</v>
      </c>
      <c r="BK291" s="43">
        <f t="shared" si="792"/>
        <v>0</v>
      </c>
      <c r="BL291" s="43">
        <f t="shared" si="792"/>
        <v>0</v>
      </c>
      <c r="BM291" s="43">
        <f t="shared" si="792"/>
        <v>0</v>
      </c>
      <c r="BN291" s="43">
        <f t="shared" si="792"/>
        <v>0</v>
      </c>
      <c r="BO291" s="43">
        <f t="shared" si="792"/>
        <v>0</v>
      </c>
      <c r="BP291" s="43">
        <f t="shared" si="792"/>
        <v>0</v>
      </c>
      <c r="BQ291" s="43">
        <f t="shared" si="792"/>
        <v>0</v>
      </c>
      <c r="BR291" s="43">
        <f t="shared" si="792"/>
        <v>0</v>
      </c>
      <c r="BS291" s="43">
        <f t="shared" si="792"/>
        <v>0</v>
      </c>
      <c r="BT291" s="43">
        <f t="shared" si="792"/>
        <v>0</v>
      </c>
      <c r="BU291" s="43">
        <f t="shared" si="792"/>
        <v>0</v>
      </c>
      <c r="BV291" s="43">
        <f t="shared" si="792"/>
        <v>0</v>
      </c>
      <c r="BW291" s="43">
        <f t="shared" si="792"/>
        <v>0</v>
      </c>
      <c r="BY291" t="str">
        <f t="shared" si="639"/>
        <v>Proportions</v>
      </c>
      <c r="BZ291" s="43">
        <f t="shared" ref="BZ291:CV291" si="793">BZ139*BZ$2</f>
        <v>0</v>
      </c>
      <c r="CA291" s="43">
        <f t="shared" si="793"/>
        <v>0</v>
      </c>
      <c r="CB291" s="43">
        <f t="shared" si="793"/>
        <v>0</v>
      </c>
      <c r="CC291" s="43">
        <f t="shared" si="793"/>
        <v>0</v>
      </c>
      <c r="CD291" s="43">
        <f t="shared" si="793"/>
        <v>0</v>
      </c>
      <c r="CE291" s="43">
        <f t="shared" si="793"/>
        <v>0</v>
      </c>
      <c r="CF291" s="43">
        <f t="shared" si="793"/>
        <v>0</v>
      </c>
      <c r="CG291" s="43">
        <f t="shared" si="793"/>
        <v>0</v>
      </c>
      <c r="CH291" s="43">
        <f t="shared" si="793"/>
        <v>0</v>
      </c>
      <c r="CI291" s="43">
        <f t="shared" si="793"/>
        <v>0</v>
      </c>
      <c r="CJ291" s="43">
        <f t="shared" si="793"/>
        <v>0</v>
      </c>
      <c r="CK291" s="43">
        <f t="shared" si="793"/>
        <v>0</v>
      </c>
      <c r="CL291" s="43">
        <f t="shared" si="793"/>
        <v>0</v>
      </c>
      <c r="CM291" s="43">
        <f t="shared" si="793"/>
        <v>0</v>
      </c>
      <c r="CN291" s="43">
        <f t="shared" si="793"/>
        <v>0</v>
      </c>
      <c r="CO291" s="43">
        <f t="shared" si="793"/>
        <v>0</v>
      </c>
      <c r="CP291" s="43">
        <f t="shared" si="793"/>
        <v>0</v>
      </c>
      <c r="CQ291" s="43">
        <f t="shared" si="793"/>
        <v>0</v>
      </c>
      <c r="CR291" s="43">
        <f t="shared" si="793"/>
        <v>0</v>
      </c>
      <c r="CS291" s="43">
        <f t="shared" si="793"/>
        <v>0</v>
      </c>
      <c r="CT291" s="43">
        <f t="shared" si="793"/>
        <v>0</v>
      </c>
      <c r="CU291" s="43">
        <f t="shared" si="793"/>
        <v>0</v>
      </c>
      <c r="CV291" s="43">
        <f t="shared" si="793"/>
        <v>0</v>
      </c>
      <c r="CX291" t="str">
        <f t="shared" si="641"/>
        <v>Proportions</v>
      </c>
      <c r="CY291" s="43">
        <f t="shared" ref="CY291:DU291" si="794">CY139*CY$2</f>
        <v>0</v>
      </c>
      <c r="CZ291" s="43">
        <f t="shared" si="794"/>
        <v>0</v>
      </c>
      <c r="DA291" s="43">
        <f t="shared" si="794"/>
        <v>0</v>
      </c>
      <c r="DB291" s="43">
        <f t="shared" si="794"/>
        <v>0</v>
      </c>
      <c r="DC291" s="43">
        <f t="shared" si="794"/>
        <v>0</v>
      </c>
      <c r="DD291" s="43">
        <f t="shared" si="794"/>
        <v>0</v>
      </c>
      <c r="DE291" s="43">
        <f t="shared" si="794"/>
        <v>0</v>
      </c>
      <c r="DF291" s="43">
        <f t="shared" si="794"/>
        <v>0</v>
      </c>
      <c r="DG291" s="43">
        <f t="shared" si="794"/>
        <v>0</v>
      </c>
      <c r="DH291" s="43">
        <f t="shared" si="794"/>
        <v>0</v>
      </c>
      <c r="DI291" s="43">
        <f t="shared" si="794"/>
        <v>0</v>
      </c>
      <c r="DJ291" s="43">
        <f t="shared" si="794"/>
        <v>0</v>
      </c>
      <c r="DK291" s="43">
        <f t="shared" si="794"/>
        <v>0</v>
      </c>
      <c r="DL291" s="43">
        <f t="shared" si="794"/>
        <v>0</v>
      </c>
      <c r="DM291" s="43">
        <f t="shared" si="794"/>
        <v>0</v>
      </c>
      <c r="DN291" s="43">
        <f t="shared" si="794"/>
        <v>0</v>
      </c>
      <c r="DO291" s="43">
        <f t="shared" si="794"/>
        <v>0</v>
      </c>
      <c r="DP291" s="43">
        <f t="shared" si="794"/>
        <v>0</v>
      </c>
      <c r="DQ291" s="43">
        <f t="shared" si="794"/>
        <v>0</v>
      </c>
      <c r="DR291" s="43">
        <f t="shared" si="794"/>
        <v>0</v>
      </c>
      <c r="DS291" s="43">
        <f t="shared" si="794"/>
        <v>0</v>
      </c>
      <c r="DT291" s="43">
        <f t="shared" si="794"/>
        <v>0</v>
      </c>
      <c r="DU291" s="43">
        <f t="shared" si="794"/>
        <v>0</v>
      </c>
    </row>
    <row r="292" spans="52:125" x14ac:dyDescent="0.45">
      <c r="AZ292" t="str">
        <f t="shared" si="637"/>
        <v>Unit Conversion</v>
      </c>
      <c r="BA292" s="43">
        <f t="shared" ref="BA292:BW292" si="795">BA140*BA$2</f>
        <v>0</v>
      </c>
      <c r="BB292" s="43">
        <f t="shared" si="795"/>
        <v>0</v>
      </c>
      <c r="BC292" s="43">
        <f t="shared" si="795"/>
        <v>0</v>
      </c>
      <c r="BD292" s="43">
        <f t="shared" si="795"/>
        <v>0</v>
      </c>
      <c r="BE292" s="43">
        <f t="shared" si="795"/>
        <v>0</v>
      </c>
      <c r="BF292" s="43">
        <f t="shared" si="795"/>
        <v>0</v>
      </c>
      <c r="BG292" s="43">
        <f t="shared" si="795"/>
        <v>0</v>
      </c>
      <c r="BH292" s="43">
        <f t="shared" si="795"/>
        <v>0</v>
      </c>
      <c r="BI292" s="43">
        <f t="shared" si="795"/>
        <v>0</v>
      </c>
      <c r="BJ292" s="43">
        <f t="shared" si="795"/>
        <v>0</v>
      </c>
      <c r="BK292" s="43">
        <f t="shared" si="795"/>
        <v>0</v>
      </c>
      <c r="BL292" s="43">
        <f t="shared" si="795"/>
        <v>0</v>
      </c>
      <c r="BM292" s="43">
        <f t="shared" si="795"/>
        <v>0</v>
      </c>
      <c r="BN292" s="43">
        <f t="shared" si="795"/>
        <v>0</v>
      </c>
      <c r="BO292" s="43">
        <f t="shared" si="795"/>
        <v>0</v>
      </c>
      <c r="BP292" s="43">
        <f t="shared" si="795"/>
        <v>0</v>
      </c>
      <c r="BQ292" s="43">
        <f t="shared" si="795"/>
        <v>0</v>
      </c>
      <c r="BR292" s="43">
        <f t="shared" si="795"/>
        <v>0</v>
      </c>
      <c r="BS292" s="43">
        <f t="shared" si="795"/>
        <v>0</v>
      </c>
      <c r="BT292" s="43">
        <f t="shared" si="795"/>
        <v>0</v>
      </c>
      <c r="BU292" s="43">
        <f t="shared" si="795"/>
        <v>0</v>
      </c>
      <c r="BV292" s="43">
        <f t="shared" si="795"/>
        <v>0</v>
      </c>
      <c r="BW292" s="43">
        <f t="shared" si="795"/>
        <v>0</v>
      </c>
      <c r="BY292" t="str">
        <f t="shared" si="639"/>
        <v>Unit Conversion</v>
      </c>
      <c r="BZ292" s="43">
        <f t="shared" ref="BZ292:CV292" si="796">BZ140*BZ$2</f>
        <v>0</v>
      </c>
      <c r="CA292" s="43">
        <f t="shared" si="796"/>
        <v>0</v>
      </c>
      <c r="CB292" s="43">
        <f t="shared" si="796"/>
        <v>0</v>
      </c>
      <c r="CC292" s="43">
        <f t="shared" si="796"/>
        <v>0</v>
      </c>
      <c r="CD292" s="43">
        <f t="shared" si="796"/>
        <v>0</v>
      </c>
      <c r="CE292" s="43">
        <f t="shared" si="796"/>
        <v>0</v>
      </c>
      <c r="CF292" s="43">
        <f t="shared" si="796"/>
        <v>0</v>
      </c>
      <c r="CG292" s="43">
        <f t="shared" si="796"/>
        <v>0</v>
      </c>
      <c r="CH292" s="43">
        <f t="shared" si="796"/>
        <v>0</v>
      </c>
      <c r="CI292" s="43">
        <f t="shared" si="796"/>
        <v>0</v>
      </c>
      <c r="CJ292" s="43">
        <f t="shared" si="796"/>
        <v>0</v>
      </c>
      <c r="CK292" s="43">
        <f t="shared" si="796"/>
        <v>0</v>
      </c>
      <c r="CL292" s="43">
        <f t="shared" si="796"/>
        <v>0</v>
      </c>
      <c r="CM292" s="43">
        <f t="shared" si="796"/>
        <v>0</v>
      </c>
      <c r="CN292" s="43">
        <f t="shared" si="796"/>
        <v>0</v>
      </c>
      <c r="CO292" s="43">
        <f t="shared" si="796"/>
        <v>0</v>
      </c>
      <c r="CP292" s="43">
        <f t="shared" si="796"/>
        <v>0</v>
      </c>
      <c r="CQ292" s="43">
        <f t="shared" si="796"/>
        <v>0</v>
      </c>
      <c r="CR292" s="43">
        <f t="shared" si="796"/>
        <v>0</v>
      </c>
      <c r="CS292" s="43">
        <f t="shared" si="796"/>
        <v>0</v>
      </c>
      <c r="CT292" s="43">
        <f t="shared" si="796"/>
        <v>0</v>
      </c>
      <c r="CU292" s="43">
        <f t="shared" si="796"/>
        <v>0</v>
      </c>
      <c r="CV292" s="43">
        <f t="shared" si="796"/>
        <v>0</v>
      </c>
      <c r="CX292" t="str">
        <f t="shared" si="641"/>
        <v>Unit Conversion</v>
      </c>
      <c r="CY292" s="43">
        <f t="shared" ref="CY292:DU292" si="797">CY140*CY$2</f>
        <v>0</v>
      </c>
      <c r="CZ292" s="43">
        <f t="shared" si="797"/>
        <v>0</v>
      </c>
      <c r="DA292" s="43">
        <f t="shared" si="797"/>
        <v>0</v>
      </c>
      <c r="DB292" s="43">
        <f t="shared" si="797"/>
        <v>0</v>
      </c>
      <c r="DC292" s="43">
        <f t="shared" si="797"/>
        <v>0</v>
      </c>
      <c r="DD292" s="43">
        <f t="shared" si="797"/>
        <v>0</v>
      </c>
      <c r="DE292" s="43">
        <f t="shared" si="797"/>
        <v>0</v>
      </c>
      <c r="DF292" s="43">
        <f t="shared" si="797"/>
        <v>0</v>
      </c>
      <c r="DG292" s="43">
        <f t="shared" si="797"/>
        <v>0</v>
      </c>
      <c r="DH292" s="43">
        <f t="shared" si="797"/>
        <v>0</v>
      </c>
      <c r="DI292" s="43">
        <f t="shared" si="797"/>
        <v>0</v>
      </c>
      <c r="DJ292" s="43">
        <f t="shared" si="797"/>
        <v>0</v>
      </c>
      <c r="DK292" s="43">
        <f t="shared" si="797"/>
        <v>0</v>
      </c>
      <c r="DL292" s="43">
        <f t="shared" si="797"/>
        <v>0</v>
      </c>
      <c r="DM292" s="43">
        <f t="shared" si="797"/>
        <v>0</v>
      </c>
      <c r="DN292" s="43">
        <f t="shared" si="797"/>
        <v>0</v>
      </c>
      <c r="DO292" s="43">
        <f t="shared" si="797"/>
        <v>0</v>
      </c>
      <c r="DP292" s="43">
        <f t="shared" si="797"/>
        <v>0</v>
      </c>
      <c r="DQ292" s="43">
        <f t="shared" si="797"/>
        <v>0</v>
      </c>
      <c r="DR292" s="43">
        <f t="shared" si="797"/>
        <v>0</v>
      </c>
      <c r="DS292" s="43">
        <f t="shared" si="797"/>
        <v>0</v>
      </c>
      <c r="DT292" s="43">
        <f t="shared" si="797"/>
        <v>0</v>
      </c>
      <c r="DU292" s="43">
        <f t="shared" si="797"/>
        <v>0</v>
      </c>
    </row>
    <row r="293" spans="52:125" x14ac:dyDescent="0.45">
      <c r="AZ293" t="str">
        <f t="shared" si="637"/>
        <v>Dimensional Analysis</v>
      </c>
      <c r="BA293" s="43">
        <f t="shared" ref="BA293:BW293" si="798">BA141*BA$2</f>
        <v>0</v>
      </c>
      <c r="BB293" s="43">
        <f t="shared" si="798"/>
        <v>0</v>
      </c>
      <c r="BC293" s="43">
        <f t="shared" si="798"/>
        <v>0</v>
      </c>
      <c r="BD293" s="43">
        <f t="shared" si="798"/>
        <v>0</v>
      </c>
      <c r="BE293" s="43">
        <f t="shared" si="798"/>
        <v>0</v>
      </c>
      <c r="BF293" s="43">
        <f t="shared" si="798"/>
        <v>0</v>
      </c>
      <c r="BG293" s="43">
        <f t="shared" si="798"/>
        <v>0</v>
      </c>
      <c r="BH293" s="43">
        <f t="shared" si="798"/>
        <v>0</v>
      </c>
      <c r="BI293" s="43">
        <f t="shared" si="798"/>
        <v>0</v>
      </c>
      <c r="BJ293" s="43">
        <f t="shared" si="798"/>
        <v>0</v>
      </c>
      <c r="BK293" s="43">
        <f t="shared" si="798"/>
        <v>0</v>
      </c>
      <c r="BL293" s="43">
        <f t="shared" si="798"/>
        <v>0</v>
      </c>
      <c r="BM293" s="43">
        <f t="shared" si="798"/>
        <v>0</v>
      </c>
      <c r="BN293" s="43">
        <f t="shared" si="798"/>
        <v>0</v>
      </c>
      <c r="BO293" s="43">
        <f t="shared" si="798"/>
        <v>0</v>
      </c>
      <c r="BP293" s="43">
        <f t="shared" si="798"/>
        <v>0</v>
      </c>
      <c r="BQ293" s="43">
        <f t="shared" si="798"/>
        <v>0</v>
      </c>
      <c r="BR293" s="43">
        <f t="shared" si="798"/>
        <v>0</v>
      </c>
      <c r="BS293" s="43">
        <f t="shared" si="798"/>
        <v>0</v>
      </c>
      <c r="BT293" s="43">
        <f t="shared" si="798"/>
        <v>0</v>
      </c>
      <c r="BU293" s="43">
        <f t="shared" si="798"/>
        <v>0</v>
      </c>
      <c r="BV293" s="43">
        <f t="shared" si="798"/>
        <v>0</v>
      </c>
      <c r="BW293" s="43">
        <f t="shared" si="798"/>
        <v>0</v>
      </c>
      <c r="BY293" t="str">
        <f t="shared" si="639"/>
        <v>Dimensional Analysis</v>
      </c>
      <c r="BZ293" s="43">
        <f t="shared" ref="BZ293:CV293" si="799">BZ141*BZ$2</f>
        <v>0</v>
      </c>
      <c r="CA293" s="43">
        <f t="shared" si="799"/>
        <v>0</v>
      </c>
      <c r="CB293" s="43">
        <f t="shared" si="799"/>
        <v>0</v>
      </c>
      <c r="CC293" s="43">
        <f t="shared" si="799"/>
        <v>0</v>
      </c>
      <c r="CD293" s="43">
        <f t="shared" si="799"/>
        <v>0</v>
      </c>
      <c r="CE293" s="43">
        <f t="shared" si="799"/>
        <v>0</v>
      </c>
      <c r="CF293" s="43">
        <f t="shared" si="799"/>
        <v>0</v>
      </c>
      <c r="CG293" s="43">
        <f t="shared" si="799"/>
        <v>0</v>
      </c>
      <c r="CH293" s="43">
        <f t="shared" si="799"/>
        <v>0</v>
      </c>
      <c r="CI293" s="43">
        <f t="shared" si="799"/>
        <v>0</v>
      </c>
      <c r="CJ293" s="43">
        <f t="shared" si="799"/>
        <v>0</v>
      </c>
      <c r="CK293" s="43">
        <f t="shared" si="799"/>
        <v>0</v>
      </c>
      <c r="CL293" s="43">
        <f t="shared" si="799"/>
        <v>0</v>
      </c>
      <c r="CM293" s="43">
        <f t="shared" si="799"/>
        <v>0</v>
      </c>
      <c r="CN293" s="43">
        <f t="shared" si="799"/>
        <v>0</v>
      </c>
      <c r="CO293" s="43">
        <f t="shared" si="799"/>
        <v>0</v>
      </c>
      <c r="CP293" s="43">
        <f t="shared" si="799"/>
        <v>0</v>
      </c>
      <c r="CQ293" s="43">
        <f t="shared" si="799"/>
        <v>0</v>
      </c>
      <c r="CR293" s="43">
        <f t="shared" si="799"/>
        <v>0</v>
      </c>
      <c r="CS293" s="43">
        <f t="shared" si="799"/>
        <v>0</v>
      </c>
      <c r="CT293" s="43">
        <f t="shared" si="799"/>
        <v>0</v>
      </c>
      <c r="CU293" s="43">
        <f t="shared" si="799"/>
        <v>0</v>
      </c>
      <c r="CV293" s="43">
        <f t="shared" si="799"/>
        <v>0</v>
      </c>
      <c r="CX293" t="str">
        <f t="shared" si="641"/>
        <v>Dimensional Analysis</v>
      </c>
      <c r="CY293" s="43">
        <f t="shared" ref="CY293:DU293" si="800">CY141*CY$2</f>
        <v>0</v>
      </c>
      <c r="CZ293" s="43">
        <f t="shared" si="800"/>
        <v>0</v>
      </c>
      <c r="DA293" s="43">
        <f t="shared" si="800"/>
        <v>0</v>
      </c>
      <c r="DB293" s="43">
        <f t="shared" si="800"/>
        <v>0</v>
      </c>
      <c r="DC293" s="43">
        <f t="shared" si="800"/>
        <v>0</v>
      </c>
      <c r="DD293" s="43">
        <f t="shared" si="800"/>
        <v>0</v>
      </c>
      <c r="DE293" s="43">
        <f t="shared" si="800"/>
        <v>0</v>
      </c>
      <c r="DF293" s="43">
        <f t="shared" si="800"/>
        <v>0</v>
      </c>
      <c r="DG293" s="43">
        <f t="shared" si="800"/>
        <v>0</v>
      </c>
      <c r="DH293" s="43">
        <f t="shared" si="800"/>
        <v>0</v>
      </c>
      <c r="DI293" s="43">
        <f t="shared" si="800"/>
        <v>0</v>
      </c>
      <c r="DJ293" s="43">
        <f t="shared" si="800"/>
        <v>0</v>
      </c>
      <c r="DK293" s="43">
        <f t="shared" si="800"/>
        <v>0</v>
      </c>
      <c r="DL293" s="43">
        <f t="shared" si="800"/>
        <v>0</v>
      </c>
      <c r="DM293" s="43">
        <f t="shared" si="800"/>
        <v>0</v>
      </c>
      <c r="DN293" s="43">
        <f t="shared" si="800"/>
        <v>0</v>
      </c>
      <c r="DO293" s="43">
        <f t="shared" si="800"/>
        <v>0</v>
      </c>
      <c r="DP293" s="43">
        <f t="shared" si="800"/>
        <v>0</v>
      </c>
      <c r="DQ293" s="43">
        <f t="shared" si="800"/>
        <v>0</v>
      </c>
      <c r="DR293" s="43">
        <f t="shared" si="800"/>
        <v>0</v>
      </c>
      <c r="DS293" s="43">
        <f t="shared" si="800"/>
        <v>0</v>
      </c>
      <c r="DT293" s="43">
        <f t="shared" si="800"/>
        <v>0</v>
      </c>
      <c r="DU293" s="43">
        <f t="shared" si="800"/>
        <v>0</v>
      </c>
    </row>
    <row r="294" spans="52:125" x14ac:dyDescent="0.45">
      <c r="AZ294" t="str">
        <f t="shared" si="637"/>
        <v>Scaling</v>
      </c>
      <c r="BA294" s="43">
        <f t="shared" ref="BA294:BW294" si="801">BA142*BA$2</f>
        <v>0</v>
      </c>
      <c r="BB294" s="43">
        <f t="shared" si="801"/>
        <v>0</v>
      </c>
      <c r="BC294" s="43">
        <f t="shared" si="801"/>
        <v>0</v>
      </c>
      <c r="BD294" s="43">
        <f t="shared" si="801"/>
        <v>0</v>
      </c>
      <c r="BE294" s="43">
        <f t="shared" si="801"/>
        <v>0</v>
      </c>
      <c r="BF294" s="43">
        <f t="shared" si="801"/>
        <v>0</v>
      </c>
      <c r="BG294" s="43">
        <f t="shared" si="801"/>
        <v>0</v>
      </c>
      <c r="BH294" s="43">
        <f t="shared" si="801"/>
        <v>0</v>
      </c>
      <c r="BI294" s="43">
        <f t="shared" si="801"/>
        <v>0</v>
      </c>
      <c r="BJ294" s="43">
        <f t="shared" si="801"/>
        <v>0</v>
      </c>
      <c r="BK294" s="43">
        <f t="shared" si="801"/>
        <v>0</v>
      </c>
      <c r="BL294" s="43">
        <f t="shared" si="801"/>
        <v>0</v>
      </c>
      <c r="BM294" s="43">
        <f t="shared" si="801"/>
        <v>0</v>
      </c>
      <c r="BN294" s="43">
        <f t="shared" si="801"/>
        <v>0</v>
      </c>
      <c r="BO294" s="43">
        <f t="shared" si="801"/>
        <v>0</v>
      </c>
      <c r="BP294" s="43">
        <f t="shared" si="801"/>
        <v>0</v>
      </c>
      <c r="BQ294" s="43">
        <f t="shared" si="801"/>
        <v>0</v>
      </c>
      <c r="BR294" s="43">
        <f t="shared" si="801"/>
        <v>0</v>
      </c>
      <c r="BS294" s="43">
        <f t="shared" si="801"/>
        <v>0</v>
      </c>
      <c r="BT294" s="43">
        <f t="shared" si="801"/>
        <v>0</v>
      </c>
      <c r="BU294" s="43">
        <f t="shared" si="801"/>
        <v>0</v>
      </c>
      <c r="BV294" s="43">
        <f t="shared" si="801"/>
        <v>0</v>
      </c>
      <c r="BW294" s="43">
        <f t="shared" si="801"/>
        <v>0</v>
      </c>
      <c r="BY294" t="str">
        <f t="shared" si="639"/>
        <v>Scaling</v>
      </c>
      <c r="BZ294" s="43">
        <f t="shared" ref="BZ294:CV294" si="802">BZ142*BZ$2</f>
        <v>0</v>
      </c>
      <c r="CA294" s="43">
        <f t="shared" si="802"/>
        <v>0</v>
      </c>
      <c r="CB294" s="43">
        <f t="shared" si="802"/>
        <v>0</v>
      </c>
      <c r="CC294" s="43">
        <f t="shared" si="802"/>
        <v>0</v>
      </c>
      <c r="CD294" s="43">
        <f t="shared" si="802"/>
        <v>0</v>
      </c>
      <c r="CE294" s="43">
        <f t="shared" si="802"/>
        <v>0</v>
      </c>
      <c r="CF294" s="43">
        <f t="shared" si="802"/>
        <v>0</v>
      </c>
      <c r="CG294" s="43">
        <f t="shared" si="802"/>
        <v>0</v>
      </c>
      <c r="CH294" s="43">
        <f t="shared" si="802"/>
        <v>0</v>
      </c>
      <c r="CI294" s="43">
        <f t="shared" si="802"/>
        <v>0</v>
      </c>
      <c r="CJ294" s="43">
        <f t="shared" si="802"/>
        <v>0</v>
      </c>
      <c r="CK294" s="43">
        <f t="shared" si="802"/>
        <v>0</v>
      </c>
      <c r="CL294" s="43">
        <f t="shared" si="802"/>
        <v>0</v>
      </c>
      <c r="CM294" s="43">
        <f t="shared" si="802"/>
        <v>0</v>
      </c>
      <c r="CN294" s="43">
        <f t="shared" si="802"/>
        <v>0</v>
      </c>
      <c r="CO294" s="43">
        <f t="shared" si="802"/>
        <v>0</v>
      </c>
      <c r="CP294" s="43">
        <f t="shared" si="802"/>
        <v>0</v>
      </c>
      <c r="CQ294" s="43">
        <f t="shared" si="802"/>
        <v>0</v>
      </c>
      <c r="CR294" s="43">
        <f t="shared" si="802"/>
        <v>0</v>
      </c>
      <c r="CS294" s="43">
        <f t="shared" si="802"/>
        <v>0</v>
      </c>
      <c r="CT294" s="43">
        <f t="shared" si="802"/>
        <v>0</v>
      </c>
      <c r="CU294" s="43">
        <f t="shared" si="802"/>
        <v>0</v>
      </c>
      <c r="CV294" s="43">
        <f t="shared" si="802"/>
        <v>0</v>
      </c>
      <c r="CX294" t="str">
        <f t="shared" si="641"/>
        <v>Scaling</v>
      </c>
      <c r="CY294" s="43">
        <f t="shared" ref="CY294:DU294" si="803">CY142*CY$2</f>
        <v>0</v>
      </c>
      <c r="CZ294" s="43">
        <f t="shared" si="803"/>
        <v>0</v>
      </c>
      <c r="DA294" s="43">
        <f t="shared" si="803"/>
        <v>0</v>
      </c>
      <c r="DB294" s="43">
        <f t="shared" si="803"/>
        <v>0</v>
      </c>
      <c r="DC294" s="43">
        <f t="shared" si="803"/>
        <v>0</v>
      </c>
      <c r="DD294" s="43">
        <f t="shared" si="803"/>
        <v>0</v>
      </c>
      <c r="DE294" s="43">
        <f t="shared" si="803"/>
        <v>0</v>
      </c>
      <c r="DF294" s="43">
        <f t="shared" si="803"/>
        <v>0</v>
      </c>
      <c r="DG294" s="43">
        <f t="shared" si="803"/>
        <v>0</v>
      </c>
      <c r="DH294" s="43">
        <f t="shared" si="803"/>
        <v>0</v>
      </c>
      <c r="DI294" s="43">
        <f t="shared" si="803"/>
        <v>0</v>
      </c>
      <c r="DJ294" s="43">
        <f t="shared" si="803"/>
        <v>0</v>
      </c>
      <c r="DK294" s="43">
        <f t="shared" si="803"/>
        <v>0</v>
      </c>
      <c r="DL294" s="43">
        <f t="shared" si="803"/>
        <v>0</v>
      </c>
      <c r="DM294" s="43">
        <f t="shared" si="803"/>
        <v>0</v>
      </c>
      <c r="DN294" s="43">
        <f t="shared" si="803"/>
        <v>0</v>
      </c>
      <c r="DO294" s="43">
        <f t="shared" si="803"/>
        <v>0</v>
      </c>
      <c r="DP294" s="43">
        <f t="shared" si="803"/>
        <v>0</v>
      </c>
      <c r="DQ294" s="43">
        <f t="shared" si="803"/>
        <v>0</v>
      </c>
      <c r="DR294" s="43">
        <f t="shared" si="803"/>
        <v>0</v>
      </c>
      <c r="DS294" s="43">
        <f t="shared" si="803"/>
        <v>0</v>
      </c>
      <c r="DT294" s="43">
        <f t="shared" si="803"/>
        <v>0</v>
      </c>
      <c r="DU294" s="43">
        <f t="shared" si="803"/>
        <v>0</v>
      </c>
    </row>
    <row r="295" spans="52:125" x14ac:dyDescent="0.45">
      <c r="AZ295" t="str">
        <f t="shared" si="637"/>
        <v>TRIGONOMETRY</v>
      </c>
      <c r="BA295" s="43">
        <f t="shared" ref="BA295:BW295" si="804">BA143*BA$2</f>
        <v>0</v>
      </c>
      <c r="BB295" s="43">
        <f t="shared" si="804"/>
        <v>0</v>
      </c>
      <c r="BC295" s="43">
        <f t="shared" si="804"/>
        <v>0</v>
      </c>
      <c r="BD295" s="43">
        <f t="shared" si="804"/>
        <v>0</v>
      </c>
      <c r="BE295" s="43">
        <f t="shared" si="804"/>
        <v>0</v>
      </c>
      <c r="BF295" s="43">
        <f t="shared" si="804"/>
        <v>0</v>
      </c>
      <c r="BG295" s="43">
        <f t="shared" si="804"/>
        <v>0</v>
      </c>
      <c r="BH295" s="43">
        <f t="shared" si="804"/>
        <v>0</v>
      </c>
      <c r="BI295" s="43">
        <f t="shared" si="804"/>
        <v>0</v>
      </c>
      <c r="BJ295" s="43">
        <f t="shared" si="804"/>
        <v>0</v>
      </c>
      <c r="BK295" s="43">
        <f t="shared" si="804"/>
        <v>0</v>
      </c>
      <c r="BL295" s="43">
        <f t="shared" si="804"/>
        <v>0</v>
      </c>
      <c r="BM295" s="43">
        <f t="shared" si="804"/>
        <v>0</v>
      </c>
      <c r="BN295" s="43">
        <f t="shared" si="804"/>
        <v>0</v>
      </c>
      <c r="BO295" s="43">
        <f t="shared" si="804"/>
        <v>0</v>
      </c>
      <c r="BP295" s="43">
        <f t="shared" si="804"/>
        <v>0</v>
      </c>
      <c r="BQ295" s="43">
        <f t="shared" si="804"/>
        <v>0</v>
      </c>
      <c r="BR295" s="43">
        <f t="shared" si="804"/>
        <v>0</v>
      </c>
      <c r="BS295" s="43">
        <f t="shared" si="804"/>
        <v>0</v>
      </c>
      <c r="BT295" s="43">
        <f t="shared" si="804"/>
        <v>0</v>
      </c>
      <c r="BU295" s="43">
        <f t="shared" si="804"/>
        <v>0</v>
      </c>
      <c r="BV295" s="43">
        <f t="shared" si="804"/>
        <v>0</v>
      </c>
      <c r="BW295" s="43">
        <f t="shared" si="804"/>
        <v>0</v>
      </c>
      <c r="BY295" t="str">
        <f t="shared" si="639"/>
        <v>TRIGONOMETRY</v>
      </c>
      <c r="BZ295" s="43">
        <f t="shared" ref="BZ295:CV295" si="805">BZ143*BZ$2</f>
        <v>0</v>
      </c>
      <c r="CA295" s="43">
        <f t="shared" si="805"/>
        <v>0</v>
      </c>
      <c r="CB295" s="43">
        <f t="shared" si="805"/>
        <v>0</v>
      </c>
      <c r="CC295" s="43">
        <f t="shared" si="805"/>
        <v>0</v>
      </c>
      <c r="CD295" s="43">
        <f t="shared" si="805"/>
        <v>0</v>
      </c>
      <c r="CE295" s="43">
        <f t="shared" si="805"/>
        <v>0</v>
      </c>
      <c r="CF295" s="43">
        <f t="shared" si="805"/>
        <v>0</v>
      </c>
      <c r="CG295" s="43">
        <f t="shared" si="805"/>
        <v>0</v>
      </c>
      <c r="CH295" s="43">
        <f t="shared" si="805"/>
        <v>0</v>
      </c>
      <c r="CI295" s="43">
        <f t="shared" si="805"/>
        <v>0</v>
      </c>
      <c r="CJ295" s="43">
        <f t="shared" si="805"/>
        <v>0</v>
      </c>
      <c r="CK295" s="43">
        <f t="shared" si="805"/>
        <v>0</v>
      </c>
      <c r="CL295" s="43">
        <f t="shared" si="805"/>
        <v>0</v>
      </c>
      <c r="CM295" s="43">
        <f t="shared" si="805"/>
        <v>0</v>
      </c>
      <c r="CN295" s="43">
        <f t="shared" si="805"/>
        <v>0</v>
      </c>
      <c r="CO295" s="43">
        <f t="shared" si="805"/>
        <v>0</v>
      </c>
      <c r="CP295" s="43">
        <f t="shared" si="805"/>
        <v>0</v>
      </c>
      <c r="CQ295" s="43">
        <f t="shared" si="805"/>
        <v>0</v>
      </c>
      <c r="CR295" s="43">
        <f t="shared" si="805"/>
        <v>0</v>
      </c>
      <c r="CS295" s="43">
        <f t="shared" si="805"/>
        <v>0</v>
      </c>
      <c r="CT295" s="43">
        <f t="shared" si="805"/>
        <v>0</v>
      </c>
      <c r="CU295" s="43">
        <f t="shared" si="805"/>
        <v>0</v>
      </c>
      <c r="CV295" s="43">
        <f t="shared" si="805"/>
        <v>0</v>
      </c>
      <c r="CX295" t="str">
        <f t="shared" si="641"/>
        <v>TRIGONOMETRY</v>
      </c>
      <c r="CY295" s="43">
        <f t="shared" ref="CY295:DU295" si="806">CY143*CY$2</f>
        <v>0</v>
      </c>
      <c r="CZ295" s="43">
        <f t="shared" si="806"/>
        <v>0</v>
      </c>
      <c r="DA295" s="43">
        <f t="shared" si="806"/>
        <v>0</v>
      </c>
      <c r="DB295" s="43">
        <f t="shared" si="806"/>
        <v>0</v>
      </c>
      <c r="DC295" s="43">
        <f t="shared" si="806"/>
        <v>0</v>
      </c>
      <c r="DD295" s="43">
        <f t="shared" si="806"/>
        <v>0</v>
      </c>
      <c r="DE295" s="43">
        <f t="shared" si="806"/>
        <v>0</v>
      </c>
      <c r="DF295" s="43">
        <f t="shared" si="806"/>
        <v>0</v>
      </c>
      <c r="DG295" s="43">
        <f t="shared" si="806"/>
        <v>0</v>
      </c>
      <c r="DH295" s="43">
        <f t="shared" si="806"/>
        <v>0</v>
      </c>
      <c r="DI295" s="43">
        <f t="shared" si="806"/>
        <v>0</v>
      </c>
      <c r="DJ295" s="43">
        <f t="shared" si="806"/>
        <v>0</v>
      </c>
      <c r="DK295" s="43">
        <f t="shared" si="806"/>
        <v>0</v>
      </c>
      <c r="DL295" s="43">
        <f t="shared" si="806"/>
        <v>0</v>
      </c>
      <c r="DM295" s="43">
        <f t="shared" si="806"/>
        <v>0</v>
      </c>
      <c r="DN295" s="43">
        <f t="shared" si="806"/>
        <v>0</v>
      </c>
      <c r="DO295" s="43">
        <f t="shared" si="806"/>
        <v>0</v>
      </c>
      <c r="DP295" s="43">
        <f t="shared" si="806"/>
        <v>0</v>
      </c>
      <c r="DQ295" s="43">
        <f t="shared" si="806"/>
        <v>0</v>
      </c>
      <c r="DR295" s="43">
        <f t="shared" si="806"/>
        <v>0</v>
      </c>
      <c r="DS295" s="43">
        <f t="shared" si="806"/>
        <v>0</v>
      </c>
      <c r="DT295" s="43">
        <f t="shared" si="806"/>
        <v>0</v>
      </c>
      <c r="DU295" s="43">
        <f t="shared" si="806"/>
        <v>0</v>
      </c>
    </row>
    <row r="296" spans="52:125" x14ac:dyDescent="0.45">
      <c r="AZ296" t="str">
        <f t="shared" si="637"/>
        <v>SOH-CAH-TOA</v>
      </c>
      <c r="BA296" s="43">
        <f t="shared" ref="BA296:BW296" si="807">BA144*BA$2</f>
        <v>0</v>
      </c>
      <c r="BB296" s="43">
        <f t="shared" si="807"/>
        <v>0</v>
      </c>
      <c r="BC296" s="43">
        <f t="shared" si="807"/>
        <v>0</v>
      </c>
      <c r="BD296" s="43">
        <f t="shared" si="807"/>
        <v>0</v>
      </c>
      <c r="BE296" s="43">
        <f t="shared" si="807"/>
        <v>0</v>
      </c>
      <c r="BF296" s="43">
        <f t="shared" si="807"/>
        <v>0</v>
      </c>
      <c r="BG296" s="43">
        <f t="shared" si="807"/>
        <v>0</v>
      </c>
      <c r="BH296" s="43">
        <f t="shared" si="807"/>
        <v>0</v>
      </c>
      <c r="BI296" s="43">
        <f t="shared" si="807"/>
        <v>0</v>
      </c>
      <c r="BJ296" s="43">
        <f t="shared" si="807"/>
        <v>0</v>
      </c>
      <c r="BK296" s="43">
        <f t="shared" si="807"/>
        <v>0</v>
      </c>
      <c r="BL296" s="43">
        <f t="shared" si="807"/>
        <v>0</v>
      </c>
      <c r="BM296" s="43">
        <f t="shared" si="807"/>
        <v>0</v>
      </c>
      <c r="BN296" s="43">
        <f t="shared" si="807"/>
        <v>0</v>
      </c>
      <c r="BO296" s="43">
        <f t="shared" si="807"/>
        <v>0</v>
      </c>
      <c r="BP296" s="43">
        <f t="shared" si="807"/>
        <v>0</v>
      </c>
      <c r="BQ296" s="43">
        <f t="shared" si="807"/>
        <v>0</v>
      </c>
      <c r="BR296" s="43">
        <f t="shared" si="807"/>
        <v>0</v>
      </c>
      <c r="BS296" s="43">
        <f t="shared" si="807"/>
        <v>0</v>
      </c>
      <c r="BT296" s="43">
        <f t="shared" si="807"/>
        <v>0</v>
      </c>
      <c r="BU296" s="43">
        <f t="shared" si="807"/>
        <v>0</v>
      </c>
      <c r="BV296" s="43">
        <f t="shared" si="807"/>
        <v>0</v>
      </c>
      <c r="BW296" s="43">
        <f t="shared" si="807"/>
        <v>0</v>
      </c>
      <c r="BY296" t="str">
        <f t="shared" si="639"/>
        <v>SOH-CAH-TOA</v>
      </c>
      <c r="BZ296" s="43">
        <f t="shared" ref="BZ296:CV296" si="808">BZ144*BZ$2</f>
        <v>0</v>
      </c>
      <c r="CA296" s="43">
        <f t="shared" si="808"/>
        <v>0</v>
      </c>
      <c r="CB296" s="43">
        <f t="shared" si="808"/>
        <v>0</v>
      </c>
      <c r="CC296" s="43">
        <f t="shared" si="808"/>
        <v>0</v>
      </c>
      <c r="CD296" s="43">
        <f t="shared" si="808"/>
        <v>0</v>
      </c>
      <c r="CE296" s="43">
        <f t="shared" si="808"/>
        <v>0</v>
      </c>
      <c r="CF296" s="43">
        <f t="shared" si="808"/>
        <v>0</v>
      </c>
      <c r="CG296" s="43">
        <f t="shared" si="808"/>
        <v>0</v>
      </c>
      <c r="CH296" s="43">
        <f t="shared" si="808"/>
        <v>0</v>
      </c>
      <c r="CI296" s="43">
        <f t="shared" si="808"/>
        <v>0</v>
      </c>
      <c r="CJ296" s="43">
        <f t="shared" si="808"/>
        <v>0</v>
      </c>
      <c r="CK296" s="43">
        <f t="shared" si="808"/>
        <v>0</v>
      </c>
      <c r="CL296" s="43">
        <f t="shared" si="808"/>
        <v>0</v>
      </c>
      <c r="CM296" s="43">
        <f t="shared" si="808"/>
        <v>0</v>
      </c>
      <c r="CN296" s="43">
        <f t="shared" si="808"/>
        <v>0</v>
      </c>
      <c r="CO296" s="43">
        <f t="shared" si="808"/>
        <v>0</v>
      </c>
      <c r="CP296" s="43">
        <f t="shared" si="808"/>
        <v>0</v>
      </c>
      <c r="CQ296" s="43">
        <f t="shared" si="808"/>
        <v>0</v>
      </c>
      <c r="CR296" s="43">
        <f t="shared" si="808"/>
        <v>0</v>
      </c>
      <c r="CS296" s="43">
        <f t="shared" si="808"/>
        <v>0</v>
      </c>
      <c r="CT296" s="43">
        <f t="shared" si="808"/>
        <v>0</v>
      </c>
      <c r="CU296" s="43">
        <f t="shared" si="808"/>
        <v>0</v>
      </c>
      <c r="CV296" s="43">
        <f t="shared" si="808"/>
        <v>0</v>
      </c>
      <c r="CX296" t="str">
        <f t="shared" si="641"/>
        <v>SOH-CAH-TOA</v>
      </c>
      <c r="CY296" s="43">
        <f t="shared" ref="CY296:DU296" si="809">CY144*CY$2</f>
        <v>0</v>
      </c>
      <c r="CZ296" s="43">
        <f t="shared" si="809"/>
        <v>0</v>
      </c>
      <c r="DA296" s="43">
        <f t="shared" si="809"/>
        <v>0</v>
      </c>
      <c r="DB296" s="43">
        <f t="shared" si="809"/>
        <v>0</v>
      </c>
      <c r="DC296" s="43">
        <f t="shared" si="809"/>
        <v>0</v>
      </c>
      <c r="DD296" s="43">
        <f t="shared" si="809"/>
        <v>0</v>
      </c>
      <c r="DE296" s="43">
        <f t="shared" si="809"/>
        <v>0</v>
      </c>
      <c r="DF296" s="43">
        <f t="shared" si="809"/>
        <v>0</v>
      </c>
      <c r="DG296" s="43">
        <f t="shared" si="809"/>
        <v>0</v>
      </c>
      <c r="DH296" s="43">
        <f t="shared" si="809"/>
        <v>0</v>
      </c>
      <c r="DI296" s="43">
        <f t="shared" si="809"/>
        <v>0</v>
      </c>
      <c r="DJ296" s="43">
        <f t="shared" si="809"/>
        <v>0</v>
      </c>
      <c r="DK296" s="43">
        <f t="shared" si="809"/>
        <v>0</v>
      </c>
      <c r="DL296" s="43">
        <f t="shared" si="809"/>
        <v>0</v>
      </c>
      <c r="DM296" s="43">
        <f t="shared" si="809"/>
        <v>0</v>
      </c>
      <c r="DN296" s="43">
        <f t="shared" si="809"/>
        <v>0</v>
      </c>
      <c r="DO296" s="43">
        <f t="shared" si="809"/>
        <v>0</v>
      </c>
      <c r="DP296" s="43">
        <f t="shared" si="809"/>
        <v>0</v>
      </c>
      <c r="DQ296" s="43">
        <f t="shared" si="809"/>
        <v>0</v>
      </c>
      <c r="DR296" s="43">
        <f t="shared" si="809"/>
        <v>0</v>
      </c>
      <c r="DS296" s="43">
        <f t="shared" si="809"/>
        <v>0</v>
      </c>
      <c r="DT296" s="43">
        <f t="shared" si="809"/>
        <v>0</v>
      </c>
      <c r="DU296" s="43">
        <f t="shared" si="809"/>
        <v>0</v>
      </c>
    </row>
    <row r="297" spans="52:125" x14ac:dyDescent="0.45">
      <c r="AZ297" t="str">
        <f t="shared" si="637"/>
        <v>SAT First 10</v>
      </c>
      <c r="BA297" s="43">
        <f t="shared" ref="BA297:BW297" si="810">BA145*BA$2</f>
        <v>10</v>
      </c>
      <c r="BB297" s="43">
        <f t="shared" si="810"/>
        <v>0</v>
      </c>
      <c r="BC297" s="43">
        <f t="shared" si="810"/>
        <v>0</v>
      </c>
      <c r="BD297" s="43">
        <f t="shared" si="810"/>
        <v>0</v>
      </c>
      <c r="BE297" s="43">
        <f t="shared" si="810"/>
        <v>0</v>
      </c>
      <c r="BF297" s="43">
        <f t="shared" si="810"/>
        <v>0</v>
      </c>
      <c r="BG297" s="43">
        <f t="shared" si="810"/>
        <v>0</v>
      </c>
      <c r="BH297" s="43">
        <f t="shared" si="810"/>
        <v>0</v>
      </c>
      <c r="BI297" s="43">
        <f t="shared" si="810"/>
        <v>0</v>
      </c>
      <c r="BJ297" s="43">
        <f t="shared" si="810"/>
        <v>0</v>
      </c>
      <c r="BK297" s="43">
        <f t="shared" si="810"/>
        <v>0</v>
      </c>
      <c r="BL297" s="43">
        <f t="shared" si="810"/>
        <v>0</v>
      </c>
      <c r="BM297" s="43">
        <f t="shared" si="810"/>
        <v>0</v>
      </c>
      <c r="BN297" s="43">
        <f t="shared" si="810"/>
        <v>0</v>
      </c>
      <c r="BO297" s="43">
        <f t="shared" si="810"/>
        <v>0</v>
      </c>
      <c r="BP297" s="43">
        <f t="shared" si="810"/>
        <v>0</v>
      </c>
      <c r="BQ297" s="43">
        <f t="shared" si="810"/>
        <v>0</v>
      </c>
      <c r="BR297" s="43">
        <f t="shared" si="810"/>
        <v>0</v>
      </c>
      <c r="BS297" s="43">
        <f t="shared" si="810"/>
        <v>0</v>
      </c>
      <c r="BT297" s="43">
        <f t="shared" si="810"/>
        <v>0</v>
      </c>
      <c r="BU297" s="43">
        <f t="shared" si="810"/>
        <v>0</v>
      </c>
      <c r="BV297" s="43">
        <f t="shared" si="810"/>
        <v>0</v>
      </c>
      <c r="BW297" s="43">
        <f t="shared" si="810"/>
        <v>0</v>
      </c>
      <c r="BY297" t="str">
        <f t="shared" si="639"/>
        <v>SAT First 10</v>
      </c>
      <c r="BZ297" s="43">
        <f t="shared" ref="BZ297:CV297" si="811">BZ145*BZ$2</f>
        <v>10</v>
      </c>
      <c r="CA297" s="43">
        <f t="shared" si="811"/>
        <v>0</v>
      </c>
      <c r="CB297" s="43">
        <f t="shared" si="811"/>
        <v>0</v>
      </c>
      <c r="CC297" s="43">
        <f t="shared" si="811"/>
        <v>0</v>
      </c>
      <c r="CD297" s="43">
        <f t="shared" si="811"/>
        <v>0</v>
      </c>
      <c r="CE297" s="43">
        <f t="shared" si="811"/>
        <v>0</v>
      </c>
      <c r="CF297" s="43">
        <f t="shared" si="811"/>
        <v>0</v>
      </c>
      <c r="CG297" s="43">
        <f t="shared" si="811"/>
        <v>0</v>
      </c>
      <c r="CH297" s="43">
        <f t="shared" si="811"/>
        <v>0</v>
      </c>
      <c r="CI297" s="43">
        <f t="shared" si="811"/>
        <v>0</v>
      </c>
      <c r="CJ297" s="43">
        <f t="shared" si="811"/>
        <v>0</v>
      </c>
      <c r="CK297" s="43">
        <f t="shared" si="811"/>
        <v>0</v>
      </c>
      <c r="CL297" s="43">
        <f t="shared" si="811"/>
        <v>0</v>
      </c>
      <c r="CM297" s="43">
        <f t="shared" si="811"/>
        <v>0</v>
      </c>
      <c r="CN297" s="43">
        <f t="shared" si="811"/>
        <v>0</v>
      </c>
      <c r="CO297" s="43">
        <f t="shared" si="811"/>
        <v>0</v>
      </c>
      <c r="CP297" s="43">
        <f t="shared" si="811"/>
        <v>0</v>
      </c>
      <c r="CQ297" s="43">
        <f t="shared" si="811"/>
        <v>0</v>
      </c>
      <c r="CR297" s="43">
        <f t="shared" si="811"/>
        <v>0</v>
      </c>
      <c r="CS297" s="43">
        <f t="shared" si="811"/>
        <v>0</v>
      </c>
      <c r="CT297" s="43">
        <f t="shared" si="811"/>
        <v>0</v>
      </c>
      <c r="CU297" s="43">
        <f t="shared" si="811"/>
        <v>0</v>
      </c>
      <c r="CV297" s="43">
        <f t="shared" si="811"/>
        <v>0</v>
      </c>
      <c r="CX297" t="str">
        <f t="shared" si="641"/>
        <v>SAT First 10</v>
      </c>
      <c r="CY297" s="43">
        <f t="shared" ref="CY297:DU297" si="812">CY145*CY$2</f>
        <v>20</v>
      </c>
      <c r="CZ297" s="43">
        <f t="shared" si="812"/>
        <v>0</v>
      </c>
      <c r="DA297" s="43">
        <f t="shared" si="812"/>
        <v>0</v>
      </c>
      <c r="DB297" s="43">
        <f t="shared" si="812"/>
        <v>0</v>
      </c>
      <c r="DC297" s="43">
        <f t="shared" si="812"/>
        <v>0</v>
      </c>
      <c r="DD297" s="43">
        <f t="shared" si="812"/>
        <v>0</v>
      </c>
      <c r="DE297" s="43">
        <f t="shared" si="812"/>
        <v>0</v>
      </c>
      <c r="DF297" s="43">
        <f t="shared" si="812"/>
        <v>0</v>
      </c>
      <c r="DG297" s="43">
        <f t="shared" si="812"/>
        <v>0</v>
      </c>
      <c r="DH297" s="43">
        <f t="shared" si="812"/>
        <v>0</v>
      </c>
      <c r="DI297" s="43">
        <f t="shared" si="812"/>
        <v>0</v>
      </c>
      <c r="DJ297" s="43">
        <f t="shared" si="812"/>
        <v>0</v>
      </c>
      <c r="DK297" s="43">
        <f t="shared" si="812"/>
        <v>0</v>
      </c>
      <c r="DL297" s="43">
        <f t="shared" si="812"/>
        <v>0</v>
      </c>
      <c r="DM297" s="43">
        <f t="shared" si="812"/>
        <v>0</v>
      </c>
      <c r="DN297" s="43">
        <f t="shared" si="812"/>
        <v>0</v>
      </c>
      <c r="DO297" s="43">
        <f t="shared" si="812"/>
        <v>0</v>
      </c>
      <c r="DP297" s="43">
        <f t="shared" si="812"/>
        <v>0</v>
      </c>
      <c r="DQ297" s="43">
        <f t="shared" si="812"/>
        <v>0</v>
      </c>
      <c r="DR297" s="43">
        <f t="shared" si="812"/>
        <v>0</v>
      </c>
      <c r="DS297" s="43">
        <f t="shared" si="812"/>
        <v>0</v>
      </c>
      <c r="DT297" s="43">
        <f t="shared" si="812"/>
        <v>0</v>
      </c>
      <c r="DU297" s="43">
        <f t="shared" si="812"/>
        <v>0</v>
      </c>
    </row>
    <row r="298" spans="52:125" x14ac:dyDescent="0.45">
      <c r="AZ298" t="str">
        <f t="shared" si="637"/>
        <v>SAT Last 10</v>
      </c>
      <c r="BA298" s="43">
        <f t="shared" ref="BA298:BW298" si="813">BA146*BA$2</f>
        <v>10</v>
      </c>
      <c r="BB298" s="43">
        <f t="shared" si="813"/>
        <v>0</v>
      </c>
      <c r="BC298" s="43">
        <f t="shared" si="813"/>
        <v>0</v>
      </c>
      <c r="BD298" s="43">
        <f t="shared" si="813"/>
        <v>0</v>
      </c>
      <c r="BE298" s="43">
        <f t="shared" si="813"/>
        <v>0</v>
      </c>
      <c r="BF298" s="43">
        <f t="shared" si="813"/>
        <v>0</v>
      </c>
      <c r="BG298" s="43">
        <f t="shared" si="813"/>
        <v>0</v>
      </c>
      <c r="BH298" s="43">
        <f t="shared" si="813"/>
        <v>0</v>
      </c>
      <c r="BI298" s="43">
        <f t="shared" si="813"/>
        <v>0</v>
      </c>
      <c r="BJ298" s="43">
        <f t="shared" si="813"/>
        <v>0</v>
      </c>
      <c r="BK298" s="43">
        <f t="shared" si="813"/>
        <v>0</v>
      </c>
      <c r="BL298" s="43">
        <f t="shared" si="813"/>
        <v>0</v>
      </c>
      <c r="BM298" s="43">
        <f t="shared" si="813"/>
        <v>0</v>
      </c>
      <c r="BN298" s="43">
        <f t="shared" si="813"/>
        <v>0</v>
      </c>
      <c r="BO298" s="43">
        <f t="shared" si="813"/>
        <v>0</v>
      </c>
      <c r="BP298" s="43">
        <f t="shared" si="813"/>
        <v>0</v>
      </c>
      <c r="BQ298" s="43">
        <f t="shared" si="813"/>
        <v>0</v>
      </c>
      <c r="BR298" s="43">
        <f t="shared" si="813"/>
        <v>0</v>
      </c>
      <c r="BS298" s="43">
        <f t="shared" si="813"/>
        <v>0</v>
      </c>
      <c r="BT298" s="43">
        <f t="shared" si="813"/>
        <v>0</v>
      </c>
      <c r="BU298" s="43">
        <f t="shared" si="813"/>
        <v>0</v>
      </c>
      <c r="BV298" s="43">
        <f t="shared" si="813"/>
        <v>0</v>
      </c>
      <c r="BW298" s="43">
        <f t="shared" si="813"/>
        <v>0</v>
      </c>
      <c r="BY298" t="str">
        <f t="shared" si="639"/>
        <v>SAT Last 10</v>
      </c>
      <c r="BZ298" s="43">
        <f t="shared" ref="BZ298:CV298" si="814">BZ146*BZ$2</f>
        <v>10</v>
      </c>
      <c r="CA298" s="43">
        <f t="shared" si="814"/>
        <v>0</v>
      </c>
      <c r="CB298" s="43">
        <f t="shared" si="814"/>
        <v>0</v>
      </c>
      <c r="CC298" s="43">
        <f t="shared" si="814"/>
        <v>0</v>
      </c>
      <c r="CD298" s="43">
        <f t="shared" si="814"/>
        <v>0</v>
      </c>
      <c r="CE298" s="43">
        <f t="shared" si="814"/>
        <v>0</v>
      </c>
      <c r="CF298" s="43">
        <f t="shared" si="814"/>
        <v>0</v>
      </c>
      <c r="CG298" s="43">
        <f t="shared" si="814"/>
        <v>0</v>
      </c>
      <c r="CH298" s="43">
        <f t="shared" si="814"/>
        <v>0</v>
      </c>
      <c r="CI298" s="43">
        <f t="shared" si="814"/>
        <v>0</v>
      </c>
      <c r="CJ298" s="43">
        <f t="shared" si="814"/>
        <v>0</v>
      </c>
      <c r="CK298" s="43">
        <f t="shared" si="814"/>
        <v>0</v>
      </c>
      <c r="CL298" s="43">
        <f t="shared" si="814"/>
        <v>0</v>
      </c>
      <c r="CM298" s="43">
        <f t="shared" si="814"/>
        <v>0</v>
      </c>
      <c r="CN298" s="43">
        <f t="shared" si="814"/>
        <v>0</v>
      </c>
      <c r="CO298" s="43">
        <f t="shared" si="814"/>
        <v>0</v>
      </c>
      <c r="CP298" s="43">
        <f t="shared" si="814"/>
        <v>0</v>
      </c>
      <c r="CQ298" s="43">
        <f t="shared" si="814"/>
        <v>0</v>
      </c>
      <c r="CR298" s="43">
        <f t="shared" si="814"/>
        <v>0</v>
      </c>
      <c r="CS298" s="43">
        <f t="shared" si="814"/>
        <v>0</v>
      </c>
      <c r="CT298" s="43">
        <f t="shared" si="814"/>
        <v>0</v>
      </c>
      <c r="CU298" s="43">
        <f t="shared" si="814"/>
        <v>0</v>
      </c>
      <c r="CV298" s="43">
        <f t="shared" si="814"/>
        <v>0</v>
      </c>
      <c r="CX298" t="str">
        <f t="shared" si="641"/>
        <v>SAT Last 10</v>
      </c>
      <c r="CY298" s="43">
        <f t="shared" ref="CY298:DU298" si="815">CY146*CY$2</f>
        <v>20</v>
      </c>
      <c r="CZ298" s="43">
        <f t="shared" si="815"/>
        <v>0</v>
      </c>
      <c r="DA298" s="43">
        <f t="shared" si="815"/>
        <v>0</v>
      </c>
      <c r="DB298" s="43">
        <f t="shared" si="815"/>
        <v>0</v>
      </c>
      <c r="DC298" s="43">
        <f t="shared" si="815"/>
        <v>0</v>
      </c>
      <c r="DD298" s="43">
        <f t="shared" si="815"/>
        <v>0</v>
      </c>
      <c r="DE298" s="43">
        <f t="shared" si="815"/>
        <v>0</v>
      </c>
      <c r="DF298" s="43">
        <f t="shared" si="815"/>
        <v>0</v>
      </c>
      <c r="DG298" s="43">
        <f t="shared" si="815"/>
        <v>0</v>
      </c>
      <c r="DH298" s="43">
        <f t="shared" si="815"/>
        <v>0</v>
      </c>
      <c r="DI298" s="43">
        <f t="shared" si="815"/>
        <v>0</v>
      </c>
      <c r="DJ298" s="43">
        <f t="shared" si="815"/>
        <v>0</v>
      </c>
      <c r="DK298" s="43">
        <f t="shared" si="815"/>
        <v>0</v>
      </c>
      <c r="DL298" s="43">
        <f t="shared" si="815"/>
        <v>0</v>
      </c>
      <c r="DM298" s="43">
        <f t="shared" si="815"/>
        <v>0</v>
      </c>
      <c r="DN298" s="43">
        <f t="shared" si="815"/>
        <v>0</v>
      </c>
      <c r="DO298" s="43">
        <f t="shared" si="815"/>
        <v>0</v>
      </c>
      <c r="DP298" s="43">
        <f t="shared" si="815"/>
        <v>0</v>
      </c>
      <c r="DQ298" s="43">
        <f t="shared" si="815"/>
        <v>0</v>
      </c>
      <c r="DR298" s="43">
        <f t="shared" si="815"/>
        <v>0</v>
      </c>
      <c r="DS298" s="43">
        <f t="shared" si="815"/>
        <v>0</v>
      </c>
      <c r="DT298" s="43">
        <f t="shared" si="815"/>
        <v>0</v>
      </c>
      <c r="DU298" s="43">
        <f t="shared" si="815"/>
        <v>0</v>
      </c>
    </row>
    <row r="299" spans="52:125" x14ac:dyDescent="0.45">
      <c r="AZ299" t="str">
        <f t="shared" si="637"/>
        <v>SAT Rest</v>
      </c>
      <c r="BA299" s="43">
        <f t="shared" ref="BA299:BW299" si="816">BA147*BA$2</f>
        <v>0</v>
      </c>
      <c r="BB299" s="43">
        <f t="shared" si="816"/>
        <v>0</v>
      </c>
      <c r="BC299" s="43">
        <f t="shared" si="816"/>
        <v>0</v>
      </c>
      <c r="BD299" s="43">
        <f t="shared" si="816"/>
        <v>0</v>
      </c>
      <c r="BE299" s="43">
        <f t="shared" si="816"/>
        <v>0</v>
      </c>
      <c r="BF299" s="43">
        <f t="shared" si="816"/>
        <v>0</v>
      </c>
      <c r="BG299" s="43">
        <f t="shared" si="816"/>
        <v>0</v>
      </c>
      <c r="BH299" s="43">
        <f t="shared" si="816"/>
        <v>0</v>
      </c>
      <c r="BI299" s="43">
        <f t="shared" si="816"/>
        <v>0</v>
      </c>
      <c r="BJ299" s="43">
        <f t="shared" si="816"/>
        <v>0</v>
      </c>
      <c r="BK299" s="43">
        <f t="shared" si="816"/>
        <v>0</v>
      </c>
      <c r="BL299" s="43">
        <f t="shared" si="816"/>
        <v>0</v>
      </c>
      <c r="BM299" s="43">
        <f t="shared" si="816"/>
        <v>0</v>
      </c>
      <c r="BN299" s="43">
        <f t="shared" si="816"/>
        <v>0</v>
      </c>
      <c r="BO299" s="43">
        <f t="shared" si="816"/>
        <v>0</v>
      </c>
      <c r="BP299" s="43">
        <f t="shared" si="816"/>
        <v>0</v>
      </c>
      <c r="BQ299" s="43">
        <f t="shared" si="816"/>
        <v>0</v>
      </c>
      <c r="BR299" s="43">
        <f t="shared" si="816"/>
        <v>0</v>
      </c>
      <c r="BS299" s="43">
        <f t="shared" si="816"/>
        <v>0</v>
      </c>
      <c r="BT299" s="43">
        <f t="shared" si="816"/>
        <v>0</v>
      </c>
      <c r="BU299" s="43">
        <f t="shared" si="816"/>
        <v>0</v>
      </c>
      <c r="BV299" s="43">
        <f t="shared" si="816"/>
        <v>0</v>
      </c>
      <c r="BW299" s="43">
        <f t="shared" si="816"/>
        <v>0</v>
      </c>
      <c r="BY299" t="str">
        <f t="shared" si="639"/>
        <v>SAT Rest</v>
      </c>
      <c r="BZ299" s="43">
        <f t="shared" ref="BZ299:CV299" si="817">BZ147*BZ$2</f>
        <v>18</v>
      </c>
      <c r="CA299" s="43">
        <f t="shared" si="817"/>
        <v>0</v>
      </c>
      <c r="CB299" s="43">
        <f t="shared" si="817"/>
        <v>0</v>
      </c>
      <c r="CC299" s="43">
        <f t="shared" si="817"/>
        <v>0</v>
      </c>
      <c r="CD299" s="43">
        <f t="shared" si="817"/>
        <v>0</v>
      </c>
      <c r="CE299" s="43">
        <f t="shared" si="817"/>
        <v>0</v>
      </c>
      <c r="CF299" s="43">
        <f t="shared" si="817"/>
        <v>0</v>
      </c>
      <c r="CG299" s="43">
        <f t="shared" si="817"/>
        <v>0</v>
      </c>
      <c r="CH299" s="43">
        <f t="shared" si="817"/>
        <v>0</v>
      </c>
      <c r="CI299" s="43">
        <f t="shared" si="817"/>
        <v>0</v>
      </c>
      <c r="CJ299" s="43">
        <f t="shared" si="817"/>
        <v>0</v>
      </c>
      <c r="CK299" s="43">
        <f t="shared" si="817"/>
        <v>0</v>
      </c>
      <c r="CL299" s="43">
        <f t="shared" si="817"/>
        <v>0</v>
      </c>
      <c r="CM299" s="43">
        <f t="shared" si="817"/>
        <v>0</v>
      </c>
      <c r="CN299" s="43">
        <f t="shared" si="817"/>
        <v>0</v>
      </c>
      <c r="CO299" s="43">
        <f t="shared" si="817"/>
        <v>0</v>
      </c>
      <c r="CP299" s="43">
        <f t="shared" si="817"/>
        <v>0</v>
      </c>
      <c r="CQ299" s="43">
        <f t="shared" si="817"/>
        <v>0</v>
      </c>
      <c r="CR299" s="43">
        <f t="shared" si="817"/>
        <v>0</v>
      </c>
      <c r="CS299" s="43">
        <f t="shared" si="817"/>
        <v>0</v>
      </c>
      <c r="CT299" s="43">
        <f t="shared" si="817"/>
        <v>0</v>
      </c>
      <c r="CU299" s="43">
        <f t="shared" si="817"/>
        <v>0</v>
      </c>
      <c r="CV299" s="43">
        <f t="shared" si="817"/>
        <v>0</v>
      </c>
      <c r="CX299" t="str">
        <f t="shared" si="641"/>
        <v>SAT Rest</v>
      </c>
      <c r="CY299" s="43">
        <f t="shared" ref="CY299:DU299" si="818">CY147*CY$2</f>
        <v>18</v>
      </c>
      <c r="CZ299" s="43">
        <f t="shared" si="818"/>
        <v>0</v>
      </c>
      <c r="DA299" s="43">
        <f t="shared" si="818"/>
        <v>0</v>
      </c>
      <c r="DB299" s="43">
        <f t="shared" si="818"/>
        <v>0</v>
      </c>
      <c r="DC299" s="43">
        <f t="shared" si="818"/>
        <v>0</v>
      </c>
      <c r="DD299" s="43">
        <f t="shared" si="818"/>
        <v>0</v>
      </c>
      <c r="DE299" s="43">
        <f t="shared" si="818"/>
        <v>0</v>
      </c>
      <c r="DF299" s="43">
        <f t="shared" si="818"/>
        <v>0</v>
      </c>
      <c r="DG299" s="43">
        <f t="shared" si="818"/>
        <v>0</v>
      </c>
      <c r="DH299" s="43">
        <f t="shared" si="818"/>
        <v>0</v>
      </c>
      <c r="DI299" s="43">
        <f t="shared" si="818"/>
        <v>0</v>
      </c>
      <c r="DJ299" s="43">
        <f t="shared" si="818"/>
        <v>0</v>
      </c>
      <c r="DK299" s="43">
        <f t="shared" si="818"/>
        <v>0</v>
      </c>
      <c r="DL299" s="43">
        <f t="shared" si="818"/>
        <v>0</v>
      </c>
      <c r="DM299" s="43">
        <f t="shared" si="818"/>
        <v>0</v>
      </c>
      <c r="DN299" s="43">
        <f t="shared" si="818"/>
        <v>0</v>
      </c>
      <c r="DO299" s="43">
        <f t="shared" si="818"/>
        <v>0</v>
      </c>
      <c r="DP299" s="43">
        <f t="shared" si="818"/>
        <v>0</v>
      </c>
      <c r="DQ299" s="43">
        <f t="shared" si="818"/>
        <v>0</v>
      </c>
      <c r="DR299" s="43">
        <f t="shared" si="818"/>
        <v>0</v>
      </c>
      <c r="DS299" s="43">
        <f t="shared" si="818"/>
        <v>0</v>
      </c>
      <c r="DT299" s="43">
        <f t="shared" si="818"/>
        <v>0</v>
      </c>
      <c r="DU299" s="43">
        <f t="shared" si="818"/>
        <v>0</v>
      </c>
    </row>
    <row r="300" spans="52:125" x14ac:dyDescent="0.45">
      <c r="AZ300" t="str">
        <f t="shared" si="637"/>
        <v>SAT Easy</v>
      </c>
      <c r="BA300" s="43">
        <f t="shared" ref="BA300:BW300" si="819">BA148*BA$2</f>
        <v>5</v>
      </c>
      <c r="BB300" s="43">
        <f t="shared" si="819"/>
        <v>0</v>
      </c>
      <c r="BC300" s="43">
        <f t="shared" si="819"/>
        <v>0</v>
      </c>
      <c r="BD300" s="43">
        <f t="shared" si="819"/>
        <v>0</v>
      </c>
      <c r="BE300" s="43">
        <f t="shared" si="819"/>
        <v>0</v>
      </c>
      <c r="BF300" s="43">
        <f t="shared" si="819"/>
        <v>0</v>
      </c>
      <c r="BG300" s="43">
        <f t="shared" si="819"/>
        <v>0</v>
      </c>
      <c r="BH300" s="43">
        <f t="shared" si="819"/>
        <v>0</v>
      </c>
      <c r="BI300" s="43">
        <f t="shared" si="819"/>
        <v>0</v>
      </c>
      <c r="BJ300" s="43">
        <f t="shared" si="819"/>
        <v>0</v>
      </c>
      <c r="BK300" s="43">
        <f t="shared" si="819"/>
        <v>0</v>
      </c>
      <c r="BL300" s="43">
        <f t="shared" si="819"/>
        <v>0</v>
      </c>
      <c r="BM300" s="43">
        <f t="shared" si="819"/>
        <v>0</v>
      </c>
      <c r="BN300" s="43">
        <f t="shared" si="819"/>
        <v>0</v>
      </c>
      <c r="BO300" s="43">
        <f t="shared" si="819"/>
        <v>0</v>
      </c>
      <c r="BP300" s="43">
        <f t="shared" si="819"/>
        <v>0</v>
      </c>
      <c r="BQ300" s="43">
        <f t="shared" si="819"/>
        <v>0</v>
      </c>
      <c r="BR300" s="43">
        <f t="shared" si="819"/>
        <v>0</v>
      </c>
      <c r="BS300" s="43">
        <f t="shared" si="819"/>
        <v>0</v>
      </c>
      <c r="BT300" s="43">
        <f t="shared" si="819"/>
        <v>0</v>
      </c>
      <c r="BU300" s="43">
        <f t="shared" si="819"/>
        <v>0</v>
      </c>
      <c r="BV300" s="43">
        <f t="shared" si="819"/>
        <v>0</v>
      </c>
      <c r="BW300" s="43">
        <f t="shared" si="819"/>
        <v>0</v>
      </c>
      <c r="BY300" t="str">
        <f t="shared" si="639"/>
        <v>SAT Easy</v>
      </c>
      <c r="BZ300" s="43">
        <f t="shared" ref="BZ300:CV300" si="820">BZ148*BZ$2</f>
        <v>14</v>
      </c>
      <c r="CA300" s="43">
        <f t="shared" si="820"/>
        <v>0</v>
      </c>
      <c r="CB300" s="43">
        <f t="shared" si="820"/>
        <v>0</v>
      </c>
      <c r="CC300" s="43">
        <f t="shared" si="820"/>
        <v>0</v>
      </c>
      <c r="CD300" s="43">
        <f t="shared" si="820"/>
        <v>0</v>
      </c>
      <c r="CE300" s="43">
        <f t="shared" si="820"/>
        <v>0</v>
      </c>
      <c r="CF300" s="43">
        <f t="shared" si="820"/>
        <v>0</v>
      </c>
      <c r="CG300" s="43">
        <f t="shared" si="820"/>
        <v>0</v>
      </c>
      <c r="CH300" s="43">
        <f t="shared" si="820"/>
        <v>0</v>
      </c>
      <c r="CI300" s="43">
        <f t="shared" si="820"/>
        <v>0</v>
      </c>
      <c r="CJ300" s="43">
        <f t="shared" si="820"/>
        <v>0</v>
      </c>
      <c r="CK300" s="43">
        <f t="shared" si="820"/>
        <v>0</v>
      </c>
      <c r="CL300" s="43">
        <f t="shared" si="820"/>
        <v>0</v>
      </c>
      <c r="CM300" s="43">
        <f t="shared" si="820"/>
        <v>0</v>
      </c>
      <c r="CN300" s="43">
        <f t="shared" si="820"/>
        <v>0</v>
      </c>
      <c r="CO300" s="43">
        <f t="shared" si="820"/>
        <v>0</v>
      </c>
      <c r="CP300" s="43">
        <f t="shared" si="820"/>
        <v>0</v>
      </c>
      <c r="CQ300" s="43">
        <f t="shared" si="820"/>
        <v>0</v>
      </c>
      <c r="CR300" s="43">
        <f t="shared" si="820"/>
        <v>0</v>
      </c>
      <c r="CS300" s="43">
        <f t="shared" si="820"/>
        <v>0</v>
      </c>
      <c r="CT300" s="43">
        <f t="shared" si="820"/>
        <v>0</v>
      </c>
      <c r="CU300" s="43">
        <f t="shared" si="820"/>
        <v>0</v>
      </c>
      <c r="CV300" s="43">
        <f t="shared" si="820"/>
        <v>0</v>
      </c>
      <c r="CX300" t="str">
        <f t="shared" si="641"/>
        <v>SAT Easy</v>
      </c>
      <c r="CY300" s="43">
        <f t="shared" ref="CY300:DU300" si="821">CY148*CY$2</f>
        <v>19</v>
      </c>
      <c r="CZ300" s="43">
        <f t="shared" si="821"/>
        <v>0</v>
      </c>
      <c r="DA300" s="43">
        <f t="shared" si="821"/>
        <v>0</v>
      </c>
      <c r="DB300" s="43">
        <f t="shared" si="821"/>
        <v>0</v>
      </c>
      <c r="DC300" s="43">
        <f t="shared" si="821"/>
        <v>0</v>
      </c>
      <c r="DD300" s="43">
        <f t="shared" si="821"/>
        <v>0</v>
      </c>
      <c r="DE300" s="43">
        <f t="shared" si="821"/>
        <v>0</v>
      </c>
      <c r="DF300" s="43">
        <f t="shared" si="821"/>
        <v>0</v>
      </c>
      <c r="DG300" s="43">
        <f t="shared" si="821"/>
        <v>0</v>
      </c>
      <c r="DH300" s="43">
        <f t="shared" si="821"/>
        <v>0</v>
      </c>
      <c r="DI300" s="43">
        <f t="shared" si="821"/>
        <v>0</v>
      </c>
      <c r="DJ300" s="43">
        <f t="shared" si="821"/>
        <v>0</v>
      </c>
      <c r="DK300" s="43">
        <f t="shared" si="821"/>
        <v>0</v>
      </c>
      <c r="DL300" s="43">
        <f t="shared" si="821"/>
        <v>0</v>
      </c>
      <c r="DM300" s="43">
        <f t="shared" si="821"/>
        <v>0</v>
      </c>
      <c r="DN300" s="43">
        <f t="shared" si="821"/>
        <v>0</v>
      </c>
      <c r="DO300" s="43">
        <f t="shared" si="821"/>
        <v>0</v>
      </c>
      <c r="DP300" s="43">
        <f t="shared" si="821"/>
        <v>0</v>
      </c>
      <c r="DQ300" s="43">
        <f t="shared" si="821"/>
        <v>0</v>
      </c>
      <c r="DR300" s="43">
        <f t="shared" si="821"/>
        <v>0</v>
      </c>
      <c r="DS300" s="43">
        <f t="shared" si="821"/>
        <v>0</v>
      </c>
      <c r="DT300" s="43">
        <f t="shared" si="821"/>
        <v>0</v>
      </c>
      <c r="DU300" s="43">
        <f t="shared" si="821"/>
        <v>0</v>
      </c>
    </row>
    <row r="301" spans="52:125" x14ac:dyDescent="0.45">
      <c r="AZ301" t="str">
        <f t="shared" si="637"/>
        <v>SAT Medium</v>
      </c>
      <c r="BA301" s="43">
        <f t="shared" ref="BA301:BW301" si="822">BA149*BA$2</f>
        <v>7</v>
      </c>
      <c r="BB301" s="43">
        <f t="shared" si="822"/>
        <v>0</v>
      </c>
      <c r="BC301" s="43">
        <f t="shared" si="822"/>
        <v>0</v>
      </c>
      <c r="BD301" s="43">
        <f t="shared" si="822"/>
        <v>0</v>
      </c>
      <c r="BE301" s="43">
        <f t="shared" si="822"/>
        <v>0</v>
      </c>
      <c r="BF301" s="43">
        <f t="shared" si="822"/>
        <v>0</v>
      </c>
      <c r="BG301" s="43">
        <f t="shared" si="822"/>
        <v>0</v>
      </c>
      <c r="BH301" s="43">
        <f t="shared" si="822"/>
        <v>0</v>
      </c>
      <c r="BI301" s="43">
        <f t="shared" si="822"/>
        <v>0</v>
      </c>
      <c r="BJ301" s="43">
        <f t="shared" si="822"/>
        <v>0</v>
      </c>
      <c r="BK301" s="43">
        <f t="shared" si="822"/>
        <v>0</v>
      </c>
      <c r="BL301" s="43">
        <f t="shared" si="822"/>
        <v>0</v>
      </c>
      <c r="BM301" s="43">
        <f t="shared" si="822"/>
        <v>0</v>
      </c>
      <c r="BN301" s="43">
        <f t="shared" si="822"/>
        <v>0</v>
      </c>
      <c r="BO301" s="43">
        <f t="shared" si="822"/>
        <v>0</v>
      </c>
      <c r="BP301" s="43">
        <f t="shared" si="822"/>
        <v>0</v>
      </c>
      <c r="BQ301" s="43">
        <f t="shared" si="822"/>
        <v>0</v>
      </c>
      <c r="BR301" s="43">
        <f t="shared" si="822"/>
        <v>0</v>
      </c>
      <c r="BS301" s="43">
        <f t="shared" si="822"/>
        <v>0</v>
      </c>
      <c r="BT301" s="43">
        <f t="shared" si="822"/>
        <v>0</v>
      </c>
      <c r="BU301" s="43">
        <f t="shared" si="822"/>
        <v>0</v>
      </c>
      <c r="BV301" s="43">
        <f t="shared" si="822"/>
        <v>0</v>
      </c>
      <c r="BW301" s="43">
        <f t="shared" si="822"/>
        <v>0</v>
      </c>
      <c r="BY301" t="str">
        <f t="shared" si="639"/>
        <v>SAT Medium</v>
      </c>
      <c r="BZ301" s="43">
        <f t="shared" ref="BZ301:CV301" si="823">BZ149*BZ$2</f>
        <v>10</v>
      </c>
      <c r="CA301" s="43">
        <f t="shared" si="823"/>
        <v>0</v>
      </c>
      <c r="CB301" s="43">
        <f t="shared" si="823"/>
        <v>0</v>
      </c>
      <c r="CC301" s="43">
        <f t="shared" si="823"/>
        <v>0</v>
      </c>
      <c r="CD301" s="43">
        <f t="shared" si="823"/>
        <v>0</v>
      </c>
      <c r="CE301" s="43">
        <f t="shared" si="823"/>
        <v>0</v>
      </c>
      <c r="CF301" s="43">
        <f t="shared" si="823"/>
        <v>0</v>
      </c>
      <c r="CG301" s="43">
        <f t="shared" si="823"/>
        <v>0</v>
      </c>
      <c r="CH301" s="43">
        <f t="shared" si="823"/>
        <v>0</v>
      </c>
      <c r="CI301" s="43">
        <f t="shared" si="823"/>
        <v>0</v>
      </c>
      <c r="CJ301" s="43">
        <f t="shared" si="823"/>
        <v>0</v>
      </c>
      <c r="CK301" s="43">
        <f t="shared" si="823"/>
        <v>0</v>
      </c>
      <c r="CL301" s="43">
        <f t="shared" si="823"/>
        <v>0</v>
      </c>
      <c r="CM301" s="43">
        <f t="shared" si="823"/>
        <v>0</v>
      </c>
      <c r="CN301" s="43">
        <f t="shared" si="823"/>
        <v>0</v>
      </c>
      <c r="CO301" s="43">
        <f t="shared" si="823"/>
        <v>0</v>
      </c>
      <c r="CP301" s="43">
        <f t="shared" si="823"/>
        <v>0</v>
      </c>
      <c r="CQ301" s="43">
        <f t="shared" si="823"/>
        <v>0</v>
      </c>
      <c r="CR301" s="43">
        <f t="shared" si="823"/>
        <v>0</v>
      </c>
      <c r="CS301" s="43">
        <f t="shared" si="823"/>
        <v>0</v>
      </c>
      <c r="CT301" s="43">
        <f t="shared" si="823"/>
        <v>0</v>
      </c>
      <c r="CU301" s="43">
        <f t="shared" si="823"/>
        <v>0</v>
      </c>
      <c r="CV301" s="43">
        <f t="shared" si="823"/>
        <v>0</v>
      </c>
      <c r="CX301" t="str">
        <f t="shared" si="641"/>
        <v>SAT Medium</v>
      </c>
      <c r="CY301" s="43">
        <f t="shared" ref="CY301:DU301" si="824">CY149*CY$2</f>
        <v>17</v>
      </c>
      <c r="CZ301" s="43">
        <f t="shared" si="824"/>
        <v>0</v>
      </c>
      <c r="DA301" s="43">
        <f t="shared" si="824"/>
        <v>0</v>
      </c>
      <c r="DB301" s="43">
        <f t="shared" si="824"/>
        <v>0</v>
      </c>
      <c r="DC301" s="43">
        <f t="shared" si="824"/>
        <v>0</v>
      </c>
      <c r="DD301" s="43">
        <f t="shared" si="824"/>
        <v>0</v>
      </c>
      <c r="DE301" s="43">
        <f t="shared" si="824"/>
        <v>0</v>
      </c>
      <c r="DF301" s="43">
        <f t="shared" si="824"/>
        <v>0</v>
      </c>
      <c r="DG301" s="43">
        <f t="shared" si="824"/>
        <v>0</v>
      </c>
      <c r="DH301" s="43">
        <f t="shared" si="824"/>
        <v>0</v>
      </c>
      <c r="DI301" s="43">
        <f t="shared" si="824"/>
        <v>0</v>
      </c>
      <c r="DJ301" s="43">
        <f t="shared" si="824"/>
        <v>0</v>
      </c>
      <c r="DK301" s="43">
        <f t="shared" si="824"/>
        <v>0</v>
      </c>
      <c r="DL301" s="43">
        <f t="shared" si="824"/>
        <v>0</v>
      </c>
      <c r="DM301" s="43">
        <f t="shared" si="824"/>
        <v>0</v>
      </c>
      <c r="DN301" s="43">
        <f t="shared" si="824"/>
        <v>0</v>
      </c>
      <c r="DO301" s="43">
        <f t="shared" si="824"/>
        <v>0</v>
      </c>
      <c r="DP301" s="43">
        <f t="shared" si="824"/>
        <v>0</v>
      </c>
      <c r="DQ301" s="43">
        <f t="shared" si="824"/>
        <v>0</v>
      </c>
      <c r="DR301" s="43">
        <f t="shared" si="824"/>
        <v>0</v>
      </c>
      <c r="DS301" s="43">
        <f t="shared" si="824"/>
        <v>0</v>
      </c>
      <c r="DT301" s="43">
        <f t="shared" si="824"/>
        <v>0</v>
      </c>
      <c r="DU301" s="43">
        <f t="shared" si="824"/>
        <v>0</v>
      </c>
    </row>
    <row r="302" spans="52:125" x14ac:dyDescent="0.45">
      <c r="AZ302" t="str">
        <f t="shared" si="637"/>
        <v>SAT Hard</v>
      </c>
      <c r="BA302" s="43">
        <f t="shared" ref="BA302:BW302" si="825">BA150*BA$2</f>
        <v>8</v>
      </c>
      <c r="BB302" s="43">
        <f t="shared" si="825"/>
        <v>0</v>
      </c>
      <c r="BC302" s="43">
        <f t="shared" si="825"/>
        <v>0</v>
      </c>
      <c r="BD302" s="43">
        <f t="shared" si="825"/>
        <v>0</v>
      </c>
      <c r="BE302" s="43">
        <f t="shared" si="825"/>
        <v>0</v>
      </c>
      <c r="BF302" s="43">
        <f t="shared" si="825"/>
        <v>0</v>
      </c>
      <c r="BG302" s="43">
        <f t="shared" si="825"/>
        <v>0</v>
      </c>
      <c r="BH302" s="43">
        <f t="shared" si="825"/>
        <v>0</v>
      </c>
      <c r="BI302" s="43">
        <f t="shared" si="825"/>
        <v>0</v>
      </c>
      <c r="BJ302" s="43">
        <f t="shared" si="825"/>
        <v>0</v>
      </c>
      <c r="BK302" s="43">
        <f t="shared" si="825"/>
        <v>0</v>
      </c>
      <c r="BL302" s="43">
        <f t="shared" si="825"/>
        <v>0</v>
      </c>
      <c r="BM302" s="43">
        <f t="shared" si="825"/>
        <v>0</v>
      </c>
      <c r="BN302" s="43">
        <f t="shared" si="825"/>
        <v>0</v>
      </c>
      <c r="BO302" s="43">
        <f t="shared" si="825"/>
        <v>0</v>
      </c>
      <c r="BP302" s="43">
        <f t="shared" si="825"/>
        <v>0</v>
      </c>
      <c r="BQ302" s="43">
        <f t="shared" si="825"/>
        <v>0</v>
      </c>
      <c r="BR302" s="43">
        <f t="shared" si="825"/>
        <v>0</v>
      </c>
      <c r="BS302" s="43">
        <f t="shared" si="825"/>
        <v>0</v>
      </c>
      <c r="BT302" s="43">
        <f t="shared" si="825"/>
        <v>0</v>
      </c>
      <c r="BU302" s="43">
        <f t="shared" si="825"/>
        <v>0</v>
      </c>
      <c r="BV302" s="43">
        <f t="shared" si="825"/>
        <v>0</v>
      </c>
      <c r="BW302" s="43">
        <f t="shared" si="825"/>
        <v>0</v>
      </c>
      <c r="BY302" t="str">
        <f t="shared" si="639"/>
        <v>SAT Hard</v>
      </c>
      <c r="BZ302" s="43">
        <f t="shared" ref="BZ302:CV302" si="826">BZ150*BZ$2</f>
        <v>14</v>
      </c>
      <c r="CA302" s="43">
        <f t="shared" si="826"/>
        <v>0</v>
      </c>
      <c r="CB302" s="43">
        <f t="shared" si="826"/>
        <v>0</v>
      </c>
      <c r="CC302" s="43">
        <f t="shared" si="826"/>
        <v>0</v>
      </c>
      <c r="CD302" s="43">
        <f t="shared" si="826"/>
        <v>0</v>
      </c>
      <c r="CE302" s="43">
        <f t="shared" si="826"/>
        <v>0</v>
      </c>
      <c r="CF302" s="43">
        <f t="shared" si="826"/>
        <v>0</v>
      </c>
      <c r="CG302" s="43">
        <f t="shared" si="826"/>
        <v>0</v>
      </c>
      <c r="CH302" s="43">
        <f t="shared" si="826"/>
        <v>0</v>
      </c>
      <c r="CI302" s="43">
        <f t="shared" si="826"/>
        <v>0</v>
      </c>
      <c r="CJ302" s="43">
        <f t="shared" si="826"/>
        <v>0</v>
      </c>
      <c r="CK302" s="43">
        <f t="shared" si="826"/>
        <v>0</v>
      </c>
      <c r="CL302" s="43">
        <f t="shared" si="826"/>
        <v>0</v>
      </c>
      <c r="CM302" s="43">
        <f t="shared" si="826"/>
        <v>0</v>
      </c>
      <c r="CN302" s="43">
        <f t="shared" si="826"/>
        <v>0</v>
      </c>
      <c r="CO302" s="43">
        <f t="shared" si="826"/>
        <v>0</v>
      </c>
      <c r="CP302" s="43">
        <f t="shared" si="826"/>
        <v>0</v>
      </c>
      <c r="CQ302" s="43">
        <f t="shared" si="826"/>
        <v>0</v>
      </c>
      <c r="CR302" s="43">
        <f t="shared" si="826"/>
        <v>0</v>
      </c>
      <c r="CS302" s="43">
        <f t="shared" si="826"/>
        <v>0</v>
      </c>
      <c r="CT302" s="43">
        <f t="shared" si="826"/>
        <v>0</v>
      </c>
      <c r="CU302" s="43">
        <f t="shared" si="826"/>
        <v>0</v>
      </c>
      <c r="CV302" s="43">
        <f t="shared" si="826"/>
        <v>0</v>
      </c>
      <c r="CX302" t="str">
        <f t="shared" si="641"/>
        <v>SAT Hard</v>
      </c>
      <c r="CY302" s="43">
        <f t="shared" ref="CY302:DU302" si="827">CY150*CY$2</f>
        <v>22</v>
      </c>
      <c r="CZ302" s="43">
        <f t="shared" si="827"/>
        <v>0</v>
      </c>
      <c r="DA302" s="43">
        <f t="shared" si="827"/>
        <v>0</v>
      </c>
      <c r="DB302" s="43">
        <f t="shared" si="827"/>
        <v>0</v>
      </c>
      <c r="DC302" s="43">
        <f t="shared" si="827"/>
        <v>0</v>
      </c>
      <c r="DD302" s="43">
        <f t="shared" si="827"/>
        <v>0</v>
      </c>
      <c r="DE302" s="43">
        <f t="shared" si="827"/>
        <v>0</v>
      </c>
      <c r="DF302" s="43">
        <f t="shared" si="827"/>
        <v>0</v>
      </c>
      <c r="DG302" s="43">
        <f t="shared" si="827"/>
        <v>0</v>
      </c>
      <c r="DH302" s="43">
        <f t="shared" si="827"/>
        <v>0</v>
      </c>
      <c r="DI302" s="43">
        <f t="shared" si="827"/>
        <v>0</v>
      </c>
      <c r="DJ302" s="43">
        <f t="shared" si="827"/>
        <v>0</v>
      </c>
      <c r="DK302" s="43">
        <f t="shared" si="827"/>
        <v>0</v>
      </c>
      <c r="DL302" s="43">
        <f t="shared" si="827"/>
        <v>0</v>
      </c>
      <c r="DM302" s="43">
        <f t="shared" si="827"/>
        <v>0</v>
      </c>
      <c r="DN302" s="43">
        <f t="shared" si="827"/>
        <v>0</v>
      </c>
      <c r="DO302" s="43">
        <f t="shared" si="827"/>
        <v>0</v>
      </c>
      <c r="DP302" s="43">
        <f t="shared" si="827"/>
        <v>0</v>
      </c>
      <c r="DQ302" s="43">
        <f t="shared" si="827"/>
        <v>0</v>
      </c>
      <c r="DR302" s="43">
        <f t="shared" si="827"/>
        <v>0</v>
      </c>
      <c r="DS302" s="43">
        <f t="shared" si="827"/>
        <v>0</v>
      </c>
      <c r="DT302" s="43">
        <f t="shared" si="827"/>
        <v>0</v>
      </c>
      <c r="DU302" s="43">
        <f t="shared" si="827"/>
        <v>0</v>
      </c>
    </row>
    <row r="303" spans="52:125" x14ac:dyDescent="0.45">
      <c r="AZ303" t="str">
        <f t="shared" si="637"/>
        <v>PSAT First 10</v>
      </c>
      <c r="BA303" s="43">
        <f t="shared" ref="BA303:BW303" si="828">BA151*BA$2</f>
        <v>0</v>
      </c>
      <c r="BB303" s="43">
        <f t="shared" si="828"/>
        <v>0</v>
      </c>
      <c r="BC303" s="43">
        <f t="shared" si="828"/>
        <v>0</v>
      </c>
      <c r="BD303" s="43">
        <f t="shared" si="828"/>
        <v>0</v>
      </c>
      <c r="BE303" s="43">
        <f t="shared" si="828"/>
        <v>0</v>
      </c>
      <c r="BF303" s="43">
        <f t="shared" si="828"/>
        <v>0</v>
      </c>
      <c r="BG303" s="43">
        <f t="shared" si="828"/>
        <v>0</v>
      </c>
      <c r="BH303" s="43">
        <f t="shared" si="828"/>
        <v>0</v>
      </c>
      <c r="BI303" s="43">
        <f t="shared" si="828"/>
        <v>0</v>
      </c>
      <c r="BJ303" s="43">
        <f t="shared" si="828"/>
        <v>0</v>
      </c>
      <c r="BK303" s="43">
        <f t="shared" si="828"/>
        <v>0</v>
      </c>
      <c r="BL303" s="43">
        <f t="shared" si="828"/>
        <v>0</v>
      </c>
      <c r="BM303" s="43">
        <f t="shared" si="828"/>
        <v>0</v>
      </c>
      <c r="BN303" s="43">
        <f t="shared" si="828"/>
        <v>0</v>
      </c>
      <c r="BO303" s="43">
        <f t="shared" si="828"/>
        <v>0</v>
      </c>
      <c r="BP303" s="43">
        <f t="shared" si="828"/>
        <v>0</v>
      </c>
      <c r="BQ303" s="43">
        <f t="shared" si="828"/>
        <v>0</v>
      </c>
      <c r="BR303" s="43">
        <f t="shared" si="828"/>
        <v>0</v>
      </c>
      <c r="BS303" s="43">
        <f t="shared" si="828"/>
        <v>0</v>
      </c>
      <c r="BT303" s="43">
        <f t="shared" si="828"/>
        <v>0</v>
      </c>
      <c r="BU303" s="43">
        <f t="shared" si="828"/>
        <v>0</v>
      </c>
      <c r="BV303" s="43">
        <f t="shared" si="828"/>
        <v>0</v>
      </c>
      <c r="BW303" s="43">
        <f t="shared" si="828"/>
        <v>0</v>
      </c>
      <c r="BY303" t="str">
        <f t="shared" si="639"/>
        <v>PSAT First 10</v>
      </c>
      <c r="BZ303" s="43">
        <f t="shared" ref="BZ303:CV303" si="829">BZ151*BZ$2</f>
        <v>0</v>
      </c>
      <c r="CA303" s="43">
        <f t="shared" si="829"/>
        <v>0</v>
      </c>
      <c r="CB303" s="43">
        <f t="shared" si="829"/>
        <v>0</v>
      </c>
      <c r="CC303" s="43">
        <f t="shared" si="829"/>
        <v>0</v>
      </c>
      <c r="CD303" s="43">
        <f t="shared" si="829"/>
        <v>0</v>
      </c>
      <c r="CE303" s="43">
        <f t="shared" si="829"/>
        <v>0</v>
      </c>
      <c r="CF303" s="43">
        <f t="shared" si="829"/>
        <v>0</v>
      </c>
      <c r="CG303" s="43">
        <f t="shared" si="829"/>
        <v>0</v>
      </c>
      <c r="CH303" s="43">
        <f t="shared" si="829"/>
        <v>0</v>
      </c>
      <c r="CI303" s="43">
        <f t="shared" si="829"/>
        <v>0</v>
      </c>
      <c r="CJ303" s="43">
        <f t="shared" si="829"/>
        <v>0</v>
      </c>
      <c r="CK303" s="43">
        <f t="shared" si="829"/>
        <v>0</v>
      </c>
      <c r="CL303" s="43">
        <f t="shared" si="829"/>
        <v>0</v>
      </c>
      <c r="CM303" s="43">
        <f t="shared" si="829"/>
        <v>0</v>
      </c>
      <c r="CN303" s="43">
        <f t="shared" si="829"/>
        <v>0</v>
      </c>
      <c r="CO303" s="43">
        <f t="shared" si="829"/>
        <v>0</v>
      </c>
      <c r="CP303" s="43">
        <f t="shared" si="829"/>
        <v>0</v>
      </c>
      <c r="CQ303" s="43">
        <f t="shared" si="829"/>
        <v>0</v>
      </c>
      <c r="CR303" s="43">
        <f t="shared" si="829"/>
        <v>0</v>
      </c>
      <c r="CS303" s="43">
        <f t="shared" si="829"/>
        <v>0</v>
      </c>
      <c r="CT303" s="43">
        <f t="shared" si="829"/>
        <v>0</v>
      </c>
      <c r="CU303" s="43">
        <f t="shared" si="829"/>
        <v>0</v>
      </c>
      <c r="CV303" s="43">
        <f t="shared" si="829"/>
        <v>0</v>
      </c>
      <c r="CX303" t="str">
        <f t="shared" si="641"/>
        <v>PSAT First 10</v>
      </c>
      <c r="CY303" s="43">
        <f t="shared" ref="CY303:DU303" si="830">CY151*CY$2</f>
        <v>0</v>
      </c>
      <c r="CZ303" s="43">
        <f t="shared" si="830"/>
        <v>0</v>
      </c>
      <c r="DA303" s="43">
        <f t="shared" si="830"/>
        <v>0</v>
      </c>
      <c r="DB303" s="43">
        <f t="shared" si="830"/>
        <v>0</v>
      </c>
      <c r="DC303" s="43">
        <f t="shared" si="830"/>
        <v>0</v>
      </c>
      <c r="DD303" s="43">
        <f t="shared" si="830"/>
        <v>0</v>
      </c>
      <c r="DE303" s="43">
        <f t="shared" si="830"/>
        <v>0</v>
      </c>
      <c r="DF303" s="43">
        <f t="shared" si="830"/>
        <v>0</v>
      </c>
      <c r="DG303" s="43">
        <f t="shared" si="830"/>
        <v>0</v>
      </c>
      <c r="DH303" s="43">
        <f t="shared" si="830"/>
        <v>0</v>
      </c>
      <c r="DI303" s="43">
        <f t="shared" si="830"/>
        <v>0</v>
      </c>
      <c r="DJ303" s="43">
        <f t="shared" si="830"/>
        <v>0</v>
      </c>
      <c r="DK303" s="43">
        <f t="shared" si="830"/>
        <v>0</v>
      </c>
      <c r="DL303" s="43">
        <f t="shared" si="830"/>
        <v>0</v>
      </c>
      <c r="DM303" s="43">
        <f t="shared" si="830"/>
        <v>0</v>
      </c>
      <c r="DN303" s="43">
        <f t="shared" si="830"/>
        <v>0</v>
      </c>
      <c r="DO303" s="43">
        <f t="shared" si="830"/>
        <v>0</v>
      </c>
      <c r="DP303" s="43">
        <f t="shared" si="830"/>
        <v>0</v>
      </c>
      <c r="DQ303" s="43">
        <f t="shared" si="830"/>
        <v>0</v>
      </c>
      <c r="DR303" s="43">
        <f t="shared" si="830"/>
        <v>0</v>
      </c>
      <c r="DS303" s="43">
        <f t="shared" si="830"/>
        <v>0</v>
      </c>
      <c r="DT303" s="43">
        <f t="shared" si="830"/>
        <v>0</v>
      </c>
      <c r="DU303" s="43">
        <f t="shared" si="830"/>
        <v>0</v>
      </c>
    </row>
    <row r="304" spans="52:125" x14ac:dyDescent="0.45">
      <c r="AZ304" t="str">
        <f t="shared" si="637"/>
        <v>PSAT Last 10</v>
      </c>
      <c r="BA304" s="43">
        <f t="shared" ref="BA304:BW304" si="831">BA152*BA$2</f>
        <v>0</v>
      </c>
      <c r="BB304" s="43">
        <f t="shared" si="831"/>
        <v>0</v>
      </c>
      <c r="BC304" s="43">
        <f t="shared" si="831"/>
        <v>0</v>
      </c>
      <c r="BD304" s="43">
        <f t="shared" si="831"/>
        <v>0</v>
      </c>
      <c r="BE304" s="43">
        <f t="shared" si="831"/>
        <v>0</v>
      </c>
      <c r="BF304" s="43">
        <f t="shared" si="831"/>
        <v>0</v>
      </c>
      <c r="BG304" s="43">
        <f t="shared" si="831"/>
        <v>0</v>
      </c>
      <c r="BH304" s="43">
        <f t="shared" si="831"/>
        <v>0</v>
      </c>
      <c r="BI304" s="43">
        <f t="shared" si="831"/>
        <v>0</v>
      </c>
      <c r="BJ304" s="43">
        <f t="shared" si="831"/>
        <v>0</v>
      </c>
      <c r="BK304" s="43">
        <f t="shared" si="831"/>
        <v>0</v>
      </c>
      <c r="BL304" s="43">
        <f t="shared" si="831"/>
        <v>0</v>
      </c>
      <c r="BM304" s="43">
        <f t="shared" si="831"/>
        <v>0</v>
      </c>
      <c r="BN304" s="43">
        <f t="shared" si="831"/>
        <v>0</v>
      </c>
      <c r="BO304" s="43">
        <f t="shared" si="831"/>
        <v>0</v>
      </c>
      <c r="BP304" s="43">
        <f t="shared" si="831"/>
        <v>0</v>
      </c>
      <c r="BQ304" s="43">
        <f t="shared" si="831"/>
        <v>0</v>
      </c>
      <c r="BR304" s="43">
        <f t="shared" si="831"/>
        <v>0</v>
      </c>
      <c r="BS304" s="43">
        <f t="shared" si="831"/>
        <v>0</v>
      </c>
      <c r="BT304" s="43">
        <f t="shared" si="831"/>
        <v>0</v>
      </c>
      <c r="BU304" s="43">
        <f t="shared" si="831"/>
        <v>0</v>
      </c>
      <c r="BV304" s="43">
        <f t="shared" si="831"/>
        <v>0</v>
      </c>
      <c r="BW304" s="43">
        <f t="shared" si="831"/>
        <v>0</v>
      </c>
      <c r="BY304" t="str">
        <f t="shared" si="639"/>
        <v>PSAT Last 10</v>
      </c>
      <c r="BZ304" s="43">
        <f t="shared" ref="BZ304:CV304" si="832">BZ152*BZ$2</f>
        <v>0</v>
      </c>
      <c r="CA304" s="43">
        <f t="shared" si="832"/>
        <v>0</v>
      </c>
      <c r="CB304" s="43">
        <f t="shared" si="832"/>
        <v>0</v>
      </c>
      <c r="CC304" s="43">
        <f t="shared" si="832"/>
        <v>0</v>
      </c>
      <c r="CD304" s="43">
        <f t="shared" si="832"/>
        <v>0</v>
      </c>
      <c r="CE304" s="43">
        <f t="shared" si="832"/>
        <v>0</v>
      </c>
      <c r="CF304" s="43">
        <f t="shared" si="832"/>
        <v>0</v>
      </c>
      <c r="CG304" s="43">
        <f t="shared" si="832"/>
        <v>0</v>
      </c>
      <c r="CH304" s="43">
        <f t="shared" si="832"/>
        <v>0</v>
      </c>
      <c r="CI304" s="43">
        <f t="shared" si="832"/>
        <v>0</v>
      </c>
      <c r="CJ304" s="43">
        <f t="shared" si="832"/>
        <v>0</v>
      </c>
      <c r="CK304" s="43">
        <f t="shared" si="832"/>
        <v>0</v>
      </c>
      <c r="CL304" s="43">
        <f t="shared" si="832"/>
        <v>0</v>
      </c>
      <c r="CM304" s="43">
        <f t="shared" si="832"/>
        <v>0</v>
      </c>
      <c r="CN304" s="43">
        <f t="shared" si="832"/>
        <v>0</v>
      </c>
      <c r="CO304" s="43">
        <f t="shared" si="832"/>
        <v>0</v>
      </c>
      <c r="CP304" s="43">
        <f t="shared" si="832"/>
        <v>0</v>
      </c>
      <c r="CQ304" s="43">
        <f t="shared" si="832"/>
        <v>0</v>
      </c>
      <c r="CR304" s="43">
        <f t="shared" si="832"/>
        <v>0</v>
      </c>
      <c r="CS304" s="43">
        <f t="shared" si="832"/>
        <v>0</v>
      </c>
      <c r="CT304" s="43">
        <f t="shared" si="832"/>
        <v>0</v>
      </c>
      <c r="CU304" s="43">
        <f t="shared" si="832"/>
        <v>0</v>
      </c>
      <c r="CV304" s="43">
        <f t="shared" si="832"/>
        <v>0</v>
      </c>
      <c r="CX304" t="str">
        <f t="shared" si="641"/>
        <v>PSAT Last 10</v>
      </c>
      <c r="CY304" s="43">
        <f t="shared" ref="CY304:DU304" si="833">CY152*CY$2</f>
        <v>0</v>
      </c>
      <c r="CZ304" s="43">
        <f t="shared" si="833"/>
        <v>0</v>
      </c>
      <c r="DA304" s="43">
        <f t="shared" si="833"/>
        <v>0</v>
      </c>
      <c r="DB304" s="43">
        <f t="shared" si="833"/>
        <v>0</v>
      </c>
      <c r="DC304" s="43">
        <f t="shared" si="833"/>
        <v>0</v>
      </c>
      <c r="DD304" s="43">
        <f t="shared" si="833"/>
        <v>0</v>
      </c>
      <c r="DE304" s="43">
        <f t="shared" si="833"/>
        <v>0</v>
      </c>
      <c r="DF304" s="43">
        <f t="shared" si="833"/>
        <v>0</v>
      </c>
      <c r="DG304" s="43">
        <f t="shared" si="833"/>
        <v>0</v>
      </c>
      <c r="DH304" s="43">
        <f t="shared" si="833"/>
        <v>0</v>
      </c>
      <c r="DI304" s="43">
        <f t="shared" si="833"/>
        <v>0</v>
      </c>
      <c r="DJ304" s="43">
        <f t="shared" si="833"/>
        <v>0</v>
      </c>
      <c r="DK304" s="43">
        <f t="shared" si="833"/>
        <v>0</v>
      </c>
      <c r="DL304" s="43">
        <f t="shared" si="833"/>
        <v>0</v>
      </c>
      <c r="DM304" s="43">
        <f t="shared" si="833"/>
        <v>0</v>
      </c>
      <c r="DN304" s="43">
        <f t="shared" si="833"/>
        <v>0</v>
      </c>
      <c r="DO304" s="43">
        <f t="shared" si="833"/>
        <v>0</v>
      </c>
      <c r="DP304" s="43">
        <f t="shared" si="833"/>
        <v>0</v>
      </c>
      <c r="DQ304" s="43">
        <f t="shared" si="833"/>
        <v>0</v>
      </c>
      <c r="DR304" s="43">
        <f t="shared" si="833"/>
        <v>0</v>
      </c>
      <c r="DS304" s="43">
        <f t="shared" si="833"/>
        <v>0</v>
      </c>
      <c r="DT304" s="43">
        <f t="shared" si="833"/>
        <v>0</v>
      </c>
      <c r="DU304" s="43">
        <f t="shared" si="833"/>
        <v>0</v>
      </c>
    </row>
    <row r="305" spans="52:125" x14ac:dyDescent="0.45">
      <c r="AZ305" t="str">
        <f t="shared" ref="AZ305:AZ314" si="834">AZ77</f>
        <v>PSAT Rest</v>
      </c>
      <c r="BA305" s="43">
        <f t="shared" ref="BA305:BW305" si="835">BA153*BA$2</f>
        <v>0</v>
      </c>
      <c r="BB305" s="43">
        <f t="shared" si="835"/>
        <v>0</v>
      </c>
      <c r="BC305" s="43">
        <f t="shared" si="835"/>
        <v>0</v>
      </c>
      <c r="BD305" s="43">
        <f t="shared" si="835"/>
        <v>0</v>
      </c>
      <c r="BE305" s="43">
        <f t="shared" si="835"/>
        <v>0</v>
      </c>
      <c r="BF305" s="43">
        <f t="shared" si="835"/>
        <v>0</v>
      </c>
      <c r="BG305" s="43">
        <f t="shared" si="835"/>
        <v>0</v>
      </c>
      <c r="BH305" s="43">
        <f t="shared" si="835"/>
        <v>0</v>
      </c>
      <c r="BI305" s="43">
        <f t="shared" si="835"/>
        <v>0</v>
      </c>
      <c r="BJ305" s="43">
        <f t="shared" si="835"/>
        <v>0</v>
      </c>
      <c r="BK305" s="43">
        <f t="shared" si="835"/>
        <v>0</v>
      </c>
      <c r="BL305" s="43">
        <f t="shared" si="835"/>
        <v>0</v>
      </c>
      <c r="BM305" s="43">
        <f t="shared" si="835"/>
        <v>0</v>
      </c>
      <c r="BN305" s="43">
        <f t="shared" si="835"/>
        <v>0</v>
      </c>
      <c r="BO305" s="43">
        <f t="shared" si="835"/>
        <v>0</v>
      </c>
      <c r="BP305" s="43">
        <f t="shared" si="835"/>
        <v>0</v>
      </c>
      <c r="BQ305" s="43">
        <f t="shared" si="835"/>
        <v>0</v>
      </c>
      <c r="BR305" s="43">
        <f t="shared" si="835"/>
        <v>0</v>
      </c>
      <c r="BS305" s="43">
        <f t="shared" si="835"/>
        <v>0</v>
      </c>
      <c r="BT305" s="43">
        <f t="shared" si="835"/>
        <v>0</v>
      </c>
      <c r="BU305" s="43">
        <f t="shared" si="835"/>
        <v>0</v>
      </c>
      <c r="BV305" s="43">
        <f t="shared" si="835"/>
        <v>0</v>
      </c>
      <c r="BW305" s="43">
        <f t="shared" si="835"/>
        <v>0</v>
      </c>
      <c r="BY305" t="str">
        <f t="shared" ref="BY305:BY314" si="836">BY77</f>
        <v>PSAT Rest</v>
      </c>
      <c r="BZ305" s="43">
        <f t="shared" ref="BZ305:CV305" si="837">BZ153*BZ$2</f>
        <v>0</v>
      </c>
      <c r="CA305" s="43">
        <f t="shared" si="837"/>
        <v>0</v>
      </c>
      <c r="CB305" s="43">
        <f t="shared" si="837"/>
        <v>0</v>
      </c>
      <c r="CC305" s="43">
        <f t="shared" si="837"/>
        <v>0</v>
      </c>
      <c r="CD305" s="43">
        <f t="shared" si="837"/>
        <v>0</v>
      </c>
      <c r="CE305" s="43">
        <f t="shared" si="837"/>
        <v>0</v>
      </c>
      <c r="CF305" s="43">
        <f t="shared" si="837"/>
        <v>0</v>
      </c>
      <c r="CG305" s="43">
        <f t="shared" si="837"/>
        <v>0</v>
      </c>
      <c r="CH305" s="43">
        <f t="shared" si="837"/>
        <v>0</v>
      </c>
      <c r="CI305" s="43">
        <f t="shared" si="837"/>
        <v>0</v>
      </c>
      <c r="CJ305" s="43">
        <f t="shared" si="837"/>
        <v>0</v>
      </c>
      <c r="CK305" s="43">
        <f t="shared" si="837"/>
        <v>0</v>
      </c>
      <c r="CL305" s="43">
        <f t="shared" si="837"/>
        <v>0</v>
      </c>
      <c r="CM305" s="43">
        <f t="shared" si="837"/>
        <v>0</v>
      </c>
      <c r="CN305" s="43">
        <f t="shared" si="837"/>
        <v>0</v>
      </c>
      <c r="CO305" s="43">
        <f t="shared" si="837"/>
        <v>0</v>
      </c>
      <c r="CP305" s="43">
        <f t="shared" si="837"/>
        <v>0</v>
      </c>
      <c r="CQ305" s="43">
        <f t="shared" si="837"/>
        <v>0</v>
      </c>
      <c r="CR305" s="43">
        <f t="shared" si="837"/>
        <v>0</v>
      </c>
      <c r="CS305" s="43">
        <f t="shared" si="837"/>
        <v>0</v>
      </c>
      <c r="CT305" s="43">
        <f t="shared" si="837"/>
        <v>0</v>
      </c>
      <c r="CU305" s="43">
        <f t="shared" si="837"/>
        <v>0</v>
      </c>
      <c r="CV305" s="43">
        <f t="shared" si="837"/>
        <v>0</v>
      </c>
      <c r="CX305" t="str">
        <f t="shared" ref="CX305:CX314" si="838">CX77</f>
        <v>PSAT Rest</v>
      </c>
      <c r="CY305" s="43">
        <f t="shared" ref="CY305:DU305" si="839">CY153*CY$2</f>
        <v>0</v>
      </c>
      <c r="CZ305" s="43">
        <f t="shared" si="839"/>
        <v>0</v>
      </c>
      <c r="DA305" s="43">
        <f t="shared" si="839"/>
        <v>0</v>
      </c>
      <c r="DB305" s="43">
        <f t="shared" si="839"/>
        <v>0</v>
      </c>
      <c r="DC305" s="43">
        <f t="shared" si="839"/>
        <v>0</v>
      </c>
      <c r="DD305" s="43">
        <f t="shared" si="839"/>
        <v>0</v>
      </c>
      <c r="DE305" s="43">
        <f t="shared" si="839"/>
        <v>0</v>
      </c>
      <c r="DF305" s="43">
        <f t="shared" si="839"/>
        <v>0</v>
      </c>
      <c r="DG305" s="43">
        <f t="shared" si="839"/>
        <v>0</v>
      </c>
      <c r="DH305" s="43">
        <f t="shared" si="839"/>
        <v>0</v>
      </c>
      <c r="DI305" s="43">
        <f t="shared" si="839"/>
        <v>0</v>
      </c>
      <c r="DJ305" s="43">
        <f t="shared" si="839"/>
        <v>0</v>
      </c>
      <c r="DK305" s="43">
        <f t="shared" si="839"/>
        <v>0</v>
      </c>
      <c r="DL305" s="43">
        <f t="shared" si="839"/>
        <v>0</v>
      </c>
      <c r="DM305" s="43">
        <f t="shared" si="839"/>
        <v>0</v>
      </c>
      <c r="DN305" s="43">
        <f t="shared" si="839"/>
        <v>0</v>
      </c>
      <c r="DO305" s="43">
        <f t="shared" si="839"/>
        <v>0</v>
      </c>
      <c r="DP305" s="43">
        <f t="shared" si="839"/>
        <v>0</v>
      </c>
      <c r="DQ305" s="43">
        <f t="shared" si="839"/>
        <v>0</v>
      </c>
      <c r="DR305" s="43">
        <f t="shared" si="839"/>
        <v>0</v>
      </c>
      <c r="DS305" s="43">
        <f t="shared" si="839"/>
        <v>0</v>
      </c>
      <c r="DT305" s="43">
        <f t="shared" si="839"/>
        <v>0</v>
      </c>
      <c r="DU305" s="43">
        <f t="shared" si="839"/>
        <v>0</v>
      </c>
    </row>
    <row r="306" spans="52:125" x14ac:dyDescent="0.45">
      <c r="AZ306" t="str">
        <f t="shared" si="834"/>
        <v>PSAT Easy</v>
      </c>
      <c r="BA306" s="43">
        <f t="shared" ref="BA306:BW306" si="840">BA154*BA$2</f>
        <v>0</v>
      </c>
      <c r="BB306" s="43">
        <f t="shared" si="840"/>
        <v>0</v>
      </c>
      <c r="BC306" s="43">
        <f t="shared" si="840"/>
        <v>0</v>
      </c>
      <c r="BD306" s="43">
        <f t="shared" si="840"/>
        <v>0</v>
      </c>
      <c r="BE306" s="43">
        <f t="shared" si="840"/>
        <v>0</v>
      </c>
      <c r="BF306" s="43">
        <f t="shared" si="840"/>
        <v>0</v>
      </c>
      <c r="BG306" s="43">
        <f t="shared" si="840"/>
        <v>0</v>
      </c>
      <c r="BH306" s="43">
        <f t="shared" si="840"/>
        <v>0</v>
      </c>
      <c r="BI306" s="43">
        <f t="shared" si="840"/>
        <v>0</v>
      </c>
      <c r="BJ306" s="43">
        <f t="shared" si="840"/>
        <v>0</v>
      </c>
      <c r="BK306" s="43">
        <f t="shared" si="840"/>
        <v>0</v>
      </c>
      <c r="BL306" s="43">
        <f t="shared" si="840"/>
        <v>0</v>
      </c>
      <c r="BM306" s="43">
        <f t="shared" si="840"/>
        <v>0</v>
      </c>
      <c r="BN306" s="43">
        <f t="shared" si="840"/>
        <v>0</v>
      </c>
      <c r="BO306" s="43">
        <f t="shared" si="840"/>
        <v>0</v>
      </c>
      <c r="BP306" s="43">
        <f t="shared" si="840"/>
        <v>0</v>
      </c>
      <c r="BQ306" s="43">
        <f t="shared" si="840"/>
        <v>0</v>
      </c>
      <c r="BR306" s="43">
        <f t="shared" si="840"/>
        <v>0</v>
      </c>
      <c r="BS306" s="43">
        <f t="shared" si="840"/>
        <v>0</v>
      </c>
      <c r="BT306" s="43">
        <f t="shared" si="840"/>
        <v>0</v>
      </c>
      <c r="BU306" s="43">
        <f t="shared" si="840"/>
        <v>0</v>
      </c>
      <c r="BV306" s="43">
        <f t="shared" si="840"/>
        <v>0</v>
      </c>
      <c r="BW306" s="43">
        <f t="shared" si="840"/>
        <v>0</v>
      </c>
      <c r="BY306" t="str">
        <f t="shared" si="836"/>
        <v>PSAT Easy</v>
      </c>
      <c r="BZ306" s="43">
        <f t="shared" ref="BZ306:CV306" si="841">BZ154*BZ$2</f>
        <v>0</v>
      </c>
      <c r="CA306" s="43">
        <f t="shared" si="841"/>
        <v>0</v>
      </c>
      <c r="CB306" s="43">
        <f t="shared" si="841"/>
        <v>0</v>
      </c>
      <c r="CC306" s="43">
        <f t="shared" si="841"/>
        <v>0</v>
      </c>
      <c r="CD306" s="43">
        <f t="shared" si="841"/>
        <v>0</v>
      </c>
      <c r="CE306" s="43">
        <f t="shared" si="841"/>
        <v>0</v>
      </c>
      <c r="CF306" s="43">
        <f t="shared" si="841"/>
        <v>0</v>
      </c>
      <c r="CG306" s="43">
        <f t="shared" si="841"/>
        <v>0</v>
      </c>
      <c r="CH306" s="43">
        <f t="shared" si="841"/>
        <v>0</v>
      </c>
      <c r="CI306" s="43">
        <f t="shared" si="841"/>
        <v>0</v>
      </c>
      <c r="CJ306" s="43">
        <f t="shared" si="841"/>
        <v>0</v>
      </c>
      <c r="CK306" s="43">
        <f t="shared" si="841"/>
        <v>0</v>
      </c>
      <c r="CL306" s="43">
        <f t="shared" si="841"/>
        <v>0</v>
      </c>
      <c r="CM306" s="43">
        <f t="shared" si="841"/>
        <v>0</v>
      </c>
      <c r="CN306" s="43">
        <f t="shared" si="841"/>
        <v>0</v>
      </c>
      <c r="CO306" s="43">
        <f t="shared" si="841"/>
        <v>0</v>
      </c>
      <c r="CP306" s="43">
        <f t="shared" si="841"/>
        <v>0</v>
      </c>
      <c r="CQ306" s="43">
        <f t="shared" si="841"/>
        <v>0</v>
      </c>
      <c r="CR306" s="43">
        <f t="shared" si="841"/>
        <v>0</v>
      </c>
      <c r="CS306" s="43">
        <f t="shared" si="841"/>
        <v>0</v>
      </c>
      <c r="CT306" s="43">
        <f t="shared" si="841"/>
        <v>0</v>
      </c>
      <c r="CU306" s="43">
        <f t="shared" si="841"/>
        <v>0</v>
      </c>
      <c r="CV306" s="43">
        <f t="shared" si="841"/>
        <v>0</v>
      </c>
      <c r="CX306" t="str">
        <f t="shared" si="838"/>
        <v>PSAT Easy</v>
      </c>
      <c r="CY306" s="43">
        <f t="shared" ref="CY306:DU306" si="842">CY154*CY$2</f>
        <v>0</v>
      </c>
      <c r="CZ306" s="43">
        <f t="shared" si="842"/>
        <v>0</v>
      </c>
      <c r="DA306" s="43">
        <f t="shared" si="842"/>
        <v>0</v>
      </c>
      <c r="DB306" s="43">
        <f t="shared" si="842"/>
        <v>0</v>
      </c>
      <c r="DC306" s="43">
        <f t="shared" si="842"/>
        <v>0</v>
      </c>
      <c r="DD306" s="43">
        <f t="shared" si="842"/>
        <v>0</v>
      </c>
      <c r="DE306" s="43">
        <f t="shared" si="842"/>
        <v>0</v>
      </c>
      <c r="DF306" s="43">
        <f t="shared" si="842"/>
        <v>0</v>
      </c>
      <c r="DG306" s="43">
        <f t="shared" si="842"/>
        <v>0</v>
      </c>
      <c r="DH306" s="43">
        <f t="shared" si="842"/>
        <v>0</v>
      </c>
      <c r="DI306" s="43">
        <f t="shared" si="842"/>
        <v>0</v>
      </c>
      <c r="DJ306" s="43">
        <f t="shared" si="842"/>
        <v>0</v>
      </c>
      <c r="DK306" s="43">
        <f t="shared" si="842"/>
        <v>0</v>
      </c>
      <c r="DL306" s="43">
        <f t="shared" si="842"/>
        <v>0</v>
      </c>
      <c r="DM306" s="43">
        <f t="shared" si="842"/>
        <v>0</v>
      </c>
      <c r="DN306" s="43">
        <f t="shared" si="842"/>
        <v>0</v>
      </c>
      <c r="DO306" s="43">
        <f t="shared" si="842"/>
        <v>0</v>
      </c>
      <c r="DP306" s="43">
        <f t="shared" si="842"/>
        <v>0</v>
      </c>
      <c r="DQ306" s="43">
        <f t="shared" si="842"/>
        <v>0</v>
      </c>
      <c r="DR306" s="43">
        <f t="shared" si="842"/>
        <v>0</v>
      </c>
      <c r="DS306" s="43">
        <f t="shared" si="842"/>
        <v>0</v>
      </c>
      <c r="DT306" s="43">
        <f t="shared" si="842"/>
        <v>0</v>
      </c>
      <c r="DU306" s="43">
        <f t="shared" si="842"/>
        <v>0</v>
      </c>
    </row>
    <row r="307" spans="52:125" x14ac:dyDescent="0.45">
      <c r="AZ307" t="str">
        <f t="shared" si="834"/>
        <v>PSAT Medium</v>
      </c>
      <c r="BA307" s="43">
        <f t="shared" ref="BA307:BW307" si="843">BA155*BA$2</f>
        <v>0</v>
      </c>
      <c r="BB307" s="43">
        <f t="shared" si="843"/>
        <v>0</v>
      </c>
      <c r="BC307" s="43">
        <f t="shared" si="843"/>
        <v>0</v>
      </c>
      <c r="BD307" s="43">
        <f t="shared" si="843"/>
        <v>0</v>
      </c>
      <c r="BE307" s="43">
        <f t="shared" si="843"/>
        <v>0</v>
      </c>
      <c r="BF307" s="43">
        <f t="shared" si="843"/>
        <v>0</v>
      </c>
      <c r="BG307" s="43">
        <f t="shared" si="843"/>
        <v>0</v>
      </c>
      <c r="BH307" s="43">
        <f t="shared" si="843"/>
        <v>0</v>
      </c>
      <c r="BI307" s="43">
        <f t="shared" si="843"/>
        <v>0</v>
      </c>
      <c r="BJ307" s="43">
        <f t="shared" si="843"/>
        <v>0</v>
      </c>
      <c r="BK307" s="43">
        <f t="shared" si="843"/>
        <v>0</v>
      </c>
      <c r="BL307" s="43">
        <f t="shared" si="843"/>
        <v>0</v>
      </c>
      <c r="BM307" s="43">
        <f t="shared" si="843"/>
        <v>0</v>
      </c>
      <c r="BN307" s="43">
        <f t="shared" si="843"/>
        <v>0</v>
      </c>
      <c r="BO307" s="43">
        <f t="shared" si="843"/>
        <v>0</v>
      </c>
      <c r="BP307" s="43">
        <f t="shared" si="843"/>
        <v>0</v>
      </c>
      <c r="BQ307" s="43">
        <f t="shared" si="843"/>
        <v>0</v>
      </c>
      <c r="BR307" s="43">
        <f t="shared" si="843"/>
        <v>0</v>
      </c>
      <c r="BS307" s="43">
        <f t="shared" si="843"/>
        <v>0</v>
      </c>
      <c r="BT307" s="43">
        <f t="shared" si="843"/>
        <v>0</v>
      </c>
      <c r="BU307" s="43">
        <f t="shared" si="843"/>
        <v>0</v>
      </c>
      <c r="BV307" s="43">
        <f t="shared" si="843"/>
        <v>0</v>
      </c>
      <c r="BW307" s="43">
        <f t="shared" si="843"/>
        <v>0</v>
      </c>
      <c r="BY307" t="str">
        <f>BY79</f>
        <v>PSAT Medium</v>
      </c>
      <c r="BZ307" s="43">
        <f t="shared" ref="BZ307:CV307" si="844">BZ155*BZ$2</f>
        <v>0</v>
      </c>
      <c r="CA307" s="43">
        <f t="shared" si="844"/>
        <v>0</v>
      </c>
      <c r="CB307" s="43">
        <f t="shared" si="844"/>
        <v>0</v>
      </c>
      <c r="CC307" s="43">
        <f t="shared" si="844"/>
        <v>0</v>
      </c>
      <c r="CD307" s="43">
        <f t="shared" si="844"/>
        <v>0</v>
      </c>
      <c r="CE307" s="43">
        <f t="shared" si="844"/>
        <v>0</v>
      </c>
      <c r="CF307" s="43">
        <f t="shared" si="844"/>
        <v>0</v>
      </c>
      <c r="CG307" s="43">
        <f t="shared" si="844"/>
        <v>0</v>
      </c>
      <c r="CH307" s="43">
        <f t="shared" si="844"/>
        <v>0</v>
      </c>
      <c r="CI307" s="43">
        <f t="shared" si="844"/>
        <v>0</v>
      </c>
      <c r="CJ307" s="43">
        <f t="shared" si="844"/>
        <v>0</v>
      </c>
      <c r="CK307" s="43">
        <f t="shared" si="844"/>
        <v>0</v>
      </c>
      <c r="CL307" s="43">
        <f t="shared" si="844"/>
        <v>0</v>
      </c>
      <c r="CM307" s="43">
        <f t="shared" si="844"/>
        <v>0</v>
      </c>
      <c r="CN307" s="43">
        <f t="shared" si="844"/>
        <v>0</v>
      </c>
      <c r="CO307" s="43">
        <f t="shared" si="844"/>
        <v>0</v>
      </c>
      <c r="CP307" s="43">
        <f t="shared" si="844"/>
        <v>0</v>
      </c>
      <c r="CQ307" s="43">
        <f t="shared" si="844"/>
        <v>0</v>
      </c>
      <c r="CR307" s="43">
        <f t="shared" si="844"/>
        <v>0</v>
      </c>
      <c r="CS307" s="43">
        <f t="shared" si="844"/>
        <v>0</v>
      </c>
      <c r="CT307" s="43">
        <f t="shared" si="844"/>
        <v>0</v>
      </c>
      <c r="CU307" s="43">
        <f t="shared" si="844"/>
        <v>0</v>
      </c>
      <c r="CV307" s="43">
        <f t="shared" si="844"/>
        <v>0</v>
      </c>
      <c r="CX307" t="str">
        <f t="shared" si="838"/>
        <v>PSAT Medium</v>
      </c>
      <c r="CY307" s="43">
        <f t="shared" ref="CY307:DU307" si="845">CY155*CY$2</f>
        <v>0</v>
      </c>
      <c r="CZ307" s="43">
        <f t="shared" si="845"/>
        <v>0</v>
      </c>
      <c r="DA307" s="43">
        <f t="shared" si="845"/>
        <v>0</v>
      </c>
      <c r="DB307" s="43">
        <f t="shared" si="845"/>
        <v>0</v>
      </c>
      <c r="DC307" s="43">
        <f t="shared" si="845"/>
        <v>0</v>
      </c>
      <c r="DD307" s="43">
        <f t="shared" si="845"/>
        <v>0</v>
      </c>
      <c r="DE307" s="43">
        <f t="shared" si="845"/>
        <v>0</v>
      </c>
      <c r="DF307" s="43">
        <f t="shared" si="845"/>
        <v>0</v>
      </c>
      <c r="DG307" s="43">
        <f t="shared" si="845"/>
        <v>0</v>
      </c>
      <c r="DH307" s="43">
        <f t="shared" si="845"/>
        <v>0</v>
      </c>
      <c r="DI307" s="43">
        <f t="shared" si="845"/>
        <v>0</v>
      </c>
      <c r="DJ307" s="43">
        <f t="shared" si="845"/>
        <v>0</v>
      </c>
      <c r="DK307" s="43">
        <f t="shared" si="845"/>
        <v>0</v>
      </c>
      <c r="DL307" s="43">
        <f t="shared" si="845"/>
        <v>0</v>
      </c>
      <c r="DM307" s="43">
        <f t="shared" si="845"/>
        <v>0</v>
      </c>
      <c r="DN307" s="43">
        <f t="shared" si="845"/>
        <v>0</v>
      </c>
      <c r="DO307" s="43">
        <f t="shared" si="845"/>
        <v>0</v>
      </c>
      <c r="DP307" s="43">
        <f t="shared" si="845"/>
        <v>0</v>
      </c>
      <c r="DQ307" s="43">
        <f t="shared" si="845"/>
        <v>0</v>
      </c>
      <c r="DR307" s="43">
        <f t="shared" si="845"/>
        <v>0</v>
      </c>
      <c r="DS307" s="43">
        <f t="shared" si="845"/>
        <v>0</v>
      </c>
      <c r="DT307" s="43">
        <f t="shared" si="845"/>
        <v>0</v>
      </c>
      <c r="DU307" s="43">
        <f t="shared" si="845"/>
        <v>0</v>
      </c>
    </row>
    <row r="308" spans="52:125" x14ac:dyDescent="0.45">
      <c r="AZ308" t="str">
        <f t="shared" si="834"/>
        <v>PSAT Hard</v>
      </c>
      <c r="BA308" s="43">
        <f t="shared" ref="BA308:BW308" si="846">BA156*BA$2</f>
        <v>0</v>
      </c>
      <c r="BB308" s="43">
        <f t="shared" si="846"/>
        <v>0</v>
      </c>
      <c r="BC308" s="43">
        <f t="shared" si="846"/>
        <v>0</v>
      </c>
      <c r="BD308" s="43">
        <f t="shared" si="846"/>
        <v>0</v>
      </c>
      <c r="BE308" s="43">
        <f t="shared" si="846"/>
        <v>0</v>
      </c>
      <c r="BF308" s="43">
        <f t="shared" si="846"/>
        <v>0</v>
      </c>
      <c r="BG308" s="43">
        <f t="shared" si="846"/>
        <v>0</v>
      </c>
      <c r="BH308" s="43">
        <f t="shared" si="846"/>
        <v>0</v>
      </c>
      <c r="BI308" s="43">
        <f t="shared" si="846"/>
        <v>0</v>
      </c>
      <c r="BJ308" s="43">
        <f t="shared" si="846"/>
        <v>0</v>
      </c>
      <c r="BK308" s="43">
        <f t="shared" si="846"/>
        <v>0</v>
      </c>
      <c r="BL308" s="43">
        <f t="shared" si="846"/>
        <v>0</v>
      </c>
      <c r="BM308" s="43">
        <f t="shared" si="846"/>
        <v>0</v>
      </c>
      <c r="BN308" s="43">
        <f t="shared" si="846"/>
        <v>0</v>
      </c>
      <c r="BO308" s="43">
        <f t="shared" si="846"/>
        <v>0</v>
      </c>
      <c r="BP308" s="43">
        <f t="shared" si="846"/>
        <v>0</v>
      </c>
      <c r="BQ308" s="43">
        <f t="shared" si="846"/>
        <v>0</v>
      </c>
      <c r="BR308" s="43">
        <f t="shared" si="846"/>
        <v>0</v>
      </c>
      <c r="BS308" s="43">
        <f t="shared" si="846"/>
        <v>0</v>
      </c>
      <c r="BT308" s="43">
        <f t="shared" si="846"/>
        <v>0</v>
      </c>
      <c r="BU308" s="43">
        <f t="shared" si="846"/>
        <v>0</v>
      </c>
      <c r="BV308" s="43">
        <f t="shared" si="846"/>
        <v>0</v>
      </c>
      <c r="BW308" s="43">
        <f t="shared" si="846"/>
        <v>0</v>
      </c>
      <c r="BY308" t="str">
        <f t="shared" si="836"/>
        <v>PSAT Hard</v>
      </c>
      <c r="BZ308" s="43">
        <f t="shared" ref="BZ308:CV308" si="847">BZ156*BZ$2</f>
        <v>0</v>
      </c>
      <c r="CA308" s="43">
        <f t="shared" si="847"/>
        <v>0</v>
      </c>
      <c r="CB308" s="43">
        <f t="shared" si="847"/>
        <v>0</v>
      </c>
      <c r="CC308" s="43">
        <f t="shared" si="847"/>
        <v>0</v>
      </c>
      <c r="CD308" s="43">
        <f t="shared" si="847"/>
        <v>0</v>
      </c>
      <c r="CE308" s="43">
        <f t="shared" si="847"/>
        <v>0</v>
      </c>
      <c r="CF308" s="43">
        <f t="shared" si="847"/>
        <v>0</v>
      </c>
      <c r="CG308" s="43">
        <f t="shared" si="847"/>
        <v>0</v>
      </c>
      <c r="CH308" s="43">
        <f t="shared" si="847"/>
        <v>0</v>
      </c>
      <c r="CI308" s="43">
        <f t="shared" si="847"/>
        <v>0</v>
      </c>
      <c r="CJ308" s="43">
        <f t="shared" si="847"/>
        <v>0</v>
      </c>
      <c r="CK308" s="43">
        <f t="shared" si="847"/>
        <v>0</v>
      </c>
      <c r="CL308" s="43">
        <f t="shared" si="847"/>
        <v>0</v>
      </c>
      <c r="CM308" s="43">
        <f t="shared" si="847"/>
        <v>0</v>
      </c>
      <c r="CN308" s="43">
        <f t="shared" si="847"/>
        <v>0</v>
      </c>
      <c r="CO308" s="43">
        <f t="shared" si="847"/>
        <v>0</v>
      </c>
      <c r="CP308" s="43">
        <f t="shared" si="847"/>
        <v>0</v>
      </c>
      <c r="CQ308" s="43">
        <f t="shared" si="847"/>
        <v>0</v>
      </c>
      <c r="CR308" s="43">
        <f t="shared" si="847"/>
        <v>0</v>
      </c>
      <c r="CS308" s="43">
        <f t="shared" si="847"/>
        <v>0</v>
      </c>
      <c r="CT308" s="43">
        <f t="shared" si="847"/>
        <v>0</v>
      </c>
      <c r="CU308" s="43">
        <f t="shared" si="847"/>
        <v>0</v>
      </c>
      <c r="CV308" s="43">
        <f t="shared" si="847"/>
        <v>0</v>
      </c>
      <c r="CX308" t="str">
        <f t="shared" si="838"/>
        <v>PSAT Hard</v>
      </c>
      <c r="CY308" s="43">
        <f t="shared" ref="CY308:DU308" si="848">CY156*CY$2</f>
        <v>0</v>
      </c>
      <c r="CZ308" s="43">
        <f t="shared" si="848"/>
        <v>0</v>
      </c>
      <c r="DA308" s="43">
        <f t="shared" si="848"/>
        <v>0</v>
      </c>
      <c r="DB308" s="43">
        <f t="shared" si="848"/>
        <v>0</v>
      </c>
      <c r="DC308" s="43">
        <f t="shared" si="848"/>
        <v>0</v>
      </c>
      <c r="DD308" s="43">
        <f t="shared" si="848"/>
        <v>0</v>
      </c>
      <c r="DE308" s="43">
        <f t="shared" si="848"/>
        <v>0</v>
      </c>
      <c r="DF308" s="43">
        <f t="shared" si="848"/>
        <v>0</v>
      </c>
      <c r="DG308" s="43">
        <f t="shared" si="848"/>
        <v>0</v>
      </c>
      <c r="DH308" s="43">
        <f t="shared" si="848"/>
        <v>0</v>
      </c>
      <c r="DI308" s="43">
        <f t="shared" si="848"/>
        <v>0</v>
      </c>
      <c r="DJ308" s="43">
        <f t="shared" si="848"/>
        <v>0</v>
      </c>
      <c r="DK308" s="43">
        <f t="shared" si="848"/>
        <v>0</v>
      </c>
      <c r="DL308" s="43">
        <f t="shared" si="848"/>
        <v>0</v>
      </c>
      <c r="DM308" s="43">
        <f t="shared" si="848"/>
        <v>0</v>
      </c>
      <c r="DN308" s="43">
        <f t="shared" si="848"/>
        <v>0</v>
      </c>
      <c r="DO308" s="43">
        <f t="shared" si="848"/>
        <v>0</v>
      </c>
      <c r="DP308" s="43">
        <f t="shared" si="848"/>
        <v>0</v>
      </c>
      <c r="DQ308" s="43">
        <f t="shared" si="848"/>
        <v>0</v>
      </c>
      <c r="DR308" s="43">
        <f t="shared" si="848"/>
        <v>0</v>
      </c>
      <c r="DS308" s="43">
        <f t="shared" si="848"/>
        <v>0</v>
      </c>
      <c r="DT308" s="43">
        <f t="shared" si="848"/>
        <v>0</v>
      </c>
      <c r="DU308" s="43">
        <f t="shared" si="848"/>
        <v>0</v>
      </c>
    </row>
    <row r="309" spans="52:125" x14ac:dyDescent="0.45">
      <c r="AZ309" t="str">
        <f t="shared" si="834"/>
        <v>ACT First 10</v>
      </c>
      <c r="BA309" s="43">
        <f t="shared" ref="BA309:BW309" si="849">BA157*BA$2</f>
        <v>0</v>
      </c>
      <c r="BB309" s="43">
        <f t="shared" si="849"/>
        <v>0</v>
      </c>
      <c r="BC309" s="43">
        <f t="shared" si="849"/>
        <v>0</v>
      </c>
      <c r="BD309" s="43">
        <f t="shared" si="849"/>
        <v>0</v>
      </c>
      <c r="BE309" s="43">
        <f t="shared" si="849"/>
        <v>0</v>
      </c>
      <c r="BF309" s="43">
        <f t="shared" si="849"/>
        <v>0</v>
      </c>
      <c r="BG309" s="43">
        <f t="shared" si="849"/>
        <v>0</v>
      </c>
      <c r="BH309" s="43">
        <f t="shared" si="849"/>
        <v>0</v>
      </c>
      <c r="BI309" s="43">
        <f t="shared" si="849"/>
        <v>0</v>
      </c>
      <c r="BJ309" s="43">
        <f t="shared" si="849"/>
        <v>0</v>
      </c>
      <c r="BK309" s="43">
        <f t="shared" si="849"/>
        <v>0</v>
      </c>
      <c r="BL309" s="43">
        <f t="shared" si="849"/>
        <v>0</v>
      </c>
      <c r="BM309" s="43">
        <f t="shared" si="849"/>
        <v>0</v>
      </c>
      <c r="BN309" s="43">
        <f t="shared" si="849"/>
        <v>0</v>
      </c>
      <c r="BO309" s="43">
        <f t="shared" si="849"/>
        <v>0</v>
      </c>
      <c r="BP309" s="43">
        <f t="shared" si="849"/>
        <v>0</v>
      </c>
      <c r="BQ309" s="43">
        <f t="shared" si="849"/>
        <v>0</v>
      </c>
      <c r="BR309" s="43">
        <f t="shared" si="849"/>
        <v>0</v>
      </c>
      <c r="BS309" s="43">
        <f t="shared" si="849"/>
        <v>0</v>
      </c>
      <c r="BT309" s="43">
        <f t="shared" si="849"/>
        <v>0</v>
      </c>
      <c r="BU309" s="43">
        <f t="shared" si="849"/>
        <v>0</v>
      </c>
      <c r="BV309" s="43">
        <f t="shared" si="849"/>
        <v>0</v>
      </c>
      <c r="BW309" s="43">
        <f t="shared" si="849"/>
        <v>0</v>
      </c>
      <c r="BY309" t="str">
        <f t="shared" si="836"/>
        <v>ACT First 10</v>
      </c>
      <c r="BZ309" s="43">
        <f t="shared" ref="BZ309:CV309" si="850">BZ157*BZ$2</f>
        <v>0</v>
      </c>
      <c r="CA309" s="43">
        <f t="shared" si="850"/>
        <v>0</v>
      </c>
      <c r="CB309" s="43">
        <f t="shared" si="850"/>
        <v>0</v>
      </c>
      <c r="CC309" s="43">
        <f t="shared" si="850"/>
        <v>0</v>
      </c>
      <c r="CD309" s="43">
        <f t="shared" si="850"/>
        <v>0</v>
      </c>
      <c r="CE309" s="43">
        <f t="shared" si="850"/>
        <v>0</v>
      </c>
      <c r="CF309" s="43">
        <f t="shared" si="850"/>
        <v>0</v>
      </c>
      <c r="CG309" s="43">
        <f t="shared" si="850"/>
        <v>0</v>
      </c>
      <c r="CH309" s="43">
        <f t="shared" si="850"/>
        <v>0</v>
      </c>
      <c r="CI309" s="43">
        <f t="shared" si="850"/>
        <v>0</v>
      </c>
      <c r="CJ309" s="43">
        <f t="shared" si="850"/>
        <v>0</v>
      </c>
      <c r="CK309" s="43">
        <f t="shared" si="850"/>
        <v>0</v>
      </c>
      <c r="CL309" s="43">
        <f t="shared" si="850"/>
        <v>0</v>
      </c>
      <c r="CM309" s="43">
        <f t="shared" si="850"/>
        <v>0</v>
      </c>
      <c r="CN309" s="43">
        <f t="shared" si="850"/>
        <v>0</v>
      </c>
      <c r="CO309" s="43">
        <f t="shared" si="850"/>
        <v>0</v>
      </c>
      <c r="CP309" s="43">
        <f t="shared" si="850"/>
        <v>0</v>
      </c>
      <c r="CQ309" s="43">
        <f t="shared" si="850"/>
        <v>0</v>
      </c>
      <c r="CR309" s="43">
        <f t="shared" si="850"/>
        <v>0</v>
      </c>
      <c r="CS309" s="43">
        <f t="shared" si="850"/>
        <v>0</v>
      </c>
      <c r="CT309" s="43">
        <f t="shared" si="850"/>
        <v>0</v>
      </c>
      <c r="CU309" s="43">
        <f t="shared" si="850"/>
        <v>0</v>
      </c>
      <c r="CV309" s="43">
        <f t="shared" si="850"/>
        <v>0</v>
      </c>
      <c r="CX309" t="str">
        <f t="shared" si="838"/>
        <v>ACT First 10</v>
      </c>
      <c r="CY309" s="43">
        <f t="shared" ref="CY309:DU309" si="851">CY157*CY$2</f>
        <v>0</v>
      </c>
      <c r="CZ309" s="43">
        <f t="shared" si="851"/>
        <v>0</v>
      </c>
      <c r="DA309" s="43">
        <f t="shared" si="851"/>
        <v>0</v>
      </c>
      <c r="DB309" s="43">
        <f t="shared" si="851"/>
        <v>0</v>
      </c>
      <c r="DC309" s="43">
        <f t="shared" si="851"/>
        <v>0</v>
      </c>
      <c r="DD309" s="43">
        <f t="shared" si="851"/>
        <v>0</v>
      </c>
      <c r="DE309" s="43">
        <f t="shared" si="851"/>
        <v>0</v>
      </c>
      <c r="DF309" s="43">
        <f t="shared" si="851"/>
        <v>0</v>
      </c>
      <c r="DG309" s="43">
        <f t="shared" si="851"/>
        <v>0</v>
      </c>
      <c r="DH309" s="43">
        <f t="shared" si="851"/>
        <v>0</v>
      </c>
      <c r="DI309" s="43">
        <f t="shared" si="851"/>
        <v>0</v>
      </c>
      <c r="DJ309" s="43">
        <f t="shared" si="851"/>
        <v>0</v>
      </c>
      <c r="DK309" s="43">
        <f t="shared" si="851"/>
        <v>0</v>
      </c>
      <c r="DL309" s="43">
        <f t="shared" si="851"/>
        <v>0</v>
      </c>
      <c r="DM309" s="43">
        <f t="shared" si="851"/>
        <v>0</v>
      </c>
      <c r="DN309" s="43">
        <f t="shared" si="851"/>
        <v>0</v>
      </c>
      <c r="DO309" s="43">
        <f t="shared" si="851"/>
        <v>0</v>
      </c>
      <c r="DP309" s="43">
        <f t="shared" si="851"/>
        <v>0</v>
      </c>
      <c r="DQ309" s="43">
        <f t="shared" si="851"/>
        <v>0</v>
      </c>
      <c r="DR309" s="43">
        <f t="shared" si="851"/>
        <v>0</v>
      </c>
      <c r="DS309" s="43">
        <f t="shared" si="851"/>
        <v>0</v>
      </c>
      <c r="DT309" s="43">
        <f t="shared" si="851"/>
        <v>0</v>
      </c>
      <c r="DU309" s="43">
        <f t="shared" si="851"/>
        <v>0</v>
      </c>
    </row>
    <row r="310" spans="52:125" x14ac:dyDescent="0.45">
      <c r="AZ310" t="str">
        <f t="shared" si="834"/>
        <v>ACT Last 10</v>
      </c>
      <c r="BA310" s="43">
        <f t="shared" ref="BA310:BW310" si="852">BA158*BA$2</f>
        <v>0</v>
      </c>
      <c r="BB310" s="43">
        <f t="shared" si="852"/>
        <v>0</v>
      </c>
      <c r="BC310" s="43">
        <f t="shared" si="852"/>
        <v>0</v>
      </c>
      <c r="BD310" s="43">
        <f t="shared" si="852"/>
        <v>0</v>
      </c>
      <c r="BE310" s="43">
        <f t="shared" si="852"/>
        <v>0</v>
      </c>
      <c r="BF310" s="43">
        <f t="shared" si="852"/>
        <v>0</v>
      </c>
      <c r="BG310" s="43">
        <f t="shared" si="852"/>
        <v>0</v>
      </c>
      <c r="BH310" s="43">
        <f t="shared" si="852"/>
        <v>0</v>
      </c>
      <c r="BI310" s="43">
        <f t="shared" si="852"/>
        <v>0</v>
      </c>
      <c r="BJ310" s="43">
        <f t="shared" si="852"/>
        <v>0</v>
      </c>
      <c r="BK310" s="43">
        <f t="shared" si="852"/>
        <v>0</v>
      </c>
      <c r="BL310" s="43">
        <f t="shared" si="852"/>
        <v>0</v>
      </c>
      <c r="BM310" s="43">
        <f t="shared" si="852"/>
        <v>0</v>
      </c>
      <c r="BN310" s="43">
        <f t="shared" si="852"/>
        <v>0</v>
      </c>
      <c r="BO310" s="43">
        <f t="shared" si="852"/>
        <v>0</v>
      </c>
      <c r="BP310" s="43">
        <f t="shared" si="852"/>
        <v>0</v>
      </c>
      <c r="BQ310" s="43">
        <f t="shared" si="852"/>
        <v>0</v>
      </c>
      <c r="BR310" s="43">
        <f t="shared" si="852"/>
        <v>0</v>
      </c>
      <c r="BS310" s="43">
        <f t="shared" si="852"/>
        <v>0</v>
      </c>
      <c r="BT310" s="43">
        <f t="shared" si="852"/>
        <v>0</v>
      </c>
      <c r="BU310" s="43">
        <f t="shared" si="852"/>
        <v>0</v>
      </c>
      <c r="BV310" s="43">
        <f t="shared" si="852"/>
        <v>0</v>
      </c>
      <c r="BW310" s="43">
        <f t="shared" si="852"/>
        <v>0</v>
      </c>
      <c r="BY310" t="str">
        <f t="shared" si="836"/>
        <v>ACT Last 10</v>
      </c>
      <c r="BZ310" s="43">
        <f t="shared" ref="BZ310:CV310" si="853">BZ158*BZ$2</f>
        <v>0</v>
      </c>
      <c r="CA310" s="43">
        <f t="shared" si="853"/>
        <v>0</v>
      </c>
      <c r="CB310" s="43">
        <f t="shared" si="853"/>
        <v>0</v>
      </c>
      <c r="CC310" s="43">
        <f t="shared" si="853"/>
        <v>0</v>
      </c>
      <c r="CD310" s="43">
        <f t="shared" si="853"/>
        <v>0</v>
      </c>
      <c r="CE310" s="43">
        <f t="shared" si="853"/>
        <v>0</v>
      </c>
      <c r="CF310" s="43">
        <f t="shared" si="853"/>
        <v>0</v>
      </c>
      <c r="CG310" s="43">
        <f t="shared" si="853"/>
        <v>0</v>
      </c>
      <c r="CH310" s="43">
        <f t="shared" si="853"/>
        <v>0</v>
      </c>
      <c r="CI310" s="43">
        <f t="shared" si="853"/>
        <v>0</v>
      </c>
      <c r="CJ310" s="43">
        <f t="shared" si="853"/>
        <v>0</v>
      </c>
      <c r="CK310" s="43">
        <f t="shared" si="853"/>
        <v>0</v>
      </c>
      <c r="CL310" s="43">
        <f t="shared" si="853"/>
        <v>0</v>
      </c>
      <c r="CM310" s="43">
        <f t="shared" si="853"/>
        <v>0</v>
      </c>
      <c r="CN310" s="43">
        <f t="shared" si="853"/>
        <v>0</v>
      </c>
      <c r="CO310" s="43">
        <f t="shared" si="853"/>
        <v>0</v>
      </c>
      <c r="CP310" s="43">
        <f t="shared" si="853"/>
        <v>0</v>
      </c>
      <c r="CQ310" s="43">
        <f t="shared" si="853"/>
        <v>0</v>
      </c>
      <c r="CR310" s="43">
        <f t="shared" si="853"/>
        <v>0</v>
      </c>
      <c r="CS310" s="43">
        <f t="shared" si="853"/>
        <v>0</v>
      </c>
      <c r="CT310" s="43">
        <f t="shared" si="853"/>
        <v>0</v>
      </c>
      <c r="CU310" s="43">
        <f t="shared" si="853"/>
        <v>0</v>
      </c>
      <c r="CV310" s="43">
        <f t="shared" si="853"/>
        <v>0</v>
      </c>
      <c r="CX310" t="str">
        <f t="shared" si="838"/>
        <v>ACT Last 10</v>
      </c>
      <c r="CY310" s="43">
        <f t="shared" ref="CY310:DU310" si="854">CY158*CY$2</f>
        <v>0</v>
      </c>
      <c r="CZ310" s="43">
        <f t="shared" si="854"/>
        <v>0</v>
      </c>
      <c r="DA310" s="43">
        <f t="shared" si="854"/>
        <v>0</v>
      </c>
      <c r="DB310" s="43">
        <f t="shared" si="854"/>
        <v>0</v>
      </c>
      <c r="DC310" s="43">
        <f t="shared" si="854"/>
        <v>0</v>
      </c>
      <c r="DD310" s="43">
        <f t="shared" si="854"/>
        <v>0</v>
      </c>
      <c r="DE310" s="43">
        <f t="shared" si="854"/>
        <v>0</v>
      </c>
      <c r="DF310" s="43">
        <f t="shared" si="854"/>
        <v>0</v>
      </c>
      <c r="DG310" s="43">
        <f t="shared" si="854"/>
        <v>0</v>
      </c>
      <c r="DH310" s="43">
        <f t="shared" si="854"/>
        <v>0</v>
      </c>
      <c r="DI310" s="43">
        <f t="shared" si="854"/>
        <v>0</v>
      </c>
      <c r="DJ310" s="43">
        <f t="shared" si="854"/>
        <v>0</v>
      </c>
      <c r="DK310" s="43">
        <f t="shared" si="854"/>
        <v>0</v>
      </c>
      <c r="DL310" s="43">
        <f t="shared" si="854"/>
        <v>0</v>
      </c>
      <c r="DM310" s="43">
        <f t="shared" si="854"/>
        <v>0</v>
      </c>
      <c r="DN310" s="43">
        <f t="shared" si="854"/>
        <v>0</v>
      </c>
      <c r="DO310" s="43">
        <f t="shared" si="854"/>
        <v>0</v>
      </c>
      <c r="DP310" s="43">
        <f t="shared" si="854"/>
        <v>0</v>
      </c>
      <c r="DQ310" s="43">
        <f t="shared" si="854"/>
        <v>0</v>
      </c>
      <c r="DR310" s="43">
        <f t="shared" si="854"/>
        <v>0</v>
      </c>
      <c r="DS310" s="43">
        <f t="shared" si="854"/>
        <v>0</v>
      </c>
      <c r="DT310" s="43">
        <f t="shared" si="854"/>
        <v>0</v>
      </c>
      <c r="DU310" s="43">
        <f t="shared" si="854"/>
        <v>0</v>
      </c>
    </row>
    <row r="311" spans="52:125" x14ac:dyDescent="0.45">
      <c r="AZ311" t="str">
        <f t="shared" si="834"/>
        <v>ACT Rest</v>
      </c>
      <c r="BA311" s="43">
        <f t="shared" ref="BA311:BW311" si="855">BA159*BA$2</f>
        <v>0</v>
      </c>
      <c r="BB311" s="43">
        <f t="shared" si="855"/>
        <v>0</v>
      </c>
      <c r="BC311" s="43">
        <f t="shared" si="855"/>
        <v>0</v>
      </c>
      <c r="BD311" s="43">
        <f t="shared" si="855"/>
        <v>0</v>
      </c>
      <c r="BE311" s="43">
        <f t="shared" si="855"/>
        <v>0</v>
      </c>
      <c r="BF311" s="43">
        <f t="shared" si="855"/>
        <v>0</v>
      </c>
      <c r="BG311" s="43">
        <f t="shared" si="855"/>
        <v>0</v>
      </c>
      <c r="BH311" s="43">
        <f t="shared" si="855"/>
        <v>0</v>
      </c>
      <c r="BI311" s="43">
        <f t="shared" si="855"/>
        <v>0</v>
      </c>
      <c r="BJ311" s="43">
        <f t="shared" si="855"/>
        <v>0</v>
      </c>
      <c r="BK311" s="43">
        <f t="shared" si="855"/>
        <v>0</v>
      </c>
      <c r="BL311" s="43">
        <f t="shared" si="855"/>
        <v>0</v>
      </c>
      <c r="BM311" s="43">
        <f t="shared" si="855"/>
        <v>0</v>
      </c>
      <c r="BN311" s="43">
        <f t="shared" si="855"/>
        <v>0</v>
      </c>
      <c r="BO311" s="43">
        <f t="shared" si="855"/>
        <v>0</v>
      </c>
      <c r="BP311" s="43">
        <f t="shared" si="855"/>
        <v>0</v>
      </c>
      <c r="BQ311" s="43">
        <f t="shared" si="855"/>
        <v>0</v>
      </c>
      <c r="BR311" s="43">
        <f t="shared" si="855"/>
        <v>0</v>
      </c>
      <c r="BS311" s="43">
        <f t="shared" si="855"/>
        <v>0</v>
      </c>
      <c r="BT311" s="43">
        <f t="shared" si="855"/>
        <v>0</v>
      </c>
      <c r="BU311" s="43">
        <f t="shared" si="855"/>
        <v>0</v>
      </c>
      <c r="BV311" s="43">
        <f t="shared" si="855"/>
        <v>0</v>
      </c>
      <c r="BW311" s="43">
        <f t="shared" si="855"/>
        <v>0</v>
      </c>
      <c r="BY311" t="str">
        <f t="shared" si="836"/>
        <v>ACT Rest</v>
      </c>
      <c r="BZ311" s="43">
        <f t="shared" ref="BZ311:CV311" si="856">BZ159*BZ$2</f>
        <v>0</v>
      </c>
      <c r="CA311" s="43">
        <f t="shared" si="856"/>
        <v>0</v>
      </c>
      <c r="CB311" s="43">
        <f t="shared" si="856"/>
        <v>0</v>
      </c>
      <c r="CC311" s="43">
        <f t="shared" si="856"/>
        <v>0</v>
      </c>
      <c r="CD311" s="43">
        <f t="shared" si="856"/>
        <v>0</v>
      </c>
      <c r="CE311" s="43">
        <f t="shared" si="856"/>
        <v>0</v>
      </c>
      <c r="CF311" s="43">
        <f t="shared" si="856"/>
        <v>0</v>
      </c>
      <c r="CG311" s="43">
        <f t="shared" si="856"/>
        <v>0</v>
      </c>
      <c r="CH311" s="43">
        <f t="shared" si="856"/>
        <v>0</v>
      </c>
      <c r="CI311" s="43">
        <f t="shared" si="856"/>
        <v>0</v>
      </c>
      <c r="CJ311" s="43">
        <f t="shared" si="856"/>
        <v>0</v>
      </c>
      <c r="CK311" s="43">
        <f t="shared" si="856"/>
        <v>0</v>
      </c>
      <c r="CL311" s="43">
        <f t="shared" si="856"/>
        <v>0</v>
      </c>
      <c r="CM311" s="43">
        <f t="shared" si="856"/>
        <v>0</v>
      </c>
      <c r="CN311" s="43">
        <f t="shared" si="856"/>
        <v>0</v>
      </c>
      <c r="CO311" s="43">
        <f t="shared" si="856"/>
        <v>0</v>
      </c>
      <c r="CP311" s="43">
        <f t="shared" si="856"/>
        <v>0</v>
      </c>
      <c r="CQ311" s="43">
        <f t="shared" si="856"/>
        <v>0</v>
      </c>
      <c r="CR311" s="43">
        <f t="shared" si="856"/>
        <v>0</v>
      </c>
      <c r="CS311" s="43">
        <f t="shared" si="856"/>
        <v>0</v>
      </c>
      <c r="CT311" s="43">
        <f t="shared" si="856"/>
        <v>0</v>
      </c>
      <c r="CU311" s="43">
        <f t="shared" si="856"/>
        <v>0</v>
      </c>
      <c r="CV311" s="43">
        <f t="shared" si="856"/>
        <v>0</v>
      </c>
      <c r="CX311" t="str">
        <f t="shared" si="838"/>
        <v>ACT Rest</v>
      </c>
      <c r="CY311" s="43">
        <f t="shared" ref="CY311:DU311" si="857">CY159*CY$2</f>
        <v>0</v>
      </c>
      <c r="CZ311" s="43">
        <f t="shared" si="857"/>
        <v>0</v>
      </c>
      <c r="DA311" s="43">
        <f t="shared" si="857"/>
        <v>0</v>
      </c>
      <c r="DB311" s="43">
        <f t="shared" si="857"/>
        <v>0</v>
      </c>
      <c r="DC311" s="43">
        <f t="shared" si="857"/>
        <v>0</v>
      </c>
      <c r="DD311" s="43">
        <f t="shared" si="857"/>
        <v>0</v>
      </c>
      <c r="DE311" s="43">
        <f t="shared" si="857"/>
        <v>0</v>
      </c>
      <c r="DF311" s="43">
        <f t="shared" si="857"/>
        <v>0</v>
      </c>
      <c r="DG311" s="43">
        <f t="shared" si="857"/>
        <v>0</v>
      </c>
      <c r="DH311" s="43">
        <f t="shared" si="857"/>
        <v>0</v>
      </c>
      <c r="DI311" s="43">
        <f t="shared" si="857"/>
        <v>0</v>
      </c>
      <c r="DJ311" s="43">
        <f t="shared" si="857"/>
        <v>0</v>
      </c>
      <c r="DK311" s="43">
        <f t="shared" si="857"/>
        <v>0</v>
      </c>
      <c r="DL311" s="43">
        <f t="shared" si="857"/>
        <v>0</v>
      </c>
      <c r="DM311" s="43">
        <f t="shared" si="857"/>
        <v>0</v>
      </c>
      <c r="DN311" s="43">
        <f t="shared" si="857"/>
        <v>0</v>
      </c>
      <c r="DO311" s="43">
        <f t="shared" si="857"/>
        <v>0</v>
      </c>
      <c r="DP311" s="43">
        <f t="shared" si="857"/>
        <v>0</v>
      </c>
      <c r="DQ311" s="43">
        <f t="shared" si="857"/>
        <v>0</v>
      </c>
      <c r="DR311" s="43">
        <f t="shared" si="857"/>
        <v>0</v>
      </c>
      <c r="DS311" s="43">
        <f t="shared" si="857"/>
        <v>0</v>
      </c>
      <c r="DT311" s="43">
        <f t="shared" si="857"/>
        <v>0</v>
      </c>
      <c r="DU311" s="43">
        <f t="shared" si="857"/>
        <v>0</v>
      </c>
    </row>
    <row r="312" spans="52:125" x14ac:dyDescent="0.45">
      <c r="AZ312" t="str">
        <f t="shared" si="834"/>
        <v>ACT Easy</v>
      </c>
      <c r="BA312" s="43">
        <f t="shared" ref="BA312:BW312" si="858">BA160*BA$2</f>
        <v>0</v>
      </c>
      <c r="BB312" s="43">
        <f t="shared" si="858"/>
        <v>0</v>
      </c>
      <c r="BC312" s="43">
        <f t="shared" si="858"/>
        <v>0</v>
      </c>
      <c r="BD312" s="43">
        <f t="shared" si="858"/>
        <v>0</v>
      </c>
      <c r="BE312" s="43">
        <f t="shared" si="858"/>
        <v>0</v>
      </c>
      <c r="BF312" s="43">
        <f t="shared" si="858"/>
        <v>0</v>
      </c>
      <c r="BG312" s="43">
        <f t="shared" si="858"/>
        <v>0</v>
      </c>
      <c r="BH312" s="43">
        <f t="shared" si="858"/>
        <v>0</v>
      </c>
      <c r="BI312" s="43">
        <f t="shared" si="858"/>
        <v>0</v>
      </c>
      <c r="BJ312" s="43">
        <f t="shared" si="858"/>
        <v>0</v>
      </c>
      <c r="BK312" s="43">
        <f t="shared" si="858"/>
        <v>0</v>
      </c>
      <c r="BL312" s="43">
        <f t="shared" si="858"/>
        <v>0</v>
      </c>
      <c r="BM312" s="43">
        <f t="shared" si="858"/>
        <v>0</v>
      </c>
      <c r="BN312" s="43">
        <f t="shared" si="858"/>
        <v>0</v>
      </c>
      <c r="BO312" s="43">
        <f t="shared" si="858"/>
        <v>0</v>
      </c>
      <c r="BP312" s="43">
        <f t="shared" si="858"/>
        <v>0</v>
      </c>
      <c r="BQ312" s="43">
        <f t="shared" si="858"/>
        <v>0</v>
      </c>
      <c r="BR312" s="43">
        <f t="shared" si="858"/>
        <v>0</v>
      </c>
      <c r="BS312" s="43">
        <f t="shared" si="858"/>
        <v>0</v>
      </c>
      <c r="BT312" s="43">
        <f t="shared" si="858"/>
        <v>0</v>
      </c>
      <c r="BU312" s="43">
        <f t="shared" si="858"/>
        <v>0</v>
      </c>
      <c r="BV312" s="43">
        <f t="shared" si="858"/>
        <v>0</v>
      </c>
      <c r="BW312" s="43">
        <f t="shared" si="858"/>
        <v>0</v>
      </c>
      <c r="BY312" t="str">
        <f t="shared" si="836"/>
        <v>ACT Easy</v>
      </c>
      <c r="BZ312" s="43">
        <f t="shared" ref="BZ312:CV312" si="859">BZ160*BZ$2</f>
        <v>0</v>
      </c>
      <c r="CA312" s="43">
        <f t="shared" si="859"/>
        <v>0</v>
      </c>
      <c r="CB312" s="43">
        <f t="shared" si="859"/>
        <v>0</v>
      </c>
      <c r="CC312" s="43">
        <f t="shared" si="859"/>
        <v>0</v>
      </c>
      <c r="CD312" s="43">
        <f t="shared" si="859"/>
        <v>0</v>
      </c>
      <c r="CE312" s="43">
        <f t="shared" si="859"/>
        <v>0</v>
      </c>
      <c r="CF312" s="43">
        <f t="shared" si="859"/>
        <v>0</v>
      </c>
      <c r="CG312" s="43">
        <f t="shared" si="859"/>
        <v>0</v>
      </c>
      <c r="CH312" s="43">
        <f t="shared" si="859"/>
        <v>0</v>
      </c>
      <c r="CI312" s="43">
        <f t="shared" si="859"/>
        <v>0</v>
      </c>
      <c r="CJ312" s="43">
        <f t="shared" si="859"/>
        <v>0</v>
      </c>
      <c r="CK312" s="43">
        <f t="shared" si="859"/>
        <v>0</v>
      </c>
      <c r="CL312" s="43">
        <f t="shared" si="859"/>
        <v>0</v>
      </c>
      <c r="CM312" s="43">
        <f t="shared" si="859"/>
        <v>0</v>
      </c>
      <c r="CN312" s="43">
        <f t="shared" si="859"/>
        <v>0</v>
      </c>
      <c r="CO312" s="43">
        <f t="shared" si="859"/>
        <v>0</v>
      </c>
      <c r="CP312" s="43">
        <f t="shared" si="859"/>
        <v>0</v>
      </c>
      <c r="CQ312" s="43">
        <f t="shared" si="859"/>
        <v>0</v>
      </c>
      <c r="CR312" s="43">
        <f t="shared" si="859"/>
        <v>0</v>
      </c>
      <c r="CS312" s="43">
        <f t="shared" si="859"/>
        <v>0</v>
      </c>
      <c r="CT312" s="43">
        <f t="shared" si="859"/>
        <v>0</v>
      </c>
      <c r="CU312" s="43">
        <f t="shared" si="859"/>
        <v>0</v>
      </c>
      <c r="CV312" s="43">
        <f t="shared" si="859"/>
        <v>0</v>
      </c>
      <c r="CX312" t="str">
        <f t="shared" si="838"/>
        <v>ACT Easy</v>
      </c>
      <c r="CY312" s="43">
        <f t="shared" ref="CY312:DU312" si="860">CY160*CY$2</f>
        <v>0</v>
      </c>
      <c r="CZ312" s="43">
        <f t="shared" si="860"/>
        <v>0</v>
      </c>
      <c r="DA312" s="43">
        <f t="shared" si="860"/>
        <v>0</v>
      </c>
      <c r="DB312" s="43">
        <f t="shared" si="860"/>
        <v>0</v>
      </c>
      <c r="DC312" s="43">
        <f t="shared" si="860"/>
        <v>0</v>
      </c>
      <c r="DD312" s="43">
        <f t="shared" si="860"/>
        <v>0</v>
      </c>
      <c r="DE312" s="43">
        <f t="shared" si="860"/>
        <v>0</v>
      </c>
      <c r="DF312" s="43">
        <f t="shared" si="860"/>
        <v>0</v>
      </c>
      <c r="DG312" s="43">
        <f t="shared" si="860"/>
        <v>0</v>
      </c>
      <c r="DH312" s="43">
        <f t="shared" si="860"/>
        <v>0</v>
      </c>
      <c r="DI312" s="43">
        <f t="shared" si="860"/>
        <v>0</v>
      </c>
      <c r="DJ312" s="43">
        <f t="shared" si="860"/>
        <v>0</v>
      </c>
      <c r="DK312" s="43">
        <f t="shared" si="860"/>
        <v>0</v>
      </c>
      <c r="DL312" s="43">
        <f t="shared" si="860"/>
        <v>0</v>
      </c>
      <c r="DM312" s="43">
        <f t="shared" si="860"/>
        <v>0</v>
      </c>
      <c r="DN312" s="43">
        <f t="shared" si="860"/>
        <v>0</v>
      </c>
      <c r="DO312" s="43">
        <f t="shared" si="860"/>
        <v>0</v>
      </c>
      <c r="DP312" s="43">
        <f t="shared" si="860"/>
        <v>0</v>
      </c>
      <c r="DQ312" s="43">
        <f t="shared" si="860"/>
        <v>0</v>
      </c>
      <c r="DR312" s="43">
        <f t="shared" si="860"/>
        <v>0</v>
      </c>
      <c r="DS312" s="43">
        <f t="shared" si="860"/>
        <v>0</v>
      </c>
      <c r="DT312" s="43">
        <f t="shared" si="860"/>
        <v>0</v>
      </c>
      <c r="DU312" s="43">
        <f t="shared" si="860"/>
        <v>0</v>
      </c>
    </row>
    <row r="313" spans="52:125" x14ac:dyDescent="0.45">
      <c r="AZ313" t="str">
        <f t="shared" si="834"/>
        <v>ACT Medium</v>
      </c>
      <c r="BA313" s="43">
        <f t="shared" ref="BA313:BW313" si="861">BA161*BA$2</f>
        <v>0</v>
      </c>
      <c r="BB313" s="43">
        <f t="shared" si="861"/>
        <v>0</v>
      </c>
      <c r="BC313" s="43">
        <f t="shared" si="861"/>
        <v>0</v>
      </c>
      <c r="BD313" s="43">
        <f t="shared" si="861"/>
        <v>0</v>
      </c>
      <c r="BE313" s="43">
        <f t="shared" si="861"/>
        <v>0</v>
      </c>
      <c r="BF313" s="43">
        <f t="shared" si="861"/>
        <v>0</v>
      </c>
      <c r="BG313" s="43">
        <f t="shared" si="861"/>
        <v>0</v>
      </c>
      <c r="BH313" s="43">
        <f t="shared" si="861"/>
        <v>0</v>
      </c>
      <c r="BI313" s="43">
        <f t="shared" si="861"/>
        <v>0</v>
      </c>
      <c r="BJ313" s="43">
        <f t="shared" si="861"/>
        <v>0</v>
      </c>
      <c r="BK313" s="43">
        <f t="shared" si="861"/>
        <v>0</v>
      </c>
      <c r="BL313" s="43">
        <f t="shared" si="861"/>
        <v>0</v>
      </c>
      <c r="BM313" s="43">
        <f t="shared" si="861"/>
        <v>0</v>
      </c>
      <c r="BN313" s="43">
        <f t="shared" si="861"/>
        <v>0</v>
      </c>
      <c r="BO313" s="43">
        <f t="shared" si="861"/>
        <v>0</v>
      </c>
      <c r="BP313" s="43">
        <f t="shared" si="861"/>
        <v>0</v>
      </c>
      <c r="BQ313" s="43">
        <f t="shared" si="861"/>
        <v>0</v>
      </c>
      <c r="BR313" s="43">
        <f t="shared" si="861"/>
        <v>0</v>
      </c>
      <c r="BS313" s="43">
        <f t="shared" si="861"/>
        <v>0</v>
      </c>
      <c r="BT313" s="43">
        <f t="shared" si="861"/>
        <v>0</v>
      </c>
      <c r="BU313" s="43">
        <f t="shared" si="861"/>
        <v>0</v>
      </c>
      <c r="BV313" s="43">
        <f t="shared" si="861"/>
        <v>0</v>
      </c>
      <c r="BW313" s="43">
        <f t="shared" si="861"/>
        <v>0</v>
      </c>
      <c r="BY313" t="str">
        <f t="shared" si="836"/>
        <v>ACT Medium</v>
      </c>
      <c r="BZ313" s="43">
        <f t="shared" ref="BZ313:CV313" si="862">BZ161*BZ$2</f>
        <v>0</v>
      </c>
      <c r="CA313" s="43">
        <f t="shared" si="862"/>
        <v>0</v>
      </c>
      <c r="CB313" s="43">
        <f t="shared" si="862"/>
        <v>0</v>
      </c>
      <c r="CC313" s="43">
        <f t="shared" si="862"/>
        <v>0</v>
      </c>
      <c r="CD313" s="43">
        <f t="shared" si="862"/>
        <v>0</v>
      </c>
      <c r="CE313" s="43">
        <f t="shared" si="862"/>
        <v>0</v>
      </c>
      <c r="CF313" s="43">
        <f t="shared" si="862"/>
        <v>0</v>
      </c>
      <c r="CG313" s="43">
        <f t="shared" si="862"/>
        <v>0</v>
      </c>
      <c r="CH313" s="43">
        <f t="shared" si="862"/>
        <v>0</v>
      </c>
      <c r="CI313" s="43">
        <f t="shared" si="862"/>
        <v>0</v>
      </c>
      <c r="CJ313" s="43">
        <f t="shared" si="862"/>
        <v>0</v>
      </c>
      <c r="CK313" s="43">
        <f t="shared" si="862"/>
        <v>0</v>
      </c>
      <c r="CL313" s="43">
        <f t="shared" si="862"/>
        <v>0</v>
      </c>
      <c r="CM313" s="43">
        <f t="shared" si="862"/>
        <v>0</v>
      </c>
      <c r="CN313" s="43">
        <f t="shared" si="862"/>
        <v>0</v>
      </c>
      <c r="CO313" s="43">
        <f t="shared" si="862"/>
        <v>0</v>
      </c>
      <c r="CP313" s="43">
        <f t="shared" si="862"/>
        <v>0</v>
      </c>
      <c r="CQ313" s="43">
        <f t="shared" si="862"/>
        <v>0</v>
      </c>
      <c r="CR313" s="43">
        <f t="shared" si="862"/>
        <v>0</v>
      </c>
      <c r="CS313" s="43">
        <f t="shared" si="862"/>
        <v>0</v>
      </c>
      <c r="CT313" s="43">
        <f t="shared" si="862"/>
        <v>0</v>
      </c>
      <c r="CU313" s="43">
        <f t="shared" si="862"/>
        <v>0</v>
      </c>
      <c r="CV313" s="43">
        <f t="shared" si="862"/>
        <v>0</v>
      </c>
      <c r="CX313" t="str">
        <f t="shared" si="838"/>
        <v>ACT Medium</v>
      </c>
      <c r="CY313" s="43">
        <f t="shared" ref="CY313:DU313" si="863">CY161*CY$2</f>
        <v>0</v>
      </c>
      <c r="CZ313" s="43">
        <f t="shared" si="863"/>
        <v>0</v>
      </c>
      <c r="DA313" s="43">
        <f t="shared" si="863"/>
        <v>0</v>
      </c>
      <c r="DB313" s="43">
        <f t="shared" si="863"/>
        <v>0</v>
      </c>
      <c r="DC313" s="43">
        <f t="shared" si="863"/>
        <v>0</v>
      </c>
      <c r="DD313" s="43">
        <f t="shared" si="863"/>
        <v>0</v>
      </c>
      <c r="DE313" s="43">
        <f t="shared" si="863"/>
        <v>0</v>
      </c>
      <c r="DF313" s="43">
        <f t="shared" si="863"/>
        <v>0</v>
      </c>
      <c r="DG313" s="43">
        <f t="shared" si="863"/>
        <v>0</v>
      </c>
      <c r="DH313" s="43">
        <f t="shared" si="863"/>
        <v>0</v>
      </c>
      <c r="DI313" s="43">
        <f t="shared" si="863"/>
        <v>0</v>
      </c>
      <c r="DJ313" s="43">
        <f t="shared" si="863"/>
        <v>0</v>
      </c>
      <c r="DK313" s="43">
        <f t="shared" si="863"/>
        <v>0</v>
      </c>
      <c r="DL313" s="43">
        <f t="shared" si="863"/>
        <v>0</v>
      </c>
      <c r="DM313" s="43">
        <f t="shared" si="863"/>
        <v>0</v>
      </c>
      <c r="DN313" s="43">
        <f t="shared" si="863"/>
        <v>0</v>
      </c>
      <c r="DO313" s="43">
        <f t="shared" si="863"/>
        <v>0</v>
      </c>
      <c r="DP313" s="43">
        <f t="shared" si="863"/>
        <v>0</v>
      </c>
      <c r="DQ313" s="43">
        <f t="shared" si="863"/>
        <v>0</v>
      </c>
      <c r="DR313" s="43">
        <f t="shared" si="863"/>
        <v>0</v>
      </c>
      <c r="DS313" s="43">
        <f t="shared" si="863"/>
        <v>0</v>
      </c>
      <c r="DT313" s="43">
        <f t="shared" si="863"/>
        <v>0</v>
      </c>
      <c r="DU313" s="43">
        <f t="shared" si="863"/>
        <v>0</v>
      </c>
    </row>
    <row r="314" spans="52:125" x14ac:dyDescent="0.45">
      <c r="AZ314" t="str">
        <f t="shared" si="834"/>
        <v>ACT Hard</v>
      </c>
      <c r="BA314" s="43">
        <f t="shared" ref="BA314:BW314" si="864">BA162*BA$2</f>
        <v>0</v>
      </c>
      <c r="BB314" s="43">
        <f t="shared" si="864"/>
        <v>0</v>
      </c>
      <c r="BC314" s="43">
        <f t="shared" si="864"/>
        <v>0</v>
      </c>
      <c r="BD314" s="43">
        <f t="shared" si="864"/>
        <v>0</v>
      </c>
      <c r="BE314" s="43">
        <f t="shared" si="864"/>
        <v>0</v>
      </c>
      <c r="BF314" s="43">
        <f t="shared" si="864"/>
        <v>0</v>
      </c>
      <c r="BG314" s="43">
        <f t="shared" si="864"/>
        <v>0</v>
      </c>
      <c r="BH314" s="43">
        <f t="shared" si="864"/>
        <v>0</v>
      </c>
      <c r="BI314" s="43">
        <f t="shared" si="864"/>
        <v>0</v>
      </c>
      <c r="BJ314" s="43">
        <f t="shared" si="864"/>
        <v>0</v>
      </c>
      <c r="BK314" s="43">
        <f t="shared" si="864"/>
        <v>0</v>
      </c>
      <c r="BL314" s="43">
        <f t="shared" si="864"/>
        <v>0</v>
      </c>
      <c r="BM314" s="43">
        <f t="shared" si="864"/>
        <v>0</v>
      </c>
      <c r="BN314" s="43">
        <f t="shared" si="864"/>
        <v>0</v>
      </c>
      <c r="BO314" s="43">
        <f t="shared" si="864"/>
        <v>0</v>
      </c>
      <c r="BP314" s="43">
        <f t="shared" si="864"/>
        <v>0</v>
      </c>
      <c r="BQ314" s="43">
        <f t="shared" si="864"/>
        <v>0</v>
      </c>
      <c r="BR314" s="43">
        <f t="shared" si="864"/>
        <v>0</v>
      </c>
      <c r="BS314" s="43">
        <f t="shared" si="864"/>
        <v>0</v>
      </c>
      <c r="BT314" s="43">
        <f t="shared" si="864"/>
        <v>0</v>
      </c>
      <c r="BU314" s="43">
        <f t="shared" si="864"/>
        <v>0</v>
      </c>
      <c r="BV314" s="43">
        <f t="shared" si="864"/>
        <v>0</v>
      </c>
      <c r="BW314" s="43">
        <f t="shared" si="864"/>
        <v>0</v>
      </c>
      <c r="BY314" t="str">
        <f t="shared" si="836"/>
        <v>ACT Hard</v>
      </c>
      <c r="BZ314" s="43">
        <f t="shared" ref="BZ314:CV314" si="865">BZ162*BZ$2</f>
        <v>0</v>
      </c>
      <c r="CA314" s="43">
        <f t="shared" si="865"/>
        <v>0</v>
      </c>
      <c r="CB314" s="43">
        <f t="shared" si="865"/>
        <v>0</v>
      </c>
      <c r="CC314" s="43">
        <f t="shared" si="865"/>
        <v>0</v>
      </c>
      <c r="CD314" s="43">
        <f t="shared" si="865"/>
        <v>0</v>
      </c>
      <c r="CE314" s="43">
        <f t="shared" si="865"/>
        <v>0</v>
      </c>
      <c r="CF314" s="43">
        <f t="shared" si="865"/>
        <v>0</v>
      </c>
      <c r="CG314" s="43">
        <f t="shared" si="865"/>
        <v>0</v>
      </c>
      <c r="CH314" s="43">
        <f t="shared" si="865"/>
        <v>0</v>
      </c>
      <c r="CI314" s="43">
        <f t="shared" si="865"/>
        <v>0</v>
      </c>
      <c r="CJ314" s="43">
        <f t="shared" si="865"/>
        <v>0</v>
      </c>
      <c r="CK314" s="43">
        <f t="shared" si="865"/>
        <v>0</v>
      </c>
      <c r="CL314" s="43">
        <f t="shared" si="865"/>
        <v>0</v>
      </c>
      <c r="CM314" s="43">
        <f t="shared" si="865"/>
        <v>0</v>
      </c>
      <c r="CN314" s="43">
        <f t="shared" si="865"/>
        <v>0</v>
      </c>
      <c r="CO314" s="43">
        <f t="shared" si="865"/>
        <v>0</v>
      </c>
      <c r="CP314" s="43">
        <f t="shared" si="865"/>
        <v>0</v>
      </c>
      <c r="CQ314" s="43">
        <f t="shared" si="865"/>
        <v>0</v>
      </c>
      <c r="CR314" s="43">
        <f t="shared" si="865"/>
        <v>0</v>
      </c>
      <c r="CS314" s="43">
        <f t="shared" si="865"/>
        <v>0</v>
      </c>
      <c r="CT314" s="43">
        <f t="shared" si="865"/>
        <v>0</v>
      </c>
      <c r="CU314" s="43">
        <f t="shared" si="865"/>
        <v>0</v>
      </c>
      <c r="CV314" s="43">
        <f t="shared" si="865"/>
        <v>0</v>
      </c>
      <c r="CX314" t="str">
        <f t="shared" si="838"/>
        <v>ACT Hard</v>
      </c>
      <c r="CY314" s="43">
        <f t="shared" ref="CY314:DU314" si="866">CY162*CY$2</f>
        <v>0</v>
      </c>
      <c r="CZ314" s="43">
        <f t="shared" si="866"/>
        <v>0</v>
      </c>
      <c r="DA314" s="43">
        <f t="shared" si="866"/>
        <v>0</v>
      </c>
      <c r="DB314" s="43">
        <f t="shared" si="866"/>
        <v>0</v>
      </c>
      <c r="DC314" s="43">
        <f t="shared" si="866"/>
        <v>0</v>
      </c>
      <c r="DD314" s="43">
        <f t="shared" si="866"/>
        <v>0</v>
      </c>
      <c r="DE314" s="43">
        <f t="shared" si="866"/>
        <v>0</v>
      </c>
      <c r="DF314" s="43">
        <f t="shared" si="866"/>
        <v>0</v>
      </c>
      <c r="DG314" s="43">
        <f t="shared" si="866"/>
        <v>0</v>
      </c>
      <c r="DH314" s="43">
        <f t="shared" si="866"/>
        <v>0</v>
      </c>
      <c r="DI314" s="43">
        <f t="shared" si="866"/>
        <v>0</v>
      </c>
      <c r="DJ314" s="43">
        <f t="shared" si="866"/>
        <v>0</v>
      </c>
      <c r="DK314" s="43">
        <f t="shared" si="866"/>
        <v>0</v>
      </c>
      <c r="DL314" s="43">
        <f t="shared" si="866"/>
        <v>0</v>
      </c>
      <c r="DM314" s="43">
        <f t="shared" si="866"/>
        <v>0</v>
      </c>
      <c r="DN314" s="43">
        <f t="shared" si="866"/>
        <v>0</v>
      </c>
      <c r="DO314" s="43">
        <f t="shared" si="866"/>
        <v>0</v>
      </c>
      <c r="DP314" s="43">
        <f t="shared" si="866"/>
        <v>0</v>
      </c>
      <c r="DQ314" s="43">
        <f t="shared" si="866"/>
        <v>0</v>
      </c>
      <c r="DR314" s="43">
        <f t="shared" si="866"/>
        <v>0</v>
      </c>
      <c r="DS314" s="43">
        <f t="shared" si="866"/>
        <v>0</v>
      </c>
      <c r="DT314" s="43">
        <f t="shared" si="866"/>
        <v>0</v>
      </c>
      <c r="DU314" s="43">
        <f t="shared" si="86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67">IF(BB316&lt;&gt;0,"NC: "&amp;BB316,"")&amp;
  IF(AND(BB316&lt;&gt;0,CA316&lt;&gt;0)," | ","")&amp;
  IF(CA316&lt;&gt;0,"C: "&amp;CA316,"")</f>
        <v/>
      </c>
      <c r="DA316" s="102" t="str">
        <f t="shared" ref="DA316:DA372" si="868">IF(BC316&lt;&gt;0,"NC: "&amp;BC316,"")&amp;
  IF(AND(BC316&lt;&gt;0,CB316&lt;&gt;0)," | ","")&amp;
  IF(CB316&lt;&gt;0,"C: "&amp;CB316,"")</f>
        <v/>
      </c>
      <c r="DB316" s="102" t="str">
        <f t="shared" ref="DB316:DB372" si="869">IF(BD316&lt;&gt;0,"NC: "&amp;BD316,"")&amp;
  IF(AND(BD316&lt;&gt;0,CC316&lt;&gt;0)," | ","")&amp;
  IF(CC316&lt;&gt;0,"C: "&amp;CC316,"")</f>
        <v/>
      </c>
      <c r="DC316" s="102" t="str">
        <f t="shared" ref="DC316:DC372" si="870">IF(BE316&lt;&gt;0,"NC: "&amp;BE316,"")&amp;
  IF(AND(BE316&lt;&gt;0,CD316&lt;&gt;0)," | ","")&amp;
  IF(CD316&lt;&gt;0,"C: "&amp;CD316,"")</f>
        <v/>
      </c>
      <c r="DD316" s="102" t="str">
        <f t="shared" ref="DD316:DD372" si="871">IF(BF316&lt;&gt;0,"NC: "&amp;BF316,"")&amp;
  IF(AND(BF316&lt;&gt;0,CE316&lt;&gt;0)," | ","")&amp;
  IF(CE316&lt;&gt;0,"C: "&amp;CE316,"")</f>
        <v/>
      </c>
      <c r="DE316" s="102" t="str">
        <f t="shared" ref="DE316:DE372" si="872">IF(BG316&lt;&gt;0,"NC: "&amp;BG316,"")&amp;
  IF(AND(BG316&lt;&gt;0,CF316&lt;&gt;0)," | ","")&amp;
  IF(CF316&lt;&gt;0,"C: "&amp;CF316,"")</f>
        <v/>
      </c>
      <c r="DF316" s="102" t="str">
        <f t="shared" ref="DF316:DF372" si="873">IF(BH316&lt;&gt;0,"NC: "&amp;BH316,"")&amp;
  IF(AND(BH316&lt;&gt;0,CG316&lt;&gt;0)," | ","")&amp;
  IF(CG316&lt;&gt;0,"C: "&amp;CG316,"")</f>
        <v/>
      </c>
      <c r="DG316" s="102" t="str">
        <f t="shared" ref="DG316:DG372" si="874">IF(BI316&lt;&gt;0,"NC: "&amp;BI316,"")&amp;
  IF(AND(BI316&lt;&gt;0,CH316&lt;&gt;0)," | ","")&amp;
  IF(CH316&lt;&gt;0,"C: "&amp;CH316,"")</f>
        <v/>
      </c>
      <c r="DH316" s="102" t="str">
        <f t="shared" ref="DH316:DH372" si="875">IF(BJ316&lt;&gt;0,"NC: "&amp;BJ316,"")&amp;
  IF(AND(BJ316&lt;&gt;0,CI316&lt;&gt;0)," | ","")&amp;
  IF(CI316&lt;&gt;0,"C: "&amp;CI316,"")</f>
        <v/>
      </c>
      <c r="DI316" s="102" t="str">
        <f t="shared" ref="DI316:DI372" si="876">IF(BK316&lt;&gt;0,"NC: "&amp;BK316,"")&amp;
  IF(AND(BK316&lt;&gt;0,CJ316&lt;&gt;0)," | ","")&amp;
  IF(CJ316&lt;&gt;0,"C: "&amp;CJ316,"")</f>
        <v/>
      </c>
      <c r="DJ316" s="102" t="str">
        <f t="shared" ref="DJ316:DJ372" si="877">IF(BL316&lt;&gt;0,"NC: "&amp;BL316,"")&amp;
  IF(AND(BL316&lt;&gt;0,CK316&lt;&gt;0)," | ","")&amp;
  IF(CK316&lt;&gt;0,"C: "&amp;CK316,"")</f>
        <v/>
      </c>
      <c r="DK316" s="102" t="str">
        <f t="shared" ref="DK316:DK372" si="878">IF(BM316&lt;&gt;0,"NC: "&amp;BM316,"")&amp;
  IF(AND(BM316&lt;&gt;0,CL316&lt;&gt;0)," | ","")&amp;
  IF(CL316&lt;&gt;0,"C: "&amp;CL316,"")</f>
        <v/>
      </c>
      <c r="DL316" s="102" t="str">
        <f t="shared" ref="DL316:DL372" si="879">IF(BN316&lt;&gt;0,"NC: "&amp;BN316,"")&amp;
  IF(AND(BN316&lt;&gt;0,CM316&lt;&gt;0)," | ","")&amp;
  IF(CM316&lt;&gt;0,"C: "&amp;CM316,"")</f>
        <v/>
      </c>
      <c r="DM316" s="102" t="str">
        <f t="shared" ref="DM316:DM372" si="880">IF(BO316&lt;&gt;0,"NC: "&amp;BO316,"")&amp;
  IF(AND(BO316&lt;&gt;0,CN316&lt;&gt;0)," | ","")&amp;
  IF(CN316&lt;&gt;0,"C: "&amp;CN316,"")</f>
        <v/>
      </c>
      <c r="DN316" s="102" t="str">
        <f t="shared" ref="DN316:DN372" si="881">IF(BP316&lt;&gt;0,"NC: "&amp;BP316,"")&amp;
  IF(AND(BP316&lt;&gt;0,CO316&lt;&gt;0)," | ","")&amp;
  IF(CO316&lt;&gt;0,"C: "&amp;CO316,"")</f>
        <v/>
      </c>
      <c r="DO316" s="102" t="str">
        <f t="shared" ref="DO316:DO372" si="882">IF(BQ316&lt;&gt;0,"NC: "&amp;BQ316,"")&amp;
  IF(AND(BQ316&lt;&gt;0,CP316&lt;&gt;0)," | ","")&amp;
  IF(CP316&lt;&gt;0,"C: "&amp;CP316,"")</f>
        <v/>
      </c>
      <c r="DP316" s="102" t="str">
        <f t="shared" ref="DP316:DP372" si="883">IF(BR316&lt;&gt;0,"NC: "&amp;BR316,"")&amp;
  IF(AND(BR316&lt;&gt;0,CQ316&lt;&gt;0)," | ","")&amp;
  IF(CQ316&lt;&gt;0,"C: "&amp;CQ316,"")</f>
        <v/>
      </c>
      <c r="DQ316" s="102" t="str">
        <f t="shared" ref="DQ316:DQ372" si="884">IF(BS316&lt;&gt;0,"NC: "&amp;BS316,"")&amp;
  IF(AND(BS316&lt;&gt;0,CR316&lt;&gt;0)," | ","")&amp;
  IF(CR316&lt;&gt;0,"C: "&amp;CR316,"")</f>
        <v/>
      </c>
      <c r="DR316" s="102" t="str">
        <f t="shared" ref="DR316:DR372" si="885">IF(BT316&lt;&gt;0,"NC: "&amp;BT316,"")&amp;
  IF(AND(BT316&lt;&gt;0,CS316&lt;&gt;0)," | ","")&amp;
  IF(CS316&lt;&gt;0,"C: "&amp;CS316,"")</f>
        <v/>
      </c>
      <c r="DS316" s="102" t="str">
        <f t="shared" ref="DS316:DS372" si="886">IF(BU316&lt;&gt;0,"NC: "&amp;BU316,"")&amp;
  IF(AND(BU316&lt;&gt;0,CT316&lt;&gt;0)," | ","")&amp;
  IF(CT316&lt;&gt;0,"C: "&amp;CT316,"")</f>
        <v/>
      </c>
      <c r="DT316" s="102" t="str">
        <f t="shared" ref="DT316:DT372" si="887">IF(BV316&lt;&gt;0,"NC: "&amp;BV316,"")&amp;
  IF(AND(BV316&lt;&gt;0,CU316&lt;&gt;0)," | ","")&amp;
  IF(CU316&lt;&gt;0,"C: "&amp;CU316,"")</f>
        <v/>
      </c>
      <c r="DU316" s="102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89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891">AZ13</f>
        <v>Calculator Dependence</v>
      </c>
      <c r="CY317" s="102" t="str">
        <f t="shared" ref="CY317:CY331" si="892">IF(BA317&lt;&gt;0,"NC: "&amp;BA317,"")&amp;
  IF(AND(BA317&lt;&gt;0,BZ317&lt;&gt;0)," | ","")&amp;
  IF(BZ317&lt;&gt;0,"C: "&amp;BZ317,"")</f>
        <v/>
      </c>
      <c r="CZ317" s="102" t="str">
        <f t="shared" si="867"/>
        <v/>
      </c>
      <c r="DA317" s="102" t="str">
        <f t="shared" si="868"/>
        <v/>
      </c>
      <c r="DB317" s="102" t="str">
        <f t="shared" si="869"/>
        <v/>
      </c>
      <c r="DC317" s="102" t="str">
        <f t="shared" si="870"/>
        <v/>
      </c>
      <c r="DD317" s="102" t="str">
        <f t="shared" si="871"/>
        <v/>
      </c>
      <c r="DE317" s="102" t="str">
        <f t="shared" si="872"/>
        <v/>
      </c>
      <c r="DF317" s="102" t="str">
        <f t="shared" si="873"/>
        <v/>
      </c>
      <c r="DG317" s="102" t="str">
        <f t="shared" si="874"/>
        <v/>
      </c>
      <c r="DH317" s="102" t="str">
        <f t="shared" si="875"/>
        <v/>
      </c>
      <c r="DI317" s="102" t="str">
        <f t="shared" si="876"/>
        <v/>
      </c>
      <c r="DJ317" s="102" t="str">
        <f t="shared" si="877"/>
        <v/>
      </c>
      <c r="DK317" s="102" t="str">
        <f t="shared" si="878"/>
        <v/>
      </c>
      <c r="DL317" s="102" t="str">
        <f t="shared" si="879"/>
        <v/>
      </c>
      <c r="DM317" s="102" t="str">
        <f t="shared" si="880"/>
        <v/>
      </c>
      <c r="DN317" s="102" t="str">
        <f t="shared" si="881"/>
        <v/>
      </c>
      <c r="DO317" s="102" t="str">
        <f t="shared" si="882"/>
        <v/>
      </c>
      <c r="DP317" s="102" t="str">
        <f t="shared" si="883"/>
        <v/>
      </c>
      <c r="DQ317" s="102" t="str">
        <f t="shared" si="884"/>
        <v/>
      </c>
      <c r="DR317" s="102" t="str">
        <f t="shared" si="885"/>
        <v/>
      </c>
      <c r="DS317" s="102" t="str">
        <f t="shared" si="886"/>
        <v/>
      </c>
      <c r="DT317" s="102" t="str">
        <f t="shared" si="887"/>
        <v/>
      </c>
      <c r="DU317" s="102" t="str">
        <f t="shared" si="888"/>
        <v/>
      </c>
    </row>
    <row r="318" spans="52:125" x14ac:dyDescent="0.45">
      <c r="AZ318" t="str">
        <f t="shared" si="88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89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891"/>
        <v>Word Problem</v>
      </c>
      <c r="CY318" s="102" t="str">
        <f t="shared" si="892"/>
        <v/>
      </c>
      <c r="CZ318" s="102" t="str">
        <f t="shared" si="867"/>
        <v/>
      </c>
      <c r="DA318" s="102" t="str">
        <f t="shared" si="868"/>
        <v/>
      </c>
      <c r="DB318" s="102" t="str">
        <f t="shared" si="869"/>
        <v/>
      </c>
      <c r="DC318" s="102" t="str">
        <f t="shared" si="870"/>
        <v/>
      </c>
      <c r="DD318" s="102" t="str">
        <f t="shared" si="871"/>
        <v/>
      </c>
      <c r="DE318" s="102" t="str">
        <f t="shared" si="872"/>
        <v/>
      </c>
      <c r="DF318" s="102" t="str">
        <f t="shared" si="873"/>
        <v/>
      </c>
      <c r="DG318" s="102" t="str">
        <f t="shared" si="874"/>
        <v/>
      </c>
      <c r="DH318" s="102" t="str">
        <f t="shared" si="875"/>
        <v/>
      </c>
      <c r="DI318" s="102" t="str">
        <f t="shared" si="876"/>
        <v/>
      </c>
      <c r="DJ318" s="102" t="str">
        <f t="shared" si="877"/>
        <v/>
      </c>
      <c r="DK318" s="102" t="str">
        <f t="shared" si="878"/>
        <v/>
      </c>
      <c r="DL318" s="102" t="str">
        <f t="shared" si="879"/>
        <v/>
      </c>
      <c r="DM318" s="102" t="str">
        <f t="shared" si="880"/>
        <v/>
      </c>
      <c r="DN318" s="102" t="str">
        <f t="shared" si="881"/>
        <v/>
      </c>
      <c r="DO318" s="102" t="str">
        <f t="shared" si="882"/>
        <v/>
      </c>
      <c r="DP318" s="102" t="str">
        <f t="shared" si="883"/>
        <v/>
      </c>
      <c r="DQ318" s="102" t="str">
        <f t="shared" si="884"/>
        <v/>
      </c>
      <c r="DR318" s="102" t="str">
        <f t="shared" si="885"/>
        <v/>
      </c>
      <c r="DS318" s="102" t="str">
        <f t="shared" si="886"/>
        <v/>
      </c>
      <c r="DT318" s="102" t="str">
        <f t="shared" si="887"/>
        <v/>
      </c>
      <c r="DU318" s="102" t="str">
        <f t="shared" si="888"/>
        <v/>
      </c>
    </row>
    <row r="319" spans="52:125" x14ac:dyDescent="0.45">
      <c r="AZ319" t="str">
        <f t="shared" si="88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89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891"/>
        <v>All Variables</v>
      </c>
      <c r="CY319" s="102" t="str">
        <f t="shared" si="892"/>
        <v/>
      </c>
      <c r="CZ319" s="102" t="str">
        <f t="shared" si="867"/>
        <v/>
      </c>
      <c r="DA319" s="102" t="str">
        <f t="shared" si="868"/>
        <v/>
      </c>
      <c r="DB319" s="102" t="str">
        <f t="shared" si="869"/>
        <v/>
      </c>
      <c r="DC319" s="102" t="str">
        <f t="shared" si="870"/>
        <v/>
      </c>
      <c r="DD319" s="102" t="str">
        <f t="shared" si="871"/>
        <v/>
      </c>
      <c r="DE319" s="102" t="str">
        <f t="shared" si="872"/>
        <v/>
      </c>
      <c r="DF319" s="102" t="str">
        <f t="shared" si="873"/>
        <v/>
      </c>
      <c r="DG319" s="102" t="str">
        <f t="shared" si="874"/>
        <v/>
      </c>
      <c r="DH319" s="102" t="str">
        <f t="shared" si="875"/>
        <v/>
      </c>
      <c r="DI319" s="102" t="str">
        <f t="shared" si="876"/>
        <v/>
      </c>
      <c r="DJ319" s="102" t="str">
        <f t="shared" si="877"/>
        <v/>
      </c>
      <c r="DK319" s="102" t="str">
        <f t="shared" si="878"/>
        <v/>
      </c>
      <c r="DL319" s="102" t="str">
        <f t="shared" si="879"/>
        <v/>
      </c>
      <c r="DM319" s="102" t="str">
        <f t="shared" si="880"/>
        <v/>
      </c>
      <c r="DN319" s="102" t="str">
        <f t="shared" si="881"/>
        <v/>
      </c>
      <c r="DO319" s="102" t="str">
        <f t="shared" si="882"/>
        <v/>
      </c>
      <c r="DP319" s="102" t="str">
        <f t="shared" si="883"/>
        <v/>
      </c>
      <c r="DQ319" s="102" t="str">
        <f t="shared" si="884"/>
        <v/>
      </c>
      <c r="DR319" s="102" t="str">
        <f t="shared" si="885"/>
        <v/>
      </c>
      <c r="DS319" s="102" t="str">
        <f t="shared" si="886"/>
        <v/>
      </c>
      <c r="DT319" s="102" t="str">
        <f t="shared" si="887"/>
        <v/>
      </c>
      <c r="DU319" s="102" t="str">
        <f t="shared" si="888"/>
        <v/>
      </c>
    </row>
    <row r="320" spans="52:125" x14ac:dyDescent="0.45">
      <c r="AZ320" t="str">
        <f t="shared" si="88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89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89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67"/>
        <v/>
      </c>
      <c r="DA320" s="102" t="str">
        <f t="shared" si="868"/>
        <v/>
      </c>
      <c r="DB320" s="102" t="str">
        <f t="shared" si="869"/>
        <v/>
      </c>
      <c r="DC320" s="102" t="str">
        <f t="shared" si="870"/>
        <v/>
      </c>
      <c r="DD320" s="102" t="str">
        <f t="shared" si="871"/>
        <v/>
      </c>
      <c r="DE320" s="102" t="str">
        <f t="shared" si="872"/>
        <v/>
      </c>
      <c r="DF320" s="102" t="str">
        <f t="shared" si="873"/>
        <v/>
      </c>
      <c r="DG320" s="102" t="str">
        <f t="shared" si="874"/>
        <v/>
      </c>
      <c r="DH320" s="102" t="str">
        <f t="shared" si="875"/>
        <v/>
      </c>
      <c r="DI320" s="102" t="str">
        <f t="shared" si="876"/>
        <v/>
      </c>
      <c r="DJ320" s="102" t="str">
        <f t="shared" si="877"/>
        <v/>
      </c>
      <c r="DK320" s="102" t="str">
        <f t="shared" si="878"/>
        <v/>
      </c>
      <c r="DL320" s="102" t="str">
        <f t="shared" si="879"/>
        <v/>
      </c>
      <c r="DM320" s="102" t="str">
        <f t="shared" si="880"/>
        <v/>
      </c>
      <c r="DN320" s="102" t="str">
        <f t="shared" si="881"/>
        <v/>
      </c>
      <c r="DO320" s="102" t="str">
        <f t="shared" si="882"/>
        <v/>
      </c>
      <c r="DP320" s="102" t="str">
        <f t="shared" si="883"/>
        <v/>
      </c>
      <c r="DQ320" s="102" t="str">
        <f t="shared" si="884"/>
        <v/>
      </c>
      <c r="DR320" s="102" t="str">
        <f t="shared" si="885"/>
        <v/>
      </c>
      <c r="DS320" s="102" t="str">
        <f t="shared" si="886"/>
        <v/>
      </c>
      <c r="DT320" s="102" t="str">
        <f t="shared" si="887"/>
        <v/>
      </c>
      <c r="DU320" s="102" t="str">
        <f t="shared" si="888"/>
        <v/>
      </c>
    </row>
    <row r="321" spans="52:125" x14ac:dyDescent="0.45">
      <c r="AZ321" t="str">
        <f t="shared" si="88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89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891"/>
        <v>Foundational Knowledge</v>
      </c>
      <c r="CY321" s="102" t="str">
        <f t="shared" si="892"/>
        <v/>
      </c>
      <c r="CZ321" s="102" t="str">
        <f t="shared" si="867"/>
        <v/>
      </c>
      <c r="DA321" s="102" t="str">
        <f t="shared" si="868"/>
        <v/>
      </c>
      <c r="DB321" s="102" t="str">
        <f t="shared" si="869"/>
        <v/>
      </c>
      <c r="DC321" s="102" t="str">
        <f t="shared" si="870"/>
        <v/>
      </c>
      <c r="DD321" s="102" t="str">
        <f t="shared" si="871"/>
        <v/>
      </c>
      <c r="DE321" s="102" t="str">
        <f t="shared" si="872"/>
        <v/>
      </c>
      <c r="DF321" s="102" t="str">
        <f t="shared" si="873"/>
        <v/>
      </c>
      <c r="DG321" s="102" t="str">
        <f t="shared" si="874"/>
        <v/>
      </c>
      <c r="DH321" s="102" t="str">
        <f t="shared" si="875"/>
        <v/>
      </c>
      <c r="DI321" s="102" t="str">
        <f t="shared" si="876"/>
        <v/>
      </c>
      <c r="DJ321" s="102" t="str">
        <f t="shared" si="877"/>
        <v/>
      </c>
      <c r="DK321" s="102" t="str">
        <f t="shared" si="878"/>
        <v/>
      </c>
      <c r="DL321" s="102" t="str">
        <f t="shared" si="879"/>
        <v/>
      </c>
      <c r="DM321" s="102" t="str">
        <f t="shared" si="880"/>
        <v/>
      </c>
      <c r="DN321" s="102" t="str">
        <f t="shared" si="881"/>
        <v/>
      </c>
      <c r="DO321" s="102" t="str">
        <f t="shared" si="882"/>
        <v/>
      </c>
      <c r="DP321" s="102" t="str">
        <f t="shared" si="883"/>
        <v/>
      </c>
      <c r="DQ321" s="102" t="str">
        <f t="shared" si="884"/>
        <v/>
      </c>
      <c r="DR321" s="102" t="str">
        <f t="shared" si="885"/>
        <v/>
      </c>
      <c r="DS321" s="102" t="str">
        <f t="shared" si="886"/>
        <v/>
      </c>
      <c r="DT321" s="102" t="str">
        <f t="shared" si="887"/>
        <v/>
      </c>
      <c r="DU321" s="102" t="str">
        <f t="shared" si="888"/>
        <v/>
      </c>
    </row>
    <row r="322" spans="52:125" x14ac:dyDescent="0.45">
      <c r="AZ322" t="str">
        <f t="shared" si="88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89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891"/>
        <v>Must be True</v>
      </c>
      <c r="CY322" s="102" t="str">
        <f t="shared" si="892"/>
        <v/>
      </c>
      <c r="CZ322" s="102" t="str">
        <f t="shared" si="867"/>
        <v/>
      </c>
      <c r="DA322" s="102" t="str">
        <f t="shared" si="868"/>
        <v/>
      </c>
      <c r="DB322" s="102" t="str">
        <f t="shared" si="869"/>
        <v/>
      </c>
      <c r="DC322" s="102" t="str">
        <f t="shared" si="870"/>
        <v/>
      </c>
      <c r="DD322" s="102" t="str">
        <f t="shared" si="871"/>
        <v/>
      </c>
      <c r="DE322" s="102" t="str">
        <f t="shared" si="872"/>
        <v/>
      </c>
      <c r="DF322" s="102" t="str">
        <f t="shared" si="873"/>
        <v/>
      </c>
      <c r="DG322" s="102" t="str">
        <f t="shared" si="874"/>
        <v/>
      </c>
      <c r="DH322" s="102" t="str">
        <f t="shared" si="875"/>
        <v/>
      </c>
      <c r="DI322" s="102" t="str">
        <f t="shared" si="876"/>
        <v/>
      </c>
      <c r="DJ322" s="102" t="str">
        <f t="shared" si="877"/>
        <v/>
      </c>
      <c r="DK322" s="102" t="str">
        <f t="shared" si="878"/>
        <v/>
      </c>
      <c r="DL322" s="102" t="str">
        <f t="shared" si="879"/>
        <v/>
      </c>
      <c r="DM322" s="102" t="str">
        <f t="shared" si="880"/>
        <v/>
      </c>
      <c r="DN322" s="102" t="str">
        <f t="shared" si="881"/>
        <v/>
      </c>
      <c r="DO322" s="102" t="str">
        <f t="shared" si="882"/>
        <v/>
      </c>
      <c r="DP322" s="102" t="str">
        <f t="shared" si="883"/>
        <v/>
      </c>
      <c r="DQ322" s="102" t="str">
        <f t="shared" si="884"/>
        <v/>
      </c>
      <c r="DR322" s="102" t="str">
        <f t="shared" si="885"/>
        <v/>
      </c>
      <c r="DS322" s="102" t="str">
        <f t="shared" si="886"/>
        <v/>
      </c>
      <c r="DT322" s="102" t="str">
        <f t="shared" si="887"/>
        <v/>
      </c>
      <c r="DU322" s="102" t="str">
        <f t="shared" si="888"/>
        <v/>
      </c>
    </row>
    <row r="323" spans="52:125" x14ac:dyDescent="0.45">
      <c r="AZ323" t="str">
        <f t="shared" si="88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89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891"/>
        <v>Two-Part</v>
      </c>
      <c r="CY323" s="102" t="str">
        <f t="shared" si="892"/>
        <v/>
      </c>
      <c r="CZ323" s="102" t="str">
        <f t="shared" si="867"/>
        <v/>
      </c>
      <c r="DA323" s="102" t="str">
        <f t="shared" si="868"/>
        <v/>
      </c>
      <c r="DB323" s="102" t="str">
        <f t="shared" si="869"/>
        <v/>
      </c>
      <c r="DC323" s="102" t="str">
        <f t="shared" si="870"/>
        <v/>
      </c>
      <c r="DD323" s="102" t="str">
        <f t="shared" si="871"/>
        <v/>
      </c>
      <c r="DE323" s="102" t="str">
        <f t="shared" si="872"/>
        <v/>
      </c>
      <c r="DF323" s="102" t="str">
        <f t="shared" si="873"/>
        <v/>
      </c>
      <c r="DG323" s="102" t="str">
        <f t="shared" si="874"/>
        <v/>
      </c>
      <c r="DH323" s="102" t="str">
        <f t="shared" si="875"/>
        <v/>
      </c>
      <c r="DI323" s="102" t="str">
        <f t="shared" si="876"/>
        <v/>
      </c>
      <c r="DJ323" s="102" t="str">
        <f t="shared" si="877"/>
        <v/>
      </c>
      <c r="DK323" s="102" t="str">
        <f t="shared" si="878"/>
        <v/>
      </c>
      <c r="DL323" s="102" t="str">
        <f t="shared" si="879"/>
        <v/>
      </c>
      <c r="DM323" s="102" t="str">
        <f t="shared" si="880"/>
        <v/>
      </c>
      <c r="DN323" s="102" t="str">
        <f t="shared" si="881"/>
        <v/>
      </c>
      <c r="DO323" s="102" t="str">
        <f t="shared" si="882"/>
        <v/>
      </c>
      <c r="DP323" s="102" t="str">
        <f t="shared" si="883"/>
        <v/>
      </c>
      <c r="DQ323" s="102" t="str">
        <f t="shared" si="884"/>
        <v/>
      </c>
      <c r="DR323" s="102" t="str">
        <f t="shared" si="885"/>
        <v/>
      </c>
      <c r="DS323" s="102" t="str">
        <f t="shared" si="886"/>
        <v/>
      </c>
      <c r="DT323" s="102" t="str">
        <f t="shared" si="887"/>
        <v/>
      </c>
      <c r="DU323" s="102" t="str">
        <f t="shared" si="888"/>
        <v/>
      </c>
    </row>
    <row r="324" spans="52:125" x14ac:dyDescent="0.45">
      <c r="AZ324" t="str">
        <f t="shared" si="88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89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891"/>
        <v>Imaginary Numbers</v>
      </c>
      <c r="CY324" s="102" t="str">
        <f t="shared" si="892"/>
        <v/>
      </c>
      <c r="CZ324" s="102" t="str">
        <f t="shared" si="867"/>
        <v/>
      </c>
      <c r="DA324" s="102" t="str">
        <f t="shared" si="868"/>
        <v/>
      </c>
      <c r="DB324" s="102" t="str">
        <f t="shared" si="869"/>
        <v/>
      </c>
      <c r="DC324" s="102" t="str">
        <f t="shared" si="870"/>
        <v/>
      </c>
      <c r="DD324" s="102" t="str">
        <f t="shared" si="871"/>
        <v/>
      </c>
      <c r="DE324" s="102" t="str">
        <f t="shared" si="872"/>
        <v/>
      </c>
      <c r="DF324" s="102" t="str">
        <f t="shared" si="873"/>
        <v/>
      </c>
      <c r="DG324" s="102" t="str">
        <f t="shared" si="874"/>
        <v/>
      </c>
      <c r="DH324" s="102" t="str">
        <f t="shared" si="875"/>
        <v/>
      </c>
      <c r="DI324" s="102" t="str">
        <f t="shared" si="876"/>
        <v/>
      </c>
      <c r="DJ324" s="102" t="str">
        <f t="shared" si="877"/>
        <v/>
      </c>
      <c r="DK324" s="102" t="str">
        <f t="shared" si="878"/>
        <v/>
      </c>
      <c r="DL324" s="102" t="str">
        <f t="shared" si="879"/>
        <v/>
      </c>
      <c r="DM324" s="102" t="str">
        <f t="shared" si="880"/>
        <v/>
      </c>
      <c r="DN324" s="102" t="str">
        <f t="shared" si="881"/>
        <v/>
      </c>
      <c r="DO324" s="102" t="str">
        <f t="shared" si="882"/>
        <v/>
      </c>
      <c r="DP324" s="102" t="str">
        <f t="shared" si="883"/>
        <v/>
      </c>
      <c r="DQ324" s="102" t="str">
        <f t="shared" si="884"/>
        <v/>
      </c>
      <c r="DR324" s="102" t="str">
        <f t="shared" si="885"/>
        <v/>
      </c>
      <c r="DS324" s="102" t="str">
        <f t="shared" si="886"/>
        <v/>
      </c>
      <c r="DT324" s="102" t="str">
        <f t="shared" si="887"/>
        <v/>
      </c>
      <c r="DU324" s="102" t="str">
        <f t="shared" si="888"/>
        <v/>
      </c>
    </row>
    <row r="325" spans="52:125" x14ac:dyDescent="0.45">
      <c r="AZ325" t="str">
        <f t="shared" si="88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89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891"/>
        <v>Power Rules</v>
      </c>
      <c r="CY325" s="102" t="str">
        <f t="shared" si="892"/>
        <v/>
      </c>
      <c r="CZ325" s="102" t="str">
        <f t="shared" si="867"/>
        <v/>
      </c>
      <c r="DA325" s="102" t="str">
        <f t="shared" si="868"/>
        <v/>
      </c>
      <c r="DB325" s="102" t="str">
        <f t="shared" si="869"/>
        <v/>
      </c>
      <c r="DC325" s="102" t="str">
        <f t="shared" si="870"/>
        <v/>
      </c>
      <c r="DD325" s="102" t="str">
        <f t="shared" si="871"/>
        <v/>
      </c>
      <c r="DE325" s="102" t="str">
        <f t="shared" si="872"/>
        <v/>
      </c>
      <c r="DF325" s="102" t="str">
        <f t="shared" si="873"/>
        <v/>
      </c>
      <c r="DG325" s="102" t="str">
        <f t="shared" si="874"/>
        <v/>
      </c>
      <c r="DH325" s="102" t="str">
        <f t="shared" si="875"/>
        <v/>
      </c>
      <c r="DI325" s="102" t="str">
        <f t="shared" si="876"/>
        <v/>
      </c>
      <c r="DJ325" s="102" t="str">
        <f t="shared" si="877"/>
        <v/>
      </c>
      <c r="DK325" s="102" t="str">
        <f t="shared" si="878"/>
        <v/>
      </c>
      <c r="DL325" s="102" t="str">
        <f t="shared" si="879"/>
        <v/>
      </c>
      <c r="DM325" s="102" t="str">
        <f t="shared" si="880"/>
        <v/>
      </c>
      <c r="DN325" s="102" t="str">
        <f t="shared" si="881"/>
        <v/>
      </c>
      <c r="DO325" s="102" t="str">
        <f t="shared" si="882"/>
        <v/>
      </c>
      <c r="DP325" s="102" t="str">
        <f t="shared" si="883"/>
        <v/>
      </c>
      <c r="DQ325" s="102" t="str">
        <f t="shared" si="884"/>
        <v/>
      </c>
      <c r="DR325" s="102" t="str">
        <f t="shared" si="885"/>
        <v/>
      </c>
      <c r="DS325" s="102" t="str">
        <f t="shared" si="886"/>
        <v/>
      </c>
      <c r="DT325" s="102" t="str">
        <f t="shared" si="887"/>
        <v/>
      </c>
      <c r="DU325" s="102" t="str">
        <f t="shared" si="888"/>
        <v/>
      </c>
    </row>
    <row r="326" spans="52:125" x14ac:dyDescent="0.45">
      <c r="AZ326" t="str">
        <f t="shared" si="88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89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891"/>
        <v>Inequalities</v>
      </c>
      <c r="CY326" s="102" t="str">
        <f t="shared" si="892"/>
        <v/>
      </c>
      <c r="CZ326" s="102" t="str">
        <f t="shared" si="867"/>
        <v/>
      </c>
      <c r="DA326" s="102" t="str">
        <f t="shared" si="868"/>
        <v/>
      </c>
      <c r="DB326" s="102" t="str">
        <f t="shared" si="869"/>
        <v/>
      </c>
      <c r="DC326" s="102" t="str">
        <f t="shared" si="870"/>
        <v/>
      </c>
      <c r="DD326" s="102" t="str">
        <f t="shared" si="871"/>
        <v/>
      </c>
      <c r="DE326" s="102" t="str">
        <f t="shared" si="872"/>
        <v/>
      </c>
      <c r="DF326" s="102" t="str">
        <f t="shared" si="873"/>
        <v/>
      </c>
      <c r="DG326" s="102" t="str">
        <f t="shared" si="874"/>
        <v/>
      </c>
      <c r="DH326" s="102" t="str">
        <f t="shared" si="875"/>
        <v/>
      </c>
      <c r="DI326" s="102" t="str">
        <f t="shared" si="876"/>
        <v/>
      </c>
      <c r="DJ326" s="102" t="str">
        <f t="shared" si="877"/>
        <v/>
      </c>
      <c r="DK326" s="102" t="str">
        <f t="shared" si="878"/>
        <v/>
      </c>
      <c r="DL326" s="102" t="str">
        <f t="shared" si="879"/>
        <v/>
      </c>
      <c r="DM326" s="102" t="str">
        <f t="shared" si="880"/>
        <v/>
      </c>
      <c r="DN326" s="102" t="str">
        <f t="shared" si="881"/>
        <v/>
      </c>
      <c r="DO326" s="102" t="str">
        <f t="shared" si="882"/>
        <v/>
      </c>
      <c r="DP326" s="102" t="str">
        <f t="shared" si="883"/>
        <v/>
      </c>
      <c r="DQ326" s="102" t="str">
        <f t="shared" si="884"/>
        <v/>
      </c>
      <c r="DR326" s="102" t="str">
        <f t="shared" si="885"/>
        <v/>
      </c>
      <c r="DS326" s="102" t="str">
        <f t="shared" si="886"/>
        <v/>
      </c>
      <c r="DT326" s="102" t="str">
        <f t="shared" si="887"/>
        <v/>
      </c>
      <c r="DU326" s="102" t="str">
        <f t="shared" si="888"/>
        <v/>
      </c>
    </row>
    <row r="327" spans="52:125" x14ac:dyDescent="0.45">
      <c r="AZ327" t="str">
        <f t="shared" si="88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89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891"/>
        <v>Creating Figures</v>
      </c>
      <c r="CY327" s="102" t="str">
        <f t="shared" si="892"/>
        <v/>
      </c>
      <c r="CZ327" s="102" t="str">
        <f t="shared" si="867"/>
        <v/>
      </c>
      <c r="DA327" s="102" t="str">
        <f t="shared" si="868"/>
        <v/>
      </c>
      <c r="DB327" s="102" t="str">
        <f t="shared" si="869"/>
        <v/>
      </c>
      <c r="DC327" s="102" t="str">
        <f t="shared" si="870"/>
        <v/>
      </c>
      <c r="DD327" s="102" t="str">
        <f t="shared" si="871"/>
        <v/>
      </c>
      <c r="DE327" s="102" t="str">
        <f t="shared" si="872"/>
        <v/>
      </c>
      <c r="DF327" s="102" t="str">
        <f t="shared" si="873"/>
        <v/>
      </c>
      <c r="DG327" s="102" t="str">
        <f t="shared" si="874"/>
        <v/>
      </c>
      <c r="DH327" s="102" t="str">
        <f t="shared" si="875"/>
        <v/>
      </c>
      <c r="DI327" s="102" t="str">
        <f t="shared" si="876"/>
        <v/>
      </c>
      <c r="DJ327" s="102" t="str">
        <f t="shared" si="877"/>
        <v/>
      </c>
      <c r="DK327" s="102" t="str">
        <f t="shared" si="878"/>
        <v/>
      </c>
      <c r="DL327" s="102" t="str">
        <f t="shared" si="879"/>
        <v/>
      </c>
      <c r="DM327" s="102" t="str">
        <f t="shared" si="880"/>
        <v/>
      </c>
      <c r="DN327" s="102" t="str">
        <f t="shared" si="881"/>
        <v/>
      </c>
      <c r="DO327" s="102" t="str">
        <f t="shared" si="882"/>
        <v/>
      </c>
      <c r="DP327" s="102" t="str">
        <f t="shared" si="883"/>
        <v/>
      </c>
      <c r="DQ327" s="102" t="str">
        <f t="shared" si="884"/>
        <v/>
      </c>
      <c r="DR327" s="102" t="str">
        <f t="shared" si="885"/>
        <v/>
      </c>
      <c r="DS327" s="102" t="str">
        <f t="shared" si="886"/>
        <v/>
      </c>
      <c r="DT327" s="102" t="str">
        <f t="shared" si="887"/>
        <v/>
      </c>
      <c r="DU327" s="102" t="str">
        <f t="shared" si="888"/>
        <v/>
      </c>
    </row>
    <row r="328" spans="52:125" x14ac:dyDescent="0.45">
      <c r="AZ328" t="str">
        <f t="shared" si="88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89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891"/>
        <v>Given Figure</v>
      </c>
      <c r="CY328" s="102" t="str">
        <f t="shared" si="892"/>
        <v/>
      </c>
      <c r="CZ328" s="102" t="str">
        <f t="shared" si="867"/>
        <v/>
      </c>
      <c r="DA328" s="102" t="str">
        <f t="shared" si="868"/>
        <v/>
      </c>
      <c r="DB328" s="102" t="str">
        <f t="shared" si="869"/>
        <v/>
      </c>
      <c r="DC328" s="102" t="str">
        <f t="shared" si="870"/>
        <v/>
      </c>
      <c r="DD328" s="102" t="str">
        <f t="shared" si="871"/>
        <v/>
      </c>
      <c r="DE328" s="102" t="str">
        <f t="shared" si="872"/>
        <v/>
      </c>
      <c r="DF328" s="102" t="str">
        <f t="shared" si="873"/>
        <v/>
      </c>
      <c r="DG328" s="102" t="str">
        <f t="shared" si="874"/>
        <v/>
      </c>
      <c r="DH328" s="102" t="str">
        <f t="shared" si="875"/>
        <v/>
      </c>
      <c r="DI328" s="102" t="str">
        <f t="shared" si="876"/>
        <v/>
      </c>
      <c r="DJ328" s="102" t="str">
        <f t="shared" si="877"/>
        <v/>
      </c>
      <c r="DK328" s="102" t="str">
        <f t="shared" si="878"/>
        <v/>
      </c>
      <c r="DL328" s="102" t="str">
        <f t="shared" si="879"/>
        <v/>
      </c>
      <c r="DM328" s="102" t="str">
        <f t="shared" si="880"/>
        <v/>
      </c>
      <c r="DN328" s="102" t="str">
        <f t="shared" si="881"/>
        <v/>
      </c>
      <c r="DO328" s="102" t="str">
        <f t="shared" si="882"/>
        <v/>
      </c>
      <c r="DP328" s="102" t="str">
        <f t="shared" si="883"/>
        <v/>
      </c>
      <c r="DQ328" s="102" t="str">
        <f t="shared" si="884"/>
        <v/>
      </c>
      <c r="DR328" s="102" t="str">
        <f t="shared" si="885"/>
        <v/>
      </c>
      <c r="DS328" s="102" t="str">
        <f t="shared" si="886"/>
        <v/>
      </c>
      <c r="DT328" s="102" t="str">
        <f t="shared" si="887"/>
        <v/>
      </c>
      <c r="DU328" s="102" t="str">
        <f t="shared" si="888"/>
        <v/>
      </c>
    </row>
    <row r="329" spans="52:125" x14ac:dyDescent="0.45">
      <c r="AZ329" t="str">
        <f t="shared" si="88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89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891"/>
        <v>Drawn to Scale</v>
      </c>
      <c r="CY329" s="102" t="str">
        <f t="shared" si="892"/>
        <v/>
      </c>
      <c r="CZ329" s="102" t="str">
        <f t="shared" si="867"/>
        <v/>
      </c>
      <c r="DA329" s="102" t="str">
        <f t="shared" si="868"/>
        <v/>
      </c>
      <c r="DB329" s="102" t="str">
        <f t="shared" si="869"/>
        <v/>
      </c>
      <c r="DC329" s="102" t="str">
        <f t="shared" si="870"/>
        <v/>
      </c>
      <c r="DD329" s="102" t="str">
        <f t="shared" si="871"/>
        <v/>
      </c>
      <c r="DE329" s="102" t="str">
        <f t="shared" si="872"/>
        <v/>
      </c>
      <c r="DF329" s="102" t="str">
        <f t="shared" si="873"/>
        <v/>
      </c>
      <c r="DG329" s="102" t="str">
        <f t="shared" si="874"/>
        <v/>
      </c>
      <c r="DH329" s="102" t="str">
        <f t="shared" si="875"/>
        <v/>
      </c>
      <c r="DI329" s="102" t="str">
        <f t="shared" si="876"/>
        <v/>
      </c>
      <c r="DJ329" s="102" t="str">
        <f t="shared" si="877"/>
        <v/>
      </c>
      <c r="DK329" s="102" t="str">
        <f t="shared" si="878"/>
        <v/>
      </c>
      <c r="DL329" s="102" t="str">
        <f t="shared" si="879"/>
        <v/>
      </c>
      <c r="DM329" s="102" t="str">
        <f t="shared" si="880"/>
        <v/>
      </c>
      <c r="DN329" s="102" t="str">
        <f t="shared" si="881"/>
        <v/>
      </c>
      <c r="DO329" s="102" t="str">
        <f t="shared" si="882"/>
        <v/>
      </c>
      <c r="DP329" s="102" t="str">
        <f t="shared" si="883"/>
        <v/>
      </c>
      <c r="DQ329" s="102" t="str">
        <f t="shared" si="884"/>
        <v/>
      </c>
      <c r="DR329" s="102" t="str">
        <f t="shared" si="885"/>
        <v/>
      </c>
      <c r="DS329" s="102" t="str">
        <f t="shared" si="886"/>
        <v/>
      </c>
      <c r="DT329" s="102" t="str">
        <f t="shared" si="887"/>
        <v/>
      </c>
      <c r="DU329" s="102" t="str">
        <f t="shared" si="888"/>
        <v/>
      </c>
    </row>
    <row r="330" spans="52:125" x14ac:dyDescent="0.45">
      <c r="AZ330" t="str">
        <f t="shared" si="88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89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891"/>
        <v>Not Drawn to Scale</v>
      </c>
      <c r="CY330" s="102" t="str">
        <f t="shared" si="892"/>
        <v/>
      </c>
      <c r="CZ330" s="102" t="str">
        <f t="shared" si="867"/>
        <v/>
      </c>
      <c r="DA330" s="102" t="str">
        <f t="shared" si="868"/>
        <v/>
      </c>
      <c r="DB330" s="102" t="str">
        <f t="shared" si="869"/>
        <v/>
      </c>
      <c r="DC330" s="102" t="str">
        <f t="shared" si="870"/>
        <v/>
      </c>
      <c r="DD330" s="102" t="str">
        <f t="shared" si="871"/>
        <v/>
      </c>
      <c r="DE330" s="102" t="str">
        <f t="shared" si="872"/>
        <v/>
      </c>
      <c r="DF330" s="102" t="str">
        <f t="shared" si="873"/>
        <v/>
      </c>
      <c r="DG330" s="102" t="str">
        <f t="shared" si="874"/>
        <v/>
      </c>
      <c r="DH330" s="102" t="str">
        <f t="shared" si="875"/>
        <v/>
      </c>
      <c r="DI330" s="102" t="str">
        <f t="shared" si="876"/>
        <v/>
      </c>
      <c r="DJ330" s="102" t="str">
        <f t="shared" si="877"/>
        <v/>
      </c>
      <c r="DK330" s="102" t="str">
        <f t="shared" si="878"/>
        <v/>
      </c>
      <c r="DL330" s="102" t="str">
        <f t="shared" si="879"/>
        <v/>
      </c>
      <c r="DM330" s="102" t="str">
        <f t="shared" si="880"/>
        <v/>
      </c>
      <c r="DN330" s="102" t="str">
        <f t="shared" si="881"/>
        <v/>
      </c>
      <c r="DO330" s="102" t="str">
        <f t="shared" si="882"/>
        <v/>
      </c>
      <c r="DP330" s="102" t="str">
        <f t="shared" si="883"/>
        <v/>
      </c>
      <c r="DQ330" s="102" t="str">
        <f t="shared" si="884"/>
        <v/>
      </c>
      <c r="DR330" s="102" t="str">
        <f t="shared" si="885"/>
        <v/>
      </c>
      <c r="DS330" s="102" t="str">
        <f t="shared" si="886"/>
        <v/>
      </c>
      <c r="DT330" s="102" t="str">
        <f t="shared" si="887"/>
        <v/>
      </c>
      <c r="DU330" s="102" t="str">
        <f t="shared" si="888"/>
        <v/>
      </c>
    </row>
    <row r="331" spans="52:125" x14ac:dyDescent="0.45">
      <c r="AZ331" t="str">
        <f t="shared" si="88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89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891"/>
        <v>Isolate the Figure</v>
      </c>
      <c r="CY331" s="102" t="str">
        <f t="shared" si="892"/>
        <v/>
      </c>
      <c r="CZ331" s="102" t="str">
        <f t="shared" si="867"/>
        <v/>
      </c>
      <c r="DA331" s="102" t="str">
        <f t="shared" si="868"/>
        <v/>
      </c>
      <c r="DB331" s="102" t="str">
        <f t="shared" si="869"/>
        <v/>
      </c>
      <c r="DC331" s="102" t="str">
        <f t="shared" si="870"/>
        <v/>
      </c>
      <c r="DD331" s="102" t="str">
        <f t="shared" si="871"/>
        <v/>
      </c>
      <c r="DE331" s="102" t="str">
        <f t="shared" si="872"/>
        <v/>
      </c>
      <c r="DF331" s="102" t="str">
        <f t="shared" si="873"/>
        <v/>
      </c>
      <c r="DG331" s="102" t="str">
        <f t="shared" si="874"/>
        <v/>
      </c>
      <c r="DH331" s="102" t="str">
        <f t="shared" si="875"/>
        <v/>
      </c>
      <c r="DI331" s="102" t="str">
        <f t="shared" si="876"/>
        <v/>
      </c>
      <c r="DJ331" s="102" t="str">
        <f t="shared" si="877"/>
        <v/>
      </c>
      <c r="DK331" s="102" t="str">
        <f t="shared" si="878"/>
        <v/>
      </c>
      <c r="DL331" s="102" t="str">
        <f t="shared" si="879"/>
        <v/>
      </c>
      <c r="DM331" s="102" t="str">
        <f t="shared" si="880"/>
        <v/>
      </c>
      <c r="DN331" s="102" t="str">
        <f t="shared" si="881"/>
        <v/>
      </c>
      <c r="DO331" s="102" t="str">
        <f t="shared" si="882"/>
        <v/>
      </c>
      <c r="DP331" s="102" t="str">
        <f t="shared" si="883"/>
        <v/>
      </c>
      <c r="DQ331" s="102" t="str">
        <f t="shared" si="884"/>
        <v/>
      </c>
      <c r="DR331" s="102" t="str">
        <f t="shared" si="885"/>
        <v/>
      </c>
      <c r="DS331" s="102" t="str">
        <f t="shared" si="886"/>
        <v/>
      </c>
      <c r="DT331" s="102" t="str">
        <f t="shared" si="887"/>
        <v/>
      </c>
      <c r="DU331" s="102" t="str">
        <f t="shared" si="888"/>
        <v/>
      </c>
    </row>
    <row r="332" spans="52:125" x14ac:dyDescent="0.45">
      <c r="AZ332" t="str">
        <f t="shared" si="88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89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891"/>
        <v>Creating Equations</v>
      </c>
      <c r="CY332" s="102" t="str">
        <f t="shared" ref="CY332:CY372" si="893">IF(BA332&lt;&gt;0,"NC: "&amp;BA332,"")&amp;
  IF(AND(BA332&lt;&gt;0,BZ332&lt;&gt;0)," | ","")&amp;
  IF(BZ332&lt;&gt;0,"C: "&amp;BZ332,"")</f>
        <v/>
      </c>
      <c r="CZ332" s="102" t="str">
        <f t="shared" si="867"/>
        <v/>
      </c>
      <c r="DA332" s="102" t="str">
        <f t="shared" si="868"/>
        <v/>
      </c>
      <c r="DB332" s="102" t="str">
        <f t="shared" si="869"/>
        <v/>
      </c>
      <c r="DC332" s="102" t="str">
        <f t="shared" si="870"/>
        <v/>
      </c>
      <c r="DD332" s="102" t="str">
        <f t="shared" si="871"/>
        <v/>
      </c>
      <c r="DE332" s="102" t="str">
        <f t="shared" si="872"/>
        <v/>
      </c>
      <c r="DF332" s="102" t="str">
        <f t="shared" si="873"/>
        <v/>
      </c>
      <c r="DG332" s="102" t="str">
        <f t="shared" si="874"/>
        <v/>
      </c>
      <c r="DH332" s="102" t="str">
        <f t="shared" si="875"/>
        <v/>
      </c>
      <c r="DI332" s="102" t="str">
        <f t="shared" si="876"/>
        <v/>
      </c>
      <c r="DJ332" s="102" t="str">
        <f t="shared" si="877"/>
        <v/>
      </c>
      <c r="DK332" s="102" t="str">
        <f t="shared" si="878"/>
        <v/>
      </c>
      <c r="DL332" s="102" t="str">
        <f t="shared" si="879"/>
        <v/>
      </c>
      <c r="DM332" s="102" t="str">
        <f t="shared" si="880"/>
        <v/>
      </c>
      <c r="DN332" s="102" t="str">
        <f t="shared" si="881"/>
        <v/>
      </c>
      <c r="DO332" s="102" t="str">
        <f t="shared" si="882"/>
        <v/>
      </c>
      <c r="DP332" s="102" t="str">
        <f t="shared" si="883"/>
        <v/>
      </c>
      <c r="DQ332" s="102" t="str">
        <f t="shared" si="884"/>
        <v/>
      </c>
      <c r="DR332" s="102" t="str">
        <f t="shared" si="885"/>
        <v/>
      </c>
      <c r="DS332" s="102" t="str">
        <f t="shared" si="886"/>
        <v/>
      </c>
      <c r="DT332" s="102" t="str">
        <f t="shared" si="887"/>
        <v/>
      </c>
      <c r="DU332" s="102" t="str">
        <f t="shared" si="888"/>
        <v/>
      </c>
    </row>
    <row r="333" spans="52:125" x14ac:dyDescent="0.45">
      <c r="AZ333" t="str">
        <f t="shared" si="88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89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891"/>
        <v>ALGEBRA</v>
      </c>
      <c r="CY333" s="102" t="str">
        <f t="shared" si="893"/>
        <v/>
      </c>
      <c r="CZ333" s="102" t="str">
        <f t="shared" si="867"/>
        <v/>
      </c>
      <c r="DA333" s="102" t="str">
        <f t="shared" si="868"/>
        <v/>
      </c>
      <c r="DB333" s="102" t="str">
        <f t="shared" si="869"/>
        <v/>
      </c>
      <c r="DC333" s="102" t="str">
        <f t="shared" si="870"/>
        <v/>
      </c>
      <c r="DD333" s="102" t="str">
        <f t="shared" si="871"/>
        <v/>
      </c>
      <c r="DE333" s="102" t="str">
        <f t="shared" si="872"/>
        <v/>
      </c>
      <c r="DF333" s="102" t="str">
        <f t="shared" si="873"/>
        <v/>
      </c>
      <c r="DG333" s="102" t="str">
        <f t="shared" si="874"/>
        <v/>
      </c>
      <c r="DH333" s="102" t="str">
        <f t="shared" si="875"/>
        <v/>
      </c>
      <c r="DI333" s="102" t="str">
        <f t="shared" si="876"/>
        <v/>
      </c>
      <c r="DJ333" s="102" t="str">
        <f t="shared" si="877"/>
        <v/>
      </c>
      <c r="DK333" s="102" t="str">
        <f t="shared" si="878"/>
        <v/>
      </c>
      <c r="DL333" s="102" t="str">
        <f t="shared" si="879"/>
        <v/>
      </c>
      <c r="DM333" s="102" t="str">
        <f t="shared" si="880"/>
        <v/>
      </c>
      <c r="DN333" s="102" t="str">
        <f t="shared" si="881"/>
        <v/>
      </c>
      <c r="DO333" s="102" t="str">
        <f t="shared" si="882"/>
        <v/>
      </c>
      <c r="DP333" s="102" t="str">
        <f t="shared" si="883"/>
        <v/>
      </c>
      <c r="DQ333" s="102" t="str">
        <f t="shared" si="884"/>
        <v/>
      </c>
      <c r="DR333" s="102" t="str">
        <f t="shared" si="885"/>
        <v/>
      </c>
      <c r="DS333" s="102" t="str">
        <f t="shared" si="886"/>
        <v/>
      </c>
      <c r="DT333" s="102" t="str">
        <f t="shared" si="887"/>
        <v/>
      </c>
      <c r="DU333" s="102" t="str">
        <f t="shared" si="888"/>
        <v/>
      </c>
    </row>
    <row r="334" spans="52:125" x14ac:dyDescent="0.45">
      <c r="AZ334" t="str">
        <f t="shared" si="88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89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891"/>
        <v>Use the Answers</v>
      </c>
      <c r="CY334" s="102" t="str">
        <f t="shared" si="893"/>
        <v/>
      </c>
      <c r="CZ334" s="102" t="str">
        <f t="shared" si="867"/>
        <v/>
      </c>
      <c r="DA334" s="102" t="str">
        <f t="shared" si="868"/>
        <v/>
      </c>
      <c r="DB334" s="102" t="str">
        <f t="shared" si="869"/>
        <v/>
      </c>
      <c r="DC334" s="102" t="str">
        <f t="shared" si="870"/>
        <v/>
      </c>
      <c r="DD334" s="102" t="str">
        <f t="shared" si="871"/>
        <v/>
      </c>
      <c r="DE334" s="102" t="str">
        <f t="shared" si="872"/>
        <v/>
      </c>
      <c r="DF334" s="102" t="str">
        <f t="shared" si="873"/>
        <v/>
      </c>
      <c r="DG334" s="102" t="str">
        <f t="shared" si="874"/>
        <v/>
      </c>
      <c r="DH334" s="102" t="str">
        <f t="shared" si="875"/>
        <v/>
      </c>
      <c r="DI334" s="102" t="str">
        <f t="shared" si="876"/>
        <v/>
      </c>
      <c r="DJ334" s="102" t="str">
        <f t="shared" si="877"/>
        <v/>
      </c>
      <c r="DK334" s="102" t="str">
        <f t="shared" si="878"/>
        <v/>
      </c>
      <c r="DL334" s="102" t="str">
        <f t="shared" si="879"/>
        <v/>
      </c>
      <c r="DM334" s="102" t="str">
        <f t="shared" si="880"/>
        <v/>
      </c>
      <c r="DN334" s="102" t="str">
        <f t="shared" si="881"/>
        <v/>
      </c>
      <c r="DO334" s="102" t="str">
        <f t="shared" si="882"/>
        <v/>
      </c>
      <c r="DP334" s="102" t="str">
        <f t="shared" si="883"/>
        <v/>
      </c>
      <c r="DQ334" s="102" t="str">
        <f t="shared" si="884"/>
        <v/>
      </c>
      <c r="DR334" s="102" t="str">
        <f t="shared" si="885"/>
        <v/>
      </c>
      <c r="DS334" s="102" t="str">
        <f t="shared" si="886"/>
        <v/>
      </c>
      <c r="DT334" s="102" t="str">
        <f t="shared" si="887"/>
        <v/>
      </c>
      <c r="DU334" s="102" t="str">
        <f t="shared" si="888"/>
        <v/>
      </c>
    </row>
    <row r="335" spans="52:125" x14ac:dyDescent="0.45">
      <c r="AZ335" t="str">
        <f t="shared" si="88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89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891"/>
        <v>Plug-In Own Numbers</v>
      </c>
      <c r="CY335" s="102" t="str">
        <f t="shared" si="893"/>
        <v/>
      </c>
      <c r="CZ335" s="102" t="str">
        <f t="shared" si="867"/>
        <v/>
      </c>
      <c r="DA335" s="102" t="str">
        <f t="shared" si="868"/>
        <v/>
      </c>
      <c r="DB335" s="102" t="str">
        <f t="shared" si="869"/>
        <v/>
      </c>
      <c r="DC335" s="102" t="str">
        <f t="shared" si="870"/>
        <v/>
      </c>
      <c r="DD335" s="102" t="str">
        <f t="shared" si="871"/>
        <v/>
      </c>
      <c r="DE335" s="102" t="str">
        <f t="shared" si="872"/>
        <v/>
      </c>
      <c r="DF335" s="102" t="str">
        <f t="shared" si="873"/>
        <v/>
      </c>
      <c r="DG335" s="102" t="str">
        <f t="shared" si="874"/>
        <v/>
      </c>
      <c r="DH335" s="102" t="str">
        <f t="shared" si="875"/>
        <v/>
      </c>
      <c r="DI335" s="102" t="str">
        <f t="shared" si="876"/>
        <v/>
      </c>
      <c r="DJ335" s="102" t="str">
        <f t="shared" si="877"/>
        <v/>
      </c>
      <c r="DK335" s="102" t="str">
        <f t="shared" si="878"/>
        <v/>
      </c>
      <c r="DL335" s="102" t="str">
        <f t="shared" si="879"/>
        <v/>
      </c>
      <c r="DM335" s="102" t="str">
        <f t="shared" si="880"/>
        <v/>
      </c>
      <c r="DN335" s="102" t="str">
        <f t="shared" si="881"/>
        <v/>
      </c>
      <c r="DO335" s="102" t="str">
        <f t="shared" si="882"/>
        <v/>
      </c>
      <c r="DP335" s="102" t="str">
        <f t="shared" si="883"/>
        <v/>
      </c>
      <c r="DQ335" s="102" t="str">
        <f t="shared" si="884"/>
        <v/>
      </c>
      <c r="DR335" s="102" t="str">
        <f t="shared" si="885"/>
        <v/>
      </c>
      <c r="DS335" s="102" t="str">
        <f t="shared" si="886"/>
        <v/>
      </c>
      <c r="DT335" s="102" t="str">
        <f t="shared" si="887"/>
        <v/>
      </c>
      <c r="DU335" s="102" t="str">
        <f t="shared" si="888"/>
        <v/>
      </c>
    </row>
    <row r="336" spans="52:125" x14ac:dyDescent="0.45">
      <c r="AZ336" t="str">
        <f t="shared" si="88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89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891"/>
        <v>Matrices</v>
      </c>
      <c r="CY336" s="102" t="str">
        <f t="shared" si="893"/>
        <v/>
      </c>
      <c r="CZ336" s="102" t="str">
        <f t="shared" si="867"/>
        <v/>
      </c>
      <c r="DA336" s="102" t="str">
        <f t="shared" si="868"/>
        <v/>
      </c>
      <c r="DB336" s="102" t="str">
        <f t="shared" si="869"/>
        <v/>
      </c>
      <c r="DC336" s="102" t="str">
        <f t="shared" si="870"/>
        <v/>
      </c>
      <c r="DD336" s="102" t="str">
        <f t="shared" si="871"/>
        <v/>
      </c>
      <c r="DE336" s="102" t="str">
        <f t="shared" si="872"/>
        <v/>
      </c>
      <c r="DF336" s="102" t="str">
        <f t="shared" si="873"/>
        <v/>
      </c>
      <c r="DG336" s="102" t="str">
        <f t="shared" si="874"/>
        <v/>
      </c>
      <c r="DH336" s="102" t="str">
        <f t="shared" si="875"/>
        <v/>
      </c>
      <c r="DI336" s="102" t="str">
        <f t="shared" si="876"/>
        <v/>
      </c>
      <c r="DJ336" s="102" t="str">
        <f t="shared" si="877"/>
        <v/>
      </c>
      <c r="DK336" s="102" t="str">
        <f t="shared" si="878"/>
        <v/>
      </c>
      <c r="DL336" s="102" t="str">
        <f t="shared" si="879"/>
        <v/>
      </c>
      <c r="DM336" s="102" t="str">
        <f t="shared" si="880"/>
        <v/>
      </c>
      <c r="DN336" s="102" t="str">
        <f t="shared" si="881"/>
        <v/>
      </c>
      <c r="DO336" s="102" t="str">
        <f t="shared" si="882"/>
        <v/>
      </c>
      <c r="DP336" s="102" t="str">
        <f t="shared" si="883"/>
        <v/>
      </c>
      <c r="DQ336" s="102" t="str">
        <f t="shared" si="884"/>
        <v/>
      </c>
      <c r="DR336" s="102" t="str">
        <f t="shared" si="885"/>
        <v/>
      </c>
      <c r="DS336" s="102" t="str">
        <f t="shared" si="886"/>
        <v/>
      </c>
      <c r="DT336" s="102" t="str">
        <f t="shared" si="887"/>
        <v/>
      </c>
      <c r="DU336" s="102" t="str">
        <f t="shared" si="888"/>
        <v/>
      </c>
    </row>
    <row r="337" spans="52:125" x14ac:dyDescent="0.45">
      <c r="AZ337" t="str">
        <f t="shared" si="88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89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891"/>
        <v>Selecting Equations</v>
      </c>
      <c r="CY337" s="102" t="str">
        <f t="shared" si="893"/>
        <v/>
      </c>
      <c r="CZ337" s="102" t="str">
        <f t="shared" si="867"/>
        <v/>
      </c>
      <c r="DA337" s="102" t="str">
        <f t="shared" si="868"/>
        <v/>
      </c>
      <c r="DB337" s="102" t="str">
        <f t="shared" si="869"/>
        <v/>
      </c>
      <c r="DC337" s="102" t="str">
        <f t="shared" si="870"/>
        <v/>
      </c>
      <c r="DD337" s="102" t="str">
        <f t="shared" si="871"/>
        <v/>
      </c>
      <c r="DE337" s="102" t="str">
        <f t="shared" si="872"/>
        <v/>
      </c>
      <c r="DF337" s="102" t="str">
        <f t="shared" si="873"/>
        <v/>
      </c>
      <c r="DG337" s="102" t="str">
        <f t="shared" si="874"/>
        <v/>
      </c>
      <c r="DH337" s="102" t="str">
        <f t="shared" si="875"/>
        <v/>
      </c>
      <c r="DI337" s="102" t="str">
        <f t="shared" si="876"/>
        <v/>
      </c>
      <c r="DJ337" s="102" t="str">
        <f t="shared" si="877"/>
        <v/>
      </c>
      <c r="DK337" s="102" t="str">
        <f t="shared" si="878"/>
        <v/>
      </c>
      <c r="DL337" s="102" t="str">
        <f t="shared" si="879"/>
        <v/>
      </c>
      <c r="DM337" s="102" t="str">
        <f t="shared" si="880"/>
        <v/>
      </c>
      <c r="DN337" s="102" t="str">
        <f t="shared" si="881"/>
        <v/>
      </c>
      <c r="DO337" s="102" t="str">
        <f t="shared" si="882"/>
        <v/>
      </c>
      <c r="DP337" s="102" t="str">
        <f t="shared" si="883"/>
        <v/>
      </c>
      <c r="DQ337" s="102" t="str">
        <f t="shared" si="884"/>
        <v/>
      </c>
      <c r="DR337" s="102" t="str">
        <f t="shared" si="885"/>
        <v/>
      </c>
      <c r="DS337" s="102" t="str">
        <f t="shared" si="886"/>
        <v/>
      </c>
      <c r="DT337" s="102" t="str">
        <f t="shared" si="887"/>
        <v/>
      </c>
      <c r="DU337" s="102" t="str">
        <f t="shared" si="888"/>
        <v/>
      </c>
    </row>
    <row r="338" spans="52:125" x14ac:dyDescent="0.45">
      <c r="AZ338" t="str">
        <f t="shared" si="88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89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891"/>
        <v>Manipulating / Solving Equations</v>
      </c>
      <c r="CY338" s="102" t="str">
        <f t="shared" si="893"/>
        <v/>
      </c>
      <c r="CZ338" s="102" t="str">
        <f t="shared" si="867"/>
        <v/>
      </c>
      <c r="DA338" s="102" t="str">
        <f t="shared" si="868"/>
        <v/>
      </c>
      <c r="DB338" s="102" t="str">
        <f t="shared" si="869"/>
        <v/>
      </c>
      <c r="DC338" s="102" t="str">
        <f t="shared" si="870"/>
        <v/>
      </c>
      <c r="DD338" s="102" t="str">
        <f t="shared" si="871"/>
        <v/>
      </c>
      <c r="DE338" s="102" t="str">
        <f t="shared" si="872"/>
        <v/>
      </c>
      <c r="DF338" s="102" t="str">
        <f t="shared" si="873"/>
        <v/>
      </c>
      <c r="DG338" s="102" t="str">
        <f t="shared" si="874"/>
        <v/>
      </c>
      <c r="DH338" s="102" t="str">
        <f t="shared" si="875"/>
        <v/>
      </c>
      <c r="DI338" s="102" t="str">
        <f t="shared" si="876"/>
        <v/>
      </c>
      <c r="DJ338" s="102" t="str">
        <f t="shared" si="877"/>
        <v/>
      </c>
      <c r="DK338" s="102" t="str">
        <f t="shared" si="878"/>
        <v/>
      </c>
      <c r="DL338" s="102" t="str">
        <f t="shared" si="879"/>
        <v/>
      </c>
      <c r="DM338" s="102" t="str">
        <f t="shared" si="880"/>
        <v/>
      </c>
      <c r="DN338" s="102" t="str">
        <f t="shared" si="881"/>
        <v/>
      </c>
      <c r="DO338" s="102" t="str">
        <f t="shared" si="882"/>
        <v/>
      </c>
      <c r="DP338" s="102" t="str">
        <f t="shared" si="883"/>
        <v/>
      </c>
      <c r="DQ338" s="102" t="str">
        <f t="shared" si="884"/>
        <v/>
      </c>
      <c r="DR338" s="102" t="str">
        <f t="shared" si="885"/>
        <v/>
      </c>
      <c r="DS338" s="102" t="str">
        <f t="shared" si="886"/>
        <v/>
      </c>
      <c r="DT338" s="102" t="str">
        <f t="shared" si="887"/>
        <v/>
      </c>
      <c r="DU338" s="102" t="str">
        <f t="shared" si="888"/>
        <v/>
      </c>
    </row>
    <row r="339" spans="52:125" x14ac:dyDescent="0.45">
      <c r="AZ339" t="str">
        <f t="shared" si="88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89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891"/>
        <v>Factoring</v>
      </c>
      <c r="CY339" s="102" t="str">
        <f t="shared" si="893"/>
        <v/>
      </c>
      <c r="CZ339" s="102" t="str">
        <f t="shared" si="867"/>
        <v/>
      </c>
      <c r="DA339" s="102" t="str">
        <f t="shared" si="868"/>
        <v/>
      </c>
      <c r="DB339" s="102" t="str">
        <f t="shared" si="869"/>
        <v/>
      </c>
      <c r="DC339" s="102" t="str">
        <f t="shared" si="870"/>
        <v/>
      </c>
      <c r="DD339" s="102" t="str">
        <f t="shared" si="871"/>
        <v/>
      </c>
      <c r="DE339" s="102" t="str">
        <f t="shared" si="872"/>
        <v/>
      </c>
      <c r="DF339" s="102" t="str">
        <f t="shared" si="873"/>
        <v/>
      </c>
      <c r="DG339" s="102" t="str">
        <f t="shared" si="874"/>
        <v/>
      </c>
      <c r="DH339" s="102" t="str">
        <f t="shared" si="875"/>
        <v/>
      </c>
      <c r="DI339" s="102" t="str">
        <f t="shared" si="876"/>
        <v/>
      </c>
      <c r="DJ339" s="102" t="str">
        <f t="shared" si="877"/>
        <v/>
      </c>
      <c r="DK339" s="102" t="str">
        <f t="shared" si="878"/>
        <v/>
      </c>
      <c r="DL339" s="102" t="str">
        <f t="shared" si="879"/>
        <v/>
      </c>
      <c r="DM339" s="102" t="str">
        <f t="shared" si="880"/>
        <v/>
      </c>
      <c r="DN339" s="102" t="str">
        <f t="shared" si="881"/>
        <v/>
      </c>
      <c r="DO339" s="102" t="str">
        <f t="shared" si="882"/>
        <v/>
      </c>
      <c r="DP339" s="102" t="str">
        <f t="shared" si="883"/>
        <v/>
      </c>
      <c r="DQ339" s="102" t="str">
        <f t="shared" si="884"/>
        <v/>
      </c>
      <c r="DR339" s="102" t="str">
        <f t="shared" si="885"/>
        <v/>
      </c>
      <c r="DS339" s="102" t="str">
        <f t="shared" si="886"/>
        <v/>
      </c>
      <c r="DT339" s="102" t="str">
        <f t="shared" si="887"/>
        <v/>
      </c>
      <c r="DU339" s="102" t="str">
        <f t="shared" si="888"/>
        <v/>
      </c>
    </row>
    <row r="340" spans="52:125" x14ac:dyDescent="0.45">
      <c r="AZ340" t="str">
        <f t="shared" si="88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89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891"/>
        <v>Complex Equations</v>
      </c>
      <c r="CY340" s="102" t="str">
        <f t="shared" si="893"/>
        <v/>
      </c>
      <c r="CZ340" s="102" t="str">
        <f t="shared" si="867"/>
        <v/>
      </c>
      <c r="DA340" s="102" t="str">
        <f t="shared" si="868"/>
        <v/>
      </c>
      <c r="DB340" s="102" t="str">
        <f t="shared" si="869"/>
        <v/>
      </c>
      <c r="DC340" s="102" t="str">
        <f t="shared" si="870"/>
        <v/>
      </c>
      <c r="DD340" s="102" t="str">
        <f t="shared" si="871"/>
        <v/>
      </c>
      <c r="DE340" s="102" t="str">
        <f t="shared" si="872"/>
        <v/>
      </c>
      <c r="DF340" s="102" t="str">
        <f t="shared" si="873"/>
        <v/>
      </c>
      <c r="DG340" s="102" t="str">
        <f t="shared" si="874"/>
        <v/>
      </c>
      <c r="DH340" s="102" t="str">
        <f t="shared" si="875"/>
        <v/>
      </c>
      <c r="DI340" s="102" t="str">
        <f t="shared" si="876"/>
        <v/>
      </c>
      <c r="DJ340" s="102" t="str">
        <f t="shared" si="877"/>
        <v/>
      </c>
      <c r="DK340" s="102" t="str">
        <f t="shared" si="878"/>
        <v/>
      </c>
      <c r="DL340" s="102" t="str">
        <f t="shared" si="879"/>
        <v/>
      </c>
      <c r="DM340" s="102" t="str">
        <f t="shared" si="880"/>
        <v/>
      </c>
      <c r="DN340" s="102" t="str">
        <f t="shared" si="881"/>
        <v/>
      </c>
      <c r="DO340" s="102" t="str">
        <f t="shared" si="882"/>
        <v/>
      </c>
      <c r="DP340" s="102" t="str">
        <f t="shared" si="883"/>
        <v/>
      </c>
      <c r="DQ340" s="102" t="str">
        <f t="shared" si="884"/>
        <v/>
      </c>
      <c r="DR340" s="102" t="str">
        <f t="shared" si="885"/>
        <v/>
      </c>
      <c r="DS340" s="102" t="str">
        <f t="shared" si="886"/>
        <v/>
      </c>
      <c r="DT340" s="102" t="str">
        <f t="shared" si="887"/>
        <v/>
      </c>
      <c r="DU340" s="102" t="str">
        <f t="shared" si="888"/>
        <v/>
      </c>
    </row>
    <row r="341" spans="52:125" x14ac:dyDescent="0.45">
      <c r="AZ341" t="str">
        <f t="shared" si="88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89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891"/>
        <v>Intersect Points</v>
      </c>
      <c r="CY341" s="102" t="str">
        <f t="shared" si="893"/>
        <v/>
      </c>
      <c r="CZ341" s="102" t="str">
        <f t="shared" si="867"/>
        <v/>
      </c>
      <c r="DA341" s="102" t="str">
        <f t="shared" si="868"/>
        <v/>
      </c>
      <c r="DB341" s="102" t="str">
        <f t="shared" si="869"/>
        <v/>
      </c>
      <c r="DC341" s="102" t="str">
        <f t="shared" si="870"/>
        <v/>
      </c>
      <c r="DD341" s="102" t="str">
        <f t="shared" si="871"/>
        <v/>
      </c>
      <c r="DE341" s="102" t="str">
        <f t="shared" si="872"/>
        <v/>
      </c>
      <c r="DF341" s="102" t="str">
        <f t="shared" si="873"/>
        <v/>
      </c>
      <c r="DG341" s="102" t="str">
        <f t="shared" si="874"/>
        <v/>
      </c>
      <c r="DH341" s="102" t="str">
        <f t="shared" si="875"/>
        <v/>
      </c>
      <c r="DI341" s="102" t="str">
        <f t="shared" si="876"/>
        <v/>
      </c>
      <c r="DJ341" s="102" t="str">
        <f t="shared" si="877"/>
        <v/>
      </c>
      <c r="DK341" s="102" t="str">
        <f t="shared" si="878"/>
        <v/>
      </c>
      <c r="DL341" s="102" t="str">
        <f t="shared" si="879"/>
        <v/>
      </c>
      <c r="DM341" s="102" t="str">
        <f t="shared" si="880"/>
        <v/>
      </c>
      <c r="DN341" s="102" t="str">
        <f t="shared" si="881"/>
        <v/>
      </c>
      <c r="DO341" s="102" t="str">
        <f t="shared" si="882"/>
        <v/>
      </c>
      <c r="DP341" s="102" t="str">
        <f t="shared" si="883"/>
        <v/>
      </c>
      <c r="DQ341" s="102" t="str">
        <f t="shared" si="884"/>
        <v/>
      </c>
      <c r="DR341" s="102" t="str">
        <f t="shared" si="885"/>
        <v/>
      </c>
      <c r="DS341" s="102" t="str">
        <f t="shared" si="886"/>
        <v/>
      </c>
      <c r="DT341" s="102" t="str">
        <f t="shared" si="887"/>
        <v/>
      </c>
      <c r="DU341" s="102" t="str">
        <f t="shared" si="888"/>
        <v/>
      </c>
    </row>
    <row r="342" spans="52:125" x14ac:dyDescent="0.45">
      <c r="AZ342" t="str">
        <f t="shared" si="88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89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891"/>
        <v>Linear Equations</v>
      </c>
      <c r="CY342" s="102" t="str">
        <f t="shared" si="893"/>
        <v/>
      </c>
      <c r="CZ342" s="102" t="str">
        <f t="shared" si="867"/>
        <v/>
      </c>
      <c r="DA342" s="102" t="str">
        <f t="shared" si="868"/>
        <v/>
      </c>
      <c r="DB342" s="102" t="str">
        <f t="shared" si="869"/>
        <v/>
      </c>
      <c r="DC342" s="102" t="str">
        <f t="shared" si="870"/>
        <v/>
      </c>
      <c r="DD342" s="102" t="str">
        <f t="shared" si="871"/>
        <v/>
      </c>
      <c r="DE342" s="102" t="str">
        <f t="shared" si="872"/>
        <v/>
      </c>
      <c r="DF342" s="102" t="str">
        <f t="shared" si="873"/>
        <v/>
      </c>
      <c r="DG342" s="102" t="str">
        <f t="shared" si="874"/>
        <v/>
      </c>
      <c r="DH342" s="102" t="str">
        <f t="shared" si="875"/>
        <v/>
      </c>
      <c r="DI342" s="102" t="str">
        <f t="shared" si="876"/>
        <v/>
      </c>
      <c r="DJ342" s="102" t="str">
        <f t="shared" si="877"/>
        <v/>
      </c>
      <c r="DK342" s="102" t="str">
        <f t="shared" si="878"/>
        <v/>
      </c>
      <c r="DL342" s="102" t="str">
        <f t="shared" si="879"/>
        <v/>
      </c>
      <c r="DM342" s="102" t="str">
        <f t="shared" si="880"/>
        <v/>
      </c>
      <c r="DN342" s="102" t="str">
        <f t="shared" si="881"/>
        <v/>
      </c>
      <c r="DO342" s="102" t="str">
        <f t="shared" si="882"/>
        <v/>
      </c>
      <c r="DP342" s="102" t="str">
        <f t="shared" si="883"/>
        <v/>
      </c>
      <c r="DQ342" s="102" t="str">
        <f t="shared" si="884"/>
        <v/>
      </c>
      <c r="DR342" s="102" t="str">
        <f t="shared" si="885"/>
        <v/>
      </c>
      <c r="DS342" s="102" t="str">
        <f t="shared" si="886"/>
        <v/>
      </c>
      <c r="DT342" s="102" t="str">
        <f t="shared" si="887"/>
        <v/>
      </c>
      <c r="DU342" s="102" t="str">
        <f t="shared" si="888"/>
        <v/>
      </c>
    </row>
    <row r="343" spans="52:125" x14ac:dyDescent="0.45">
      <c r="AZ343" t="str">
        <f t="shared" si="88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89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891"/>
        <v>Slope</v>
      </c>
      <c r="CY343" s="102" t="str">
        <f t="shared" si="893"/>
        <v/>
      </c>
      <c r="CZ343" s="102" t="str">
        <f t="shared" si="867"/>
        <v/>
      </c>
      <c r="DA343" s="102" t="str">
        <f t="shared" si="868"/>
        <v/>
      </c>
      <c r="DB343" s="102" t="str">
        <f t="shared" si="869"/>
        <v/>
      </c>
      <c r="DC343" s="102" t="str">
        <f t="shared" si="870"/>
        <v/>
      </c>
      <c r="DD343" s="102" t="str">
        <f t="shared" si="871"/>
        <v/>
      </c>
      <c r="DE343" s="102" t="str">
        <f t="shared" si="872"/>
        <v/>
      </c>
      <c r="DF343" s="102" t="str">
        <f t="shared" si="873"/>
        <v/>
      </c>
      <c r="DG343" s="102" t="str">
        <f t="shared" si="874"/>
        <v/>
      </c>
      <c r="DH343" s="102" t="str">
        <f t="shared" si="875"/>
        <v/>
      </c>
      <c r="DI343" s="102" t="str">
        <f t="shared" si="876"/>
        <v/>
      </c>
      <c r="DJ343" s="102" t="str">
        <f t="shared" si="877"/>
        <v/>
      </c>
      <c r="DK343" s="102" t="str">
        <f t="shared" si="878"/>
        <v/>
      </c>
      <c r="DL343" s="102" t="str">
        <f t="shared" si="879"/>
        <v/>
      </c>
      <c r="DM343" s="102" t="str">
        <f t="shared" si="880"/>
        <v/>
      </c>
      <c r="DN343" s="102" t="str">
        <f t="shared" si="881"/>
        <v/>
      </c>
      <c r="DO343" s="102" t="str">
        <f t="shared" si="882"/>
        <v/>
      </c>
      <c r="DP343" s="102" t="str">
        <f t="shared" si="883"/>
        <v/>
      </c>
      <c r="DQ343" s="102" t="str">
        <f t="shared" si="884"/>
        <v/>
      </c>
      <c r="DR343" s="102" t="str">
        <f t="shared" si="885"/>
        <v/>
      </c>
      <c r="DS343" s="102" t="str">
        <f t="shared" si="886"/>
        <v/>
      </c>
      <c r="DT343" s="102" t="str">
        <f t="shared" si="887"/>
        <v/>
      </c>
      <c r="DU343" s="102" t="str">
        <f t="shared" si="888"/>
        <v/>
      </c>
    </row>
    <row r="344" spans="52:125" x14ac:dyDescent="0.45">
      <c r="AZ344" t="str">
        <f t="shared" si="88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89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891"/>
        <v>Cartesian Coordinates</v>
      </c>
      <c r="CY344" s="102" t="str">
        <f t="shared" si="893"/>
        <v/>
      </c>
      <c r="CZ344" s="102" t="str">
        <f t="shared" si="867"/>
        <v/>
      </c>
      <c r="DA344" s="102" t="str">
        <f t="shared" si="868"/>
        <v/>
      </c>
      <c r="DB344" s="102" t="str">
        <f t="shared" si="869"/>
        <v/>
      </c>
      <c r="DC344" s="102" t="str">
        <f t="shared" si="870"/>
        <v/>
      </c>
      <c r="DD344" s="102" t="str">
        <f t="shared" si="871"/>
        <v/>
      </c>
      <c r="DE344" s="102" t="str">
        <f t="shared" si="872"/>
        <v/>
      </c>
      <c r="DF344" s="102" t="str">
        <f t="shared" si="873"/>
        <v/>
      </c>
      <c r="DG344" s="102" t="str">
        <f t="shared" si="874"/>
        <v/>
      </c>
      <c r="DH344" s="102" t="str">
        <f t="shared" si="875"/>
        <v/>
      </c>
      <c r="DI344" s="102" t="str">
        <f t="shared" si="876"/>
        <v/>
      </c>
      <c r="DJ344" s="102" t="str">
        <f t="shared" si="877"/>
        <v/>
      </c>
      <c r="DK344" s="102" t="str">
        <f t="shared" si="878"/>
        <v/>
      </c>
      <c r="DL344" s="102" t="str">
        <f t="shared" si="879"/>
        <v/>
      </c>
      <c r="DM344" s="102" t="str">
        <f t="shared" si="880"/>
        <v/>
      </c>
      <c r="DN344" s="102" t="str">
        <f t="shared" si="881"/>
        <v/>
      </c>
      <c r="DO344" s="102" t="str">
        <f t="shared" si="882"/>
        <v/>
      </c>
      <c r="DP344" s="102" t="str">
        <f t="shared" si="883"/>
        <v/>
      </c>
      <c r="DQ344" s="102" t="str">
        <f t="shared" si="884"/>
        <v/>
      </c>
      <c r="DR344" s="102" t="str">
        <f t="shared" si="885"/>
        <v/>
      </c>
      <c r="DS344" s="102" t="str">
        <f t="shared" si="886"/>
        <v/>
      </c>
      <c r="DT344" s="102" t="str">
        <f t="shared" si="887"/>
        <v/>
      </c>
      <c r="DU344" s="102" t="str">
        <f t="shared" si="888"/>
        <v/>
      </c>
    </row>
    <row r="345" spans="52:125" x14ac:dyDescent="0.45">
      <c r="AZ345" t="str">
        <f t="shared" si="88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89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891"/>
        <v>Parabolic Equations</v>
      </c>
      <c r="CY345" s="102" t="str">
        <f t="shared" si="893"/>
        <v/>
      </c>
      <c r="CZ345" s="102" t="str">
        <f t="shared" si="867"/>
        <v/>
      </c>
      <c r="DA345" s="102" t="str">
        <f t="shared" si="868"/>
        <v/>
      </c>
      <c r="DB345" s="102" t="str">
        <f t="shared" si="869"/>
        <v/>
      </c>
      <c r="DC345" s="102" t="str">
        <f t="shared" si="870"/>
        <v/>
      </c>
      <c r="DD345" s="102" t="str">
        <f t="shared" si="871"/>
        <v/>
      </c>
      <c r="DE345" s="102" t="str">
        <f t="shared" si="872"/>
        <v/>
      </c>
      <c r="DF345" s="102" t="str">
        <f t="shared" si="873"/>
        <v/>
      </c>
      <c r="DG345" s="102" t="str">
        <f t="shared" si="874"/>
        <v/>
      </c>
      <c r="DH345" s="102" t="str">
        <f t="shared" si="875"/>
        <v/>
      </c>
      <c r="DI345" s="102" t="str">
        <f t="shared" si="876"/>
        <v/>
      </c>
      <c r="DJ345" s="102" t="str">
        <f t="shared" si="877"/>
        <v/>
      </c>
      <c r="DK345" s="102" t="str">
        <f t="shared" si="878"/>
        <v/>
      </c>
      <c r="DL345" s="102" t="str">
        <f t="shared" si="879"/>
        <v/>
      </c>
      <c r="DM345" s="102" t="str">
        <f t="shared" si="880"/>
        <v/>
      </c>
      <c r="DN345" s="102" t="str">
        <f t="shared" si="881"/>
        <v/>
      </c>
      <c r="DO345" s="102" t="str">
        <f t="shared" si="882"/>
        <v/>
      </c>
      <c r="DP345" s="102" t="str">
        <f t="shared" si="883"/>
        <v/>
      </c>
      <c r="DQ345" s="102" t="str">
        <f t="shared" si="884"/>
        <v/>
      </c>
      <c r="DR345" s="102" t="str">
        <f t="shared" si="885"/>
        <v/>
      </c>
      <c r="DS345" s="102" t="str">
        <f t="shared" si="886"/>
        <v/>
      </c>
      <c r="DT345" s="102" t="str">
        <f t="shared" si="887"/>
        <v/>
      </c>
      <c r="DU345" s="102" t="str">
        <f t="shared" si="888"/>
        <v/>
      </c>
    </row>
    <row r="346" spans="52:125" x14ac:dyDescent="0.45">
      <c r="AZ346" t="str">
        <f t="shared" si="88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89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891"/>
        <v>Simultaneous Equations</v>
      </c>
      <c r="CY346" s="102" t="str">
        <f t="shared" si="893"/>
        <v/>
      </c>
      <c r="CZ346" s="102" t="str">
        <f t="shared" si="867"/>
        <v/>
      </c>
      <c r="DA346" s="102" t="str">
        <f t="shared" si="868"/>
        <v/>
      </c>
      <c r="DB346" s="102" t="str">
        <f t="shared" si="869"/>
        <v/>
      </c>
      <c r="DC346" s="102" t="str">
        <f t="shared" si="870"/>
        <v/>
      </c>
      <c r="DD346" s="102" t="str">
        <f t="shared" si="871"/>
        <v/>
      </c>
      <c r="DE346" s="102" t="str">
        <f t="shared" si="872"/>
        <v/>
      </c>
      <c r="DF346" s="102" t="str">
        <f t="shared" si="873"/>
        <v/>
      </c>
      <c r="DG346" s="102" t="str">
        <f t="shared" si="874"/>
        <v/>
      </c>
      <c r="DH346" s="102" t="str">
        <f t="shared" si="875"/>
        <v/>
      </c>
      <c r="DI346" s="102" t="str">
        <f t="shared" si="876"/>
        <v/>
      </c>
      <c r="DJ346" s="102" t="str">
        <f t="shared" si="877"/>
        <v/>
      </c>
      <c r="DK346" s="102" t="str">
        <f t="shared" si="878"/>
        <v/>
      </c>
      <c r="DL346" s="102" t="str">
        <f t="shared" si="879"/>
        <v/>
      </c>
      <c r="DM346" s="102" t="str">
        <f t="shared" si="880"/>
        <v/>
      </c>
      <c r="DN346" s="102" t="str">
        <f t="shared" si="881"/>
        <v/>
      </c>
      <c r="DO346" s="102" t="str">
        <f t="shared" si="882"/>
        <v/>
      </c>
      <c r="DP346" s="102" t="str">
        <f t="shared" si="883"/>
        <v/>
      </c>
      <c r="DQ346" s="102" t="str">
        <f t="shared" si="884"/>
        <v/>
      </c>
      <c r="DR346" s="102" t="str">
        <f t="shared" si="885"/>
        <v/>
      </c>
      <c r="DS346" s="102" t="str">
        <f t="shared" si="886"/>
        <v/>
      </c>
      <c r="DT346" s="102" t="str">
        <f t="shared" si="887"/>
        <v/>
      </c>
      <c r="DU346" s="102" t="str">
        <f t="shared" si="888"/>
        <v/>
      </c>
    </row>
    <row r="347" spans="52:125" x14ac:dyDescent="0.45">
      <c r="AZ347" t="str">
        <f t="shared" si="88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89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891"/>
        <v>Exponential Relations</v>
      </c>
      <c r="CY347" s="102" t="str">
        <f t="shared" si="893"/>
        <v/>
      </c>
      <c r="CZ347" s="102" t="str">
        <f t="shared" si="867"/>
        <v/>
      </c>
      <c r="DA347" s="102" t="str">
        <f t="shared" si="868"/>
        <v/>
      </c>
      <c r="DB347" s="102" t="str">
        <f t="shared" si="869"/>
        <v/>
      </c>
      <c r="DC347" s="102" t="str">
        <f t="shared" si="870"/>
        <v/>
      </c>
      <c r="DD347" s="102" t="str">
        <f t="shared" si="871"/>
        <v/>
      </c>
      <c r="DE347" s="102" t="str">
        <f t="shared" si="872"/>
        <v/>
      </c>
      <c r="DF347" s="102" t="str">
        <f t="shared" si="873"/>
        <v/>
      </c>
      <c r="DG347" s="102" t="str">
        <f t="shared" si="874"/>
        <v/>
      </c>
      <c r="DH347" s="102" t="str">
        <f t="shared" si="875"/>
        <v/>
      </c>
      <c r="DI347" s="102" t="str">
        <f t="shared" si="876"/>
        <v/>
      </c>
      <c r="DJ347" s="102" t="str">
        <f t="shared" si="877"/>
        <v/>
      </c>
      <c r="DK347" s="102" t="str">
        <f t="shared" si="878"/>
        <v/>
      </c>
      <c r="DL347" s="102" t="str">
        <f t="shared" si="879"/>
        <v/>
      </c>
      <c r="DM347" s="102" t="str">
        <f t="shared" si="880"/>
        <v/>
      </c>
      <c r="DN347" s="102" t="str">
        <f t="shared" si="881"/>
        <v/>
      </c>
      <c r="DO347" s="102" t="str">
        <f t="shared" si="882"/>
        <v/>
      </c>
      <c r="DP347" s="102" t="str">
        <f t="shared" si="883"/>
        <v/>
      </c>
      <c r="DQ347" s="102" t="str">
        <f t="shared" si="884"/>
        <v/>
      </c>
      <c r="DR347" s="102" t="str">
        <f t="shared" si="885"/>
        <v/>
      </c>
      <c r="DS347" s="102" t="str">
        <f t="shared" si="886"/>
        <v/>
      </c>
      <c r="DT347" s="102" t="str">
        <f t="shared" si="887"/>
        <v/>
      </c>
      <c r="DU347" s="102" t="str">
        <f t="shared" si="888"/>
        <v/>
      </c>
    </row>
    <row r="348" spans="52:125" x14ac:dyDescent="0.45">
      <c r="AZ348" t="str">
        <f t="shared" si="88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89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891"/>
        <v>Function Interpretation</v>
      </c>
      <c r="CY348" s="102" t="str">
        <f t="shared" si="893"/>
        <v/>
      </c>
      <c r="CZ348" s="102" t="str">
        <f t="shared" si="867"/>
        <v/>
      </c>
      <c r="DA348" s="102" t="str">
        <f t="shared" si="868"/>
        <v/>
      </c>
      <c r="DB348" s="102" t="str">
        <f t="shared" si="869"/>
        <v/>
      </c>
      <c r="DC348" s="102" t="str">
        <f t="shared" si="870"/>
        <v/>
      </c>
      <c r="DD348" s="102" t="str">
        <f t="shared" si="871"/>
        <v/>
      </c>
      <c r="DE348" s="102" t="str">
        <f t="shared" si="872"/>
        <v/>
      </c>
      <c r="DF348" s="102" t="str">
        <f t="shared" si="873"/>
        <v/>
      </c>
      <c r="DG348" s="102" t="str">
        <f t="shared" si="874"/>
        <v/>
      </c>
      <c r="DH348" s="102" t="str">
        <f t="shared" si="875"/>
        <v/>
      </c>
      <c r="DI348" s="102" t="str">
        <f t="shared" si="876"/>
        <v/>
      </c>
      <c r="DJ348" s="102" t="str">
        <f t="shared" si="877"/>
        <v/>
      </c>
      <c r="DK348" s="102" t="str">
        <f t="shared" si="878"/>
        <v/>
      </c>
      <c r="DL348" s="102" t="str">
        <f t="shared" si="879"/>
        <v/>
      </c>
      <c r="DM348" s="102" t="str">
        <f t="shared" si="880"/>
        <v/>
      </c>
      <c r="DN348" s="102" t="str">
        <f t="shared" si="881"/>
        <v/>
      </c>
      <c r="DO348" s="102" t="str">
        <f t="shared" si="882"/>
        <v/>
      </c>
      <c r="DP348" s="102" t="str">
        <f t="shared" si="883"/>
        <v/>
      </c>
      <c r="DQ348" s="102" t="str">
        <f t="shared" si="884"/>
        <v/>
      </c>
      <c r="DR348" s="102" t="str">
        <f t="shared" si="885"/>
        <v/>
      </c>
      <c r="DS348" s="102" t="str">
        <f t="shared" si="886"/>
        <v/>
      </c>
      <c r="DT348" s="102" t="str">
        <f t="shared" si="887"/>
        <v/>
      </c>
      <c r="DU348" s="102" t="str">
        <f t="shared" si="888"/>
        <v/>
      </c>
    </row>
    <row r="349" spans="52:125" x14ac:dyDescent="0.45">
      <c r="AZ349" t="str">
        <f t="shared" si="88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89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891"/>
        <v>GEOMETRY</v>
      </c>
      <c r="CY349" s="102" t="str">
        <f t="shared" si="893"/>
        <v/>
      </c>
      <c r="CZ349" s="102" t="str">
        <f t="shared" si="867"/>
        <v/>
      </c>
      <c r="DA349" s="102" t="str">
        <f t="shared" si="868"/>
        <v/>
      </c>
      <c r="DB349" s="102" t="str">
        <f t="shared" si="869"/>
        <v/>
      </c>
      <c r="DC349" s="102" t="str">
        <f t="shared" si="870"/>
        <v/>
      </c>
      <c r="DD349" s="102" t="str">
        <f t="shared" si="871"/>
        <v/>
      </c>
      <c r="DE349" s="102" t="str">
        <f t="shared" si="872"/>
        <v/>
      </c>
      <c r="DF349" s="102" t="str">
        <f t="shared" si="873"/>
        <v/>
      </c>
      <c r="DG349" s="102" t="str">
        <f t="shared" si="874"/>
        <v/>
      </c>
      <c r="DH349" s="102" t="str">
        <f t="shared" si="875"/>
        <v/>
      </c>
      <c r="DI349" s="102" t="str">
        <f t="shared" si="876"/>
        <v/>
      </c>
      <c r="DJ349" s="102" t="str">
        <f t="shared" si="877"/>
        <v/>
      </c>
      <c r="DK349" s="102" t="str">
        <f t="shared" si="878"/>
        <v/>
      </c>
      <c r="DL349" s="102" t="str">
        <f t="shared" si="879"/>
        <v/>
      </c>
      <c r="DM349" s="102" t="str">
        <f t="shared" si="880"/>
        <v/>
      </c>
      <c r="DN349" s="102" t="str">
        <f t="shared" si="881"/>
        <v/>
      </c>
      <c r="DO349" s="102" t="str">
        <f t="shared" si="882"/>
        <v/>
      </c>
      <c r="DP349" s="102" t="str">
        <f t="shared" si="883"/>
        <v/>
      </c>
      <c r="DQ349" s="102" t="str">
        <f t="shared" si="884"/>
        <v/>
      </c>
      <c r="DR349" s="102" t="str">
        <f t="shared" si="885"/>
        <v/>
      </c>
      <c r="DS349" s="102" t="str">
        <f t="shared" si="886"/>
        <v/>
      </c>
      <c r="DT349" s="102" t="str">
        <f t="shared" si="887"/>
        <v/>
      </c>
      <c r="DU349" s="102" t="str">
        <f t="shared" si="888"/>
        <v/>
      </c>
    </row>
    <row r="350" spans="52:125" x14ac:dyDescent="0.45">
      <c r="AZ350" t="str">
        <f t="shared" si="88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89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891"/>
        <v>Area / Perimeter</v>
      </c>
      <c r="CY350" s="102" t="str">
        <f t="shared" si="893"/>
        <v/>
      </c>
      <c r="CZ350" s="102" t="str">
        <f t="shared" si="867"/>
        <v/>
      </c>
      <c r="DA350" s="102" t="str">
        <f t="shared" si="868"/>
        <v/>
      </c>
      <c r="DB350" s="102" t="str">
        <f t="shared" si="869"/>
        <v/>
      </c>
      <c r="DC350" s="102" t="str">
        <f t="shared" si="870"/>
        <v/>
      </c>
      <c r="DD350" s="102" t="str">
        <f t="shared" si="871"/>
        <v/>
      </c>
      <c r="DE350" s="102" t="str">
        <f t="shared" si="872"/>
        <v/>
      </c>
      <c r="DF350" s="102" t="str">
        <f t="shared" si="873"/>
        <v/>
      </c>
      <c r="DG350" s="102" t="str">
        <f t="shared" si="874"/>
        <v/>
      </c>
      <c r="DH350" s="102" t="str">
        <f t="shared" si="875"/>
        <v/>
      </c>
      <c r="DI350" s="102" t="str">
        <f t="shared" si="876"/>
        <v/>
      </c>
      <c r="DJ350" s="102" t="str">
        <f t="shared" si="877"/>
        <v/>
      </c>
      <c r="DK350" s="102" t="str">
        <f t="shared" si="878"/>
        <v/>
      </c>
      <c r="DL350" s="102" t="str">
        <f t="shared" si="879"/>
        <v/>
      </c>
      <c r="DM350" s="102" t="str">
        <f t="shared" si="880"/>
        <v/>
      </c>
      <c r="DN350" s="102" t="str">
        <f t="shared" si="881"/>
        <v/>
      </c>
      <c r="DO350" s="102" t="str">
        <f t="shared" si="882"/>
        <v/>
      </c>
      <c r="DP350" s="102" t="str">
        <f t="shared" si="883"/>
        <v/>
      </c>
      <c r="DQ350" s="102" t="str">
        <f t="shared" si="884"/>
        <v/>
      </c>
      <c r="DR350" s="102" t="str">
        <f t="shared" si="885"/>
        <v/>
      </c>
      <c r="DS350" s="102" t="str">
        <f t="shared" si="886"/>
        <v/>
      </c>
      <c r="DT350" s="102" t="str">
        <f t="shared" si="887"/>
        <v/>
      </c>
      <c r="DU350" s="102" t="str">
        <f t="shared" si="888"/>
        <v/>
      </c>
    </row>
    <row r="351" spans="52:125" x14ac:dyDescent="0.45">
      <c r="AZ351" t="str">
        <f t="shared" si="88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89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891"/>
        <v>Volume / Surface Area</v>
      </c>
      <c r="CY351" s="102" t="str">
        <f t="shared" si="893"/>
        <v/>
      </c>
      <c r="CZ351" s="102" t="str">
        <f t="shared" si="867"/>
        <v/>
      </c>
      <c r="DA351" s="102" t="str">
        <f t="shared" si="868"/>
        <v/>
      </c>
      <c r="DB351" s="102" t="str">
        <f t="shared" si="869"/>
        <v/>
      </c>
      <c r="DC351" s="102" t="str">
        <f t="shared" si="870"/>
        <v/>
      </c>
      <c r="DD351" s="102" t="str">
        <f t="shared" si="871"/>
        <v/>
      </c>
      <c r="DE351" s="102" t="str">
        <f t="shared" si="872"/>
        <v/>
      </c>
      <c r="DF351" s="102" t="str">
        <f t="shared" si="873"/>
        <v/>
      </c>
      <c r="DG351" s="102" t="str">
        <f t="shared" si="874"/>
        <v/>
      </c>
      <c r="DH351" s="102" t="str">
        <f t="shared" si="875"/>
        <v/>
      </c>
      <c r="DI351" s="102" t="str">
        <f t="shared" si="876"/>
        <v/>
      </c>
      <c r="DJ351" s="102" t="str">
        <f t="shared" si="877"/>
        <v/>
      </c>
      <c r="DK351" s="102" t="str">
        <f t="shared" si="878"/>
        <v/>
      </c>
      <c r="DL351" s="102" t="str">
        <f t="shared" si="879"/>
        <v/>
      </c>
      <c r="DM351" s="102" t="str">
        <f t="shared" si="880"/>
        <v/>
      </c>
      <c r="DN351" s="102" t="str">
        <f t="shared" si="881"/>
        <v/>
      </c>
      <c r="DO351" s="102" t="str">
        <f t="shared" si="882"/>
        <v/>
      </c>
      <c r="DP351" s="102" t="str">
        <f t="shared" si="883"/>
        <v/>
      </c>
      <c r="DQ351" s="102" t="str">
        <f t="shared" si="884"/>
        <v/>
      </c>
      <c r="DR351" s="102" t="str">
        <f t="shared" si="885"/>
        <v/>
      </c>
      <c r="DS351" s="102" t="str">
        <f t="shared" si="886"/>
        <v/>
      </c>
      <c r="DT351" s="102" t="str">
        <f t="shared" si="887"/>
        <v/>
      </c>
      <c r="DU351" s="102" t="str">
        <f t="shared" si="888"/>
        <v/>
      </c>
    </row>
    <row r="352" spans="52:125" x14ac:dyDescent="0.45">
      <c r="AZ352" t="str">
        <f t="shared" si="88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89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891"/>
        <v>Circles</v>
      </c>
      <c r="CY352" s="102" t="str">
        <f t="shared" si="893"/>
        <v/>
      </c>
      <c r="CZ352" s="102" t="str">
        <f t="shared" si="867"/>
        <v/>
      </c>
      <c r="DA352" s="102" t="str">
        <f t="shared" si="868"/>
        <v/>
      </c>
      <c r="DB352" s="102" t="str">
        <f t="shared" si="869"/>
        <v/>
      </c>
      <c r="DC352" s="102" t="str">
        <f t="shared" si="870"/>
        <v/>
      </c>
      <c r="DD352" s="102" t="str">
        <f t="shared" si="871"/>
        <v/>
      </c>
      <c r="DE352" s="102" t="str">
        <f t="shared" si="872"/>
        <v/>
      </c>
      <c r="DF352" s="102" t="str">
        <f t="shared" si="873"/>
        <v/>
      </c>
      <c r="DG352" s="102" t="str">
        <f t="shared" si="874"/>
        <v/>
      </c>
      <c r="DH352" s="102" t="str">
        <f t="shared" si="875"/>
        <v/>
      </c>
      <c r="DI352" s="102" t="str">
        <f t="shared" si="876"/>
        <v/>
      </c>
      <c r="DJ352" s="102" t="str">
        <f t="shared" si="877"/>
        <v/>
      </c>
      <c r="DK352" s="102" t="str">
        <f t="shared" si="878"/>
        <v/>
      </c>
      <c r="DL352" s="102" t="str">
        <f t="shared" si="879"/>
        <v/>
      </c>
      <c r="DM352" s="102" t="str">
        <f t="shared" si="880"/>
        <v/>
      </c>
      <c r="DN352" s="102" t="str">
        <f t="shared" si="881"/>
        <v/>
      </c>
      <c r="DO352" s="102" t="str">
        <f t="shared" si="882"/>
        <v/>
      </c>
      <c r="DP352" s="102" t="str">
        <f t="shared" si="883"/>
        <v/>
      </c>
      <c r="DQ352" s="102" t="str">
        <f t="shared" si="884"/>
        <v/>
      </c>
      <c r="DR352" s="102" t="str">
        <f t="shared" si="885"/>
        <v/>
      </c>
      <c r="DS352" s="102" t="str">
        <f t="shared" si="886"/>
        <v/>
      </c>
      <c r="DT352" s="102" t="str">
        <f t="shared" si="887"/>
        <v/>
      </c>
      <c r="DU352" s="102" t="str">
        <f t="shared" si="888"/>
        <v/>
      </c>
    </row>
    <row r="353" spans="52:125" x14ac:dyDescent="0.45">
      <c r="AZ353" t="str">
        <f t="shared" si="88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89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891"/>
        <v>Sides / Angles</v>
      </c>
      <c r="CY353" s="102" t="str">
        <f t="shared" si="893"/>
        <v/>
      </c>
      <c r="CZ353" s="102" t="str">
        <f t="shared" si="867"/>
        <v/>
      </c>
      <c r="DA353" s="102" t="str">
        <f t="shared" si="868"/>
        <v/>
      </c>
      <c r="DB353" s="102" t="str">
        <f t="shared" si="869"/>
        <v/>
      </c>
      <c r="DC353" s="102" t="str">
        <f t="shared" si="870"/>
        <v/>
      </c>
      <c r="DD353" s="102" t="str">
        <f t="shared" si="871"/>
        <v/>
      </c>
      <c r="DE353" s="102" t="str">
        <f t="shared" si="872"/>
        <v/>
      </c>
      <c r="DF353" s="102" t="str">
        <f t="shared" si="873"/>
        <v/>
      </c>
      <c r="DG353" s="102" t="str">
        <f t="shared" si="874"/>
        <v/>
      </c>
      <c r="DH353" s="102" t="str">
        <f t="shared" si="875"/>
        <v/>
      </c>
      <c r="DI353" s="102" t="str">
        <f t="shared" si="876"/>
        <v/>
      </c>
      <c r="DJ353" s="102" t="str">
        <f t="shared" si="877"/>
        <v/>
      </c>
      <c r="DK353" s="102" t="str">
        <f t="shared" si="878"/>
        <v/>
      </c>
      <c r="DL353" s="102" t="str">
        <f t="shared" si="879"/>
        <v/>
      </c>
      <c r="DM353" s="102" t="str">
        <f t="shared" si="880"/>
        <v/>
      </c>
      <c r="DN353" s="102" t="str">
        <f t="shared" si="881"/>
        <v/>
      </c>
      <c r="DO353" s="102" t="str">
        <f t="shared" si="882"/>
        <v/>
      </c>
      <c r="DP353" s="102" t="str">
        <f t="shared" si="883"/>
        <v/>
      </c>
      <c r="DQ353" s="102" t="str">
        <f t="shared" si="884"/>
        <v/>
      </c>
      <c r="DR353" s="102" t="str">
        <f t="shared" si="885"/>
        <v/>
      </c>
      <c r="DS353" s="102" t="str">
        <f t="shared" si="886"/>
        <v/>
      </c>
      <c r="DT353" s="102" t="str">
        <f t="shared" si="887"/>
        <v/>
      </c>
      <c r="DU353" s="102" t="str">
        <f t="shared" si="888"/>
        <v/>
      </c>
    </row>
    <row r="354" spans="52:125" x14ac:dyDescent="0.45">
      <c r="AZ354" t="str">
        <f t="shared" si="88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89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891"/>
        <v>Relation of Angles in Figures</v>
      </c>
      <c r="CY354" s="102" t="str">
        <f t="shared" si="893"/>
        <v/>
      </c>
      <c r="CZ354" s="102" t="str">
        <f t="shared" si="867"/>
        <v/>
      </c>
      <c r="DA354" s="102" t="str">
        <f t="shared" si="868"/>
        <v/>
      </c>
      <c r="DB354" s="102" t="str">
        <f t="shared" si="869"/>
        <v/>
      </c>
      <c r="DC354" s="102" t="str">
        <f t="shared" si="870"/>
        <v/>
      </c>
      <c r="DD354" s="102" t="str">
        <f t="shared" si="871"/>
        <v/>
      </c>
      <c r="DE354" s="102" t="str">
        <f t="shared" si="872"/>
        <v/>
      </c>
      <c r="DF354" s="102" t="str">
        <f t="shared" si="873"/>
        <v/>
      </c>
      <c r="DG354" s="102" t="str">
        <f t="shared" si="874"/>
        <v/>
      </c>
      <c r="DH354" s="102" t="str">
        <f t="shared" si="875"/>
        <v/>
      </c>
      <c r="DI354" s="102" t="str">
        <f t="shared" si="876"/>
        <v/>
      </c>
      <c r="DJ354" s="102" t="str">
        <f t="shared" si="877"/>
        <v/>
      </c>
      <c r="DK354" s="102" t="str">
        <f t="shared" si="878"/>
        <v/>
      </c>
      <c r="DL354" s="102" t="str">
        <f t="shared" si="879"/>
        <v/>
      </c>
      <c r="DM354" s="102" t="str">
        <f t="shared" si="880"/>
        <v/>
      </c>
      <c r="DN354" s="102" t="str">
        <f t="shared" si="881"/>
        <v/>
      </c>
      <c r="DO354" s="102" t="str">
        <f t="shared" si="882"/>
        <v/>
      </c>
      <c r="DP354" s="102" t="str">
        <f t="shared" si="883"/>
        <v/>
      </c>
      <c r="DQ354" s="102" t="str">
        <f t="shared" si="884"/>
        <v/>
      </c>
      <c r="DR354" s="102" t="str">
        <f t="shared" si="885"/>
        <v/>
      </c>
      <c r="DS354" s="102" t="str">
        <f t="shared" si="886"/>
        <v/>
      </c>
      <c r="DT354" s="102" t="str">
        <f t="shared" si="887"/>
        <v/>
      </c>
      <c r="DU354" s="102" t="str">
        <f t="shared" si="888"/>
        <v/>
      </c>
    </row>
    <row r="355" spans="52:125" x14ac:dyDescent="0.45">
      <c r="AZ355" t="str">
        <f t="shared" si="88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89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891"/>
        <v>Similar Figures</v>
      </c>
      <c r="CY355" s="102" t="str">
        <f t="shared" si="893"/>
        <v/>
      </c>
      <c r="CZ355" s="102" t="str">
        <f t="shared" si="867"/>
        <v/>
      </c>
      <c r="DA355" s="102" t="str">
        <f t="shared" si="868"/>
        <v/>
      </c>
      <c r="DB355" s="102" t="str">
        <f t="shared" si="869"/>
        <v/>
      </c>
      <c r="DC355" s="102" t="str">
        <f t="shared" si="870"/>
        <v/>
      </c>
      <c r="DD355" s="102" t="str">
        <f t="shared" si="871"/>
        <v/>
      </c>
      <c r="DE355" s="102" t="str">
        <f t="shared" si="872"/>
        <v/>
      </c>
      <c r="DF355" s="102" t="str">
        <f t="shared" si="873"/>
        <v/>
      </c>
      <c r="DG355" s="102" t="str">
        <f t="shared" si="874"/>
        <v/>
      </c>
      <c r="DH355" s="102" t="str">
        <f t="shared" si="875"/>
        <v/>
      </c>
      <c r="DI355" s="102" t="str">
        <f t="shared" si="876"/>
        <v/>
      </c>
      <c r="DJ355" s="102" t="str">
        <f t="shared" si="877"/>
        <v/>
      </c>
      <c r="DK355" s="102" t="str">
        <f t="shared" si="878"/>
        <v/>
      </c>
      <c r="DL355" s="102" t="str">
        <f t="shared" si="879"/>
        <v/>
      </c>
      <c r="DM355" s="102" t="str">
        <f t="shared" si="880"/>
        <v/>
      </c>
      <c r="DN355" s="102" t="str">
        <f t="shared" si="881"/>
        <v/>
      </c>
      <c r="DO355" s="102" t="str">
        <f t="shared" si="882"/>
        <v/>
      </c>
      <c r="DP355" s="102" t="str">
        <f t="shared" si="883"/>
        <v/>
      </c>
      <c r="DQ355" s="102" t="str">
        <f t="shared" si="884"/>
        <v/>
      </c>
      <c r="DR355" s="102" t="str">
        <f t="shared" si="885"/>
        <v/>
      </c>
      <c r="DS355" s="102" t="str">
        <f t="shared" si="886"/>
        <v/>
      </c>
      <c r="DT355" s="102" t="str">
        <f t="shared" si="887"/>
        <v/>
      </c>
      <c r="DU355" s="102" t="str">
        <f t="shared" si="888"/>
        <v/>
      </c>
    </row>
    <row r="356" spans="52:125" x14ac:dyDescent="0.45">
      <c r="AZ356" t="str">
        <f t="shared" si="88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89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891"/>
        <v>Right Triangles</v>
      </c>
      <c r="CY356" s="102" t="str">
        <f t="shared" si="893"/>
        <v/>
      </c>
      <c r="CZ356" s="102" t="str">
        <f t="shared" si="867"/>
        <v/>
      </c>
      <c r="DA356" s="102" t="str">
        <f t="shared" si="868"/>
        <v/>
      </c>
      <c r="DB356" s="102" t="str">
        <f t="shared" si="869"/>
        <v/>
      </c>
      <c r="DC356" s="102" t="str">
        <f t="shared" si="870"/>
        <v/>
      </c>
      <c r="DD356" s="102" t="str">
        <f t="shared" si="871"/>
        <v/>
      </c>
      <c r="DE356" s="102" t="str">
        <f t="shared" si="872"/>
        <v/>
      </c>
      <c r="DF356" s="102" t="str">
        <f t="shared" si="873"/>
        <v/>
      </c>
      <c r="DG356" s="102" t="str">
        <f t="shared" si="874"/>
        <v/>
      </c>
      <c r="DH356" s="102" t="str">
        <f t="shared" si="875"/>
        <v/>
      </c>
      <c r="DI356" s="102" t="str">
        <f t="shared" si="876"/>
        <v/>
      </c>
      <c r="DJ356" s="102" t="str">
        <f t="shared" si="877"/>
        <v/>
      </c>
      <c r="DK356" s="102" t="str">
        <f t="shared" si="878"/>
        <v/>
      </c>
      <c r="DL356" s="102" t="str">
        <f t="shared" si="879"/>
        <v/>
      </c>
      <c r="DM356" s="102" t="str">
        <f t="shared" si="880"/>
        <v/>
      </c>
      <c r="DN356" s="102" t="str">
        <f t="shared" si="881"/>
        <v/>
      </c>
      <c r="DO356" s="102" t="str">
        <f t="shared" si="882"/>
        <v/>
      </c>
      <c r="DP356" s="102" t="str">
        <f t="shared" si="883"/>
        <v/>
      </c>
      <c r="DQ356" s="102" t="str">
        <f t="shared" si="884"/>
        <v/>
      </c>
      <c r="DR356" s="102" t="str">
        <f t="shared" si="885"/>
        <v/>
      </c>
      <c r="DS356" s="102" t="str">
        <f t="shared" si="886"/>
        <v/>
      </c>
      <c r="DT356" s="102" t="str">
        <f t="shared" si="887"/>
        <v/>
      </c>
      <c r="DU356" s="102" t="str">
        <f t="shared" si="888"/>
        <v/>
      </c>
    </row>
    <row r="357" spans="52:125" x14ac:dyDescent="0.45">
      <c r="AZ357" t="str">
        <f t="shared" si="88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89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891"/>
        <v>Special Triangles</v>
      </c>
      <c r="CY357" s="102" t="str">
        <f t="shared" si="893"/>
        <v/>
      </c>
      <c r="CZ357" s="102" t="str">
        <f t="shared" si="867"/>
        <v/>
      </c>
      <c r="DA357" s="102" t="str">
        <f t="shared" si="868"/>
        <v/>
      </c>
      <c r="DB357" s="102" t="str">
        <f t="shared" si="869"/>
        <v/>
      </c>
      <c r="DC357" s="102" t="str">
        <f t="shared" si="870"/>
        <v/>
      </c>
      <c r="DD357" s="102" t="str">
        <f t="shared" si="871"/>
        <v/>
      </c>
      <c r="DE357" s="102" t="str">
        <f t="shared" si="872"/>
        <v/>
      </c>
      <c r="DF357" s="102" t="str">
        <f t="shared" si="873"/>
        <v/>
      </c>
      <c r="DG357" s="102" t="str">
        <f t="shared" si="874"/>
        <v/>
      </c>
      <c r="DH357" s="102" t="str">
        <f t="shared" si="875"/>
        <v/>
      </c>
      <c r="DI357" s="102" t="str">
        <f t="shared" si="876"/>
        <v/>
      </c>
      <c r="DJ357" s="102" t="str">
        <f t="shared" si="877"/>
        <v/>
      </c>
      <c r="DK357" s="102" t="str">
        <f t="shared" si="878"/>
        <v/>
      </c>
      <c r="DL357" s="102" t="str">
        <f t="shared" si="879"/>
        <v/>
      </c>
      <c r="DM357" s="102" t="str">
        <f t="shared" si="880"/>
        <v/>
      </c>
      <c r="DN357" s="102" t="str">
        <f t="shared" si="881"/>
        <v/>
      </c>
      <c r="DO357" s="102" t="str">
        <f t="shared" si="882"/>
        <v/>
      </c>
      <c r="DP357" s="102" t="str">
        <f t="shared" si="883"/>
        <v/>
      </c>
      <c r="DQ357" s="102" t="str">
        <f t="shared" si="884"/>
        <v/>
      </c>
      <c r="DR357" s="102" t="str">
        <f t="shared" si="885"/>
        <v/>
      </c>
      <c r="DS357" s="102" t="str">
        <f t="shared" si="886"/>
        <v/>
      </c>
      <c r="DT357" s="102" t="str">
        <f t="shared" si="887"/>
        <v/>
      </c>
      <c r="DU357" s="102" t="str">
        <f t="shared" si="888"/>
        <v/>
      </c>
    </row>
    <row r="358" spans="52:125" x14ac:dyDescent="0.45">
      <c r="AZ358" t="str">
        <f t="shared" si="88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89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891"/>
        <v>NUMBER THEORY</v>
      </c>
      <c r="CY358" s="102" t="str">
        <f t="shared" si="893"/>
        <v/>
      </c>
      <c r="CZ358" s="102" t="str">
        <f t="shared" si="867"/>
        <v/>
      </c>
      <c r="DA358" s="102" t="str">
        <f t="shared" si="868"/>
        <v/>
      </c>
      <c r="DB358" s="102" t="str">
        <f t="shared" si="869"/>
        <v/>
      </c>
      <c r="DC358" s="102" t="str">
        <f t="shared" si="870"/>
        <v/>
      </c>
      <c r="DD358" s="102" t="str">
        <f t="shared" si="871"/>
        <v/>
      </c>
      <c r="DE358" s="102" t="str">
        <f t="shared" si="872"/>
        <v/>
      </c>
      <c r="DF358" s="102" t="str">
        <f t="shared" si="873"/>
        <v/>
      </c>
      <c r="DG358" s="102" t="str">
        <f t="shared" si="874"/>
        <v/>
      </c>
      <c r="DH358" s="102" t="str">
        <f t="shared" si="875"/>
        <v/>
      </c>
      <c r="DI358" s="102" t="str">
        <f t="shared" si="876"/>
        <v/>
      </c>
      <c r="DJ358" s="102" t="str">
        <f t="shared" si="877"/>
        <v/>
      </c>
      <c r="DK358" s="102" t="str">
        <f t="shared" si="878"/>
        <v/>
      </c>
      <c r="DL358" s="102" t="str">
        <f t="shared" si="879"/>
        <v/>
      </c>
      <c r="DM358" s="102" t="str">
        <f t="shared" si="880"/>
        <v/>
      </c>
      <c r="DN358" s="102" t="str">
        <f t="shared" si="881"/>
        <v/>
      </c>
      <c r="DO358" s="102" t="str">
        <f t="shared" si="882"/>
        <v/>
      </c>
      <c r="DP358" s="102" t="str">
        <f t="shared" si="883"/>
        <v/>
      </c>
      <c r="DQ358" s="102" t="str">
        <f t="shared" si="884"/>
        <v/>
      </c>
      <c r="DR358" s="102" t="str">
        <f t="shared" si="885"/>
        <v/>
      </c>
      <c r="DS358" s="102" t="str">
        <f t="shared" si="886"/>
        <v/>
      </c>
      <c r="DT358" s="102" t="str">
        <f t="shared" si="887"/>
        <v/>
      </c>
      <c r="DU358" s="102" t="str">
        <f t="shared" si="888"/>
        <v/>
      </c>
    </row>
    <row r="359" spans="52:125" x14ac:dyDescent="0.45">
      <c r="AZ359" t="str">
        <f t="shared" si="88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89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891"/>
        <v>Statistics</v>
      </c>
      <c r="CY359" s="102" t="str">
        <f t="shared" si="893"/>
        <v/>
      </c>
      <c r="CZ359" s="102" t="str">
        <f t="shared" si="867"/>
        <v/>
      </c>
      <c r="DA359" s="102" t="str">
        <f t="shared" si="868"/>
        <v/>
      </c>
      <c r="DB359" s="102" t="str">
        <f t="shared" si="869"/>
        <v/>
      </c>
      <c r="DC359" s="102" t="str">
        <f t="shared" si="870"/>
        <v/>
      </c>
      <c r="DD359" s="102" t="str">
        <f t="shared" si="871"/>
        <v/>
      </c>
      <c r="DE359" s="102" t="str">
        <f t="shared" si="872"/>
        <v/>
      </c>
      <c r="DF359" s="102" t="str">
        <f t="shared" si="873"/>
        <v/>
      </c>
      <c r="DG359" s="102" t="str">
        <f t="shared" si="874"/>
        <v/>
      </c>
      <c r="DH359" s="102" t="str">
        <f t="shared" si="875"/>
        <v/>
      </c>
      <c r="DI359" s="102" t="str">
        <f t="shared" si="876"/>
        <v/>
      </c>
      <c r="DJ359" s="102" t="str">
        <f t="shared" si="877"/>
        <v/>
      </c>
      <c r="DK359" s="102" t="str">
        <f t="shared" si="878"/>
        <v/>
      </c>
      <c r="DL359" s="102" t="str">
        <f t="shared" si="879"/>
        <v/>
      </c>
      <c r="DM359" s="102" t="str">
        <f t="shared" si="880"/>
        <v/>
      </c>
      <c r="DN359" s="102" t="str">
        <f t="shared" si="881"/>
        <v/>
      </c>
      <c r="DO359" s="102" t="str">
        <f t="shared" si="882"/>
        <v/>
      </c>
      <c r="DP359" s="102" t="str">
        <f t="shared" si="883"/>
        <v/>
      </c>
      <c r="DQ359" s="102" t="str">
        <f t="shared" si="884"/>
        <v/>
      </c>
      <c r="DR359" s="102" t="str">
        <f t="shared" si="885"/>
        <v/>
      </c>
      <c r="DS359" s="102" t="str">
        <f t="shared" si="886"/>
        <v/>
      </c>
      <c r="DT359" s="102" t="str">
        <f t="shared" si="887"/>
        <v/>
      </c>
      <c r="DU359" s="102" t="str">
        <f t="shared" si="888"/>
        <v/>
      </c>
    </row>
    <row r="360" spans="52:125" x14ac:dyDescent="0.45">
      <c r="AZ360" t="str">
        <f t="shared" si="88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89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891"/>
        <v>Mean / Med / Mode / Range</v>
      </c>
      <c r="CY360" s="102" t="str">
        <f t="shared" si="893"/>
        <v/>
      </c>
      <c r="CZ360" s="102" t="str">
        <f t="shared" si="867"/>
        <v/>
      </c>
      <c r="DA360" s="102" t="str">
        <f t="shared" si="868"/>
        <v/>
      </c>
      <c r="DB360" s="102" t="str">
        <f t="shared" si="869"/>
        <v/>
      </c>
      <c r="DC360" s="102" t="str">
        <f t="shared" si="870"/>
        <v/>
      </c>
      <c r="DD360" s="102" t="str">
        <f t="shared" si="871"/>
        <v/>
      </c>
      <c r="DE360" s="102" t="str">
        <f t="shared" si="872"/>
        <v/>
      </c>
      <c r="DF360" s="102" t="str">
        <f t="shared" si="873"/>
        <v/>
      </c>
      <c r="DG360" s="102" t="str">
        <f t="shared" si="874"/>
        <v/>
      </c>
      <c r="DH360" s="102" t="str">
        <f t="shared" si="875"/>
        <v/>
      </c>
      <c r="DI360" s="102" t="str">
        <f t="shared" si="876"/>
        <v/>
      </c>
      <c r="DJ360" s="102" t="str">
        <f t="shared" si="877"/>
        <v/>
      </c>
      <c r="DK360" s="102" t="str">
        <f t="shared" si="878"/>
        <v/>
      </c>
      <c r="DL360" s="102" t="str">
        <f t="shared" si="879"/>
        <v/>
      </c>
      <c r="DM360" s="102" t="str">
        <f t="shared" si="880"/>
        <v/>
      </c>
      <c r="DN360" s="102" t="str">
        <f t="shared" si="881"/>
        <v/>
      </c>
      <c r="DO360" s="102" t="str">
        <f t="shared" si="882"/>
        <v/>
      </c>
      <c r="DP360" s="102" t="str">
        <f t="shared" si="883"/>
        <v/>
      </c>
      <c r="DQ360" s="102" t="str">
        <f t="shared" si="884"/>
        <v/>
      </c>
      <c r="DR360" s="102" t="str">
        <f t="shared" si="885"/>
        <v/>
      </c>
      <c r="DS360" s="102" t="str">
        <f t="shared" si="886"/>
        <v/>
      </c>
      <c r="DT360" s="102" t="str">
        <f t="shared" si="887"/>
        <v/>
      </c>
      <c r="DU360" s="102" t="str">
        <f t="shared" si="888"/>
        <v/>
      </c>
    </row>
    <row r="361" spans="52:125" x14ac:dyDescent="0.45">
      <c r="AZ361" t="str">
        <f t="shared" si="88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89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891"/>
        <v>Probability</v>
      </c>
      <c r="CY361" s="102" t="str">
        <f t="shared" si="893"/>
        <v/>
      </c>
      <c r="CZ361" s="102" t="str">
        <f t="shared" si="867"/>
        <v/>
      </c>
      <c r="DA361" s="102" t="str">
        <f t="shared" si="868"/>
        <v/>
      </c>
      <c r="DB361" s="102" t="str">
        <f t="shared" si="869"/>
        <v/>
      </c>
      <c r="DC361" s="102" t="str">
        <f t="shared" si="870"/>
        <v/>
      </c>
      <c r="DD361" s="102" t="str">
        <f t="shared" si="871"/>
        <v/>
      </c>
      <c r="DE361" s="102" t="str">
        <f t="shared" si="872"/>
        <v/>
      </c>
      <c r="DF361" s="102" t="str">
        <f t="shared" si="873"/>
        <v/>
      </c>
      <c r="DG361" s="102" t="str">
        <f t="shared" si="874"/>
        <v/>
      </c>
      <c r="DH361" s="102" t="str">
        <f t="shared" si="875"/>
        <v/>
      </c>
      <c r="DI361" s="102" t="str">
        <f t="shared" si="876"/>
        <v/>
      </c>
      <c r="DJ361" s="102" t="str">
        <f t="shared" si="877"/>
        <v/>
      </c>
      <c r="DK361" s="102" t="str">
        <f t="shared" si="878"/>
        <v/>
      </c>
      <c r="DL361" s="102" t="str">
        <f t="shared" si="879"/>
        <v/>
      </c>
      <c r="DM361" s="102" t="str">
        <f t="shared" si="880"/>
        <v/>
      </c>
      <c r="DN361" s="102" t="str">
        <f t="shared" si="881"/>
        <v/>
      </c>
      <c r="DO361" s="102" t="str">
        <f t="shared" si="882"/>
        <v/>
      </c>
      <c r="DP361" s="102" t="str">
        <f t="shared" si="883"/>
        <v/>
      </c>
      <c r="DQ361" s="102" t="str">
        <f t="shared" si="884"/>
        <v/>
      </c>
      <c r="DR361" s="102" t="str">
        <f t="shared" si="885"/>
        <v/>
      </c>
      <c r="DS361" s="102" t="str">
        <f t="shared" si="886"/>
        <v/>
      </c>
      <c r="DT361" s="102" t="str">
        <f t="shared" si="887"/>
        <v/>
      </c>
      <c r="DU361" s="102" t="str">
        <f t="shared" si="888"/>
        <v/>
      </c>
    </row>
    <row r="362" spans="52:125" x14ac:dyDescent="0.45">
      <c r="AZ362" t="str">
        <f t="shared" si="88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89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891"/>
        <v>Permutations</v>
      </c>
      <c r="CY362" s="102" t="str">
        <f t="shared" si="893"/>
        <v/>
      </c>
      <c r="CZ362" s="102" t="str">
        <f t="shared" si="867"/>
        <v/>
      </c>
      <c r="DA362" s="102" t="str">
        <f t="shared" si="868"/>
        <v/>
      </c>
      <c r="DB362" s="102" t="str">
        <f t="shared" si="869"/>
        <v/>
      </c>
      <c r="DC362" s="102" t="str">
        <f t="shared" si="870"/>
        <v/>
      </c>
      <c r="DD362" s="102" t="str">
        <f t="shared" si="871"/>
        <v/>
      </c>
      <c r="DE362" s="102" t="str">
        <f t="shared" si="872"/>
        <v/>
      </c>
      <c r="DF362" s="102" t="str">
        <f t="shared" si="873"/>
        <v/>
      </c>
      <c r="DG362" s="102" t="str">
        <f t="shared" si="874"/>
        <v/>
      </c>
      <c r="DH362" s="102" t="str">
        <f t="shared" si="875"/>
        <v/>
      </c>
      <c r="DI362" s="102" t="str">
        <f t="shared" si="876"/>
        <v/>
      </c>
      <c r="DJ362" s="102" t="str">
        <f t="shared" si="877"/>
        <v/>
      </c>
      <c r="DK362" s="102" t="str">
        <f t="shared" si="878"/>
        <v/>
      </c>
      <c r="DL362" s="102" t="str">
        <f t="shared" si="879"/>
        <v/>
      </c>
      <c r="DM362" s="102" t="str">
        <f t="shared" si="880"/>
        <v/>
      </c>
      <c r="DN362" s="102" t="str">
        <f t="shared" si="881"/>
        <v/>
      </c>
      <c r="DO362" s="102" t="str">
        <f t="shared" si="882"/>
        <v/>
      </c>
      <c r="DP362" s="102" t="str">
        <f t="shared" si="883"/>
        <v/>
      </c>
      <c r="DQ362" s="102" t="str">
        <f t="shared" si="884"/>
        <v/>
      </c>
      <c r="DR362" s="102" t="str">
        <f t="shared" si="885"/>
        <v/>
      </c>
      <c r="DS362" s="102" t="str">
        <f t="shared" si="886"/>
        <v/>
      </c>
      <c r="DT362" s="102" t="str">
        <f t="shared" si="887"/>
        <v/>
      </c>
      <c r="DU362" s="102" t="str">
        <f t="shared" si="888"/>
        <v/>
      </c>
    </row>
    <row r="363" spans="52:125" x14ac:dyDescent="0.45">
      <c r="AZ363" t="str">
        <f t="shared" si="88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89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891"/>
        <v>Logic</v>
      </c>
      <c r="CY363" s="102" t="str">
        <f t="shared" si="893"/>
        <v/>
      </c>
      <c r="CZ363" s="102" t="str">
        <f t="shared" si="867"/>
        <v/>
      </c>
      <c r="DA363" s="102" t="str">
        <f t="shared" si="868"/>
        <v/>
      </c>
      <c r="DB363" s="102" t="str">
        <f t="shared" si="869"/>
        <v/>
      </c>
      <c r="DC363" s="102" t="str">
        <f t="shared" si="870"/>
        <v/>
      </c>
      <c r="DD363" s="102" t="str">
        <f t="shared" si="871"/>
        <v/>
      </c>
      <c r="DE363" s="102" t="str">
        <f t="shared" si="872"/>
        <v/>
      </c>
      <c r="DF363" s="102" t="str">
        <f t="shared" si="873"/>
        <v/>
      </c>
      <c r="DG363" s="102" t="str">
        <f t="shared" si="874"/>
        <v/>
      </c>
      <c r="DH363" s="102" t="str">
        <f t="shared" si="875"/>
        <v/>
      </c>
      <c r="DI363" s="102" t="str">
        <f t="shared" si="876"/>
        <v/>
      </c>
      <c r="DJ363" s="102" t="str">
        <f t="shared" si="877"/>
        <v/>
      </c>
      <c r="DK363" s="102" t="str">
        <f t="shared" si="878"/>
        <v/>
      </c>
      <c r="DL363" s="102" t="str">
        <f t="shared" si="879"/>
        <v/>
      </c>
      <c r="DM363" s="102" t="str">
        <f t="shared" si="880"/>
        <v/>
      </c>
      <c r="DN363" s="102" t="str">
        <f t="shared" si="881"/>
        <v/>
      </c>
      <c r="DO363" s="102" t="str">
        <f t="shared" si="882"/>
        <v/>
      </c>
      <c r="DP363" s="102" t="str">
        <f t="shared" si="883"/>
        <v/>
      </c>
      <c r="DQ363" s="102" t="str">
        <f t="shared" si="884"/>
        <v/>
      </c>
      <c r="DR363" s="102" t="str">
        <f t="shared" si="885"/>
        <v/>
      </c>
      <c r="DS363" s="102" t="str">
        <f t="shared" si="886"/>
        <v/>
      </c>
      <c r="DT363" s="102" t="str">
        <f t="shared" si="887"/>
        <v/>
      </c>
      <c r="DU363" s="102" t="str">
        <f t="shared" si="888"/>
        <v/>
      </c>
    </row>
    <row r="364" spans="52:125" x14ac:dyDescent="0.45">
      <c r="AZ364" t="str">
        <f t="shared" si="88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89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891"/>
        <v>Fractions</v>
      </c>
      <c r="CY364" s="102" t="str">
        <f t="shared" si="893"/>
        <v/>
      </c>
      <c r="CZ364" s="102" t="str">
        <f t="shared" si="867"/>
        <v/>
      </c>
      <c r="DA364" s="102" t="str">
        <f t="shared" si="868"/>
        <v/>
      </c>
      <c r="DB364" s="102" t="str">
        <f t="shared" si="869"/>
        <v/>
      </c>
      <c r="DC364" s="102" t="str">
        <f t="shared" si="870"/>
        <v/>
      </c>
      <c r="DD364" s="102" t="str">
        <f t="shared" si="871"/>
        <v/>
      </c>
      <c r="DE364" s="102" t="str">
        <f t="shared" si="872"/>
        <v/>
      </c>
      <c r="DF364" s="102" t="str">
        <f t="shared" si="873"/>
        <v/>
      </c>
      <c r="DG364" s="102" t="str">
        <f t="shared" si="874"/>
        <v/>
      </c>
      <c r="DH364" s="102" t="str">
        <f t="shared" si="875"/>
        <v/>
      </c>
      <c r="DI364" s="102" t="str">
        <f t="shared" si="876"/>
        <v/>
      </c>
      <c r="DJ364" s="102" t="str">
        <f t="shared" si="877"/>
        <v/>
      </c>
      <c r="DK364" s="102" t="str">
        <f t="shared" si="878"/>
        <v/>
      </c>
      <c r="DL364" s="102" t="str">
        <f t="shared" si="879"/>
        <v/>
      </c>
      <c r="DM364" s="102" t="str">
        <f t="shared" si="880"/>
        <v/>
      </c>
      <c r="DN364" s="102" t="str">
        <f t="shared" si="881"/>
        <v/>
      </c>
      <c r="DO364" s="102" t="str">
        <f t="shared" si="882"/>
        <v/>
      </c>
      <c r="DP364" s="102" t="str">
        <f t="shared" si="883"/>
        <v/>
      </c>
      <c r="DQ364" s="102" t="str">
        <f t="shared" si="884"/>
        <v/>
      </c>
      <c r="DR364" s="102" t="str">
        <f t="shared" si="885"/>
        <v/>
      </c>
      <c r="DS364" s="102" t="str">
        <f t="shared" si="886"/>
        <v/>
      </c>
      <c r="DT364" s="102" t="str">
        <f t="shared" si="887"/>
        <v/>
      </c>
      <c r="DU364" s="102" t="str">
        <f t="shared" si="888"/>
        <v/>
      </c>
    </row>
    <row r="365" spans="52:125" x14ac:dyDescent="0.45">
      <c r="AZ365" t="str">
        <f t="shared" si="88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89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891"/>
        <v>Percentages</v>
      </c>
      <c r="CY365" s="102" t="str">
        <f t="shared" si="893"/>
        <v/>
      </c>
      <c r="CZ365" s="102" t="str">
        <f t="shared" si="867"/>
        <v/>
      </c>
      <c r="DA365" s="102" t="str">
        <f t="shared" si="868"/>
        <v/>
      </c>
      <c r="DB365" s="102" t="str">
        <f t="shared" si="869"/>
        <v/>
      </c>
      <c r="DC365" s="102" t="str">
        <f t="shared" si="870"/>
        <v/>
      </c>
      <c r="DD365" s="102" t="str">
        <f t="shared" si="871"/>
        <v/>
      </c>
      <c r="DE365" s="102" t="str">
        <f t="shared" si="872"/>
        <v/>
      </c>
      <c r="DF365" s="102" t="str">
        <f t="shared" si="873"/>
        <v/>
      </c>
      <c r="DG365" s="102" t="str">
        <f t="shared" si="874"/>
        <v/>
      </c>
      <c r="DH365" s="102" t="str">
        <f t="shared" si="875"/>
        <v/>
      </c>
      <c r="DI365" s="102" t="str">
        <f t="shared" si="876"/>
        <v/>
      </c>
      <c r="DJ365" s="102" t="str">
        <f t="shared" si="877"/>
        <v/>
      </c>
      <c r="DK365" s="102" t="str">
        <f t="shared" si="878"/>
        <v/>
      </c>
      <c r="DL365" s="102" t="str">
        <f t="shared" si="879"/>
        <v/>
      </c>
      <c r="DM365" s="102" t="str">
        <f t="shared" si="880"/>
        <v/>
      </c>
      <c r="DN365" s="102" t="str">
        <f t="shared" si="881"/>
        <v/>
      </c>
      <c r="DO365" s="102" t="str">
        <f t="shared" si="882"/>
        <v/>
      </c>
      <c r="DP365" s="102" t="str">
        <f t="shared" si="883"/>
        <v/>
      </c>
      <c r="DQ365" s="102" t="str">
        <f t="shared" si="884"/>
        <v/>
      </c>
      <c r="DR365" s="102" t="str">
        <f t="shared" si="885"/>
        <v/>
      </c>
      <c r="DS365" s="102" t="str">
        <f t="shared" si="886"/>
        <v/>
      </c>
      <c r="DT365" s="102" t="str">
        <f t="shared" si="887"/>
        <v/>
      </c>
      <c r="DU365" s="102" t="str">
        <f t="shared" si="888"/>
        <v/>
      </c>
    </row>
    <row r="366" spans="52:125" x14ac:dyDescent="0.45">
      <c r="AZ366" t="str">
        <f t="shared" si="88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89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891"/>
        <v>Ratios</v>
      </c>
      <c r="CY366" s="102" t="str">
        <f t="shared" si="893"/>
        <v/>
      </c>
      <c r="CZ366" s="102" t="str">
        <f t="shared" si="867"/>
        <v/>
      </c>
      <c r="DA366" s="102" t="str">
        <f t="shared" si="868"/>
        <v/>
      </c>
      <c r="DB366" s="102" t="str">
        <f t="shared" si="869"/>
        <v/>
      </c>
      <c r="DC366" s="102" t="str">
        <f t="shared" si="870"/>
        <v/>
      </c>
      <c r="DD366" s="102" t="str">
        <f t="shared" si="871"/>
        <v/>
      </c>
      <c r="DE366" s="102" t="str">
        <f t="shared" si="872"/>
        <v/>
      </c>
      <c r="DF366" s="102" t="str">
        <f t="shared" si="873"/>
        <v/>
      </c>
      <c r="DG366" s="102" t="str">
        <f t="shared" si="874"/>
        <v/>
      </c>
      <c r="DH366" s="102" t="str">
        <f t="shared" si="875"/>
        <v/>
      </c>
      <c r="DI366" s="102" t="str">
        <f t="shared" si="876"/>
        <v/>
      </c>
      <c r="DJ366" s="102" t="str">
        <f t="shared" si="877"/>
        <v/>
      </c>
      <c r="DK366" s="102" t="str">
        <f t="shared" si="878"/>
        <v/>
      </c>
      <c r="DL366" s="102" t="str">
        <f t="shared" si="879"/>
        <v/>
      </c>
      <c r="DM366" s="102" t="str">
        <f t="shared" si="880"/>
        <v/>
      </c>
      <c r="DN366" s="102" t="str">
        <f t="shared" si="881"/>
        <v/>
      </c>
      <c r="DO366" s="102" t="str">
        <f t="shared" si="882"/>
        <v/>
      </c>
      <c r="DP366" s="102" t="str">
        <f t="shared" si="883"/>
        <v/>
      </c>
      <c r="DQ366" s="102" t="str">
        <f t="shared" si="884"/>
        <v/>
      </c>
      <c r="DR366" s="102" t="str">
        <f t="shared" si="885"/>
        <v/>
      </c>
      <c r="DS366" s="102" t="str">
        <f t="shared" si="886"/>
        <v/>
      </c>
      <c r="DT366" s="102" t="str">
        <f t="shared" si="887"/>
        <v/>
      </c>
      <c r="DU366" s="102" t="str">
        <f t="shared" si="888"/>
        <v/>
      </c>
    </row>
    <row r="367" spans="52:125" x14ac:dyDescent="0.45">
      <c r="AZ367" t="str">
        <f t="shared" si="88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89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891"/>
        <v>Proportions</v>
      </c>
      <c r="CY367" s="102" t="str">
        <f t="shared" si="893"/>
        <v/>
      </c>
      <c r="CZ367" s="102" t="str">
        <f t="shared" si="867"/>
        <v/>
      </c>
      <c r="DA367" s="102" t="str">
        <f t="shared" si="868"/>
        <v/>
      </c>
      <c r="DB367" s="102" t="str">
        <f t="shared" si="869"/>
        <v/>
      </c>
      <c r="DC367" s="102" t="str">
        <f t="shared" si="870"/>
        <v/>
      </c>
      <c r="DD367" s="102" t="str">
        <f t="shared" si="871"/>
        <v/>
      </c>
      <c r="DE367" s="102" t="str">
        <f t="shared" si="872"/>
        <v/>
      </c>
      <c r="DF367" s="102" t="str">
        <f t="shared" si="873"/>
        <v/>
      </c>
      <c r="DG367" s="102" t="str">
        <f t="shared" si="874"/>
        <v/>
      </c>
      <c r="DH367" s="102" t="str">
        <f t="shared" si="875"/>
        <v/>
      </c>
      <c r="DI367" s="102" t="str">
        <f t="shared" si="876"/>
        <v/>
      </c>
      <c r="DJ367" s="102" t="str">
        <f t="shared" si="877"/>
        <v/>
      </c>
      <c r="DK367" s="102" t="str">
        <f t="shared" si="878"/>
        <v/>
      </c>
      <c r="DL367" s="102" t="str">
        <f t="shared" si="879"/>
        <v/>
      </c>
      <c r="DM367" s="102" t="str">
        <f t="shared" si="880"/>
        <v/>
      </c>
      <c r="DN367" s="102" t="str">
        <f t="shared" si="881"/>
        <v/>
      </c>
      <c r="DO367" s="102" t="str">
        <f t="shared" si="882"/>
        <v/>
      </c>
      <c r="DP367" s="102" t="str">
        <f t="shared" si="883"/>
        <v/>
      </c>
      <c r="DQ367" s="102" t="str">
        <f t="shared" si="884"/>
        <v/>
      </c>
      <c r="DR367" s="102" t="str">
        <f t="shared" si="885"/>
        <v/>
      </c>
      <c r="DS367" s="102" t="str">
        <f t="shared" si="886"/>
        <v/>
      </c>
      <c r="DT367" s="102" t="str">
        <f t="shared" si="887"/>
        <v/>
      </c>
      <c r="DU367" s="102" t="str">
        <f t="shared" si="888"/>
        <v/>
      </c>
    </row>
    <row r="368" spans="52:125" x14ac:dyDescent="0.45">
      <c r="AZ368" t="str">
        <f t="shared" si="88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89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891"/>
        <v>Unit Conversion</v>
      </c>
      <c r="CY368" s="102" t="str">
        <f t="shared" si="893"/>
        <v/>
      </c>
      <c r="CZ368" s="102" t="str">
        <f t="shared" si="867"/>
        <v/>
      </c>
      <c r="DA368" s="102" t="str">
        <f t="shared" si="868"/>
        <v/>
      </c>
      <c r="DB368" s="102" t="str">
        <f t="shared" si="869"/>
        <v/>
      </c>
      <c r="DC368" s="102" t="str">
        <f t="shared" si="870"/>
        <v/>
      </c>
      <c r="DD368" s="102" t="str">
        <f t="shared" si="871"/>
        <v/>
      </c>
      <c r="DE368" s="102" t="str">
        <f t="shared" si="872"/>
        <v/>
      </c>
      <c r="DF368" s="102" t="str">
        <f t="shared" si="873"/>
        <v/>
      </c>
      <c r="DG368" s="102" t="str">
        <f t="shared" si="874"/>
        <v/>
      </c>
      <c r="DH368" s="102" t="str">
        <f t="shared" si="875"/>
        <v/>
      </c>
      <c r="DI368" s="102" t="str">
        <f t="shared" si="876"/>
        <v/>
      </c>
      <c r="DJ368" s="102" t="str">
        <f t="shared" si="877"/>
        <v/>
      </c>
      <c r="DK368" s="102" t="str">
        <f t="shared" si="878"/>
        <v/>
      </c>
      <c r="DL368" s="102" t="str">
        <f t="shared" si="879"/>
        <v/>
      </c>
      <c r="DM368" s="102" t="str">
        <f t="shared" si="880"/>
        <v/>
      </c>
      <c r="DN368" s="102" t="str">
        <f t="shared" si="881"/>
        <v/>
      </c>
      <c r="DO368" s="102" t="str">
        <f t="shared" si="882"/>
        <v/>
      </c>
      <c r="DP368" s="102" t="str">
        <f t="shared" si="883"/>
        <v/>
      </c>
      <c r="DQ368" s="102" t="str">
        <f t="shared" si="884"/>
        <v/>
      </c>
      <c r="DR368" s="102" t="str">
        <f t="shared" si="885"/>
        <v/>
      </c>
      <c r="DS368" s="102" t="str">
        <f t="shared" si="886"/>
        <v/>
      </c>
      <c r="DT368" s="102" t="str">
        <f t="shared" si="887"/>
        <v/>
      </c>
      <c r="DU368" s="102" t="str">
        <f t="shared" si="888"/>
        <v/>
      </c>
    </row>
    <row r="369" spans="52:125" x14ac:dyDescent="0.45">
      <c r="AZ369" t="str">
        <f t="shared" si="88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89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891"/>
        <v>Dimensional Analysis</v>
      </c>
      <c r="CY369" s="102" t="str">
        <f t="shared" si="893"/>
        <v/>
      </c>
      <c r="CZ369" s="102" t="str">
        <f t="shared" si="867"/>
        <v/>
      </c>
      <c r="DA369" s="102" t="str">
        <f t="shared" si="868"/>
        <v/>
      </c>
      <c r="DB369" s="102" t="str">
        <f t="shared" si="869"/>
        <v/>
      </c>
      <c r="DC369" s="102" t="str">
        <f t="shared" si="870"/>
        <v/>
      </c>
      <c r="DD369" s="102" t="str">
        <f t="shared" si="871"/>
        <v/>
      </c>
      <c r="DE369" s="102" t="str">
        <f t="shared" si="872"/>
        <v/>
      </c>
      <c r="DF369" s="102" t="str">
        <f t="shared" si="873"/>
        <v/>
      </c>
      <c r="DG369" s="102" t="str">
        <f t="shared" si="874"/>
        <v/>
      </c>
      <c r="DH369" s="102" t="str">
        <f t="shared" si="875"/>
        <v/>
      </c>
      <c r="DI369" s="102" t="str">
        <f t="shared" si="876"/>
        <v/>
      </c>
      <c r="DJ369" s="102" t="str">
        <f t="shared" si="877"/>
        <v/>
      </c>
      <c r="DK369" s="102" t="str">
        <f t="shared" si="878"/>
        <v/>
      </c>
      <c r="DL369" s="102" t="str">
        <f t="shared" si="879"/>
        <v/>
      </c>
      <c r="DM369" s="102" t="str">
        <f t="shared" si="880"/>
        <v/>
      </c>
      <c r="DN369" s="102" t="str">
        <f t="shared" si="881"/>
        <v/>
      </c>
      <c r="DO369" s="102" t="str">
        <f t="shared" si="882"/>
        <v/>
      </c>
      <c r="DP369" s="102" t="str">
        <f t="shared" si="883"/>
        <v/>
      </c>
      <c r="DQ369" s="102" t="str">
        <f t="shared" si="884"/>
        <v/>
      </c>
      <c r="DR369" s="102" t="str">
        <f t="shared" si="885"/>
        <v/>
      </c>
      <c r="DS369" s="102" t="str">
        <f t="shared" si="886"/>
        <v/>
      </c>
      <c r="DT369" s="102" t="str">
        <f t="shared" si="887"/>
        <v/>
      </c>
      <c r="DU369" s="102" t="str">
        <f t="shared" si="888"/>
        <v/>
      </c>
    </row>
    <row r="370" spans="52:125" x14ac:dyDescent="0.45">
      <c r="AZ370" t="str">
        <f t="shared" si="88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89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891"/>
        <v>Scaling</v>
      </c>
      <c r="CY370" s="102" t="str">
        <f t="shared" si="893"/>
        <v/>
      </c>
      <c r="CZ370" s="102" t="str">
        <f t="shared" si="867"/>
        <v/>
      </c>
      <c r="DA370" s="102" t="str">
        <f t="shared" si="868"/>
        <v/>
      </c>
      <c r="DB370" s="102" t="str">
        <f t="shared" si="869"/>
        <v/>
      </c>
      <c r="DC370" s="102" t="str">
        <f t="shared" si="870"/>
        <v/>
      </c>
      <c r="DD370" s="102" t="str">
        <f t="shared" si="871"/>
        <v/>
      </c>
      <c r="DE370" s="102" t="str">
        <f t="shared" si="872"/>
        <v/>
      </c>
      <c r="DF370" s="102" t="str">
        <f t="shared" si="873"/>
        <v/>
      </c>
      <c r="DG370" s="102" t="str">
        <f t="shared" si="874"/>
        <v/>
      </c>
      <c r="DH370" s="102" t="str">
        <f t="shared" si="875"/>
        <v/>
      </c>
      <c r="DI370" s="102" t="str">
        <f t="shared" si="876"/>
        <v/>
      </c>
      <c r="DJ370" s="102" t="str">
        <f t="shared" si="877"/>
        <v/>
      </c>
      <c r="DK370" s="102" t="str">
        <f t="shared" si="878"/>
        <v/>
      </c>
      <c r="DL370" s="102" t="str">
        <f t="shared" si="879"/>
        <v/>
      </c>
      <c r="DM370" s="102" t="str">
        <f t="shared" si="880"/>
        <v/>
      </c>
      <c r="DN370" s="102" t="str">
        <f t="shared" si="881"/>
        <v/>
      </c>
      <c r="DO370" s="102" t="str">
        <f t="shared" si="882"/>
        <v/>
      </c>
      <c r="DP370" s="102" t="str">
        <f t="shared" si="883"/>
        <v/>
      </c>
      <c r="DQ370" s="102" t="str">
        <f t="shared" si="884"/>
        <v/>
      </c>
      <c r="DR370" s="102" t="str">
        <f t="shared" si="885"/>
        <v/>
      </c>
      <c r="DS370" s="102" t="str">
        <f t="shared" si="886"/>
        <v/>
      </c>
      <c r="DT370" s="102" t="str">
        <f t="shared" si="887"/>
        <v/>
      </c>
      <c r="DU370" s="102" t="str">
        <f t="shared" si="888"/>
        <v/>
      </c>
    </row>
    <row r="371" spans="52:125" x14ac:dyDescent="0.45">
      <c r="AZ371" t="str">
        <f t="shared" si="88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89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891"/>
        <v>TRIGONOMETRY</v>
      </c>
      <c r="CY371" s="102" t="str">
        <f t="shared" si="893"/>
        <v/>
      </c>
      <c r="CZ371" s="102" t="str">
        <f t="shared" si="867"/>
        <v/>
      </c>
      <c r="DA371" s="102" t="str">
        <f t="shared" si="868"/>
        <v/>
      </c>
      <c r="DB371" s="102" t="str">
        <f t="shared" si="869"/>
        <v/>
      </c>
      <c r="DC371" s="102" t="str">
        <f t="shared" si="870"/>
        <v/>
      </c>
      <c r="DD371" s="102" t="str">
        <f t="shared" si="871"/>
        <v/>
      </c>
      <c r="DE371" s="102" t="str">
        <f t="shared" si="872"/>
        <v/>
      </c>
      <c r="DF371" s="102" t="str">
        <f t="shared" si="873"/>
        <v/>
      </c>
      <c r="DG371" s="102" t="str">
        <f t="shared" si="874"/>
        <v/>
      </c>
      <c r="DH371" s="102" t="str">
        <f t="shared" si="875"/>
        <v/>
      </c>
      <c r="DI371" s="102" t="str">
        <f t="shared" si="876"/>
        <v/>
      </c>
      <c r="DJ371" s="102" t="str">
        <f t="shared" si="877"/>
        <v/>
      </c>
      <c r="DK371" s="102" t="str">
        <f t="shared" si="878"/>
        <v/>
      </c>
      <c r="DL371" s="102" t="str">
        <f t="shared" si="879"/>
        <v/>
      </c>
      <c r="DM371" s="102" t="str">
        <f t="shared" si="880"/>
        <v/>
      </c>
      <c r="DN371" s="102" t="str">
        <f t="shared" si="881"/>
        <v/>
      </c>
      <c r="DO371" s="102" t="str">
        <f t="shared" si="882"/>
        <v/>
      </c>
      <c r="DP371" s="102" t="str">
        <f t="shared" si="883"/>
        <v/>
      </c>
      <c r="DQ371" s="102" t="str">
        <f t="shared" si="884"/>
        <v/>
      </c>
      <c r="DR371" s="102" t="str">
        <f t="shared" si="885"/>
        <v/>
      </c>
      <c r="DS371" s="102" t="str">
        <f t="shared" si="886"/>
        <v/>
      </c>
      <c r="DT371" s="102" t="str">
        <f t="shared" si="887"/>
        <v/>
      </c>
      <c r="DU371" s="102" t="str">
        <f t="shared" si="888"/>
        <v/>
      </c>
    </row>
    <row r="372" spans="52:125" x14ac:dyDescent="0.45">
      <c r="AZ372" t="str">
        <f t="shared" si="88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89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891"/>
        <v>SOH-CAH-TOA</v>
      </c>
      <c r="CY372" s="102" t="str">
        <f t="shared" si="893"/>
        <v/>
      </c>
      <c r="CZ372" s="102" t="str">
        <f t="shared" si="867"/>
        <v/>
      </c>
      <c r="DA372" s="102" t="str">
        <f t="shared" si="868"/>
        <v/>
      </c>
      <c r="DB372" s="102" t="str">
        <f t="shared" si="869"/>
        <v/>
      </c>
      <c r="DC372" s="102" t="str">
        <f t="shared" si="870"/>
        <v/>
      </c>
      <c r="DD372" s="102" t="str">
        <f t="shared" si="871"/>
        <v/>
      </c>
      <c r="DE372" s="102" t="str">
        <f t="shared" si="872"/>
        <v/>
      </c>
      <c r="DF372" s="102" t="str">
        <f t="shared" si="873"/>
        <v/>
      </c>
      <c r="DG372" s="102" t="str">
        <f t="shared" si="874"/>
        <v/>
      </c>
      <c r="DH372" s="102" t="str">
        <f t="shared" si="875"/>
        <v/>
      </c>
      <c r="DI372" s="102" t="str">
        <f t="shared" si="876"/>
        <v/>
      </c>
      <c r="DJ372" s="102" t="str">
        <f t="shared" si="877"/>
        <v/>
      </c>
      <c r="DK372" s="102" t="str">
        <f t="shared" si="878"/>
        <v/>
      </c>
      <c r="DL372" s="102" t="str">
        <f t="shared" si="879"/>
        <v/>
      </c>
      <c r="DM372" s="102" t="str">
        <f t="shared" si="880"/>
        <v/>
      </c>
      <c r="DN372" s="102" t="str">
        <f t="shared" si="881"/>
        <v/>
      </c>
      <c r="DO372" s="102" t="str">
        <f t="shared" si="882"/>
        <v/>
      </c>
      <c r="DP372" s="102" t="str">
        <f t="shared" si="883"/>
        <v/>
      </c>
      <c r="DQ372" s="102" t="str">
        <f t="shared" si="884"/>
        <v/>
      </c>
      <c r="DR372" s="102" t="str">
        <f t="shared" si="885"/>
        <v/>
      </c>
      <c r="DS372" s="102" t="str">
        <f t="shared" si="886"/>
        <v/>
      </c>
      <c r="DT372" s="102" t="str">
        <f t="shared" si="887"/>
        <v/>
      </c>
      <c r="DU372" s="102" t="str">
        <f t="shared" si="888"/>
        <v/>
      </c>
    </row>
    <row r="374" spans="52:125" x14ac:dyDescent="0.45">
      <c r="AZ374" s="42" t="str">
        <f>AZ5</f>
        <v>Total Q</v>
      </c>
      <c r="BA374" s="43">
        <f t="shared" ref="BA374:BW374" si="894">IF(BA$5&lt;&gt;"",BA$5*BZ$2,0)</f>
        <v>0</v>
      </c>
      <c r="BB374" s="43">
        <f t="shared" si="894"/>
        <v>0</v>
      </c>
      <c r="BC374" s="43">
        <f t="shared" si="894"/>
        <v>0</v>
      </c>
      <c r="BD374" s="43">
        <f t="shared" si="894"/>
        <v>0</v>
      </c>
      <c r="BE374" s="43">
        <f t="shared" si="894"/>
        <v>0</v>
      </c>
      <c r="BF374" s="43">
        <f t="shared" si="894"/>
        <v>0</v>
      </c>
      <c r="BG374" s="43">
        <f t="shared" si="894"/>
        <v>0</v>
      </c>
      <c r="BH374" s="43">
        <f t="shared" si="894"/>
        <v>0</v>
      </c>
      <c r="BI374" s="43">
        <f t="shared" si="894"/>
        <v>0</v>
      </c>
      <c r="BJ374" s="43">
        <f t="shared" si="894"/>
        <v>0</v>
      </c>
      <c r="BK374" s="43">
        <f t="shared" si="894"/>
        <v>0</v>
      </c>
      <c r="BL374" s="43">
        <f t="shared" si="894"/>
        <v>0</v>
      </c>
      <c r="BM374" s="43">
        <f t="shared" si="894"/>
        <v>0</v>
      </c>
      <c r="BN374" s="43">
        <f t="shared" si="894"/>
        <v>0</v>
      </c>
      <c r="BO374" s="43">
        <f t="shared" si="894"/>
        <v>0</v>
      </c>
      <c r="BP374" s="43">
        <f t="shared" si="894"/>
        <v>0</v>
      </c>
      <c r="BQ374" s="43">
        <f t="shared" si="894"/>
        <v>0</v>
      </c>
      <c r="BR374" s="43">
        <f t="shared" si="894"/>
        <v>0</v>
      </c>
      <c r="BS374" s="43">
        <f t="shared" si="894"/>
        <v>0</v>
      </c>
      <c r="BT374" s="43">
        <f t="shared" si="894"/>
        <v>0</v>
      </c>
      <c r="BU374" s="43">
        <f t="shared" si="894"/>
        <v>0</v>
      </c>
      <c r="BV374" s="43">
        <f t="shared" si="894"/>
        <v>0</v>
      </c>
      <c r="BW374" s="43">
        <f t="shared" si="894"/>
        <v>0</v>
      </c>
      <c r="BY374" s="42" t="str">
        <f>BY5</f>
        <v>Total Q</v>
      </c>
      <c r="BZ374" s="43">
        <f t="shared" ref="BZ374:CV374" si="895">IF(BZ$5&lt;&gt;"",BZ$5*BA$2,0)</f>
        <v>0</v>
      </c>
      <c r="CA374" s="43">
        <f t="shared" si="895"/>
        <v>0</v>
      </c>
      <c r="CB374" s="43">
        <f t="shared" si="895"/>
        <v>0</v>
      </c>
      <c r="CC374" s="43">
        <f t="shared" si="895"/>
        <v>0</v>
      </c>
      <c r="CD374" s="43">
        <f t="shared" si="895"/>
        <v>0</v>
      </c>
      <c r="CE374" s="43">
        <f t="shared" si="895"/>
        <v>0</v>
      </c>
      <c r="CF374" s="43">
        <f t="shared" si="895"/>
        <v>0</v>
      </c>
      <c r="CG374" s="43">
        <f t="shared" si="895"/>
        <v>0</v>
      </c>
      <c r="CH374" s="43">
        <f t="shared" si="895"/>
        <v>0</v>
      </c>
      <c r="CI374" s="43">
        <f t="shared" si="895"/>
        <v>0</v>
      </c>
      <c r="CJ374" s="43">
        <f t="shared" si="895"/>
        <v>0</v>
      </c>
      <c r="CK374" s="43">
        <f t="shared" si="895"/>
        <v>0</v>
      </c>
      <c r="CL374" s="43">
        <f t="shared" si="895"/>
        <v>0</v>
      </c>
      <c r="CM374" s="43">
        <f t="shared" si="895"/>
        <v>0</v>
      </c>
      <c r="CN374" s="43">
        <f t="shared" si="895"/>
        <v>0</v>
      </c>
      <c r="CO374" s="43">
        <f t="shared" si="895"/>
        <v>0</v>
      </c>
      <c r="CP374" s="43">
        <f t="shared" si="895"/>
        <v>0</v>
      </c>
      <c r="CQ374" s="43">
        <f t="shared" si="895"/>
        <v>0</v>
      </c>
      <c r="CR374" s="43">
        <f t="shared" si="895"/>
        <v>0</v>
      </c>
      <c r="CS374" s="43">
        <f t="shared" si="895"/>
        <v>0</v>
      </c>
      <c r="CT374" s="43">
        <f t="shared" si="895"/>
        <v>0</v>
      </c>
      <c r="CU374" s="43">
        <f t="shared" si="895"/>
        <v>0</v>
      </c>
      <c r="CV374" s="43">
        <f t="shared" si="89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896">IF(CZ$5&lt;&gt;"",CZ$5*CZ$2,0)</f>
        <v>0</v>
      </c>
      <c r="DA374" s="43">
        <f t="shared" si="896"/>
        <v>0</v>
      </c>
      <c r="DB374" s="43">
        <f t="shared" si="896"/>
        <v>0</v>
      </c>
      <c r="DC374" s="43">
        <f t="shared" si="896"/>
        <v>0</v>
      </c>
      <c r="DD374" s="43">
        <f t="shared" si="896"/>
        <v>0</v>
      </c>
      <c r="DE374" s="43">
        <f t="shared" si="896"/>
        <v>0</v>
      </c>
      <c r="DF374" s="43">
        <f t="shared" si="896"/>
        <v>0</v>
      </c>
      <c r="DG374" s="43">
        <f t="shared" si="896"/>
        <v>0</v>
      </c>
      <c r="DH374" s="43">
        <f t="shared" si="896"/>
        <v>0</v>
      </c>
      <c r="DI374" s="43">
        <f t="shared" si="896"/>
        <v>0</v>
      </c>
      <c r="DJ374" s="43">
        <f t="shared" si="896"/>
        <v>0</v>
      </c>
      <c r="DK374" s="43">
        <f t="shared" si="896"/>
        <v>0</v>
      </c>
      <c r="DL374" s="43">
        <f t="shared" si="896"/>
        <v>0</v>
      </c>
      <c r="DM374" s="43">
        <f t="shared" si="896"/>
        <v>0</v>
      </c>
      <c r="DN374" s="43">
        <f t="shared" si="896"/>
        <v>0</v>
      </c>
      <c r="DO374" s="43">
        <f t="shared" si="896"/>
        <v>0</v>
      </c>
      <c r="DP374" s="43">
        <f t="shared" si="896"/>
        <v>0</v>
      </c>
      <c r="DQ374" s="43">
        <f t="shared" si="896"/>
        <v>0</v>
      </c>
      <c r="DR374" s="43">
        <f t="shared" si="896"/>
        <v>0</v>
      </c>
      <c r="DS374" s="43">
        <f t="shared" si="896"/>
        <v>0</v>
      </c>
      <c r="DT374" s="43">
        <f t="shared" si="896"/>
        <v>0</v>
      </c>
      <c r="DU374" s="43">
        <f t="shared" si="896"/>
        <v>0</v>
      </c>
    </row>
    <row r="375" spans="52:125" x14ac:dyDescent="0.45">
      <c r="AZ375" s="42" t="str">
        <f>AZ6</f>
        <v>Missed Q</v>
      </c>
      <c r="BA375" s="43">
        <f t="shared" ref="BA375:BW375" si="897">IF(BA$6&lt;&gt;"",BA$6*BZ$2,0)</f>
        <v>0</v>
      </c>
      <c r="BB375" s="43">
        <f t="shared" si="897"/>
        <v>0</v>
      </c>
      <c r="BC375" s="43">
        <f t="shared" si="897"/>
        <v>0</v>
      </c>
      <c r="BD375" s="43">
        <f t="shared" si="897"/>
        <v>0</v>
      </c>
      <c r="BE375" s="43">
        <f t="shared" si="897"/>
        <v>0</v>
      </c>
      <c r="BF375" s="43">
        <f t="shared" si="897"/>
        <v>0</v>
      </c>
      <c r="BG375" s="43">
        <f t="shared" si="897"/>
        <v>0</v>
      </c>
      <c r="BH375" s="43">
        <f t="shared" si="897"/>
        <v>0</v>
      </c>
      <c r="BI375" s="43">
        <f t="shared" si="897"/>
        <v>0</v>
      </c>
      <c r="BJ375" s="43">
        <f t="shared" si="897"/>
        <v>0</v>
      </c>
      <c r="BK375" s="43">
        <f t="shared" si="897"/>
        <v>0</v>
      </c>
      <c r="BL375" s="43">
        <f t="shared" si="897"/>
        <v>0</v>
      </c>
      <c r="BM375" s="43">
        <f t="shared" si="897"/>
        <v>0</v>
      </c>
      <c r="BN375" s="43">
        <f t="shared" si="897"/>
        <v>0</v>
      </c>
      <c r="BO375" s="43">
        <f t="shared" si="897"/>
        <v>0</v>
      </c>
      <c r="BP375" s="43">
        <f t="shared" si="897"/>
        <v>0</v>
      </c>
      <c r="BQ375" s="43">
        <f t="shared" si="897"/>
        <v>0</v>
      </c>
      <c r="BR375" s="43">
        <f t="shared" si="897"/>
        <v>0</v>
      </c>
      <c r="BS375" s="43">
        <f t="shared" si="897"/>
        <v>0</v>
      </c>
      <c r="BT375" s="43">
        <f t="shared" si="897"/>
        <v>0</v>
      </c>
      <c r="BU375" s="43">
        <f t="shared" si="897"/>
        <v>0</v>
      </c>
      <c r="BV375" s="43">
        <f t="shared" si="897"/>
        <v>0</v>
      </c>
      <c r="BW375" s="43">
        <f t="shared" si="897"/>
        <v>0</v>
      </c>
      <c r="BY375" s="42" t="str">
        <f>BY6</f>
        <v>Missed Q</v>
      </c>
      <c r="BZ375" s="43">
        <f t="shared" ref="BZ375:CV375" si="898">IF(BZ$6&lt;&gt;"",BZ$6*BA$2,0)</f>
        <v>0</v>
      </c>
      <c r="CA375" s="43">
        <f t="shared" si="898"/>
        <v>0</v>
      </c>
      <c r="CB375" s="43">
        <f t="shared" si="898"/>
        <v>0</v>
      </c>
      <c r="CC375" s="43">
        <f t="shared" si="898"/>
        <v>0</v>
      </c>
      <c r="CD375" s="43">
        <f t="shared" si="898"/>
        <v>0</v>
      </c>
      <c r="CE375" s="43">
        <f t="shared" si="898"/>
        <v>0</v>
      </c>
      <c r="CF375" s="43">
        <f t="shared" si="898"/>
        <v>0</v>
      </c>
      <c r="CG375" s="43">
        <f t="shared" si="898"/>
        <v>0</v>
      </c>
      <c r="CH375" s="43">
        <f t="shared" si="898"/>
        <v>0</v>
      </c>
      <c r="CI375" s="43">
        <f t="shared" si="898"/>
        <v>0</v>
      </c>
      <c r="CJ375" s="43">
        <f t="shared" si="898"/>
        <v>0</v>
      </c>
      <c r="CK375" s="43">
        <f t="shared" si="898"/>
        <v>0</v>
      </c>
      <c r="CL375" s="43">
        <f t="shared" si="898"/>
        <v>0</v>
      </c>
      <c r="CM375" s="43">
        <f t="shared" si="898"/>
        <v>0</v>
      </c>
      <c r="CN375" s="43">
        <f t="shared" si="898"/>
        <v>0</v>
      </c>
      <c r="CO375" s="43">
        <f t="shared" si="898"/>
        <v>0</v>
      </c>
      <c r="CP375" s="43">
        <f t="shared" si="898"/>
        <v>0</v>
      </c>
      <c r="CQ375" s="43">
        <f t="shared" si="898"/>
        <v>0</v>
      </c>
      <c r="CR375" s="43">
        <f t="shared" si="898"/>
        <v>0</v>
      </c>
      <c r="CS375" s="43">
        <f t="shared" si="898"/>
        <v>0</v>
      </c>
      <c r="CT375" s="43">
        <f t="shared" si="898"/>
        <v>0</v>
      </c>
      <c r="CU375" s="43">
        <f t="shared" si="898"/>
        <v>0</v>
      </c>
      <c r="CV375" s="43">
        <f t="shared" si="89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899">IF(CZ$6&lt;&gt;"",CZ$6*CZ$2,0)</f>
        <v>0</v>
      </c>
      <c r="DA375" s="43">
        <f t="shared" si="899"/>
        <v>0</v>
      </c>
      <c r="DB375" s="43">
        <f t="shared" si="899"/>
        <v>0</v>
      </c>
      <c r="DC375" s="43">
        <f t="shared" si="899"/>
        <v>0</v>
      </c>
      <c r="DD375" s="43">
        <f t="shared" si="899"/>
        <v>0</v>
      </c>
      <c r="DE375" s="43">
        <f t="shared" si="899"/>
        <v>0</v>
      </c>
      <c r="DF375" s="43">
        <f t="shared" si="899"/>
        <v>0</v>
      </c>
      <c r="DG375" s="43">
        <f t="shared" si="899"/>
        <v>0</v>
      </c>
      <c r="DH375" s="43">
        <f t="shared" si="899"/>
        <v>0</v>
      </c>
      <c r="DI375" s="43">
        <f t="shared" si="899"/>
        <v>0</v>
      </c>
      <c r="DJ375" s="43">
        <f t="shared" si="899"/>
        <v>0</v>
      </c>
      <c r="DK375" s="43">
        <f t="shared" si="899"/>
        <v>0</v>
      </c>
      <c r="DL375" s="43">
        <f t="shared" si="899"/>
        <v>0</v>
      </c>
      <c r="DM375" s="43">
        <f t="shared" si="899"/>
        <v>0</v>
      </c>
      <c r="DN375" s="43">
        <f t="shared" si="899"/>
        <v>0</v>
      </c>
      <c r="DO375" s="43">
        <f t="shared" si="899"/>
        <v>0</v>
      </c>
      <c r="DP375" s="43">
        <f t="shared" si="899"/>
        <v>0</v>
      </c>
      <c r="DQ375" s="43">
        <f t="shared" si="899"/>
        <v>0</v>
      </c>
      <c r="DR375" s="43">
        <f t="shared" si="899"/>
        <v>0</v>
      </c>
      <c r="DS375" s="43">
        <f t="shared" si="899"/>
        <v>0</v>
      </c>
      <c r="DT375" s="43">
        <f t="shared" si="899"/>
        <v>0</v>
      </c>
      <c r="DU375" s="43">
        <f t="shared" si="899"/>
        <v>0</v>
      </c>
    </row>
    <row r="376" spans="52:125" x14ac:dyDescent="0.45">
      <c r="AZ376" s="42" t="str">
        <f>AZ7</f>
        <v>Correct Q</v>
      </c>
      <c r="BA376" s="43">
        <f t="shared" ref="BA376:BW376" si="900">IF(BA$7&lt;&gt;"",BA$7*BZ$2,0)</f>
        <v>0</v>
      </c>
      <c r="BB376" s="43">
        <f t="shared" si="900"/>
        <v>0</v>
      </c>
      <c r="BC376" s="43">
        <f t="shared" si="900"/>
        <v>0</v>
      </c>
      <c r="BD376" s="43">
        <f t="shared" si="900"/>
        <v>0</v>
      </c>
      <c r="BE376" s="43">
        <f t="shared" si="900"/>
        <v>0</v>
      </c>
      <c r="BF376" s="43">
        <f t="shared" si="900"/>
        <v>0</v>
      </c>
      <c r="BG376" s="43">
        <f t="shared" si="900"/>
        <v>0</v>
      </c>
      <c r="BH376" s="43">
        <f t="shared" si="900"/>
        <v>0</v>
      </c>
      <c r="BI376" s="43">
        <f t="shared" si="900"/>
        <v>0</v>
      </c>
      <c r="BJ376" s="43">
        <f t="shared" si="900"/>
        <v>0</v>
      </c>
      <c r="BK376" s="43">
        <f t="shared" si="900"/>
        <v>0</v>
      </c>
      <c r="BL376" s="43">
        <f t="shared" si="900"/>
        <v>0</v>
      </c>
      <c r="BM376" s="43">
        <f t="shared" si="900"/>
        <v>0</v>
      </c>
      <c r="BN376" s="43">
        <f t="shared" si="900"/>
        <v>0</v>
      </c>
      <c r="BO376" s="43">
        <f t="shared" si="900"/>
        <v>0</v>
      </c>
      <c r="BP376" s="43">
        <f t="shared" si="900"/>
        <v>0</v>
      </c>
      <c r="BQ376" s="43">
        <f t="shared" si="900"/>
        <v>0</v>
      </c>
      <c r="BR376" s="43">
        <f t="shared" si="900"/>
        <v>0</v>
      </c>
      <c r="BS376" s="43">
        <f t="shared" si="900"/>
        <v>0</v>
      </c>
      <c r="BT376" s="43">
        <f t="shared" si="900"/>
        <v>0</v>
      </c>
      <c r="BU376" s="43">
        <f t="shared" si="900"/>
        <v>0</v>
      </c>
      <c r="BV376" s="43">
        <f t="shared" si="900"/>
        <v>0</v>
      </c>
      <c r="BW376" s="43">
        <f t="shared" si="900"/>
        <v>0</v>
      </c>
      <c r="BY376" s="42" t="str">
        <f>BY7</f>
        <v>Correct Q</v>
      </c>
      <c r="BZ376" s="43">
        <f t="shared" ref="BZ376:CV376" si="901">IF(BZ$7&lt;&gt;"",BZ$7*BA$2,0)</f>
        <v>0</v>
      </c>
      <c r="CA376" s="43">
        <f t="shared" si="901"/>
        <v>0</v>
      </c>
      <c r="CB376" s="43">
        <f t="shared" si="901"/>
        <v>0</v>
      </c>
      <c r="CC376" s="43">
        <f t="shared" si="901"/>
        <v>0</v>
      </c>
      <c r="CD376" s="43">
        <f t="shared" si="901"/>
        <v>0</v>
      </c>
      <c r="CE376" s="43">
        <f t="shared" si="901"/>
        <v>0</v>
      </c>
      <c r="CF376" s="43">
        <f t="shared" si="901"/>
        <v>0</v>
      </c>
      <c r="CG376" s="43">
        <f t="shared" si="901"/>
        <v>0</v>
      </c>
      <c r="CH376" s="43">
        <f t="shared" si="901"/>
        <v>0</v>
      </c>
      <c r="CI376" s="43">
        <f t="shared" si="901"/>
        <v>0</v>
      </c>
      <c r="CJ376" s="43">
        <f t="shared" si="901"/>
        <v>0</v>
      </c>
      <c r="CK376" s="43">
        <f t="shared" si="901"/>
        <v>0</v>
      </c>
      <c r="CL376" s="43">
        <f t="shared" si="901"/>
        <v>0</v>
      </c>
      <c r="CM376" s="43">
        <f t="shared" si="901"/>
        <v>0</v>
      </c>
      <c r="CN376" s="43">
        <f t="shared" si="901"/>
        <v>0</v>
      </c>
      <c r="CO376" s="43">
        <f t="shared" si="901"/>
        <v>0</v>
      </c>
      <c r="CP376" s="43">
        <f t="shared" si="901"/>
        <v>0</v>
      </c>
      <c r="CQ376" s="43">
        <f t="shared" si="901"/>
        <v>0</v>
      </c>
      <c r="CR376" s="43">
        <f t="shared" si="901"/>
        <v>0</v>
      </c>
      <c r="CS376" s="43">
        <f t="shared" si="901"/>
        <v>0</v>
      </c>
      <c r="CT376" s="43">
        <f t="shared" si="901"/>
        <v>0</v>
      </c>
      <c r="CU376" s="43">
        <f t="shared" si="901"/>
        <v>0</v>
      </c>
      <c r="CV376" s="43">
        <f t="shared" si="90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02">IF(CZ$7&lt;&gt;"",CZ$7*CZ$2,0)</f>
        <v>0</v>
      </c>
      <c r="DA376" s="43">
        <f t="shared" si="902"/>
        <v>0</v>
      </c>
      <c r="DB376" s="43">
        <f t="shared" si="902"/>
        <v>0</v>
      </c>
      <c r="DC376" s="43">
        <f t="shared" si="902"/>
        <v>0</v>
      </c>
      <c r="DD376" s="43">
        <f t="shared" si="902"/>
        <v>0</v>
      </c>
      <c r="DE376" s="43">
        <f t="shared" si="902"/>
        <v>0</v>
      </c>
      <c r="DF376" s="43">
        <f t="shared" si="902"/>
        <v>0</v>
      </c>
      <c r="DG376" s="43">
        <f t="shared" si="902"/>
        <v>0</v>
      </c>
      <c r="DH376" s="43">
        <f t="shared" si="902"/>
        <v>0</v>
      </c>
      <c r="DI376" s="43">
        <f t="shared" si="902"/>
        <v>0</v>
      </c>
      <c r="DJ376" s="43">
        <f t="shared" si="902"/>
        <v>0</v>
      </c>
      <c r="DK376" s="43">
        <f t="shared" si="902"/>
        <v>0</v>
      </c>
      <c r="DL376" s="43">
        <f t="shared" si="902"/>
        <v>0</v>
      </c>
      <c r="DM376" s="43">
        <f t="shared" si="902"/>
        <v>0</v>
      </c>
      <c r="DN376" s="43">
        <f t="shared" si="902"/>
        <v>0</v>
      </c>
      <c r="DO376" s="43">
        <f t="shared" si="902"/>
        <v>0</v>
      </c>
      <c r="DP376" s="43">
        <f t="shared" si="902"/>
        <v>0</v>
      </c>
      <c r="DQ376" s="43">
        <f t="shared" si="902"/>
        <v>0</v>
      </c>
      <c r="DR376" s="43">
        <f t="shared" si="902"/>
        <v>0</v>
      </c>
      <c r="DS376" s="43">
        <f t="shared" si="902"/>
        <v>0</v>
      </c>
      <c r="DT376" s="43">
        <f t="shared" si="902"/>
        <v>0</v>
      </c>
      <c r="DU376" s="43">
        <f t="shared" si="902"/>
        <v>0</v>
      </c>
    </row>
    <row r="377" spans="52:125" x14ac:dyDescent="0.45">
      <c r="AZ377" s="42" t="str">
        <f>AZ8</f>
        <v>Ommitted Q</v>
      </c>
      <c r="BA377" s="43">
        <f t="shared" ref="BA377:BW377" si="903">IF(BA$8&lt;&gt;"",BA$8*BZ$2,0)</f>
        <v>0</v>
      </c>
      <c r="BB377" s="43">
        <f t="shared" si="903"/>
        <v>0</v>
      </c>
      <c r="BC377" s="43">
        <f t="shared" si="903"/>
        <v>0</v>
      </c>
      <c r="BD377" s="43">
        <f t="shared" si="903"/>
        <v>0</v>
      </c>
      <c r="BE377" s="43">
        <f t="shared" si="903"/>
        <v>0</v>
      </c>
      <c r="BF377" s="43">
        <f t="shared" si="903"/>
        <v>0</v>
      </c>
      <c r="BG377" s="43">
        <f t="shared" si="903"/>
        <v>0</v>
      </c>
      <c r="BH377" s="43">
        <f t="shared" si="903"/>
        <v>0</v>
      </c>
      <c r="BI377" s="43">
        <f t="shared" si="903"/>
        <v>0</v>
      </c>
      <c r="BJ377" s="43">
        <f t="shared" si="903"/>
        <v>0</v>
      </c>
      <c r="BK377" s="43">
        <f t="shared" si="903"/>
        <v>0</v>
      </c>
      <c r="BL377" s="43">
        <f t="shared" si="903"/>
        <v>0</v>
      </c>
      <c r="BM377" s="43">
        <f t="shared" si="903"/>
        <v>0</v>
      </c>
      <c r="BN377" s="43">
        <f t="shared" si="903"/>
        <v>0</v>
      </c>
      <c r="BO377" s="43">
        <f t="shared" si="903"/>
        <v>0</v>
      </c>
      <c r="BP377" s="43">
        <f t="shared" si="903"/>
        <v>0</v>
      </c>
      <c r="BQ377" s="43">
        <f t="shared" si="903"/>
        <v>0</v>
      </c>
      <c r="BR377" s="43">
        <f t="shared" si="903"/>
        <v>0</v>
      </c>
      <c r="BS377" s="43">
        <f t="shared" si="903"/>
        <v>0</v>
      </c>
      <c r="BT377" s="43">
        <f t="shared" si="903"/>
        <v>0</v>
      </c>
      <c r="BU377" s="43">
        <f t="shared" si="903"/>
        <v>0</v>
      </c>
      <c r="BV377" s="43">
        <f t="shared" si="903"/>
        <v>0</v>
      </c>
      <c r="BW377" s="43">
        <f t="shared" si="903"/>
        <v>0</v>
      </c>
      <c r="BY377" s="42" t="str">
        <f>BY8</f>
        <v>Ommitted Q</v>
      </c>
      <c r="BZ377" s="43">
        <f t="shared" ref="BZ377:CV377" si="904">IF(BZ$8&lt;&gt;"",BZ$8*BA$2,0)</f>
        <v>0</v>
      </c>
      <c r="CA377" s="43">
        <f t="shared" si="904"/>
        <v>0</v>
      </c>
      <c r="CB377" s="43">
        <f t="shared" si="904"/>
        <v>0</v>
      </c>
      <c r="CC377" s="43">
        <f t="shared" si="904"/>
        <v>0</v>
      </c>
      <c r="CD377" s="43">
        <f t="shared" si="904"/>
        <v>0</v>
      </c>
      <c r="CE377" s="43">
        <f t="shared" si="904"/>
        <v>0</v>
      </c>
      <c r="CF377" s="43">
        <f t="shared" si="904"/>
        <v>0</v>
      </c>
      <c r="CG377" s="43">
        <f t="shared" si="904"/>
        <v>0</v>
      </c>
      <c r="CH377" s="43">
        <f t="shared" si="904"/>
        <v>0</v>
      </c>
      <c r="CI377" s="43">
        <f t="shared" si="904"/>
        <v>0</v>
      </c>
      <c r="CJ377" s="43">
        <f t="shared" si="904"/>
        <v>0</v>
      </c>
      <c r="CK377" s="43">
        <f t="shared" si="904"/>
        <v>0</v>
      </c>
      <c r="CL377" s="43">
        <f t="shared" si="904"/>
        <v>0</v>
      </c>
      <c r="CM377" s="43">
        <f t="shared" si="904"/>
        <v>0</v>
      </c>
      <c r="CN377" s="43">
        <f t="shared" si="904"/>
        <v>0</v>
      </c>
      <c r="CO377" s="43">
        <f t="shared" si="904"/>
        <v>0</v>
      </c>
      <c r="CP377" s="43">
        <f t="shared" si="904"/>
        <v>0</v>
      </c>
      <c r="CQ377" s="43">
        <f t="shared" si="904"/>
        <v>0</v>
      </c>
      <c r="CR377" s="43">
        <f t="shared" si="904"/>
        <v>0</v>
      </c>
      <c r="CS377" s="43">
        <f t="shared" si="904"/>
        <v>0</v>
      </c>
      <c r="CT377" s="43">
        <f t="shared" si="904"/>
        <v>0</v>
      </c>
      <c r="CU377" s="43">
        <f t="shared" si="904"/>
        <v>0</v>
      </c>
      <c r="CV377" s="43">
        <f t="shared" si="90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05">IF(CZ$8&lt;&gt;"",CZ$8*CZ$2,0)</f>
        <v>0</v>
      </c>
      <c r="DA377" s="43">
        <f t="shared" si="905"/>
        <v>0</v>
      </c>
      <c r="DB377" s="43">
        <f t="shared" si="905"/>
        <v>0</v>
      </c>
      <c r="DC377" s="43">
        <f t="shared" si="905"/>
        <v>0</v>
      </c>
      <c r="DD377" s="43">
        <f t="shared" si="905"/>
        <v>0</v>
      </c>
      <c r="DE377" s="43">
        <f t="shared" si="905"/>
        <v>0</v>
      </c>
      <c r="DF377" s="43">
        <f t="shared" si="905"/>
        <v>0</v>
      </c>
      <c r="DG377" s="43">
        <f t="shared" si="905"/>
        <v>0</v>
      </c>
      <c r="DH377" s="43">
        <f t="shared" si="905"/>
        <v>0</v>
      </c>
      <c r="DI377" s="43">
        <f t="shared" si="905"/>
        <v>0</v>
      </c>
      <c r="DJ377" s="43">
        <f t="shared" si="905"/>
        <v>0</v>
      </c>
      <c r="DK377" s="43">
        <f t="shared" si="905"/>
        <v>0</v>
      </c>
      <c r="DL377" s="43">
        <f t="shared" si="905"/>
        <v>0</v>
      </c>
      <c r="DM377" s="43">
        <f t="shared" si="905"/>
        <v>0</v>
      </c>
      <c r="DN377" s="43">
        <f t="shared" si="905"/>
        <v>0</v>
      </c>
      <c r="DO377" s="43">
        <f t="shared" si="905"/>
        <v>0</v>
      </c>
      <c r="DP377" s="43">
        <f t="shared" si="905"/>
        <v>0</v>
      </c>
      <c r="DQ377" s="43">
        <f t="shared" si="905"/>
        <v>0</v>
      </c>
      <c r="DR377" s="43">
        <f t="shared" si="905"/>
        <v>0</v>
      </c>
      <c r="DS377" s="43">
        <f t="shared" si="905"/>
        <v>0</v>
      </c>
      <c r="DT377" s="43">
        <f t="shared" si="905"/>
        <v>0</v>
      </c>
      <c r="DU377" s="43">
        <f t="shared" si="905"/>
        <v>0</v>
      </c>
    </row>
    <row r="378" spans="52:125" x14ac:dyDescent="0.45">
      <c r="AZ378" s="42" t="str">
        <f>AZ9</f>
        <v>Guesses</v>
      </c>
      <c r="BA378" s="43">
        <f t="shared" ref="BA378:BW378" si="906">IF(BA$9&lt;&gt;"",BA$9*BZ$2,0)</f>
        <v>0</v>
      </c>
      <c r="BB378" s="43">
        <f t="shared" si="906"/>
        <v>0</v>
      </c>
      <c r="BC378" s="43">
        <f t="shared" si="906"/>
        <v>0</v>
      </c>
      <c r="BD378" s="43">
        <f t="shared" si="906"/>
        <v>0</v>
      </c>
      <c r="BE378" s="43">
        <f t="shared" si="906"/>
        <v>0</v>
      </c>
      <c r="BF378" s="43">
        <f t="shared" si="906"/>
        <v>0</v>
      </c>
      <c r="BG378" s="43">
        <f t="shared" si="906"/>
        <v>0</v>
      </c>
      <c r="BH378" s="43">
        <f t="shared" si="906"/>
        <v>0</v>
      </c>
      <c r="BI378" s="43">
        <f t="shared" si="906"/>
        <v>0</v>
      </c>
      <c r="BJ378" s="43">
        <f t="shared" si="906"/>
        <v>0</v>
      </c>
      <c r="BK378" s="43">
        <f t="shared" si="906"/>
        <v>0</v>
      </c>
      <c r="BL378" s="43">
        <f t="shared" si="906"/>
        <v>0</v>
      </c>
      <c r="BM378" s="43">
        <f t="shared" si="906"/>
        <v>0</v>
      </c>
      <c r="BN378" s="43">
        <f t="shared" si="906"/>
        <v>0</v>
      </c>
      <c r="BO378" s="43">
        <f t="shared" si="906"/>
        <v>0</v>
      </c>
      <c r="BP378" s="43">
        <f t="shared" si="906"/>
        <v>0</v>
      </c>
      <c r="BQ378" s="43">
        <f t="shared" si="906"/>
        <v>0</v>
      </c>
      <c r="BR378" s="43">
        <f t="shared" si="906"/>
        <v>0</v>
      </c>
      <c r="BS378" s="43">
        <f t="shared" si="906"/>
        <v>0</v>
      </c>
      <c r="BT378" s="43">
        <f t="shared" si="906"/>
        <v>0</v>
      </c>
      <c r="BU378" s="43">
        <f t="shared" si="906"/>
        <v>0</v>
      </c>
      <c r="BV378" s="43">
        <f t="shared" si="906"/>
        <v>0</v>
      </c>
      <c r="BW378" s="43">
        <f t="shared" si="906"/>
        <v>0</v>
      </c>
      <c r="BY378" s="42" t="str">
        <f>BY9</f>
        <v>Guesses</v>
      </c>
      <c r="BZ378" s="43">
        <f t="shared" ref="BZ378:CV378" si="907">IF(BZ$9&lt;&gt;"",BZ$9*BA$2,0)</f>
        <v>0</v>
      </c>
      <c r="CA378" s="43">
        <f t="shared" si="907"/>
        <v>0</v>
      </c>
      <c r="CB378" s="43">
        <f t="shared" si="907"/>
        <v>0</v>
      </c>
      <c r="CC378" s="43">
        <f t="shared" si="907"/>
        <v>0</v>
      </c>
      <c r="CD378" s="43">
        <f t="shared" si="907"/>
        <v>0</v>
      </c>
      <c r="CE378" s="43">
        <f t="shared" si="907"/>
        <v>0</v>
      </c>
      <c r="CF378" s="43">
        <f t="shared" si="907"/>
        <v>0</v>
      </c>
      <c r="CG378" s="43">
        <f t="shared" si="907"/>
        <v>0</v>
      </c>
      <c r="CH378" s="43">
        <f t="shared" si="907"/>
        <v>0</v>
      </c>
      <c r="CI378" s="43">
        <f t="shared" si="907"/>
        <v>0</v>
      </c>
      <c r="CJ378" s="43">
        <f t="shared" si="907"/>
        <v>0</v>
      </c>
      <c r="CK378" s="43">
        <f t="shared" si="907"/>
        <v>0</v>
      </c>
      <c r="CL378" s="43">
        <f t="shared" si="907"/>
        <v>0</v>
      </c>
      <c r="CM378" s="43">
        <f t="shared" si="907"/>
        <v>0</v>
      </c>
      <c r="CN378" s="43">
        <f t="shared" si="907"/>
        <v>0</v>
      </c>
      <c r="CO378" s="43">
        <f t="shared" si="907"/>
        <v>0</v>
      </c>
      <c r="CP378" s="43">
        <f t="shared" si="907"/>
        <v>0</v>
      </c>
      <c r="CQ378" s="43">
        <f t="shared" si="907"/>
        <v>0</v>
      </c>
      <c r="CR378" s="43">
        <f t="shared" si="907"/>
        <v>0</v>
      </c>
      <c r="CS378" s="43">
        <f t="shared" si="907"/>
        <v>0</v>
      </c>
      <c r="CT378" s="43">
        <f t="shared" si="907"/>
        <v>0</v>
      </c>
      <c r="CU378" s="43">
        <f t="shared" si="907"/>
        <v>0</v>
      </c>
      <c r="CV378" s="43">
        <f t="shared" si="90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08">IF(CZ$9&lt;&gt;"",CZ$9*CZ$2,0)</f>
        <v>0</v>
      </c>
      <c r="DA378" s="43">
        <f t="shared" si="908"/>
        <v>0</v>
      </c>
      <c r="DB378" s="43">
        <f t="shared" si="908"/>
        <v>0</v>
      </c>
      <c r="DC378" s="43">
        <f t="shared" si="908"/>
        <v>0</v>
      </c>
      <c r="DD378" s="43">
        <f t="shared" si="908"/>
        <v>0</v>
      </c>
      <c r="DE378" s="43">
        <f t="shared" si="908"/>
        <v>0</v>
      </c>
      <c r="DF378" s="43">
        <f t="shared" si="908"/>
        <v>0</v>
      </c>
      <c r="DG378" s="43">
        <f t="shared" si="908"/>
        <v>0</v>
      </c>
      <c r="DH378" s="43">
        <f t="shared" si="908"/>
        <v>0</v>
      </c>
      <c r="DI378" s="43">
        <f t="shared" si="908"/>
        <v>0</v>
      </c>
      <c r="DJ378" s="43">
        <f t="shared" si="908"/>
        <v>0</v>
      </c>
      <c r="DK378" s="43">
        <f t="shared" si="908"/>
        <v>0</v>
      </c>
      <c r="DL378" s="43">
        <f t="shared" si="908"/>
        <v>0</v>
      </c>
      <c r="DM378" s="43">
        <f t="shared" si="908"/>
        <v>0</v>
      </c>
      <c r="DN378" s="43">
        <f t="shared" si="908"/>
        <v>0</v>
      </c>
      <c r="DO378" s="43">
        <f t="shared" si="908"/>
        <v>0</v>
      </c>
      <c r="DP378" s="43">
        <f t="shared" si="908"/>
        <v>0</v>
      </c>
      <c r="DQ378" s="43">
        <f t="shared" si="908"/>
        <v>0</v>
      </c>
      <c r="DR378" s="43">
        <f t="shared" si="908"/>
        <v>0</v>
      </c>
      <c r="DS378" s="43">
        <f t="shared" si="908"/>
        <v>0</v>
      </c>
      <c r="DT378" s="43">
        <f t="shared" si="908"/>
        <v>0</v>
      </c>
      <c r="DU378" s="43">
        <f t="shared" si="908"/>
        <v>0</v>
      </c>
    </row>
    <row r="381" spans="52:125" x14ac:dyDescent="0.45">
      <c r="BE381" s="477" t="s">
        <v>262</v>
      </c>
      <c r="BF381" s="477"/>
      <c r="BG381" s="477"/>
      <c r="CD381" s="477" t="s">
        <v>262</v>
      </c>
      <c r="CE381" s="477"/>
      <c r="CF381" s="477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77" t="s">
        <v>262</v>
      </c>
      <c r="DG381" s="477"/>
      <c r="DH381" s="477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4" t="s">
        <v>397</v>
      </c>
      <c r="CY382" s="455"/>
      <c r="CZ382" s="455"/>
      <c r="DA382" s="455"/>
      <c r="DB382" s="455"/>
      <c r="DC382" s="455"/>
      <c r="DD382" s="456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09">IF(DA384&lt;&gt;0,CZ384&amp;" / "&amp;DA384,"")</f>
        <v/>
      </c>
      <c r="DC384" s="107" t="str">
        <f t="shared" ref="DC384:DC392" si="91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09"/>
        <v/>
      </c>
      <c r="DC386" s="107" t="str">
        <f t="shared" si="91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09"/>
        <v/>
      </c>
      <c r="DC389" s="107" t="str">
        <f t="shared" si="91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09"/>
        <v/>
      </c>
      <c r="DC392" s="107" t="str">
        <f t="shared" si="910"/>
        <v/>
      </c>
      <c r="DD392" s="115"/>
    </row>
    <row r="393" spans="102:108" x14ac:dyDescent="0.45">
      <c r="CX393" s="111" t="s">
        <v>420</v>
      </c>
      <c r="CY393" s="25">
        <f t="shared" ref="CY393:CY405" si="911">SUM(CY168:DU168)</f>
        <v>0</v>
      </c>
      <c r="CZ393" s="25">
        <f>DA393-CY393</f>
        <v>0</v>
      </c>
      <c r="DA393" s="25">
        <f t="shared" ref="DA393:DA405" si="91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1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11"/>
        <v>0</v>
      </c>
      <c r="CZ394" s="25">
        <f t="shared" ref="CZ394:CZ404" si="914">DA394-CY394</f>
        <v>0</v>
      </c>
      <c r="DA394" s="25">
        <f t="shared" si="912"/>
        <v>0</v>
      </c>
      <c r="DB394" s="25" t="str">
        <f t="shared" ref="DB394:DB404" si="915">IF(DA394&lt;&gt;0,CZ394&amp;" / "&amp;DA394,"")</f>
        <v/>
      </c>
      <c r="DC394" s="107" t="str">
        <f t="shared" ref="DC394:DC404" si="916">IF(DA394&lt;&gt;0,CZ394/DA394,"")</f>
        <v/>
      </c>
      <c r="DD394" s="115" t="str">
        <f t="shared" si="913"/>
        <v/>
      </c>
    </row>
    <row r="395" spans="102:108" x14ac:dyDescent="0.45">
      <c r="CX395" s="111" t="s">
        <v>423</v>
      </c>
      <c r="CY395" s="25">
        <f t="shared" si="911"/>
        <v>0</v>
      </c>
      <c r="CZ395" s="25">
        <f t="shared" si="914"/>
        <v>0</v>
      </c>
      <c r="DA395" s="25">
        <f t="shared" si="912"/>
        <v>0</v>
      </c>
      <c r="DB395" s="25" t="str">
        <f t="shared" si="915"/>
        <v/>
      </c>
      <c r="DC395" s="107" t="str">
        <f t="shared" si="916"/>
        <v/>
      </c>
      <c r="DD395" s="115" t="str">
        <f t="shared" si="913"/>
        <v/>
      </c>
    </row>
    <row r="396" spans="102:108" x14ac:dyDescent="0.45">
      <c r="CX396" s="111" t="s">
        <v>101</v>
      </c>
      <c r="CY396" s="25">
        <f t="shared" si="911"/>
        <v>0</v>
      </c>
      <c r="CZ396" s="25">
        <f t="shared" si="914"/>
        <v>0</v>
      </c>
      <c r="DA396" s="25">
        <f t="shared" si="912"/>
        <v>0</v>
      </c>
      <c r="DB396" s="25" t="str">
        <f t="shared" si="915"/>
        <v/>
      </c>
      <c r="DC396" s="107" t="str">
        <f t="shared" si="916"/>
        <v/>
      </c>
      <c r="DD396" s="115" t="str">
        <f t="shared" si="913"/>
        <v/>
      </c>
    </row>
    <row r="397" spans="102:108" x14ac:dyDescent="0.45">
      <c r="CX397" s="111" t="s">
        <v>83</v>
      </c>
      <c r="CY397" s="25">
        <f t="shared" si="911"/>
        <v>0</v>
      </c>
      <c r="CZ397" s="25">
        <f t="shared" si="914"/>
        <v>0</v>
      </c>
      <c r="DA397" s="25">
        <f t="shared" si="912"/>
        <v>0</v>
      </c>
      <c r="DB397" s="25" t="str">
        <f t="shared" si="915"/>
        <v/>
      </c>
      <c r="DC397" s="107" t="str">
        <f t="shared" si="916"/>
        <v/>
      </c>
      <c r="DD397" s="115" t="str">
        <f t="shared" si="913"/>
        <v/>
      </c>
    </row>
    <row r="398" spans="102:108" x14ac:dyDescent="0.45">
      <c r="CX398" s="111" t="s">
        <v>91</v>
      </c>
      <c r="CY398" s="25">
        <f t="shared" si="911"/>
        <v>0</v>
      </c>
      <c r="CZ398" s="25">
        <f t="shared" si="914"/>
        <v>0</v>
      </c>
      <c r="DA398" s="25">
        <f t="shared" si="912"/>
        <v>0</v>
      </c>
      <c r="DB398" s="25" t="str">
        <f t="shared" si="915"/>
        <v/>
      </c>
      <c r="DC398" s="107" t="str">
        <f t="shared" si="916"/>
        <v/>
      </c>
      <c r="DD398" s="115" t="str">
        <f t="shared" si="913"/>
        <v/>
      </c>
    </row>
    <row r="399" spans="102:108" x14ac:dyDescent="0.45">
      <c r="CX399" s="111" t="s">
        <v>424</v>
      </c>
      <c r="CY399" s="25">
        <f t="shared" si="911"/>
        <v>0</v>
      </c>
      <c r="CZ399" s="25">
        <f t="shared" si="914"/>
        <v>0</v>
      </c>
      <c r="DA399" s="25">
        <f t="shared" si="912"/>
        <v>0</v>
      </c>
      <c r="DB399" s="25" t="str">
        <f t="shared" si="915"/>
        <v/>
      </c>
      <c r="DC399" s="107" t="str">
        <f t="shared" si="916"/>
        <v/>
      </c>
      <c r="DD399" s="115" t="str">
        <f t="shared" si="913"/>
        <v/>
      </c>
    </row>
    <row r="400" spans="102:108" x14ac:dyDescent="0.45">
      <c r="CX400" s="111" t="s">
        <v>425</v>
      </c>
      <c r="CY400" s="25">
        <f t="shared" si="911"/>
        <v>0</v>
      </c>
      <c r="CZ400" s="25">
        <f t="shared" si="914"/>
        <v>0</v>
      </c>
      <c r="DA400" s="25">
        <f t="shared" si="912"/>
        <v>0</v>
      </c>
      <c r="DB400" s="25" t="str">
        <f t="shared" si="915"/>
        <v/>
      </c>
      <c r="DC400" s="107" t="str">
        <f t="shared" si="916"/>
        <v/>
      </c>
      <c r="DD400" s="115" t="str">
        <f t="shared" si="913"/>
        <v/>
      </c>
    </row>
    <row r="401" spans="102:108" x14ac:dyDescent="0.45">
      <c r="CX401" s="111" t="s">
        <v>426</v>
      </c>
      <c r="CY401" s="25">
        <f t="shared" si="911"/>
        <v>0</v>
      </c>
      <c r="CZ401" s="25">
        <f t="shared" si="914"/>
        <v>0</v>
      </c>
      <c r="DA401" s="25">
        <f t="shared" si="912"/>
        <v>0</v>
      </c>
      <c r="DB401" s="25" t="str">
        <f t="shared" si="915"/>
        <v/>
      </c>
      <c r="DC401" s="107" t="str">
        <f t="shared" si="916"/>
        <v/>
      </c>
      <c r="DD401" s="115" t="str">
        <f t="shared" si="913"/>
        <v/>
      </c>
    </row>
    <row r="402" spans="102:108" x14ac:dyDescent="0.45">
      <c r="CX402" s="111" t="s">
        <v>427</v>
      </c>
      <c r="CY402" s="25">
        <f t="shared" si="911"/>
        <v>0</v>
      </c>
      <c r="CZ402" s="25">
        <f t="shared" si="914"/>
        <v>0</v>
      </c>
      <c r="DA402" s="25">
        <f t="shared" si="912"/>
        <v>0</v>
      </c>
      <c r="DB402" s="25" t="str">
        <f t="shared" si="915"/>
        <v/>
      </c>
      <c r="DC402" s="107" t="str">
        <f t="shared" si="916"/>
        <v/>
      </c>
      <c r="DD402" s="115" t="str">
        <f t="shared" si="913"/>
        <v/>
      </c>
    </row>
    <row r="403" spans="102:108" x14ac:dyDescent="0.45">
      <c r="CX403" s="111" t="s">
        <v>428</v>
      </c>
      <c r="CY403" s="25">
        <f t="shared" si="911"/>
        <v>0</v>
      </c>
      <c r="CZ403" s="25">
        <f t="shared" si="914"/>
        <v>0</v>
      </c>
      <c r="DA403" s="25">
        <f t="shared" si="912"/>
        <v>0</v>
      </c>
      <c r="DB403" s="25" t="str">
        <f t="shared" si="915"/>
        <v/>
      </c>
      <c r="DC403" s="107" t="str">
        <f t="shared" si="916"/>
        <v/>
      </c>
      <c r="DD403" s="115" t="str">
        <f t="shared" si="913"/>
        <v/>
      </c>
    </row>
    <row r="404" spans="102:108" x14ac:dyDescent="0.45">
      <c r="CX404" s="111" t="s">
        <v>429</v>
      </c>
      <c r="CY404" s="25">
        <f t="shared" si="911"/>
        <v>0</v>
      </c>
      <c r="CZ404" s="25">
        <f t="shared" si="914"/>
        <v>0</v>
      </c>
      <c r="DA404" s="25">
        <f t="shared" si="912"/>
        <v>0</v>
      </c>
      <c r="DB404" s="25" t="str">
        <f t="shared" si="915"/>
        <v/>
      </c>
      <c r="DC404" s="107" t="str">
        <f t="shared" si="916"/>
        <v/>
      </c>
      <c r="DD404" s="115" t="str">
        <f t="shared" si="913"/>
        <v/>
      </c>
    </row>
    <row r="405" spans="102:108" x14ac:dyDescent="0.45">
      <c r="CX405" s="111" t="s">
        <v>78</v>
      </c>
      <c r="CY405" s="25">
        <f t="shared" si="911"/>
        <v>0</v>
      </c>
      <c r="CZ405" s="25">
        <f>DA405-CY405</f>
        <v>0</v>
      </c>
      <c r="DA405" s="25">
        <f t="shared" si="91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1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17">SUM(CY181:DU181)</f>
        <v>0</v>
      </c>
      <c r="CZ407" s="25">
        <f>DA407-CY407</f>
        <v>0</v>
      </c>
      <c r="DA407" s="25">
        <f t="shared" ref="DA407:DA422" si="91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1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17"/>
        <v>0</v>
      </c>
      <c r="CZ408" s="25">
        <f t="shared" ref="CZ408:CZ422" si="920">DA408-CY408</f>
        <v>0</v>
      </c>
      <c r="DA408" s="25">
        <f t="shared" si="918"/>
        <v>0</v>
      </c>
      <c r="DB408" s="25" t="str">
        <f t="shared" ref="DB408:DB422" si="921">IF(DA408&lt;&gt;0,CZ408&amp;" / "&amp;DA408,"")</f>
        <v/>
      </c>
      <c r="DC408" s="107" t="str">
        <f t="shared" ref="DC408:DC422" si="922">IF(DA408&lt;&gt;0,CZ408/DA408,"")</f>
        <v/>
      </c>
      <c r="DD408" s="115" t="str">
        <f t="shared" si="919"/>
        <v/>
      </c>
    </row>
    <row r="409" spans="102:108" x14ac:dyDescent="0.45">
      <c r="CX409" s="111" t="s">
        <v>432</v>
      </c>
      <c r="CY409" s="25">
        <f t="shared" si="917"/>
        <v>0</v>
      </c>
      <c r="CZ409" s="25">
        <f t="shared" si="920"/>
        <v>0</v>
      </c>
      <c r="DA409" s="25">
        <f t="shared" si="918"/>
        <v>0</v>
      </c>
      <c r="DB409" s="25" t="str">
        <f t="shared" si="921"/>
        <v/>
      </c>
      <c r="DC409" s="107" t="str">
        <f t="shared" si="922"/>
        <v/>
      </c>
      <c r="DD409" s="115" t="str">
        <f t="shared" si="919"/>
        <v/>
      </c>
    </row>
    <row r="410" spans="102:108" x14ac:dyDescent="0.45">
      <c r="CX410" s="111" t="s">
        <v>433</v>
      </c>
      <c r="CY410" s="25">
        <f t="shared" si="917"/>
        <v>0</v>
      </c>
      <c r="CZ410" s="25">
        <f t="shared" si="920"/>
        <v>0</v>
      </c>
      <c r="DA410" s="25">
        <f t="shared" si="918"/>
        <v>0</v>
      </c>
      <c r="DB410" s="25" t="str">
        <f t="shared" si="921"/>
        <v/>
      </c>
      <c r="DC410" s="107" t="str">
        <f t="shared" si="922"/>
        <v/>
      </c>
      <c r="DD410" s="115" t="str">
        <f t="shared" si="919"/>
        <v/>
      </c>
    </row>
    <row r="411" spans="102:108" x14ac:dyDescent="0.45">
      <c r="CX411" s="111" t="s">
        <v>93</v>
      </c>
      <c r="CY411" s="25">
        <f t="shared" si="917"/>
        <v>0</v>
      </c>
      <c r="CZ411" s="25">
        <f t="shared" si="920"/>
        <v>0</v>
      </c>
      <c r="DA411" s="25">
        <f t="shared" si="918"/>
        <v>0</v>
      </c>
      <c r="DB411" s="25" t="str">
        <f t="shared" si="921"/>
        <v/>
      </c>
      <c r="DC411" s="107" t="str">
        <f t="shared" si="922"/>
        <v/>
      </c>
      <c r="DD411" s="115" t="str">
        <f t="shared" si="919"/>
        <v/>
      </c>
    </row>
    <row r="412" spans="102:108" x14ac:dyDescent="0.45">
      <c r="CX412" s="111" t="s">
        <v>434</v>
      </c>
      <c r="CY412" s="25">
        <f t="shared" si="917"/>
        <v>0</v>
      </c>
      <c r="CZ412" s="25">
        <f t="shared" si="920"/>
        <v>0</v>
      </c>
      <c r="DA412" s="25">
        <f t="shared" si="918"/>
        <v>0</v>
      </c>
      <c r="DB412" s="25" t="str">
        <f t="shared" si="921"/>
        <v/>
      </c>
      <c r="DC412" s="107" t="str">
        <f t="shared" si="922"/>
        <v/>
      </c>
      <c r="DD412" s="115" t="str">
        <f t="shared" si="919"/>
        <v/>
      </c>
    </row>
    <row r="413" spans="102:108" x14ac:dyDescent="0.45">
      <c r="CX413" s="111" t="s">
        <v>80</v>
      </c>
      <c r="CY413" s="25">
        <f t="shared" si="917"/>
        <v>0</v>
      </c>
      <c r="CZ413" s="25">
        <f t="shared" si="920"/>
        <v>0</v>
      </c>
      <c r="DA413" s="25">
        <f t="shared" si="918"/>
        <v>0</v>
      </c>
      <c r="DB413" s="25" t="str">
        <f t="shared" si="921"/>
        <v/>
      </c>
      <c r="DC413" s="107" t="str">
        <f t="shared" si="922"/>
        <v/>
      </c>
      <c r="DD413" s="115" t="str">
        <f t="shared" si="919"/>
        <v/>
      </c>
    </row>
    <row r="414" spans="102:108" x14ac:dyDescent="0.45">
      <c r="CX414" s="111" t="s">
        <v>435</v>
      </c>
      <c r="CY414" s="25">
        <f t="shared" si="917"/>
        <v>0</v>
      </c>
      <c r="CZ414" s="25">
        <f t="shared" si="920"/>
        <v>0</v>
      </c>
      <c r="DA414" s="25">
        <f t="shared" si="918"/>
        <v>0</v>
      </c>
      <c r="DB414" s="25" t="str">
        <f t="shared" si="921"/>
        <v/>
      </c>
      <c r="DC414" s="107" t="str">
        <f t="shared" si="922"/>
        <v/>
      </c>
      <c r="DD414" s="115" t="str">
        <f t="shared" si="919"/>
        <v/>
      </c>
    </row>
    <row r="415" spans="102:108" x14ac:dyDescent="0.45">
      <c r="CX415" s="111" t="s">
        <v>85</v>
      </c>
      <c r="CY415" s="25">
        <f t="shared" si="917"/>
        <v>0</v>
      </c>
      <c r="CZ415" s="25">
        <f t="shared" si="920"/>
        <v>0</v>
      </c>
      <c r="DA415" s="25">
        <f t="shared" si="918"/>
        <v>0</v>
      </c>
      <c r="DB415" s="25" t="str">
        <f t="shared" si="921"/>
        <v/>
      </c>
      <c r="DC415" s="107" t="str">
        <f t="shared" si="922"/>
        <v/>
      </c>
      <c r="DD415" s="115" t="str">
        <f t="shared" si="919"/>
        <v/>
      </c>
    </row>
    <row r="416" spans="102:108" x14ac:dyDescent="0.45">
      <c r="CX416" s="111" t="s">
        <v>86</v>
      </c>
      <c r="CY416" s="25">
        <f t="shared" si="917"/>
        <v>0</v>
      </c>
      <c r="CZ416" s="25">
        <f t="shared" si="920"/>
        <v>0</v>
      </c>
      <c r="DA416" s="25">
        <f t="shared" si="918"/>
        <v>0</v>
      </c>
      <c r="DB416" s="25" t="str">
        <f t="shared" si="921"/>
        <v/>
      </c>
      <c r="DC416" s="107" t="str">
        <f t="shared" si="922"/>
        <v/>
      </c>
      <c r="DD416" s="115" t="str">
        <f t="shared" si="919"/>
        <v/>
      </c>
    </row>
    <row r="417" spans="102:108" x14ac:dyDescent="0.45">
      <c r="CX417" s="111" t="s">
        <v>97</v>
      </c>
      <c r="CY417" s="25">
        <f t="shared" si="917"/>
        <v>0</v>
      </c>
      <c r="CZ417" s="25">
        <f t="shared" si="920"/>
        <v>0</v>
      </c>
      <c r="DA417" s="25">
        <f t="shared" si="918"/>
        <v>0</v>
      </c>
      <c r="DB417" s="25" t="str">
        <f t="shared" si="921"/>
        <v/>
      </c>
      <c r="DC417" s="107" t="str">
        <f t="shared" si="922"/>
        <v/>
      </c>
      <c r="DD417" s="115" t="str">
        <f t="shared" si="919"/>
        <v/>
      </c>
    </row>
    <row r="418" spans="102:108" x14ac:dyDescent="0.45">
      <c r="CX418" s="111" t="s">
        <v>436</v>
      </c>
      <c r="CY418" s="25">
        <f t="shared" si="917"/>
        <v>0</v>
      </c>
      <c r="CZ418" s="25">
        <f t="shared" si="920"/>
        <v>0</v>
      </c>
      <c r="DA418" s="25">
        <f t="shared" si="918"/>
        <v>0</v>
      </c>
      <c r="DB418" s="25" t="str">
        <f t="shared" si="921"/>
        <v/>
      </c>
      <c r="DC418" s="107" t="str">
        <f t="shared" si="922"/>
        <v/>
      </c>
      <c r="DD418" s="115" t="str">
        <f t="shared" si="919"/>
        <v/>
      </c>
    </row>
    <row r="419" spans="102:108" x14ac:dyDescent="0.45">
      <c r="CX419" s="111" t="s">
        <v>89</v>
      </c>
      <c r="CY419" s="25">
        <f t="shared" si="917"/>
        <v>0</v>
      </c>
      <c r="CZ419" s="25">
        <f t="shared" si="920"/>
        <v>0</v>
      </c>
      <c r="DA419" s="25">
        <f t="shared" si="918"/>
        <v>0</v>
      </c>
      <c r="DB419" s="25" t="str">
        <f t="shared" si="921"/>
        <v/>
      </c>
      <c r="DC419" s="107" t="str">
        <f t="shared" si="922"/>
        <v/>
      </c>
      <c r="DD419" s="115" t="str">
        <f t="shared" si="919"/>
        <v/>
      </c>
    </row>
    <row r="420" spans="102:108" x14ac:dyDescent="0.45">
      <c r="CX420" s="111" t="s">
        <v>96</v>
      </c>
      <c r="CY420" s="25">
        <f t="shared" si="917"/>
        <v>0</v>
      </c>
      <c r="CZ420" s="25">
        <f t="shared" si="920"/>
        <v>0</v>
      </c>
      <c r="DA420" s="25">
        <f t="shared" si="918"/>
        <v>0</v>
      </c>
      <c r="DB420" s="25" t="str">
        <f t="shared" si="921"/>
        <v/>
      </c>
      <c r="DC420" s="107" t="str">
        <f t="shared" si="922"/>
        <v/>
      </c>
      <c r="DD420" s="115" t="str">
        <f t="shared" si="919"/>
        <v/>
      </c>
    </row>
    <row r="421" spans="102:108" x14ac:dyDescent="0.45">
      <c r="CX421" s="111" t="s">
        <v>79</v>
      </c>
      <c r="CY421" s="25">
        <f t="shared" si="917"/>
        <v>0</v>
      </c>
      <c r="CZ421" s="25">
        <f t="shared" si="920"/>
        <v>0</v>
      </c>
      <c r="DA421" s="25">
        <f t="shared" si="918"/>
        <v>0</v>
      </c>
      <c r="DB421" s="25" t="str">
        <f t="shared" si="921"/>
        <v/>
      </c>
      <c r="DC421" s="107" t="str">
        <f t="shared" si="922"/>
        <v/>
      </c>
      <c r="DD421" s="115" t="str">
        <f t="shared" si="919"/>
        <v/>
      </c>
    </row>
    <row r="422" spans="102:108" x14ac:dyDescent="0.45">
      <c r="CX422" s="111" t="s">
        <v>82</v>
      </c>
      <c r="CY422" s="25">
        <f t="shared" si="917"/>
        <v>0</v>
      </c>
      <c r="CZ422" s="25">
        <f t="shared" si="920"/>
        <v>0</v>
      </c>
      <c r="DA422" s="25">
        <f t="shared" si="918"/>
        <v>0</v>
      </c>
      <c r="DB422" s="25" t="str">
        <f t="shared" si="921"/>
        <v/>
      </c>
      <c r="DC422" s="107" t="str">
        <f t="shared" si="922"/>
        <v/>
      </c>
      <c r="DD422" s="115" t="str">
        <f t="shared" si="91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23">SUM(CY197:DU197)</f>
        <v>0</v>
      </c>
      <c r="CZ424" s="25">
        <f>DA424-CY424</f>
        <v>0</v>
      </c>
      <c r="DA424" s="25">
        <f t="shared" ref="DA424:DA432" si="92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2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23"/>
        <v>0</v>
      </c>
      <c r="CZ425" s="25">
        <f t="shared" ref="CZ425:CZ432" si="926">DA425-CY425</f>
        <v>0</v>
      </c>
      <c r="DA425" s="25">
        <f t="shared" si="924"/>
        <v>0</v>
      </c>
      <c r="DB425" s="25" t="str">
        <f t="shared" ref="DB425:DB432" si="927">IF(DA425&lt;&gt;0,CZ425&amp;" / "&amp;DA425,"")</f>
        <v/>
      </c>
      <c r="DC425" s="107" t="str">
        <f t="shared" ref="DC425:DC432" si="928">IF(DA425&lt;&gt;0,CZ425/DA425,"")</f>
        <v/>
      </c>
      <c r="DD425" s="115" t="str">
        <f t="shared" si="925"/>
        <v/>
      </c>
    </row>
    <row r="426" spans="102:108" x14ac:dyDescent="0.45">
      <c r="CX426" s="111" t="s">
        <v>102</v>
      </c>
      <c r="CY426" s="25">
        <f t="shared" si="923"/>
        <v>0</v>
      </c>
      <c r="CZ426" s="25">
        <f t="shared" si="926"/>
        <v>0</v>
      </c>
      <c r="DA426" s="25">
        <f t="shared" si="924"/>
        <v>0</v>
      </c>
      <c r="DB426" s="25" t="str">
        <f t="shared" si="927"/>
        <v/>
      </c>
      <c r="DC426" s="107" t="str">
        <f t="shared" si="928"/>
        <v/>
      </c>
      <c r="DD426" s="115" t="str">
        <f t="shared" si="925"/>
        <v/>
      </c>
    </row>
    <row r="427" spans="102:108" x14ac:dyDescent="0.45">
      <c r="CX427" s="111" t="s">
        <v>77</v>
      </c>
      <c r="CY427" s="25">
        <f t="shared" si="923"/>
        <v>0</v>
      </c>
      <c r="CZ427" s="25">
        <f t="shared" si="926"/>
        <v>0</v>
      </c>
      <c r="DA427" s="25">
        <f t="shared" si="924"/>
        <v>0</v>
      </c>
      <c r="DB427" s="25" t="str">
        <f t="shared" si="927"/>
        <v/>
      </c>
      <c r="DC427" s="107" t="str">
        <f t="shared" si="928"/>
        <v/>
      </c>
      <c r="DD427" s="115" t="str">
        <f t="shared" si="925"/>
        <v/>
      </c>
    </row>
    <row r="428" spans="102:108" x14ac:dyDescent="0.45">
      <c r="CX428" s="111" t="s">
        <v>94</v>
      </c>
      <c r="CY428" s="25">
        <f t="shared" si="923"/>
        <v>0</v>
      </c>
      <c r="CZ428" s="25">
        <f t="shared" si="926"/>
        <v>0</v>
      </c>
      <c r="DA428" s="25">
        <f t="shared" si="924"/>
        <v>0</v>
      </c>
      <c r="DB428" s="25" t="str">
        <f t="shared" si="927"/>
        <v/>
      </c>
      <c r="DC428" s="107" t="str">
        <f t="shared" si="928"/>
        <v/>
      </c>
      <c r="DD428" s="115" t="str">
        <f t="shared" si="925"/>
        <v/>
      </c>
    </row>
    <row r="429" spans="102:108" x14ac:dyDescent="0.45">
      <c r="CX429" s="111" t="s">
        <v>92</v>
      </c>
      <c r="CY429" s="25">
        <f t="shared" si="923"/>
        <v>0</v>
      </c>
      <c r="CZ429" s="25">
        <f t="shared" si="926"/>
        <v>0</v>
      </c>
      <c r="DA429" s="25">
        <f t="shared" si="924"/>
        <v>0</v>
      </c>
      <c r="DB429" s="25" t="str">
        <f t="shared" si="927"/>
        <v/>
      </c>
      <c r="DC429" s="107" t="str">
        <f t="shared" si="928"/>
        <v/>
      </c>
      <c r="DD429" s="115" t="str">
        <f t="shared" si="925"/>
        <v/>
      </c>
    </row>
    <row r="430" spans="102:108" x14ac:dyDescent="0.45">
      <c r="CX430" s="111" t="s">
        <v>95</v>
      </c>
      <c r="CY430" s="25">
        <f t="shared" si="923"/>
        <v>0</v>
      </c>
      <c r="CZ430" s="25">
        <f t="shared" si="926"/>
        <v>0</v>
      </c>
      <c r="DA430" s="25">
        <f t="shared" si="924"/>
        <v>0</v>
      </c>
      <c r="DB430" s="25" t="str">
        <f t="shared" si="927"/>
        <v/>
      </c>
      <c r="DC430" s="107" t="str">
        <f t="shared" si="928"/>
        <v/>
      </c>
      <c r="DD430" s="115" t="str">
        <f t="shared" si="925"/>
        <v/>
      </c>
    </row>
    <row r="431" spans="102:108" x14ac:dyDescent="0.45">
      <c r="CX431" s="111" t="s">
        <v>437</v>
      </c>
      <c r="CY431" s="25">
        <f t="shared" si="923"/>
        <v>0</v>
      </c>
      <c r="CZ431" s="25">
        <f t="shared" si="926"/>
        <v>0</v>
      </c>
      <c r="DA431" s="25">
        <f t="shared" si="924"/>
        <v>0</v>
      </c>
      <c r="DB431" s="25" t="str">
        <f t="shared" si="927"/>
        <v/>
      </c>
      <c r="DC431" s="107" t="str">
        <f t="shared" si="928"/>
        <v/>
      </c>
      <c r="DD431" s="115" t="str">
        <f t="shared" si="925"/>
        <v/>
      </c>
    </row>
    <row r="432" spans="102:108" x14ac:dyDescent="0.45">
      <c r="CX432" s="111" t="s">
        <v>99</v>
      </c>
      <c r="CY432" s="25">
        <f t="shared" si="923"/>
        <v>0</v>
      </c>
      <c r="CZ432" s="25">
        <f t="shared" si="926"/>
        <v>0</v>
      </c>
      <c r="DA432" s="25">
        <f t="shared" si="924"/>
        <v>0</v>
      </c>
      <c r="DB432" s="25" t="str">
        <f t="shared" si="927"/>
        <v/>
      </c>
      <c r="DC432" s="107" t="str">
        <f t="shared" si="928"/>
        <v/>
      </c>
      <c r="DD432" s="115" t="str">
        <f t="shared" si="92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29">SUM(CY206:DU206)</f>
        <v>0</v>
      </c>
      <c r="CZ434" s="25">
        <f>DA434-CY434</f>
        <v>0</v>
      </c>
      <c r="DA434" s="25">
        <f t="shared" ref="DA434:DA446" si="93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3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29"/>
        <v>0</v>
      </c>
      <c r="CZ435" s="25">
        <f t="shared" ref="CZ435:CZ446" si="932">DA435-CY435</f>
        <v>0</v>
      </c>
      <c r="DA435" s="25">
        <f t="shared" si="930"/>
        <v>0</v>
      </c>
      <c r="DB435" s="25" t="str">
        <f t="shared" ref="DB435:DB446" si="933">IF(DA435&lt;&gt;0,CZ435&amp;" / "&amp;DA435,"")</f>
        <v/>
      </c>
      <c r="DC435" s="107" t="str">
        <f t="shared" ref="DC435:DC446" si="934">IF(DA435&lt;&gt;0,CZ435/DA435,"")</f>
        <v/>
      </c>
      <c r="DD435" s="115" t="str">
        <f t="shared" si="931"/>
        <v/>
      </c>
    </row>
    <row r="436" spans="102:108" x14ac:dyDescent="0.45">
      <c r="CX436" s="111" t="s">
        <v>88</v>
      </c>
      <c r="CY436" s="25">
        <f t="shared" si="929"/>
        <v>0</v>
      </c>
      <c r="CZ436" s="25">
        <f t="shared" si="932"/>
        <v>0</v>
      </c>
      <c r="DA436" s="25">
        <f t="shared" si="930"/>
        <v>0</v>
      </c>
      <c r="DB436" s="25" t="str">
        <f t="shared" si="933"/>
        <v/>
      </c>
      <c r="DC436" s="107" t="str">
        <f t="shared" si="934"/>
        <v/>
      </c>
      <c r="DD436" s="115" t="str">
        <f t="shared" si="931"/>
        <v/>
      </c>
    </row>
    <row r="437" spans="102:108" x14ac:dyDescent="0.45">
      <c r="CX437" s="111" t="s">
        <v>438</v>
      </c>
      <c r="CY437" s="25">
        <f t="shared" si="929"/>
        <v>0</v>
      </c>
      <c r="CZ437" s="25">
        <f t="shared" si="932"/>
        <v>0</v>
      </c>
      <c r="DA437" s="25">
        <f t="shared" si="930"/>
        <v>0</v>
      </c>
      <c r="DB437" s="25" t="str">
        <f t="shared" si="933"/>
        <v/>
      </c>
      <c r="DC437" s="107" t="str">
        <f t="shared" si="934"/>
        <v/>
      </c>
      <c r="DD437" s="115" t="str">
        <f t="shared" si="931"/>
        <v/>
      </c>
    </row>
    <row r="438" spans="102:108" x14ac:dyDescent="0.45">
      <c r="CX438" s="111" t="s">
        <v>439</v>
      </c>
      <c r="CY438" s="25">
        <f t="shared" si="929"/>
        <v>0</v>
      </c>
      <c r="CZ438" s="25">
        <f t="shared" si="932"/>
        <v>0</v>
      </c>
      <c r="DA438" s="25">
        <f t="shared" si="930"/>
        <v>0</v>
      </c>
      <c r="DB438" s="25" t="str">
        <f t="shared" si="933"/>
        <v/>
      </c>
      <c r="DC438" s="107" t="str">
        <f t="shared" si="934"/>
        <v/>
      </c>
      <c r="DD438" s="115" t="str">
        <f t="shared" si="931"/>
        <v/>
      </c>
    </row>
    <row r="439" spans="102:108" x14ac:dyDescent="0.45">
      <c r="CX439" s="111" t="s">
        <v>440</v>
      </c>
      <c r="CY439" s="25">
        <f t="shared" si="929"/>
        <v>0</v>
      </c>
      <c r="CZ439" s="25">
        <f t="shared" si="932"/>
        <v>0</v>
      </c>
      <c r="DA439" s="25">
        <f t="shared" si="930"/>
        <v>0</v>
      </c>
      <c r="DB439" s="25" t="str">
        <f t="shared" si="933"/>
        <v/>
      </c>
      <c r="DC439" s="107" t="str">
        <f t="shared" si="934"/>
        <v/>
      </c>
      <c r="DD439" s="115" t="str">
        <f t="shared" si="931"/>
        <v/>
      </c>
    </row>
    <row r="440" spans="102:108" x14ac:dyDescent="0.45">
      <c r="CX440" s="111" t="s">
        <v>81</v>
      </c>
      <c r="CY440" s="25">
        <f t="shared" si="929"/>
        <v>0</v>
      </c>
      <c r="CZ440" s="25">
        <f t="shared" si="932"/>
        <v>0</v>
      </c>
      <c r="DA440" s="25">
        <f t="shared" si="930"/>
        <v>0</v>
      </c>
      <c r="DB440" s="25" t="str">
        <f t="shared" si="933"/>
        <v/>
      </c>
      <c r="DC440" s="107" t="str">
        <f t="shared" si="934"/>
        <v/>
      </c>
      <c r="DD440" s="115" t="str">
        <f t="shared" si="931"/>
        <v/>
      </c>
    </row>
    <row r="441" spans="102:108" x14ac:dyDescent="0.45">
      <c r="CX441" s="111" t="s">
        <v>90</v>
      </c>
      <c r="CY441" s="25">
        <f t="shared" si="929"/>
        <v>0</v>
      </c>
      <c r="CZ441" s="25">
        <f t="shared" si="932"/>
        <v>0</v>
      </c>
      <c r="DA441" s="25">
        <f t="shared" si="930"/>
        <v>0</v>
      </c>
      <c r="DB441" s="25" t="str">
        <f t="shared" si="933"/>
        <v/>
      </c>
      <c r="DC441" s="107" t="str">
        <f t="shared" si="934"/>
        <v/>
      </c>
      <c r="DD441" s="115" t="str">
        <f t="shared" si="931"/>
        <v/>
      </c>
    </row>
    <row r="442" spans="102:108" x14ac:dyDescent="0.45">
      <c r="CX442" s="111" t="s">
        <v>441</v>
      </c>
      <c r="CY442" s="25">
        <f t="shared" si="929"/>
        <v>0</v>
      </c>
      <c r="CZ442" s="25">
        <f t="shared" si="932"/>
        <v>0</v>
      </c>
      <c r="DA442" s="25">
        <f t="shared" si="930"/>
        <v>0</v>
      </c>
      <c r="DB442" s="25" t="str">
        <f t="shared" si="933"/>
        <v/>
      </c>
      <c r="DC442" s="107" t="str">
        <f t="shared" si="934"/>
        <v/>
      </c>
      <c r="DD442" s="115" t="str">
        <f t="shared" si="931"/>
        <v/>
      </c>
    </row>
    <row r="443" spans="102:108" x14ac:dyDescent="0.45">
      <c r="CX443" s="111" t="s">
        <v>442</v>
      </c>
      <c r="CY443" s="25">
        <f t="shared" si="929"/>
        <v>0</v>
      </c>
      <c r="CZ443" s="25">
        <f t="shared" si="932"/>
        <v>0</v>
      </c>
      <c r="DA443" s="25">
        <f t="shared" si="930"/>
        <v>0</v>
      </c>
      <c r="DB443" s="25" t="str">
        <f t="shared" si="933"/>
        <v/>
      </c>
      <c r="DC443" s="107" t="str">
        <f t="shared" si="934"/>
        <v/>
      </c>
      <c r="DD443" s="115" t="str">
        <f t="shared" si="931"/>
        <v/>
      </c>
    </row>
    <row r="444" spans="102:108" x14ac:dyDescent="0.45">
      <c r="CX444" s="111" t="s">
        <v>443</v>
      </c>
      <c r="CY444" s="25">
        <f t="shared" si="929"/>
        <v>0</v>
      </c>
      <c r="CZ444" s="25">
        <f t="shared" si="932"/>
        <v>0</v>
      </c>
      <c r="DA444" s="25">
        <f t="shared" si="930"/>
        <v>0</v>
      </c>
      <c r="DB444" s="25" t="str">
        <f t="shared" si="933"/>
        <v/>
      </c>
      <c r="DC444" s="107" t="str">
        <f t="shared" si="934"/>
        <v/>
      </c>
      <c r="DD444" s="115" t="str">
        <f t="shared" si="931"/>
        <v/>
      </c>
    </row>
    <row r="445" spans="102:108" x14ac:dyDescent="0.45">
      <c r="CX445" s="111" t="s">
        <v>444</v>
      </c>
      <c r="CY445" s="25">
        <f t="shared" si="929"/>
        <v>0</v>
      </c>
      <c r="CZ445" s="25">
        <f t="shared" si="932"/>
        <v>0</v>
      </c>
      <c r="DA445" s="25">
        <f t="shared" si="930"/>
        <v>0</v>
      </c>
      <c r="DB445" s="25" t="str">
        <f t="shared" si="933"/>
        <v/>
      </c>
      <c r="DC445" s="107" t="str">
        <f t="shared" si="934"/>
        <v/>
      </c>
      <c r="DD445" s="115" t="str">
        <f t="shared" si="931"/>
        <v/>
      </c>
    </row>
    <row r="446" spans="102:108" x14ac:dyDescent="0.45">
      <c r="CX446" s="111" t="s">
        <v>445</v>
      </c>
      <c r="CY446" s="25">
        <f t="shared" si="929"/>
        <v>0</v>
      </c>
      <c r="CZ446" s="25">
        <f t="shared" si="932"/>
        <v>0</v>
      </c>
      <c r="DA446" s="25">
        <f t="shared" si="930"/>
        <v>0</v>
      </c>
      <c r="DB446" s="25" t="str">
        <f t="shared" si="933"/>
        <v/>
      </c>
      <c r="DC446" s="107" t="str">
        <f t="shared" si="934"/>
        <v/>
      </c>
      <c r="DD446" s="115" t="str">
        <f t="shared" si="93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4" t="s">
        <v>446</v>
      </c>
      <c r="CY451" s="455"/>
      <c r="CZ451" s="455"/>
      <c r="DA451" s="455"/>
      <c r="DB451" s="455"/>
      <c r="DC451" s="455"/>
      <c r="DD451" s="456"/>
    </row>
    <row r="452" spans="102:108" x14ac:dyDescent="0.45">
      <c r="CX452" s="454" t="s">
        <v>353</v>
      </c>
      <c r="CY452" s="455"/>
      <c r="CZ452" s="455"/>
      <c r="DA452" s="455"/>
      <c r="DB452" s="455"/>
      <c r="DC452" s="455"/>
      <c r="DD452" s="456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0</v>
      </c>
      <c r="DA453" s="25">
        <f>SUM(CY312:DU312)</f>
        <v>0</v>
      </c>
      <c r="DB453" s="25" t="str">
        <f>IF(DA453&lt;&gt;0,CZ453&amp;" / "&amp;DA453,"")</f>
        <v/>
      </c>
      <c r="DC453" s="108" t="str">
        <f>IF(DA453&lt;&gt;0,CZ453/DA453,"")</f>
        <v/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0</v>
      </c>
      <c r="DA454" s="25">
        <f>SUM(CY313:DU313)</f>
        <v>0</v>
      </c>
      <c r="DB454" s="25" t="str">
        <f>IF(DA454&lt;&gt;0,CZ454&amp;" / "&amp;DA454,"")</f>
        <v/>
      </c>
      <c r="DC454" s="108" t="str">
        <f>IF(DA454&lt;&gt;0,CZ454/DA454,"")</f>
        <v/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0</v>
      </c>
      <c r="DA455" s="25">
        <f>SUM(CY314:DU314)</f>
        <v>0</v>
      </c>
      <c r="DB455" s="25" t="str">
        <f>IF(DA455&lt;&gt;0,CZ455&amp;" / "&amp;DA455,"")</f>
        <v/>
      </c>
      <c r="DC455" s="108" t="str">
        <f>IF(DA455&lt;&gt;0,CZ455/DA455,"")</f>
        <v/>
      </c>
      <c r="DD455" s="115" t="s">
        <v>259</v>
      </c>
    </row>
    <row r="456" spans="102:108" x14ac:dyDescent="0.45">
      <c r="CX456" s="454" t="s">
        <v>260</v>
      </c>
      <c r="CY456" s="455"/>
      <c r="CZ456" s="455"/>
      <c r="DA456" s="455"/>
      <c r="DB456" s="455"/>
      <c r="DC456" s="455"/>
      <c r="DD456" s="456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19</v>
      </c>
      <c r="DA457" s="25">
        <f>SUM(CY300:DU300)</f>
        <v>19</v>
      </c>
      <c r="DB457" s="25" t="str">
        <f>IF(DA457&lt;&gt;0,CZ457&amp;" / "&amp;DA457,"")</f>
        <v>19 / 19</v>
      </c>
      <c r="DC457" s="108">
        <f>IF(DA457&lt;&gt;0,CZ457/DA457,"")</f>
        <v>1</v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17</v>
      </c>
      <c r="DA458" s="25">
        <f>SUM(CY301:DU301)</f>
        <v>17</v>
      </c>
      <c r="DB458" s="25" t="str">
        <f>IF(DA458&lt;&gt;0,CZ458&amp;" / "&amp;DA458,"")</f>
        <v>17 / 17</v>
      </c>
      <c r="DC458" s="108">
        <f>IF(DA458&lt;&gt;0,CZ458/DA458,"")</f>
        <v>1</v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22</v>
      </c>
      <c r="DA459" s="25">
        <f>SUM(CY302:DU302)</f>
        <v>22</v>
      </c>
      <c r="DB459" s="25" t="str">
        <f>IF(DA459&lt;&gt;0,CZ459&amp;" / "&amp;DA459,"")</f>
        <v>22 / 22</v>
      </c>
      <c r="DC459" s="108">
        <f>IF(DA459&lt;&gt;0,CZ459/DA459,"")</f>
        <v>1</v>
      </c>
      <c r="DD459" s="115" t="s">
        <v>259</v>
      </c>
    </row>
    <row r="460" spans="102:108" x14ac:dyDescent="0.45">
      <c r="CX460" s="454" t="s">
        <v>352</v>
      </c>
      <c r="CY460" s="455"/>
      <c r="CZ460" s="455"/>
      <c r="DA460" s="455"/>
      <c r="DB460" s="455"/>
      <c r="DC460" s="455"/>
      <c r="DD460" s="456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4" t="s">
        <v>394</v>
      </c>
      <c r="CY465" s="455"/>
      <c r="CZ465" s="455"/>
      <c r="DA465" s="455"/>
      <c r="DB465" s="455"/>
      <c r="DC465" s="455"/>
      <c r="DD465" s="456"/>
    </row>
    <row r="466" spans="102:108" x14ac:dyDescent="0.45">
      <c r="CX466" s="454" t="s">
        <v>353</v>
      </c>
      <c r="CY466" s="455"/>
      <c r="CZ466" s="455"/>
      <c r="DA466" s="455"/>
      <c r="DB466" s="455"/>
      <c r="DC466" s="455"/>
      <c r="DD466" s="456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0</v>
      </c>
      <c r="DA467" s="25">
        <f>SUM(CY310:DU310)</f>
        <v>0</v>
      </c>
      <c r="DB467" s="25" t="str">
        <f>IF(DA467&lt;&gt;0,CZ467&amp;" / "&amp;DA467,"")</f>
        <v/>
      </c>
      <c r="DC467" s="108" t="str">
        <f>IF(DA467&lt;&gt;0,CZ467/DA467,"")</f>
        <v/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0</v>
      </c>
      <c r="DA468" s="25">
        <f>SUM(CY309:DU309)</f>
        <v>0</v>
      </c>
      <c r="DB468" s="25" t="str">
        <f>IF(DA468&lt;&gt;0,CZ468&amp;" / "&amp;DA468,"")</f>
        <v/>
      </c>
      <c r="DC468" s="108" t="str">
        <f>IF(DA468&lt;&gt;0,CZ468/DA468,"")</f>
        <v/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0</v>
      </c>
      <c r="DA469" s="25">
        <f>SUM(CY311:DU311)</f>
        <v>0</v>
      </c>
      <c r="DB469" s="25" t="str">
        <f>IF(DA469&lt;&gt;0,CZ469&amp;" / "&amp;DA469,"")</f>
        <v/>
      </c>
      <c r="DC469" s="108" t="str">
        <f>IF(DA469&lt;&gt;0,CZ469/DA469,"")</f>
        <v/>
      </c>
      <c r="DD469" s="115" t="s">
        <v>259</v>
      </c>
    </row>
    <row r="470" spans="102:108" x14ac:dyDescent="0.45">
      <c r="CX470" s="454" t="s">
        <v>260</v>
      </c>
      <c r="CY470" s="455"/>
      <c r="CZ470" s="455"/>
      <c r="DA470" s="455"/>
      <c r="DB470" s="455"/>
      <c r="DC470" s="455"/>
      <c r="DD470" s="456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20</v>
      </c>
      <c r="DA471" s="25">
        <f>SUM(CY298:DU298)</f>
        <v>20</v>
      </c>
      <c r="DB471" s="25" t="str">
        <f>IF(DA471&lt;&gt;0,CZ471&amp;" / "&amp;DA471,"")</f>
        <v>20 / 20</v>
      </c>
      <c r="DC471" s="108">
        <f>IF(DA471&lt;&gt;0,CZ471/DA471,"")</f>
        <v>1</v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20</v>
      </c>
      <c r="DA472" s="25">
        <f>SUM(CY297:DU297)</f>
        <v>20</v>
      </c>
      <c r="DB472" s="25" t="str">
        <f>IF(DA472&lt;&gt;0,CZ472&amp;" / "&amp;DA472,"")</f>
        <v>20 / 20</v>
      </c>
      <c r="DC472" s="108">
        <f>IF(DA472&lt;&gt;0,CZ472/DA472,"")</f>
        <v>1</v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18</v>
      </c>
      <c r="DA473" s="25">
        <f>SUM(CY299:DU299)</f>
        <v>18</v>
      </c>
      <c r="DB473" s="25" t="str">
        <f>IF(DA473&lt;&gt;0,CZ473&amp;" / "&amp;DA473,"")</f>
        <v>18 / 18</v>
      </c>
      <c r="DC473" s="108">
        <f>IF(DA473&lt;&gt;0,CZ473/DA473,"")</f>
        <v>1</v>
      </c>
      <c r="DD473" s="115" t="s">
        <v>259</v>
      </c>
    </row>
    <row r="474" spans="102:108" x14ac:dyDescent="0.45">
      <c r="CX474" s="454" t="s">
        <v>352</v>
      </c>
      <c r="CY474" s="455"/>
      <c r="CZ474" s="455"/>
      <c r="DA474" s="455"/>
      <c r="DB474" s="455"/>
      <c r="DC474" s="455"/>
      <c r="DD474" s="456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68:DJ514">
    <sortCondition ref="DJ468"/>
  </sortState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K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9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SAT #3</v>
      </c>
      <c r="O1" s="162" t="str">
        <f>IF(V15&lt;&gt;"",V15,"Test 2")</f>
        <v>Test 2</v>
      </c>
      <c r="P1" s="162" t="str">
        <f>N1</f>
        <v>SAT #3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</row>
    <row r="2" spans="1:219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</row>
    <row r="3" spans="1:219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</row>
    <row r="4" spans="1:219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IF(META!E211&lt;&gt;0, META!E211,"")</f>
        <v/>
      </c>
      <c r="H5" s="143" t="str">
        <f>IF(SUM(META!C$203:Y$203)&lt;&gt;0,G5/SUM(META!C$203:Y$203),"")</f>
        <v/>
      </c>
      <c r="I5" s="141" t="str">
        <f>IF(G5&lt;&gt;"",META!C211&amp;" / "&amp;G5,"")</f>
        <v/>
      </c>
      <c r="J5" s="138" t="str">
        <f>META!F211</f>
        <v/>
      </c>
      <c r="K5" s="241" t="str">
        <f>META!G211</f>
        <v/>
      </c>
      <c r="L5" s="150"/>
      <c r="M5" s="315" t="str">
        <f>META!H211</f>
        <v>-</v>
      </c>
      <c r="N5" s="149" t="str">
        <f>IF(META!C141&lt;&gt;0,META!C101&amp;" / "&amp;META!C141,"")</f>
        <v/>
      </c>
      <c r="O5" s="149" t="str">
        <f>IF(META!D141&lt;&gt;0,META!D101&amp;" / "&amp;META!D141,"")</f>
        <v/>
      </c>
      <c r="P5" s="143" t="str">
        <f>IF(META!C141&lt;&gt;0,META!C101/META!C141,"")</f>
        <v/>
      </c>
      <c r="Q5" s="143" t="str">
        <f>IF(META!D141&lt;&gt;0,META!D101/META!D141,"")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9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IF(META!E212&lt;&gt;0, META!E212,"")</f>
        <v/>
      </c>
      <c r="H6" s="207" t="str">
        <f>IF(SUM(META!C$203:Y$203)&lt;&gt;0,G6/SUM(META!C$203:Y$203),"")</f>
        <v/>
      </c>
      <c r="I6" s="208" t="str">
        <f>IF(G6&lt;&gt;"",META!C212&amp;" / "&amp;G6,"")</f>
        <v/>
      </c>
      <c r="J6" s="206" t="str">
        <f>META!F212</f>
        <v/>
      </c>
      <c r="K6" s="242" t="str">
        <f>META!G212</f>
        <v/>
      </c>
      <c r="L6" s="207" t="str">
        <f>IF(AND(META!K$212&lt;&gt;0,G6&gt;0),META!C212/META!K$212,"")</f>
        <v/>
      </c>
      <c r="M6" s="316" t="str">
        <f>META!H212</f>
        <v/>
      </c>
      <c r="N6" s="206" t="str">
        <f>IF(META!C142&lt;&gt;0,META!C102&amp;" / "&amp;META!C142,"")</f>
        <v/>
      </c>
      <c r="O6" s="206" t="str">
        <f>IF(META!D142&lt;&gt;0,META!D102&amp;" / "&amp;META!D142,"")</f>
        <v/>
      </c>
      <c r="P6" s="207" t="str">
        <f>IF(META!C142&lt;&gt;0,META!C102/META!C142,"")</f>
        <v/>
      </c>
      <c r="Q6" s="207" t="str">
        <f>IF(META!D142&lt;&gt;0,META!D102/META!D142,"")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3" t="str">
        <f>META!FA3</f>
        <v>SAT #3</v>
      </c>
      <c r="W6" s="484">
        <f>META!FB3</f>
        <v>0</v>
      </c>
      <c r="X6" s="484">
        <f>META!FC3</f>
        <v>0</v>
      </c>
      <c r="Y6" s="484">
        <f>META!FD3</f>
        <v>0</v>
      </c>
      <c r="Z6" s="484">
        <f>META!FE3</f>
        <v>0</v>
      </c>
      <c r="AA6" s="484">
        <f>META!FF3</f>
        <v>0</v>
      </c>
      <c r="AB6" s="485">
        <f>META!FG3</f>
        <v>0</v>
      </c>
    </row>
    <row r="7" spans="1:219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IF(META!E213&lt;&gt;0, META!E213,"")</f>
        <v/>
      </c>
      <c r="H7" s="150" t="str">
        <f>IF(SUM(META!C$203:Y$203)&lt;&gt;0,G7/SUM(META!C$203:Y$203),"")</f>
        <v/>
      </c>
      <c r="I7" s="151" t="str">
        <f>IF(G7&lt;&gt;"",META!C213&amp;" / "&amp;G7,"")</f>
        <v/>
      </c>
      <c r="J7" s="149" t="str">
        <f>META!F213</f>
        <v/>
      </c>
      <c r="K7" s="243" t="str">
        <f>META!G213</f>
        <v/>
      </c>
      <c r="L7" s="150" t="str">
        <f>IF(AND(META!K$212&lt;&gt;0,G7&gt;0),META!C213/META!K$212,"")</f>
        <v/>
      </c>
      <c r="M7" s="317" t="str">
        <f>META!H213</f>
        <v/>
      </c>
      <c r="N7" s="149" t="str">
        <f>IF(META!C143&lt;&gt;0,META!C103&amp;" / "&amp;META!C143,"")</f>
        <v/>
      </c>
      <c r="O7" s="149" t="str">
        <f>IF(META!D143&lt;&gt;0,META!D103&amp;" / "&amp;META!D143,"")</f>
        <v/>
      </c>
      <c r="P7" s="150" t="str">
        <f>IF(META!C143&lt;&gt;0,META!C103/META!C143,"")</f>
        <v/>
      </c>
      <c r="Q7" s="150" t="str">
        <f>IF(META!D143&lt;&gt;0,META!D103/META!D143,"")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4" t="str">
        <f>META!FB4</f>
        <v>Raw Performance</v>
      </c>
      <c r="X7" s="455">
        <f>META!FC4</f>
        <v>0</v>
      </c>
      <c r="Y7" s="456">
        <f>META!FD4</f>
        <v>0</v>
      </c>
      <c r="Z7" s="478" t="str">
        <f>META!FE4</f>
        <v>Score</v>
      </c>
      <c r="AA7" s="479">
        <f>META!FF4</f>
        <v>0</v>
      </c>
      <c r="AB7" s="30" t="str">
        <f>META!FG4</f>
        <v>Perc.</v>
      </c>
    </row>
    <row r="8" spans="1:219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IF(META!E214&lt;&gt;0, META!E214,"")</f>
        <v/>
      </c>
      <c r="H8" s="207" t="str">
        <f>IF(SUM(META!C$203:Y$203)&lt;&gt;0,G8/SUM(META!C$203:Y$203),"")</f>
        <v/>
      </c>
      <c r="I8" s="208" t="str">
        <f>IF(G8&lt;&gt;"",META!C214&amp;" / "&amp;G8,"")</f>
        <v/>
      </c>
      <c r="J8" s="206" t="str">
        <f>META!F214</f>
        <v/>
      </c>
      <c r="K8" s="242" t="str">
        <f>META!G214</f>
        <v/>
      </c>
      <c r="L8" s="207" t="str">
        <f>IF(AND(META!K$212&lt;&gt;0,G8&gt;0),META!C214/META!K$212,"")</f>
        <v/>
      </c>
      <c r="M8" s="316" t="str">
        <f>META!H214</f>
        <v/>
      </c>
      <c r="N8" s="206" t="str">
        <f>IF(META!C144&lt;&gt;0,META!C104&amp;" / "&amp;META!C144,"")</f>
        <v/>
      </c>
      <c r="O8" s="206" t="str">
        <f>IF(META!D144&lt;&gt;0,META!D104&amp;" / "&amp;META!D144,"")</f>
        <v/>
      </c>
      <c r="P8" s="207" t="str">
        <f>IF(META!C144&lt;&gt;0,META!C104/META!C144,"")</f>
        <v/>
      </c>
      <c r="Q8" s="207" t="str">
        <f>IF(META!D144&lt;&gt;0,META!D104/META!D144,"")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Reading</v>
      </c>
      <c r="W8" s="212" t="str">
        <f>META!FB5</f>
        <v>22</v>
      </c>
      <c r="X8" s="212" t="str">
        <f>META!FC5</f>
        <v>52</v>
      </c>
      <c r="Y8" s="213" t="str">
        <f>META!FD5</f>
        <v>42%</v>
      </c>
      <c r="Z8" s="214" t="str">
        <f>META!FE5</f>
        <v>240</v>
      </c>
      <c r="AA8" s="215" t="str">
        <f>META!FF5</f>
        <v>400</v>
      </c>
      <c r="AB8" s="216" t="str">
        <f>META!FG5</f>
        <v/>
      </c>
    </row>
    <row r="9" spans="1:219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IF(META!E215&lt;&gt;0, META!E215,"")</f>
        <v/>
      </c>
      <c r="H9" s="150" t="str">
        <f>IF(SUM(META!C$203:Y$203)&lt;&gt;0,G9/SUM(META!C$203:Y$203),"")</f>
        <v/>
      </c>
      <c r="I9" s="151" t="str">
        <f>IF(G9&lt;&gt;"",META!C215&amp;" / "&amp;G9,"")</f>
        <v/>
      </c>
      <c r="J9" s="149" t="str">
        <f>META!F215</f>
        <v/>
      </c>
      <c r="K9" s="243" t="str">
        <f>META!G215</f>
        <v/>
      </c>
      <c r="L9" s="150" t="str">
        <f>IF(AND(META!K$212&lt;&gt;0,G9&gt;0),META!C215/META!K$212,"")</f>
        <v/>
      </c>
      <c r="M9" s="317" t="str">
        <f>META!H215</f>
        <v/>
      </c>
      <c r="N9" s="149" t="str">
        <f>IF(META!C145&lt;&gt;0,META!C105&amp;" / "&amp;META!C145,"")</f>
        <v/>
      </c>
      <c r="O9" s="149" t="str">
        <f>IF(META!D145&lt;&gt;0,META!D105&amp;" / "&amp;META!D145,"")</f>
        <v/>
      </c>
      <c r="P9" s="150" t="str">
        <f>IF(META!C145&lt;&gt;0,META!C105/META!C145,"")</f>
        <v/>
      </c>
      <c r="Q9" s="150" t="str">
        <f>IF(META!D145&lt;&gt;0,META!D105/META!D145,"")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Writing</v>
      </c>
      <c r="W9" s="125" t="str">
        <f>META!FB6</f>
        <v>24</v>
      </c>
      <c r="X9" s="125" t="str">
        <f>META!FC6</f>
        <v>44</v>
      </c>
      <c r="Y9" s="127" t="str">
        <f>META!FD6</f>
        <v>55%</v>
      </c>
      <c r="Z9" s="101" t="str">
        <f>META!FE6</f>
        <v>260</v>
      </c>
      <c r="AA9" s="94" t="str">
        <f>META!FF6</f>
        <v>400</v>
      </c>
      <c r="AB9" s="76" t="str">
        <f>META!FG6</f>
        <v/>
      </c>
    </row>
    <row r="10" spans="1:219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IF(META!E216&lt;&gt;0, META!E216,"")</f>
        <v/>
      </c>
      <c r="H10" s="207" t="str">
        <f>IF(SUM(META!C$203:Y$203)&lt;&gt;0,G10/SUM(META!C$203:Y$203),"")</f>
        <v/>
      </c>
      <c r="I10" s="208" t="str">
        <f>IF(G10&lt;&gt;"",META!C216&amp;" / "&amp;G10,"")</f>
        <v/>
      </c>
      <c r="J10" s="206" t="str">
        <f>META!F216</f>
        <v/>
      </c>
      <c r="K10" s="242" t="str">
        <f>META!G216</f>
        <v/>
      </c>
      <c r="L10" s="207" t="str">
        <f>IF(AND(META!K$212&lt;&gt;0,G10&gt;0),META!C216/META!K$212,"")</f>
        <v/>
      </c>
      <c r="M10" s="316" t="str">
        <f>META!H216</f>
        <v/>
      </c>
      <c r="N10" s="206" t="str">
        <f>IF(META!C146&lt;&gt;0,META!C106&amp;" / "&amp;META!C146,"")</f>
        <v/>
      </c>
      <c r="O10" s="206" t="str">
        <f>IF(META!D146&lt;&gt;0,META!D106&amp;" / "&amp;META!D146,"")</f>
        <v/>
      </c>
      <c r="P10" s="207" t="str">
        <f>IF(META!C146&lt;&gt;0,META!C106/META!C146,"")</f>
        <v/>
      </c>
      <c r="Q10" s="207" t="str">
        <f>IF(META!D146&lt;&gt;0,META!D106/META!D146,"")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R&amp;W</v>
      </c>
      <c r="W10" s="212" t="str">
        <f>META!FB7</f>
        <v>46</v>
      </c>
      <c r="X10" s="212" t="str">
        <f>META!FC7</f>
        <v>96</v>
      </c>
      <c r="Y10" s="218" t="str">
        <f>META!FD7</f>
        <v>48%</v>
      </c>
      <c r="Z10" s="214" t="str">
        <f>META!FE7</f>
        <v>500</v>
      </c>
      <c r="AA10" s="215" t="str">
        <f>META!FF7</f>
        <v>800</v>
      </c>
      <c r="AB10" s="216" t="str">
        <f>META!FG7</f>
        <v>35%</v>
      </c>
    </row>
    <row r="11" spans="1:219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IF(AND(META!K$212&lt;&gt;0,G11&gt;0),META!C217/META!K$212,"")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Math</v>
      </c>
      <c r="W11" s="128" t="str">
        <f>META!FB8</f>
        <v>21</v>
      </c>
      <c r="X11" s="128" t="str">
        <f>META!FC8</f>
        <v>58</v>
      </c>
      <c r="Y11" s="129" t="str">
        <f>META!FD8</f>
        <v>36%</v>
      </c>
      <c r="Z11" s="130" t="str">
        <f>META!FE8</f>
        <v>470</v>
      </c>
      <c r="AA11" s="131" t="str">
        <f>META!FF8</f>
        <v>800</v>
      </c>
      <c r="AB11" s="79" t="str">
        <f>META!FG8</f>
        <v>24%</v>
      </c>
    </row>
    <row r="12" spans="1:219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IF(META!E218&lt;&gt;0,META!E218,"")</f>
        <v/>
      </c>
      <c r="H12" s="207" t="str">
        <f>IF(SUM(META!C$203:Y$203)&lt;&gt;0,G12/SUM(META!C$203:Y$203),"")</f>
        <v/>
      </c>
      <c r="I12" s="208" t="str">
        <f>IF(G12&lt;&gt;"",META!C218&amp;" / "&amp;G12,"")</f>
        <v/>
      </c>
      <c r="J12" s="206" t="str">
        <f>META!F218</f>
        <v/>
      </c>
      <c r="K12" s="242" t="str">
        <f>META!G218</f>
        <v/>
      </c>
      <c r="L12" s="207"/>
      <c r="M12" s="316" t="str">
        <f>META!H218</f>
        <v>-</v>
      </c>
      <c r="N12" s="206" t="str">
        <f>IF(META!C147&lt;&gt;0,META!C107&amp;" / "&amp;META!C147,"")</f>
        <v/>
      </c>
      <c r="O12" s="206" t="str">
        <f>IF(META!D147&lt;&gt;0,META!D107&amp;" / "&amp;META!D147,"")</f>
        <v/>
      </c>
      <c r="P12" s="207" t="str">
        <f>IF(META!C147&lt;&gt;0,META!C107/META!C147,"")</f>
        <v/>
      </c>
      <c r="Q12" s="207" t="str">
        <f>IF(META!D147&lt;&gt;0,META!D107/META!D147,"")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67</v>
      </c>
      <c r="X12" s="221" t="str">
        <f>META!FC9</f>
        <v>154</v>
      </c>
      <c r="Y12" s="222" t="str">
        <f>META!FD9</f>
        <v>44%</v>
      </c>
      <c r="Z12" s="223" t="str">
        <f>META!FE9</f>
        <v>970</v>
      </c>
      <c r="AA12" s="224" t="str">
        <f>META!FF9</f>
        <v>1600</v>
      </c>
      <c r="AB12" s="225" t="str">
        <f>META!FG9</f>
        <v>29%</v>
      </c>
    </row>
    <row r="13" spans="1:219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IF(META!E219&lt;&gt;0,META!E219,"")</f>
        <v/>
      </c>
      <c r="H13" s="150" t="str">
        <f>IF(SUM(META!C$203:Y$203)&lt;&gt;0,G13/SUM(META!C$203:Y$203),"")</f>
        <v/>
      </c>
      <c r="I13" s="151" t="str">
        <f>IF(G13&lt;&gt;"",META!C219&amp;" / "&amp;G13,"")</f>
        <v/>
      </c>
      <c r="J13" s="149" t="str">
        <f>META!F219</f>
        <v/>
      </c>
      <c r="K13" s="243" t="str">
        <f>META!G219</f>
        <v/>
      </c>
      <c r="L13" s="150" t="str">
        <f>IF(AND(META!K$212&lt;&gt;0,G13&gt;0),META!C219/META!K$212,"")</f>
        <v/>
      </c>
      <c r="M13" s="317" t="str">
        <f>META!H219</f>
        <v/>
      </c>
      <c r="N13" s="149" t="str">
        <f>IF(META!C148&lt;&gt;0,META!C108&amp;" / "&amp;META!C148,"")</f>
        <v/>
      </c>
      <c r="O13" s="149" t="str">
        <f>IF(META!D148&lt;&gt;0,META!D108&amp;" / "&amp;META!D148,"")</f>
        <v/>
      </c>
      <c r="P13" s="150" t="str">
        <f>IF(META!C148&lt;&gt;0,META!C108/META!C148,"")</f>
        <v/>
      </c>
      <c r="Q13" s="150" t="str">
        <f>IF(META!D148&lt;&gt;0,META!D108/META!D148,"")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9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IF(META!E220&lt;&gt;0,META!E220,"")</f>
        <v/>
      </c>
      <c r="H14" s="207" t="str">
        <f>IF(SUM(META!C$203:Y$203)&lt;&gt;0,G14/SUM(META!C$203:Y$203),"")</f>
        <v/>
      </c>
      <c r="I14" s="208" t="str">
        <f>IF(G14&lt;&gt;"",META!C220&amp;" / "&amp;G14,"")</f>
        <v/>
      </c>
      <c r="J14" s="206" t="str">
        <f>META!F220</f>
        <v/>
      </c>
      <c r="K14" s="242" t="str">
        <f>META!G220</f>
        <v/>
      </c>
      <c r="L14" s="207" t="str">
        <f>IF(AND(META!K$212&lt;&gt;0,G14&gt;0),META!C220/META!K$212,"")</f>
        <v/>
      </c>
      <c r="M14" s="316" t="str">
        <f>META!H220</f>
        <v/>
      </c>
      <c r="N14" s="206" t="str">
        <f>IF(META!C149&lt;&gt;0,META!C109&amp;" / "&amp;META!C149,"")</f>
        <v/>
      </c>
      <c r="O14" s="340" t="str">
        <f>IF(META!D149&lt;&gt;0,META!D109&amp;" / "&amp;META!D149,"")</f>
        <v/>
      </c>
      <c r="P14" s="207" t="str">
        <f>IF(META!C149&lt;&gt;0,META!C109/META!C149,"")</f>
        <v/>
      </c>
      <c r="Q14" s="207" t="str">
        <f>IF(META!D149&lt;&gt;0,META!D109/META!D149,"")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9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IF(META!E221&lt;&gt;0,META!E221,"")</f>
        <v/>
      </c>
      <c r="H15" s="150" t="str">
        <f>IF(SUM(META!C$203:Y$203)&lt;&gt;0,G15/SUM(META!C$203:Y$203),"")</f>
        <v/>
      </c>
      <c r="I15" s="151" t="str">
        <f>IF(G15&lt;&gt;"",META!C221&amp;" / "&amp;G15,"")</f>
        <v/>
      </c>
      <c r="J15" s="149" t="str">
        <f>META!F221</f>
        <v/>
      </c>
      <c r="K15" s="243" t="str">
        <f>META!G221</f>
        <v/>
      </c>
      <c r="L15" s="150" t="str">
        <f>IF(AND(META!K$212&lt;&gt;0,G15&gt;0),META!C221/META!K$212,"")</f>
        <v/>
      </c>
      <c r="M15" s="317" t="str">
        <f>META!H221</f>
        <v/>
      </c>
      <c r="N15" s="149" t="str">
        <f>IF(META!C150&lt;&gt;0,META!C110&amp;" / "&amp;META!C150,"")</f>
        <v/>
      </c>
      <c r="O15" s="149" t="str">
        <f>IF(META!D150&lt;&gt;0,META!D110&amp;" / "&amp;META!D150,"")</f>
        <v/>
      </c>
      <c r="P15" s="150" t="str">
        <f>IF(META!C150&lt;&gt;0,META!C110/META!C150,"")</f>
        <v/>
      </c>
      <c r="Q15" s="150" t="str">
        <f>IF(META!D150&lt;&gt;0,META!D110/META!D150,"")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3" t="str">
        <f>META!FA12</f>
        <v/>
      </c>
      <c r="W15" s="474">
        <f>META!FB12</f>
        <v>0</v>
      </c>
      <c r="X15" s="474">
        <f>META!FC12</f>
        <v>0</v>
      </c>
      <c r="Y15" s="474">
        <f>META!FD12</f>
        <v>0</v>
      </c>
      <c r="Z15" s="474">
        <f>META!FE12</f>
        <v>0</v>
      </c>
      <c r="AA15" s="474">
        <f>META!FF12</f>
        <v>0</v>
      </c>
      <c r="AB15" s="475">
        <f>META!FG12</f>
        <v>0</v>
      </c>
    </row>
    <row r="16" spans="1:219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IF(AND(META!K$212&lt;&gt;0,G16&gt;0),META!C222/META!K$212,"")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86" t="str">
        <f>META!FB13</f>
        <v>Raw Performance</v>
      </c>
      <c r="X16" s="487">
        <f>META!FC13</f>
        <v>0</v>
      </c>
      <c r="Y16" s="488">
        <f>META!FD13</f>
        <v>0</v>
      </c>
      <c r="Z16" s="489" t="str">
        <f>META!FE13</f>
        <v>Score</v>
      </c>
      <c r="AA16" s="490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IF(META!E223&lt;&gt;0,META!E223,"")</f>
        <v/>
      </c>
      <c r="H17" s="150" t="str">
        <f>IF(SUM(META!C$203:Y$203)&lt;&gt;0,G17/SUM(META!C$203:Y$203),"")</f>
        <v/>
      </c>
      <c r="I17" s="151" t="str">
        <f>IF(G17&lt;&gt;"",META!C223&amp;" / "&amp;G17,"")</f>
        <v/>
      </c>
      <c r="J17" s="149" t="str">
        <f>META!F223</f>
        <v/>
      </c>
      <c r="K17" s="243" t="str">
        <f>META!G223</f>
        <v/>
      </c>
      <c r="L17" s="150"/>
      <c r="M17" s="317" t="str">
        <f>META!H223</f>
        <v/>
      </c>
      <c r="N17" s="149" t="str">
        <f>IF(META!C151&lt;&gt;0,META!C111&amp;" / "&amp;META!C151,"")</f>
        <v/>
      </c>
      <c r="O17" s="149" t="str">
        <f>IF(META!D151&lt;&gt;0,META!D111&amp;" / "&amp;META!D151,"")</f>
        <v/>
      </c>
      <c r="P17" s="150" t="str">
        <f>IF(META!C151&lt;&gt;0,META!C111/META!C151,"")</f>
        <v/>
      </c>
      <c r="Q17" s="150" t="str">
        <f>IF(META!D151&lt;&gt;0,META!D111/META!D151,"")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IF(META!E224&lt;&gt;0,META!E224,"")</f>
        <v/>
      </c>
      <c r="H18" s="207" t="str">
        <f>IF(SUM(META!C$203:Y$203)&lt;&gt;0,G18/SUM(META!C$203:Y$203),"")</f>
        <v/>
      </c>
      <c r="I18" s="208" t="str">
        <f>IF(G18&lt;&gt;"",META!C224&amp;" / "&amp;G18,"")</f>
        <v/>
      </c>
      <c r="J18" s="206" t="str">
        <f>META!F224</f>
        <v/>
      </c>
      <c r="K18" s="242" t="str">
        <f>META!G224</f>
        <v/>
      </c>
      <c r="L18" s="207" t="str">
        <f>IF(AND(META!K$212&lt;&gt;0,G18&gt;0),META!C224/META!K$212,"")</f>
        <v/>
      </c>
      <c r="M18" s="316" t="str">
        <f>META!H224</f>
        <v/>
      </c>
      <c r="N18" s="206" t="str">
        <f>IF(META!C152&lt;&gt;0,META!C112&amp;" / "&amp;META!C152,"")</f>
        <v/>
      </c>
      <c r="O18" s="206" t="str">
        <f>IF(META!D152&lt;&gt;0,META!D112&amp;" / "&amp;META!D152,"")</f>
        <v/>
      </c>
      <c r="P18" s="207" t="str">
        <f>IF(META!C152&lt;&gt;0,META!C112/META!C152,"")</f>
        <v/>
      </c>
      <c r="Q18" s="207" t="str">
        <f>IF(META!D152&lt;&gt;0,META!D112/META!D152,"")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IF(AND(META!K$212&lt;&gt;0,G19&gt;0),META!C225/META!K$212,"")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IF(META!E226&lt;&gt;0,META!E226,"")</f>
        <v/>
      </c>
      <c r="H20" s="207" t="str">
        <f>IF(SUM(META!C$203:Y$203)&lt;&gt;0,G20/SUM(META!C$203:Y$203),"")</f>
        <v/>
      </c>
      <c r="I20" s="208" t="str">
        <f>IF(G20&lt;&gt;"",META!C226&amp;" / "&amp;G20,"")</f>
        <v/>
      </c>
      <c r="J20" s="206" t="str">
        <f>META!F226</f>
        <v/>
      </c>
      <c r="K20" s="242" t="str">
        <f>META!G226</f>
        <v/>
      </c>
      <c r="L20" s="207"/>
      <c r="M20" s="316" t="str">
        <f>META!H226</f>
        <v>-</v>
      </c>
      <c r="N20" s="206" t="str">
        <f>IF(META!C153&lt;&gt;0,META!C113&amp;" / "&amp;META!C153,"")</f>
        <v/>
      </c>
      <c r="O20" s="206" t="str">
        <f>IF(META!D153&lt;&gt;0,META!D113&amp;" / "&amp;META!D153,"")</f>
        <v/>
      </c>
      <c r="P20" s="207" t="str">
        <f>IF(META!C153&lt;&gt;0,META!C113/META!C153,"")</f>
        <v/>
      </c>
      <c r="Q20" s="207" t="str">
        <f>IF(META!D153&lt;&gt;0,META!D113/META!D153,"")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IF(META!E227&lt;&gt;0,META!E227,"")</f>
        <v/>
      </c>
      <c r="H21" s="150" t="str">
        <f>IF(SUM(META!C$203:Y$203)&lt;&gt;0,G21/SUM(META!C$203:Y$203),"")</f>
        <v/>
      </c>
      <c r="I21" s="151" t="str">
        <f>IF(G21&lt;&gt;"",META!C227&amp;" / "&amp;G21,"")</f>
        <v/>
      </c>
      <c r="J21" s="149" t="str">
        <f>META!F227</f>
        <v/>
      </c>
      <c r="K21" s="243" t="str">
        <f>META!G227</f>
        <v/>
      </c>
      <c r="L21" s="150" t="str">
        <f>IF(AND(META!K$212&lt;&gt;0,G21&gt;0),META!C227/META!K$212,"")</f>
        <v/>
      </c>
      <c r="M21" s="317" t="str">
        <f>META!H227</f>
        <v/>
      </c>
      <c r="N21" s="149" t="str">
        <f>IF(META!C154&lt;&gt;0,META!C114&amp;" / "&amp;META!C154,"")</f>
        <v/>
      </c>
      <c r="O21" s="149" t="str">
        <f>IF(META!D154&lt;&gt;0,META!D114&amp;" / "&amp;META!D154,"")</f>
        <v/>
      </c>
      <c r="P21" s="150" t="str">
        <f>IF(META!C154&lt;&gt;0,META!C114/META!C154,"")</f>
        <v/>
      </c>
      <c r="Q21" s="150" t="str">
        <f>IF(META!D154&lt;&gt;0,META!D114/META!D154,"")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IF(META!E228&lt;&gt;0,META!E228,"")</f>
        <v/>
      </c>
      <c r="H22" s="207" t="str">
        <f>IF(SUM(META!C$203:Y$203)&lt;&gt;0,G22/SUM(META!C$203:Y$203),"")</f>
        <v/>
      </c>
      <c r="I22" s="208" t="str">
        <f>IF(G22&lt;&gt;"",META!C228&amp;" / "&amp;G22,"")</f>
        <v/>
      </c>
      <c r="J22" s="206" t="str">
        <f>META!F228</f>
        <v/>
      </c>
      <c r="K22" s="242" t="str">
        <f>META!G228</f>
        <v/>
      </c>
      <c r="L22" s="207" t="str">
        <f>IF(AND(META!K$212&lt;&gt;0,G22&gt;0),META!C228/META!K$212,"")</f>
        <v/>
      </c>
      <c r="M22" s="316" t="str">
        <f>META!H228</f>
        <v/>
      </c>
      <c r="N22" s="206" t="str">
        <f>IF(META!C155&lt;&gt;0,META!C115&amp;" / "&amp;META!C155,"")</f>
        <v/>
      </c>
      <c r="O22" s="206" t="str">
        <f>IF(META!D155&lt;&gt;0,META!D115&amp;" / "&amp;META!D155,"")</f>
        <v/>
      </c>
      <c r="P22" s="207" t="str">
        <f>IF(META!C155&lt;&gt;0,META!C115/META!C155,"")</f>
        <v/>
      </c>
      <c r="Q22" s="207" t="str">
        <f>IF(META!D155&lt;&gt;0,META!D115/META!D155,"")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IF(META!E229&lt;&gt;0,META!E229,"")</f>
        <v/>
      </c>
      <c r="H23" s="150" t="str">
        <f>IF(SUM(META!C$203:Y$203)&lt;&gt;0,G23/SUM(META!C$203:Y$203),"")</f>
        <v/>
      </c>
      <c r="I23" s="151" t="str">
        <f>IF(G23&lt;&gt;"",META!C229&amp;" / "&amp;G23,"")</f>
        <v/>
      </c>
      <c r="J23" s="149" t="str">
        <f>META!F229</f>
        <v/>
      </c>
      <c r="K23" s="243" t="str">
        <f>META!G229</f>
        <v/>
      </c>
      <c r="L23" s="150" t="str">
        <f>IF(AND(META!K$212&lt;&gt;0,G23&gt;0),META!C229/META!K$212,"")</f>
        <v/>
      </c>
      <c r="M23" s="317" t="str">
        <f>META!H229</f>
        <v/>
      </c>
      <c r="N23" s="149" t="str">
        <f>IF(META!C156&lt;&gt;0,META!C116&amp;" / "&amp;META!C156,"")</f>
        <v/>
      </c>
      <c r="O23" s="149" t="str">
        <f>IF(META!D156&lt;&gt;0,META!D116&amp;" / "&amp;META!D156,"")</f>
        <v/>
      </c>
      <c r="P23" s="150" t="str">
        <f>IF(META!C156&lt;&gt;0,META!C116/META!C156,"")</f>
        <v/>
      </c>
      <c r="Q23" s="150" t="str">
        <f>IF(META!D156&lt;&gt;0,META!D116/META!D156,"")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IF(META!E230&lt;&gt;0,META!E230,"")</f>
        <v/>
      </c>
      <c r="H24" s="207" t="str">
        <f>IF(SUM(META!C$203:Y$203)&lt;&gt;0,G24/SUM(META!C$203:Y$203),"")</f>
        <v/>
      </c>
      <c r="I24" s="208" t="str">
        <f>IF(G24&lt;&gt;"",META!C230&amp;" / "&amp;G24,"")</f>
        <v/>
      </c>
      <c r="J24" s="206" t="str">
        <f>META!F230</f>
        <v/>
      </c>
      <c r="K24" s="242" t="str">
        <f>META!G230</f>
        <v/>
      </c>
      <c r="L24" s="207" t="str">
        <f>IF(AND(META!K$212&lt;&gt;0,G24&gt;0),META!C230/META!K$212,"")</f>
        <v/>
      </c>
      <c r="M24" s="316" t="str">
        <f>META!H230</f>
        <v/>
      </c>
      <c r="N24" s="206" t="str">
        <f>IF(META!C157&lt;&gt;0,META!C117&amp;" / "&amp;META!C157,"")</f>
        <v/>
      </c>
      <c r="O24" s="206" t="str">
        <f>IF(META!D157&lt;&gt;0,META!D117&amp;" / "&amp;META!D157,"")</f>
        <v/>
      </c>
      <c r="P24" s="207" t="str">
        <f>IF(META!C157&lt;&gt;0,META!C117/META!C157,"")</f>
        <v/>
      </c>
      <c r="Q24" s="207" t="str">
        <f>IF(META!D157&lt;&gt;0,META!D117/META!D157,"")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3" t="str">
        <f>META!FA21</f>
        <v/>
      </c>
      <c r="W24" s="484">
        <f>META!FB21</f>
        <v>0</v>
      </c>
      <c r="X24" s="484">
        <f>META!FC21</f>
        <v>0</v>
      </c>
      <c r="Y24" s="484">
        <f>META!FD21</f>
        <v>0</v>
      </c>
      <c r="Z24" s="484">
        <f>META!FE21</f>
        <v>0</v>
      </c>
      <c r="AA24" s="484">
        <f>META!FF21</f>
        <v>0</v>
      </c>
      <c r="AB24" s="485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IF(AND(META!K$212&lt;&gt;0,G25&gt;0),META!C231/META!K$212,"")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4" t="str">
        <f>META!FB22</f>
        <v>Raw Performance</v>
      </c>
      <c r="X25" s="455">
        <f>META!FC22</f>
        <v>0</v>
      </c>
      <c r="Y25" s="456">
        <f>META!FD22</f>
        <v>0</v>
      </c>
      <c r="Z25" s="478" t="str">
        <f>META!FE22</f>
        <v>Score</v>
      </c>
      <c r="AA25" s="479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IF(META!E232&lt;&gt;0,META!E232,"")</f>
        <v/>
      </c>
      <c r="H26" s="207" t="str">
        <f>IF(SUM(META!C$203:Y$203)&lt;&gt;0,G26/SUM(META!C$203:Y$203),"")</f>
        <v/>
      </c>
      <c r="I26" s="208" t="str">
        <f>IF(G26&lt;&gt;"",META!C232&amp;" / "&amp;G26,"")</f>
        <v/>
      </c>
      <c r="J26" s="206" t="str">
        <f>META!F232</f>
        <v/>
      </c>
      <c r="K26" s="242" t="str">
        <f>META!G232</f>
        <v/>
      </c>
      <c r="L26" s="207"/>
      <c r="M26" s="316" t="str">
        <f>META!H232</f>
        <v>-</v>
      </c>
      <c r="N26" s="206" t="str">
        <f>IF(META!C158&lt;&gt;0,META!C118&amp;" / "&amp;META!C158,"")</f>
        <v/>
      </c>
      <c r="O26" s="206" t="str">
        <f>IF(META!D158&lt;&gt;0,META!D118&amp;" / "&amp;META!D158,"")</f>
        <v/>
      </c>
      <c r="P26" s="207" t="str">
        <f>IF(META!C158&lt;&gt;0,META!C118/META!C158,"")</f>
        <v/>
      </c>
      <c r="Q26" s="207" t="str">
        <f>IF(META!D158&lt;&gt;0,META!D118/META!D158,"")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IF(META!E233&lt;&gt;0,META!E233,"")</f>
        <v/>
      </c>
      <c r="H27" s="150" t="str">
        <f>IF(SUM(META!C$203:Y$203)&lt;&gt;0,G27/SUM(META!C$203:Y$203),"")</f>
        <v/>
      </c>
      <c r="I27" s="151" t="str">
        <f>IF(G27&lt;&gt;"",META!C233&amp;" / "&amp;G27,"")</f>
        <v/>
      </c>
      <c r="J27" s="149" t="str">
        <f>META!F233</f>
        <v/>
      </c>
      <c r="K27" s="243" t="str">
        <f>META!G233</f>
        <v/>
      </c>
      <c r="L27" s="150" t="str">
        <f>IF(AND(META!K$212&lt;&gt;0,G27&gt;0),META!C233/META!K$212,"")</f>
        <v/>
      </c>
      <c r="M27" s="317" t="str">
        <f>META!H233</f>
        <v/>
      </c>
      <c r="N27" s="149" t="str">
        <f>IF(META!C159&lt;&gt;0,META!C119&amp;" / "&amp;META!C159,"")</f>
        <v/>
      </c>
      <c r="O27" s="149" t="str">
        <f>IF(META!D159&lt;&gt;0,META!D119&amp;" / "&amp;META!D159,"")</f>
        <v/>
      </c>
      <c r="P27" s="150" t="str">
        <f>IF(META!C159&lt;&gt;0,META!C119/META!C159,"")</f>
        <v/>
      </c>
      <c r="Q27" s="150" t="str">
        <f>IF(META!D159&lt;&gt;0,META!D119/META!D159,"")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IF(META!E234&lt;&gt;0,META!E234,"")</f>
        <v/>
      </c>
      <c r="H28" s="207" t="str">
        <f>IF(SUM(META!C$203:Y$203)&lt;&gt;0,G28/SUM(META!C$203:Y$203),"")</f>
        <v/>
      </c>
      <c r="I28" s="208" t="str">
        <f>IF(G28&lt;&gt;"",META!C234&amp;" / "&amp;G28,"")</f>
        <v/>
      </c>
      <c r="J28" s="206" t="str">
        <f>META!F234</f>
        <v/>
      </c>
      <c r="K28" s="242" t="str">
        <f>META!G234</f>
        <v/>
      </c>
      <c r="L28" s="207" t="str">
        <f>IF(AND(META!K$212&lt;&gt;0,G28&gt;0),META!C234/META!K$212,"")</f>
        <v/>
      </c>
      <c r="M28" s="316" t="str">
        <f>META!H234</f>
        <v/>
      </c>
      <c r="N28" s="206" t="str">
        <f>IF(META!C160&lt;&gt;0,META!C120&amp;" / "&amp;META!C160,"")</f>
        <v/>
      </c>
      <c r="O28" s="206" t="str">
        <f>IF(META!D160&lt;&gt;0,META!D120&amp;" / "&amp;META!D160,"")</f>
        <v/>
      </c>
      <c r="P28" s="207" t="str">
        <f>IF(META!C160&lt;&gt;0,META!C120/META!C160,"")</f>
        <v/>
      </c>
      <c r="Q28" s="207" t="str">
        <f>IF(META!D160&lt;&gt;0,META!D120/META!D160,"")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IF(META!E235&lt;&gt;0,META!E235,"")</f>
        <v/>
      </c>
      <c r="H29" s="150" t="str">
        <f>IF(SUM(META!C$203:Y$203)&lt;&gt;0,G29/SUM(META!C$203:Y$203),"")</f>
        <v/>
      </c>
      <c r="I29" s="151" t="str">
        <f>IF(G29&lt;&gt;"",META!C235&amp;" / "&amp;G29,"")</f>
        <v/>
      </c>
      <c r="J29" s="149" t="str">
        <f>META!F235</f>
        <v/>
      </c>
      <c r="K29" s="243" t="str">
        <f>META!G235</f>
        <v/>
      </c>
      <c r="L29" s="150" t="str">
        <f>IF(AND(META!K$212&lt;&gt;0,G29&gt;0),META!C235/META!K$212,"")</f>
        <v/>
      </c>
      <c r="M29" s="317" t="str">
        <f>META!H235</f>
        <v/>
      </c>
      <c r="N29" s="149" t="str">
        <f>IF(META!C161&lt;&gt;0,META!C121&amp;" / "&amp;META!C161,"")</f>
        <v/>
      </c>
      <c r="O29" s="149" t="str">
        <f>IF(META!D161&lt;&gt;0,META!D121&amp;" / "&amp;META!D161,"")</f>
        <v/>
      </c>
      <c r="P29" s="150" t="str">
        <f>IF(META!C161&lt;&gt;0,META!C121/META!C161,"")</f>
        <v/>
      </c>
      <c r="Q29" s="150" t="str">
        <f>IF(META!D161&lt;&gt;0,META!D121/META!D161,"")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IF(AND(META!K$212&lt;&gt;0,G30&gt;0),META!C236/META!K$212,"")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IF(AND(META!K$212&lt;&gt;0,G31&gt;0),META!C237/META!K$212,"")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IF(AND(META!K$212&lt;&gt;0,G32&gt;0),META!C238/META!K$212,"")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IF(META!E239&lt;&gt;0,META!E239,"")</f>
        <v/>
      </c>
      <c r="H33" s="150" t="str">
        <f>IF(SUM(META!C$203:Y$203)&lt;&gt;0,G33/SUM(META!C$203:Y$203),"")</f>
        <v/>
      </c>
      <c r="I33" s="151" t="str">
        <f>IF(G33&lt;&gt;"",META!C239&amp;" / "&amp;G33,"")</f>
        <v/>
      </c>
      <c r="J33" s="149" t="str">
        <f>META!F239</f>
        <v/>
      </c>
      <c r="K33" s="243" t="str">
        <f>META!G239</f>
        <v/>
      </c>
      <c r="L33" s="150" t="str">
        <f>IF(AND(META!K$212&lt;&gt;0,G33&gt;0),META!C239/META!K$212,"")</f>
        <v/>
      </c>
      <c r="M33" s="317" t="str">
        <f>META!H239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3" t="str">
        <f>META!FA30</f>
        <v/>
      </c>
      <c r="W33" s="474">
        <f>META!FB30</f>
        <v>0</v>
      </c>
      <c r="X33" s="474">
        <f>META!FC30</f>
        <v>0</v>
      </c>
      <c r="Y33" s="474">
        <f>META!FD30</f>
        <v>0</v>
      </c>
      <c r="Z33" s="474">
        <f>META!FE30</f>
        <v>0</v>
      </c>
      <c r="AA33" s="474">
        <f>META!FF30</f>
        <v>0</v>
      </c>
      <c r="AB33" s="475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IF(META!E240&lt;&gt;0,META!E240,"")</f>
        <v/>
      </c>
      <c r="H34" s="207" t="str">
        <f>IF(SUM(META!C$203:Y$203)&lt;&gt;0,G34/SUM(META!C$203:Y$203),"")</f>
        <v/>
      </c>
      <c r="I34" s="208" t="str">
        <f>IF(G34&lt;&gt;"",META!C240&amp;" / "&amp;G34,"")</f>
        <v/>
      </c>
      <c r="J34" s="206" t="str">
        <f>META!F240</f>
        <v/>
      </c>
      <c r="K34" s="242" t="str">
        <f>META!G240</f>
        <v/>
      </c>
      <c r="L34" s="207" t="str">
        <f>IF(AND(META!K$212&lt;&gt;0,G34&gt;0),META!C240/META!K$212,"")</f>
        <v/>
      </c>
      <c r="M34" s="316" t="str">
        <f>META!H240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86" t="str">
        <f>META!FB31</f>
        <v>Raw Performance</v>
      </c>
      <c r="X34" s="487">
        <f>META!FC31</f>
        <v>0</v>
      </c>
      <c r="Y34" s="488">
        <f>META!FD31</f>
        <v>0</v>
      </c>
      <c r="Z34" s="489" t="str">
        <f>META!FE31</f>
        <v>Score</v>
      </c>
      <c r="AA34" s="490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IF(META!E241&lt;&gt;0,META!E241,"")</f>
        <v/>
      </c>
      <c r="H35" s="150" t="str">
        <f>IF(SUM(META!C$203:Y$203)&lt;&gt;0,G35/SUM(META!C$203:Y$203),"")</f>
        <v/>
      </c>
      <c r="I35" s="151" t="str">
        <f>IF(G35&lt;&gt;"",META!C241&amp;" / "&amp;G35,"")</f>
        <v/>
      </c>
      <c r="J35" s="149" t="str">
        <f>META!F241</f>
        <v/>
      </c>
      <c r="K35" s="243" t="str">
        <f>META!G241</f>
        <v/>
      </c>
      <c r="L35" s="150" t="str">
        <f>IF(AND(META!K$212&lt;&gt;0,G35&gt;0),META!C241/META!K$212,"")</f>
        <v/>
      </c>
      <c r="M35" s="317" t="str">
        <f>META!H241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IF(META!E242&lt;&gt;0,META!E242,"")</f>
        <v/>
      </c>
      <c r="H36" s="207" t="str">
        <f>IF(SUM(META!C$203:Y$203)&lt;&gt;0,G36/SUM(META!C$203:Y$203),"")</f>
        <v/>
      </c>
      <c r="I36" s="208" t="str">
        <f>IF(G36&lt;&gt;"",META!C242&amp;" / "&amp;G36,"")</f>
        <v/>
      </c>
      <c r="J36" s="206" t="str">
        <f>META!F242</f>
        <v/>
      </c>
      <c r="K36" s="242" t="str">
        <f>META!G242</f>
        <v/>
      </c>
      <c r="L36" s="207" t="str">
        <f>IF(AND(META!K$212&lt;&gt;0,G36&gt;0),META!C242/META!K$212,"")</f>
        <v/>
      </c>
      <c r="M36" s="316" t="str">
        <f>META!H242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IF(AND(META!K$212&lt;&gt;0,G37&gt;0),META!C243/META!K$212,"")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IF(META!E244&lt;&gt;0,META!E244,"")</f>
        <v/>
      </c>
      <c r="H38" s="207" t="str">
        <f>IF(SUM(META!C$203:Y$203)&lt;&gt;0,G38/SUM(META!C$203:Y$203),"")</f>
        <v/>
      </c>
      <c r="I38" s="208" t="str">
        <f>IF(G38&lt;&gt;"",META!C244&amp;" / "&amp;G38,"")</f>
        <v/>
      </c>
      <c r="J38" s="206" t="str">
        <f>META!F244</f>
        <v/>
      </c>
      <c r="K38" s="242" t="str">
        <f>META!G244</f>
        <v/>
      </c>
      <c r="L38" s="207" t="str">
        <f>IF(AND(META!K$212&lt;&gt;0,G38&gt;0),META!C244/META!K$212,"")</f>
        <v/>
      </c>
      <c r="M38" s="316" t="str">
        <f>META!H244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IF(META!E245&lt;&gt;0,META!E245,"")</f>
        <v/>
      </c>
      <c r="H39" s="150" t="str">
        <f>IF(SUM(META!C$203:Y$203)&lt;&gt;0,G39/SUM(META!C$203:Y$203),"")</f>
        <v/>
      </c>
      <c r="I39" s="151" t="str">
        <f>IF(G39&lt;&gt;"",META!C245&amp;" / "&amp;G39,"")</f>
        <v/>
      </c>
      <c r="J39" s="149" t="str">
        <f>META!F245</f>
        <v/>
      </c>
      <c r="K39" s="243" t="str">
        <f>META!G245</f>
        <v/>
      </c>
      <c r="L39" s="150" t="str">
        <f>IF(AND(META!K$212&lt;&gt;0,G39&gt;0),META!C245/META!K$212,"")</f>
        <v/>
      </c>
      <c r="M39" s="317" t="str">
        <f>META!H245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IF(META!E246&lt;&gt;0,META!E246,"")</f>
        <v/>
      </c>
      <c r="H40" s="207" t="str">
        <f>IF(SUM(META!C$203:Y$203)&lt;&gt;0,G40/SUM(META!C$203:Y$203),"")</f>
        <v/>
      </c>
      <c r="I40" s="208" t="str">
        <f>IF(G40&lt;&gt;"",META!C246&amp;" / "&amp;G40,"")</f>
        <v/>
      </c>
      <c r="J40" s="206" t="str">
        <f>META!F246</f>
        <v/>
      </c>
      <c r="K40" s="242" t="str">
        <f>META!G246</f>
        <v/>
      </c>
      <c r="L40" s="207" t="str">
        <f>IF(AND(META!K$212&lt;&gt;0,G40&gt;0),META!C246/META!K$212,"")</f>
        <v/>
      </c>
      <c r="M40" s="316" t="str">
        <f>META!H246</f>
        <v/>
      </c>
      <c r="N40" s="206" t="str">
        <f>IF(META!C176&lt;&gt;0,META!C136&amp;" / "&amp;META!C176,"")</f>
        <v/>
      </c>
      <c r="O40" s="206" t="str">
        <f>IF(META!D176&lt;&gt;0,META!D136&amp;" / "&amp;META!D176,"")</f>
        <v/>
      </c>
      <c r="P40" s="207" t="str">
        <f>IF(META!C176&lt;&gt;0,META!C136/META!C176,"")</f>
        <v/>
      </c>
      <c r="Q40" s="207" t="str">
        <f>IF(META!D176&lt;&gt;0,META!D136/META!D176,"")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IF(META!E247&lt;&gt;0,META!E247,"")</f>
        <v/>
      </c>
      <c r="H41" s="150" t="str">
        <f>IF(SUM(META!C$203:Y$203)&lt;&gt;0,G41/SUM(META!C$203:Y$203),"")</f>
        <v/>
      </c>
      <c r="I41" s="151" t="str">
        <f>IF(G41&lt;&gt;"",META!C247&amp;" / "&amp;G41,"")</f>
        <v/>
      </c>
      <c r="J41" s="149" t="str">
        <f>META!F247</f>
        <v/>
      </c>
      <c r="K41" s="243" t="str">
        <f>META!G247</f>
        <v/>
      </c>
      <c r="L41" s="150" t="str">
        <f>IF(AND(META!K$212&lt;&gt;0,G41&gt;0),META!C247/META!K$212,"")</f>
        <v/>
      </c>
      <c r="M41" s="317" t="str">
        <f>META!H247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IF(META!E248&lt;&gt;0,META!E248,"")</f>
        <v/>
      </c>
      <c r="H42" s="207" t="str">
        <f>IF(SUM(META!C$203:Y$203)&lt;&gt;0,G42/SUM(META!C$203:Y$203),"")</f>
        <v/>
      </c>
      <c r="I42" s="208" t="str">
        <f>IF(G42&lt;&gt;"",META!C248&amp;" / "&amp;G42,"")</f>
        <v/>
      </c>
      <c r="J42" s="206" t="str">
        <f>META!F248</f>
        <v/>
      </c>
      <c r="K42" s="242" t="str">
        <f>META!G248</f>
        <v/>
      </c>
      <c r="L42" s="207" t="str">
        <f>IF(AND(META!K$212&lt;&gt;0,G42&gt;0),META!C248/META!K$212,"")</f>
        <v/>
      </c>
      <c r="M42" s="316" t="str">
        <f>META!H248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3" t="str">
        <f>META!FA39</f>
        <v/>
      </c>
      <c r="W42" s="484">
        <f>META!FB39</f>
        <v>0</v>
      </c>
      <c r="X42" s="484">
        <f>META!FC39</f>
        <v>0</v>
      </c>
      <c r="Y42" s="484">
        <f>META!FD39</f>
        <v>0</v>
      </c>
      <c r="Z42" s="484">
        <f>META!FE39</f>
        <v>0</v>
      </c>
      <c r="AA42" s="484">
        <f>META!FF39</f>
        <v>0</v>
      </c>
      <c r="AB42" s="485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IF(AND(META!K$212&lt;&gt;0,G43&gt;0),META!C249/META!K$212,"")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IF(AND(META!K$212&lt;&gt;0,G44&gt;0),META!C250/META!K$212,"")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IF(AND(META!K$212&lt;&gt;0,G45&gt;0),META!C251/META!K$212,"")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IF(AND(META!K$212&lt;&gt;0,G46&gt;0),META!C252/META!K$212,"")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IF(AND(META!K$212&lt;&gt;0,G47&gt;0),META!C253/META!K$212,"")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IF(AND(META!K$212&lt;&gt;0,G48&gt;0),META!C254/META!K$212,"")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86" t="str">
        <f>META!FB40</f>
        <v>Raw Performance</v>
      </c>
      <c r="X48" s="487">
        <f>META!FC40</f>
        <v>0</v>
      </c>
      <c r="Y48" s="488">
        <f>META!FD40</f>
        <v>0</v>
      </c>
      <c r="Z48" s="489" t="str">
        <f>META!FE40</f>
        <v>Score</v>
      </c>
      <c r="AA48" s="490">
        <f>META!FF40</f>
        <v>0</v>
      </c>
      <c r="AB48" s="228" t="str">
        <f>META!FG40</f>
        <v>Perc.</v>
      </c>
    </row>
    <row r="49" spans="1:219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9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9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9" s="209" customFormat="1" thickBot="1" x14ac:dyDescent="0.5">
      <c r="A52" s="202"/>
      <c r="B52" s="203"/>
      <c r="C52" s="204"/>
      <c r="D52" s="204"/>
      <c r="E52" s="279" t="str">
        <f t="shared" si="2"/>
        <v/>
      </c>
      <c r="F52" s="205" t="s">
        <v>395</v>
      </c>
      <c r="G52" s="206" t="str">
        <f>IF(META!E253&lt;&gt;0,META!E253,"")</f>
        <v/>
      </c>
      <c r="H52" s="207" t="str">
        <f>IF(SUM(META!C$203:Y$203)&lt;&gt;0,G52/SUM(META!C$203:Y$203),"")</f>
        <v/>
      </c>
      <c r="I52" s="208" t="str">
        <f>IF(G52&lt;&gt;"",META!C253&amp;" / "&amp;G52,"")</f>
        <v/>
      </c>
      <c r="J52" s="206" t="str">
        <f>META!F253</f>
        <v/>
      </c>
      <c r="K52" s="242" t="str">
        <f>META!G253</f>
        <v/>
      </c>
      <c r="L52" s="207" t="str">
        <f>IF(META!K$212&lt;&gt;0,META!C253/META!K$212,"")</f>
        <v/>
      </c>
      <c r="M52" s="316" t="str">
        <f>META!H253</f>
        <v>-</v>
      </c>
      <c r="N52" s="206" t="str">
        <f>IF(META!C168&lt;&gt;0,META!C128&amp;" / "&amp;META!C168,"")</f>
        <v/>
      </c>
      <c r="O52" s="206" t="str">
        <f>IF(META!D168&lt;&gt;0,META!D128&amp;" / "&amp;META!D168,"")</f>
        <v/>
      </c>
      <c r="P52" s="207" t="str">
        <f>IF(META!C168&lt;&gt;0,META!C128/META!C168,"")</f>
        <v/>
      </c>
      <c r="Q52" s="207" t="str">
        <f>IF(META!D168&lt;&gt;0,META!D128/META!D168,"")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9" thickBot="1" x14ac:dyDescent="0.5">
      <c r="A53" s="194"/>
      <c r="B53" s="147"/>
      <c r="C53" s="166"/>
      <c r="D53" s="166"/>
      <c r="E53" s="308" t="str">
        <f t="shared" si="2"/>
        <v/>
      </c>
      <c r="F53" s="280" t="s">
        <v>599</v>
      </c>
      <c r="G53" s="149" t="str">
        <f>IF(META!E254&lt;&gt;0,META!E254,"")</f>
        <v/>
      </c>
      <c r="H53" s="150" t="str">
        <f>IF(SUM(META!C$203:Y$203)&lt;&gt;0,G53/SUM(META!C$203:Y$203),"")</f>
        <v/>
      </c>
      <c r="I53" s="151" t="str">
        <f>IF(G53&lt;&gt;"",META!C254&amp;" / "&amp;G53,"")</f>
        <v/>
      </c>
      <c r="J53" s="149" t="str">
        <f>META!F254</f>
        <v/>
      </c>
      <c r="K53" s="243" t="str">
        <f>META!G254</f>
        <v/>
      </c>
      <c r="L53" s="150" t="str">
        <f>IF(META!K$212&lt;&gt;0,META!C254/META!K$212,"")</f>
        <v/>
      </c>
      <c r="M53" s="317" t="str">
        <f>META!H254</f>
        <v>-</v>
      </c>
      <c r="N53" s="149" t="str">
        <f>IF(META!C169&lt;&gt;0,META!C129&amp;" / "&amp;META!C169,"")</f>
        <v/>
      </c>
      <c r="O53" s="149" t="str">
        <f>IF(META!D169&lt;&gt;0,META!D129&amp;" / "&amp;META!D169,"")</f>
        <v/>
      </c>
      <c r="P53" s="150" t="str">
        <f>IF(META!C169&lt;&gt;0,META!C129/META!C169,"")</f>
        <v/>
      </c>
      <c r="Q53" s="150" t="str">
        <f>IF(META!D169&lt;&gt;0,META!D129/META!D169,"")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9" s="209" customFormat="1" ht="15" thickTop="1" thickBot="1" x14ac:dyDescent="0.5">
      <c r="A54" s="202"/>
      <c r="B54" s="203"/>
      <c r="C54" s="204"/>
      <c r="D54" s="204"/>
      <c r="E54" s="279" t="str">
        <f t="shared" si="2"/>
        <v/>
      </c>
      <c r="F54" s="205" t="s">
        <v>342</v>
      </c>
      <c r="G54" s="206" t="str">
        <f>IF(META!E255&lt;&gt;0,META!E255,"")</f>
        <v/>
      </c>
      <c r="H54" s="207" t="str">
        <f>IF(SUM(META!C$203:Y$203)&lt;&gt;0,G54/SUM(META!C$203:Y$203),"")</f>
        <v/>
      </c>
      <c r="I54" s="208" t="str">
        <f>IF(G54&lt;&gt;"",META!C255&amp;" / "&amp;G54,"")</f>
        <v/>
      </c>
      <c r="J54" s="206" t="str">
        <f>META!F252</f>
        <v/>
      </c>
      <c r="K54" s="242" t="str">
        <f>META!G252</f>
        <v/>
      </c>
      <c r="L54" s="207" t="str">
        <f>IF(META!K$212&lt;&gt;0,META!C252/META!K$212,"")</f>
        <v/>
      </c>
      <c r="M54" s="316" t="str">
        <f>META!H252</f>
        <v>-</v>
      </c>
      <c r="N54" s="206" t="str">
        <f>IF(META!C170&lt;&gt;0,META!C130&amp;" / "&amp;META!C170,"")</f>
        <v/>
      </c>
      <c r="O54" s="206" t="str">
        <f>IF(META!D170&lt;&gt;0,META!D130&amp;" / "&amp;META!D170,"")</f>
        <v/>
      </c>
      <c r="P54" s="207" t="str">
        <f>IF(META!C170&lt;&gt;0,META!C130/META!C170,"")</f>
        <v/>
      </c>
      <c r="Q54" s="207" t="str">
        <f>IF(META!D170&lt;&gt;0,META!D130/META!D170,"")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9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9" s="209" customFormat="1" thickBot="1" x14ac:dyDescent="0.5">
      <c r="A56" s="202"/>
      <c r="B56" s="203"/>
      <c r="C56" s="204"/>
      <c r="D56" s="204"/>
      <c r="E56" s="279">
        <f t="shared" si="2"/>
        <v>1</v>
      </c>
      <c r="F56" s="205" t="s">
        <v>395</v>
      </c>
      <c r="G56" s="206">
        <f>IF(META!E257&lt;&gt;0,META!E257,"")</f>
        <v>10</v>
      </c>
      <c r="H56" s="207" t="str">
        <f>IF(SUM(META!C$203:Y$203)&lt;&gt;0,G56/SUM(META!C$203:Y$203),"")</f>
        <v/>
      </c>
      <c r="I56" s="208" t="str">
        <f>IF(G56&lt;&gt;"",META!C257&amp;" / "&amp;G56,"")</f>
        <v>0 / 10</v>
      </c>
      <c r="J56" s="206" t="str">
        <f>META!F257</f>
        <v>10 / 10</v>
      </c>
      <c r="K56" s="242">
        <f>META!G257</f>
        <v>1</v>
      </c>
      <c r="L56" s="207" t="str">
        <f>IF(META!K$212&lt;&gt;0,META!C257/META!K$212,"")</f>
        <v/>
      </c>
      <c r="M56" s="316" t="str">
        <f>META!H257</f>
        <v>-</v>
      </c>
      <c r="N56" s="206" t="str">
        <f>IF(META!C162&lt;&gt;0,META!C122&amp;" / "&amp;META!C162,"")</f>
        <v>0 / 10</v>
      </c>
      <c r="O56" s="206" t="str">
        <f>IF(META!D162&lt;&gt;0,META!D122&amp;" / "&amp;META!D162,"")</f>
        <v/>
      </c>
      <c r="P56" s="207">
        <f>IF(META!C162&lt;&gt;0,META!C122/META!C162,"")</f>
        <v>0</v>
      </c>
      <c r="Q56" s="207" t="str">
        <f>IF(META!D162&lt;&gt;0,META!D122/META!D162,"")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9" thickBot="1" x14ac:dyDescent="0.5">
      <c r="A57" s="194"/>
      <c r="B57" s="147"/>
      <c r="C57" s="166"/>
      <c r="D57" s="166"/>
      <c r="E57" s="308">
        <f t="shared" si="2"/>
        <v>1</v>
      </c>
      <c r="F57" s="280" t="s">
        <v>599</v>
      </c>
      <c r="G57" s="149">
        <f>IF(META!E258&lt;&gt;0,META!E258,"")</f>
        <v>32</v>
      </c>
      <c r="H57" s="150" t="str">
        <f>IF(SUM(META!C$203:Y$203)&lt;&gt;0,G57/SUM(META!C$203:Y$203),"")</f>
        <v/>
      </c>
      <c r="I57" s="151" t="str">
        <f>IF(G57&lt;&gt;"",META!C258&amp;" / "&amp;G57,"")</f>
        <v>0 / 32</v>
      </c>
      <c r="J57" s="149" t="str">
        <f>META!F258</f>
        <v>32 / 32</v>
      </c>
      <c r="K57" s="243">
        <f>META!G258</f>
        <v>1</v>
      </c>
      <c r="L57" s="150" t="str">
        <f>IF(META!K$212&lt;&gt;0,META!C258/META!K$212,"")</f>
        <v/>
      </c>
      <c r="M57" s="317" t="str">
        <f>META!H258</f>
        <v>-</v>
      </c>
      <c r="N57" s="149" t="str">
        <f>IF(META!C163&lt;&gt;0,META!C123&amp;" / "&amp;META!C163,"")</f>
        <v>0 / 10</v>
      </c>
      <c r="O57" s="149" t="str">
        <f>IF(META!D163&lt;&gt;0,META!D123&amp;" / "&amp;META!D163,"")</f>
        <v/>
      </c>
      <c r="P57" s="150">
        <f>IF(META!C163&lt;&gt;0,META!C123/META!C163,"")</f>
        <v>0</v>
      </c>
      <c r="Q57" s="150" t="str">
        <f>IF(META!D163&lt;&gt;0,META!D123/META!D163,"")</f>
        <v/>
      </c>
      <c r="R57" s="150" t="str">
        <f t="shared" si="1"/>
        <v/>
      </c>
      <c r="S57" s="333" t="str">
        <f t="shared" si="3"/>
        <v/>
      </c>
      <c r="T57" s="166"/>
      <c r="V57" s="473" t="str">
        <f>META!FA48</f>
        <v/>
      </c>
      <c r="W57" s="474">
        <f>META!FB48</f>
        <v>0</v>
      </c>
      <c r="X57" s="474">
        <f>META!FC48</f>
        <v>0</v>
      </c>
      <c r="Y57" s="474">
        <f>META!FD48</f>
        <v>0</v>
      </c>
      <c r="Z57" s="474">
        <f>META!FE48</f>
        <v>0</v>
      </c>
      <c r="AA57" s="474">
        <f>META!FF48</f>
        <v>0</v>
      </c>
      <c r="AB57" s="475">
        <f>META!FG48</f>
        <v>0</v>
      </c>
    </row>
    <row r="58" spans="1:219" s="209" customFormat="1" thickBot="1" x14ac:dyDescent="0.5">
      <c r="A58" s="202"/>
      <c r="B58" s="203"/>
      <c r="C58" s="204"/>
      <c r="D58" s="204"/>
      <c r="E58" s="279">
        <f t="shared" si="2"/>
        <v>1</v>
      </c>
      <c r="F58" s="205" t="s">
        <v>342</v>
      </c>
      <c r="G58" s="206" t="str">
        <f>IF(META!E259&lt;&gt;0,META!E259,"")</f>
        <v/>
      </c>
      <c r="H58" s="207" t="str">
        <f>IF(SUM(META!C$203:Y$203)&lt;&gt;0,G58/SUM(META!C$203:Y$203),"")</f>
        <v/>
      </c>
      <c r="I58" s="208" t="str">
        <f>IF(G58&lt;&gt;"",META!C259&amp;" / "&amp;G58,"")</f>
        <v/>
      </c>
      <c r="J58" s="206" t="str">
        <f>META!F256</f>
        <v>10 / 10</v>
      </c>
      <c r="K58" s="242">
        <f>META!G256</f>
        <v>1</v>
      </c>
      <c r="L58" s="207" t="str">
        <f>IF(META!K$212&lt;&gt;0,META!C256/META!K$212,"")</f>
        <v/>
      </c>
      <c r="M58" s="316" t="str">
        <f>META!H256</f>
        <v>-</v>
      </c>
      <c r="N58" s="206" t="str">
        <f>IF(META!C164&lt;&gt;0,META!C124&amp;" / "&amp;META!C164,"")</f>
        <v>0 / 32</v>
      </c>
      <c r="O58" s="206" t="str">
        <f>IF(META!D164&lt;&gt;0,META!D124&amp;" / "&amp;META!D164,"")</f>
        <v/>
      </c>
      <c r="P58" s="207">
        <f>IF(META!C164&lt;&gt;0,META!C124/META!C164,"")</f>
        <v>0</v>
      </c>
      <c r="Q58" s="207" t="str">
        <f>IF(META!D164&lt;&gt;0,META!D124/META!D164,"")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86" t="str">
        <f>META!FB49</f>
        <v>Raw Performance</v>
      </c>
      <c r="X58" s="487">
        <f>META!FC49</f>
        <v>0</v>
      </c>
      <c r="Y58" s="488">
        <f>META!FD49</f>
        <v>0</v>
      </c>
      <c r="Z58" s="489" t="str">
        <f>META!FE49</f>
        <v>Score</v>
      </c>
      <c r="AA58" s="490">
        <f>META!FF49</f>
        <v>0</v>
      </c>
      <c r="AB58" s="228" t="str">
        <f>META!FG49</f>
        <v>Perc.</v>
      </c>
    </row>
    <row r="59" spans="1:219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9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IF(META!E261&lt;&gt;0,META!E261,"")</f>
        <v/>
      </c>
      <c r="H60" s="207" t="str">
        <f>IF(SUM(META!C$203:Y$203)&lt;&gt;0,G60/SUM(META!C$203:Y$203),"")</f>
        <v/>
      </c>
      <c r="I60" s="208" t="str">
        <f>IF(G60&lt;&gt;"",META!C261&amp;" / "&amp;G60,"")</f>
        <v/>
      </c>
      <c r="J60" s="206" t="str">
        <f>META!F261</f>
        <v/>
      </c>
      <c r="K60" s="242" t="str">
        <f>META!G261</f>
        <v/>
      </c>
      <c r="L60" s="207" t="str">
        <f>IF(META!K$212&lt;&gt;0,META!C261/META!K$212,"")</f>
        <v/>
      </c>
      <c r="M60" s="316" t="str">
        <f>META!H261</f>
        <v>-</v>
      </c>
      <c r="N60" s="206" t="str">
        <f>IF(META!C165&lt;&gt;0,META!C125&amp;" / "&amp;META!C165,"")</f>
        <v/>
      </c>
      <c r="O60" s="206" t="str">
        <f>IF(META!D165&lt;&gt;0,META!D125&amp;" / "&amp;META!D165,"")</f>
        <v/>
      </c>
      <c r="P60" s="207" t="str">
        <f>IF(META!C165&lt;&gt;0,META!C125/META!C165,"")</f>
        <v/>
      </c>
      <c r="Q60" s="207" t="str">
        <f>IF(META!D165&lt;&gt;0,META!D125/META!D165,"")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9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IF(META!E262&lt;&gt;0,META!E262,"")</f>
        <v/>
      </c>
      <c r="H61" s="150" t="str">
        <f>IF(SUM(META!C$203:Y$203)&lt;&gt;0,G61/SUM(META!C$203:Y$203),"")</f>
        <v/>
      </c>
      <c r="I61" s="151" t="str">
        <f>IF(G61&lt;&gt;"",META!C262&amp;" / "&amp;G61,"")</f>
        <v/>
      </c>
      <c r="J61" s="149" t="str">
        <f>META!F262</f>
        <v/>
      </c>
      <c r="K61" s="243" t="str">
        <f>META!G262</f>
        <v/>
      </c>
      <c r="L61" s="150" t="str">
        <f>IF(META!K$212&lt;&gt;0,META!C262/META!K$212,"")</f>
        <v/>
      </c>
      <c r="M61" s="317" t="str">
        <f>META!H262</f>
        <v>-</v>
      </c>
      <c r="N61" s="149" t="str">
        <f>IF(META!C166&lt;&gt;0,META!C126&amp;" / "&amp;META!C166,"")</f>
        <v/>
      </c>
      <c r="O61" s="149" t="str">
        <f>IF(META!D166&lt;&gt;0,META!D126&amp;" / "&amp;META!D166,"")</f>
        <v/>
      </c>
      <c r="P61" s="150" t="str">
        <f>IF(META!C166&lt;&gt;0,META!C126/META!C166,"")</f>
        <v/>
      </c>
      <c r="Q61" s="150" t="str">
        <f>IF(META!D166&lt;&gt;0,META!D126/META!D166,"")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9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IF(META!E263&lt;&gt;0,META!E263,"")</f>
        <v/>
      </c>
      <c r="H62" s="207" t="str">
        <f>IF(SUM(META!C$203:Y$203)&lt;&gt;0,G62/SUM(META!C$203:Y$203),"")</f>
        <v/>
      </c>
      <c r="I62" s="208" t="str">
        <f>IF(G62&lt;&gt;"",META!C263&amp;" / "&amp;G62,"")</f>
        <v/>
      </c>
      <c r="J62" s="206" t="str">
        <f>META!F260</f>
        <v/>
      </c>
      <c r="K62" s="242" t="str">
        <f>META!G260</f>
        <v/>
      </c>
      <c r="L62" s="207" t="str">
        <f>IF(META!K$212&lt;&gt;0,META!C260/META!K$212,"")</f>
        <v/>
      </c>
      <c r="M62" s="316" t="str">
        <f>META!H260</f>
        <v>-</v>
      </c>
      <c r="N62" s="206" t="str">
        <f>IF(META!C167&lt;&gt;0,META!C127&amp;" / "&amp;META!C167,"")</f>
        <v/>
      </c>
      <c r="O62" s="206" t="str">
        <f>IF(META!D167&lt;&gt;0,META!D127&amp;" / "&amp;META!D167,"")</f>
        <v/>
      </c>
      <c r="P62" s="207" t="str">
        <f>IF(META!C167&lt;&gt;0,META!C127/META!C167,"")</f>
        <v/>
      </c>
      <c r="Q62" s="207" t="str">
        <f>IF(META!D167&lt;&gt;0,META!D127/META!D167,"")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9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9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</row>
    <row r="65" spans="1:219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</row>
    <row r="66" spans="1:219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3" t="str">
        <f>META!FA57</f>
        <v/>
      </c>
      <c r="W66" s="474">
        <f>META!FB57</f>
        <v>0</v>
      </c>
      <c r="X66" s="474">
        <f>META!FC57</f>
        <v>0</v>
      </c>
      <c r="Y66" s="474">
        <f>META!FD57</f>
        <v>0</v>
      </c>
      <c r="Z66" s="474">
        <f>META!FE57</f>
        <v>0</v>
      </c>
      <c r="AA66" s="474">
        <f>META!FF57</f>
        <v>0</v>
      </c>
      <c r="AB66" s="475">
        <f>META!FG57</f>
        <v>0</v>
      </c>
    </row>
    <row r="67" spans="1:219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86" t="str">
        <f>META!FB58</f>
        <v>Raw Performance</v>
      </c>
      <c r="X67" s="487">
        <f>META!FC58</f>
        <v>0</v>
      </c>
      <c r="Y67" s="488">
        <f>META!FD58</f>
        <v>0</v>
      </c>
      <c r="Z67" s="489" t="str">
        <f>META!FE58</f>
        <v>Score</v>
      </c>
      <c r="AA67" s="490">
        <f>META!FF58</f>
        <v>0</v>
      </c>
      <c r="AB67" s="228" t="str">
        <f>META!FG58</f>
        <v>Perc.</v>
      </c>
    </row>
    <row r="68" spans="1:219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9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9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9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9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9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9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9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3" t="str">
        <f>META!FA66</f>
        <v/>
      </c>
      <c r="W75" s="484">
        <f>META!FB66</f>
        <v>0</v>
      </c>
      <c r="X75" s="484">
        <f>META!FC66</f>
        <v>0</v>
      </c>
      <c r="Y75" s="484">
        <f>META!FD66</f>
        <v>0</v>
      </c>
      <c r="Z75" s="484">
        <f>META!FE66</f>
        <v>0</v>
      </c>
      <c r="AA75" s="484">
        <f>META!FF66</f>
        <v>0</v>
      </c>
      <c r="AB75" s="485">
        <f>META!FG66</f>
        <v>0</v>
      </c>
    </row>
    <row r="76" spans="1:219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4" t="str">
        <f>META!FB67</f>
        <v>Raw Performance</v>
      </c>
      <c r="X76" s="455">
        <f>META!FC67</f>
        <v>0</v>
      </c>
      <c r="Y76" s="456">
        <f>META!FD67</f>
        <v>0</v>
      </c>
      <c r="Z76" s="478" t="str">
        <f>META!FE67</f>
        <v>Score</v>
      </c>
      <c r="AA76" s="479">
        <f>META!FF67</f>
        <v>0</v>
      </c>
      <c r="AB76" s="30" t="str">
        <f>META!FG67</f>
        <v>Perc.</v>
      </c>
    </row>
    <row r="77" spans="1:219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9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9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9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3" t="str">
        <f>META!FA75</f>
        <v/>
      </c>
      <c r="W84" s="474">
        <f>META!FB75</f>
        <v>0</v>
      </c>
      <c r="X84" s="474">
        <f>META!FC75</f>
        <v>0</v>
      </c>
      <c r="Y84" s="474">
        <f>META!FD75</f>
        <v>0</v>
      </c>
      <c r="Z84" s="474">
        <f>META!FE75</f>
        <v>0</v>
      </c>
      <c r="AA84" s="474">
        <f>META!FF75</f>
        <v>0</v>
      </c>
      <c r="AB84" s="475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86" t="str">
        <f>META!FB76</f>
        <v>Raw Performance</v>
      </c>
      <c r="X85" s="487">
        <f>META!FC76</f>
        <v>0</v>
      </c>
      <c r="Y85" s="488">
        <f>META!FD76</f>
        <v>0</v>
      </c>
      <c r="Z85" s="489" t="str">
        <f>META!FE76</f>
        <v>Score</v>
      </c>
      <c r="AA85" s="490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3" t="str">
        <f>META!FA84</f>
        <v/>
      </c>
      <c r="W93" s="484">
        <f>META!FB84</f>
        <v>0</v>
      </c>
      <c r="X93" s="484">
        <f>META!FC84</f>
        <v>0</v>
      </c>
      <c r="Y93" s="484">
        <f>META!FD84</f>
        <v>0</v>
      </c>
      <c r="Z93" s="484">
        <f>META!FE84</f>
        <v>0</v>
      </c>
      <c r="AA93" s="484">
        <f>META!FF84</f>
        <v>0</v>
      </c>
      <c r="AB93" s="485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4" t="str">
        <f>META!FB85</f>
        <v>Raw Performance</v>
      </c>
      <c r="X94" s="455">
        <f>META!FC85</f>
        <v>0</v>
      </c>
      <c r="Y94" s="456">
        <f>META!FD85</f>
        <v>0</v>
      </c>
      <c r="Z94" s="478" t="str">
        <f>META!FE85</f>
        <v>Score</v>
      </c>
      <c r="AA94" s="479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9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9" thickBot="1" x14ac:dyDescent="0.5">
      <c r="A98" s="194"/>
      <c r="B98" s="147"/>
      <c r="C98" s="166"/>
      <c r="D98" s="161"/>
      <c r="E98" s="310"/>
      <c r="F98" s="280" t="s">
        <v>395</v>
      </c>
      <c r="G98" s="154" t="str">
        <f>IF(META!DZ190&lt;&gt;0,META!DZ190,"")</f>
        <v/>
      </c>
      <c r="H98" s="155" t="str">
        <f>IF(SUM(META!DX$149:ET$149)&lt;&gt;0,G98/SUM(META!DX$149:ET$149),"")</f>
        <v/>
      </c>
      <c r="I98" s="151" t="str">
        <f>IF(G98&lt;&gt;"",META!DX190&amp;" / "&amp;G98,"")</f>
        <v/>
      </c>
      <c r="J98" s="154" t="str">
        <f>META!EA190</f>
        <v/>
      </c>
      <c r="K98" s="155" t="str">
        <f>META!EB190</f>
        <v/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/>
      </c>
      <c r="O98" s="312" t="str">
        <f>IF(META!DY120&lt;&gt;0,META!DY92&amp;" / "&amp;META!DY120,"")</f>
        <v/>
      </c>
      <c r="P98" s="312" t="str">
        <f>IF(META!DX120&lt;&gt;0,META!DX92/META!DX120,"")</f>
        <v/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9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 t="str">
        <f>IF(META!DZ191&lt;&gt;0,META!DZ191,"")</f>
        <v/>
      </c>
      <c r="H99" s="253" t="str">
        <f>IF(SUM(META!DX$149:ET$149)&lt;&gt;0,G99/SUM(META!DX$149:ET$149),"")</f>
        <v/>
      </c>
      <c r="I99" s="208" t="str">
        <f>IF(G99&lt;&gt;"",META!DX191&amp;" / "&amp;G99,"")</f>
        <v/>
      </c>
      <c r="J99" s="252" t="str">
        <f>META!EA191</f>
        <v/>
      </c>
      <c r="K99" s="253" t="str">
        <f>META!EB191</f>
        <v/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/>
      </c>
      <c r="O99" s="277" t="str">
        <f>IF(META!DY121&lt;&gt;0,META!DY93&amp;" / "&amp;META!DY121,"")</f>
        <v/>
      </c>
      <c r="P99" s="277" t="str">
        <f>IF(META!DX121&lt;&gt;0,META!DX93/META!DX121,"")</f>
        <v/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9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/>
      </c>
      <c r="K100" s="155" t="str">
        <f>META!EB189</f>
        <v/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/>
      </c>
      <c r="O100" s="312" t="str">
        <f>IF(META!DY122&lt;&gt;0,META!DY94&amp;" / "&amp;META!DY122,"")</f>
        <v/>
      </c>
      <c r="P100" s="312" t="str">
        <f>IF(META!DX122&lt;&gt;0,META!DX94/META!DX122,"")</f>
        <v/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9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9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3" t="str">
        <f>META!FA93</f>
        <v/>
      </c>
      <c r="W102" s="474">
        <f>META!FB93</f>
        <v>0</v>
      </c>
      <c r="X102" s="474">
        <f>META!FC93</f>
        <v>0</v>
      </c>
      <c r="Y102" s="474">
        <f>META!FD93</f>
        <v>0</v>
      </c>
      <c r="Z102" s="474">
        <f>META!FE93</f>
        <v>0</v>
      </c>
      <c r="AA102" s="474">
        <f>META!FF93</f>
        <v>0</v>
      </c>
      <c r="AB102" s="475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</row>
    <row r="103" spans="1:219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4" t="str">
        <f>META!FB94</f>
        <v>Raw Performance</v>
      </c>
      <c r="X103" s="455">
        <f>META!FC94</f>
        <v>0</v>
      </c>
      <c r="Y103" s="456">
        <f>META!FD94</f>
        <v>0</v>
      </c>
      <c r="Z103" s="478" t="str">
        <f>META!FE94</f>
        <v>Score</v>
      </c>
      <c r="AA103" s="479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</row>
    <row r="104" spans="1:219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9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9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9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9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9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9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9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3" t="str">
        <f>META!FA102</f>
        <v/>
      </c>
      <c r="W111" s="484">
        <f>META!FB102</f>
        <v>0</v>
      </c>
      <c r="X111" s="484">
        <f>META!FC102</f>
        <v>0</v>
      </c>
      <c r="Y111" s="484">
        <f>META!FD102</f>
        <v>0</v>
      </c>
      <c r="Z111" s="484">
        <f>META!FE102</f>
        <v>0</v>
      </c>
      <c r="AA111" s="484">
        <f>META!FF102</f>
        <v>0</v>
      </c>
      <c r="AB111" s="485">
        <f>META!FG102</f>
        <v>0</v>
      </c>
    </row>
    <row r="112" spans="1:219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4" t="str">
        <f>META!FB103</f>
        <v>Raw Performance</v>
      </c>
      <c r="X112" s="455">
        <f>META!FC103</f>
        <v>0</v>
      </c>
      <c r="Y112" s="456">
        <f>META!FD103</f>
        <v>0</v>
      </c>
      <c r="Z112" s="478" t="str">
        <f>META!FE103</f>
        <v>Score</v>
      </c>
      <c r="AA112" s="479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3" t="str">
        <f>META!FA111</f>
        <v/>
      </c>
      <c r="W120" s="474">
        <f>META!FB111</f>
        <v>0</v>
      </c>
      <c r="X120" s="474">
        <f>META!FC111</f>
        <v>0</v>
      </c>
      <c r="Y120" s="474">
        <f>META!FD111</f>
        <v>0</v>
      </c>
      <c r="Z120" s="474">
        <f>META!FE111</f>
        <v>0</v>
      </c>
      <c r="AA120" s="474">
        <f>META!FF111</f>
        <v>0</v>
      </c>
      <c r="AB120" s="475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86" t="str">
        <f>META!FB112</f>
        <v>Raw Performance</v>
      </c>
      <c r="X121" s="487">
        <f>META!FC112</f>
        <v>0</v>
      </c>
      <c r="Y121" s="488">
        <f>META!FD112</f>
        <v>0</v>
      </c>
      <c r="Z121" s="489" t="str">
        <f>META!FE112</f>
        <v>Score</v>
      </c>
      <c r="AA121" s="490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3" t="str">
        <f>META!FA120</f>
        <v/>
      </c>
      <c r="W129" s="484">
        <f>META!FB120</f>
        <v>0</v>
      </c>
      <c r="X129" s="484">
        <f>META!FC120</f>
        <v>0</v>
      </c>
      <c r="Y129" s="484">
        <f>META!FD120</f>
        <v>0</v>
      </c>
      <c r="Z129" s="484">
        <f>META!FE120</f>
        <v>0</v>
      </c>
      <c r="AA129" s="484">
        <f>META!FF120</f>
        <v>0</v>
      </c>
      <c r="AB129" s="485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4" t="str">
        <f>META!FB121</f>
        <v>Raw Performance</v>
      </c>
      <c r="X130" s="455">
        <f>META!FC121</f>
        <v>0</v>
      </c>
      <c r="Y130" s="456">
        <f>META!FD121</f>
        <v>0</v>
      </c>
      <c r="Z130" s="478" t="str">
        <f>META!FE121</f>
        <v>Score</v>
      </c>
      <c r="AA130" s="479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3" t="str">
        <f>META!FA129</f>
        <v/>
      </c>
      <c r="W138" s="474">
        <f>META!FB129</f>
        <v>0</v>
      </c>
      <c r="X138" s="474">
        <f>META!FC129</f>
        <v>0</v>
      </c>
      <c r="Y138" s="474">
        <f>META!FD129</f>
        <v>0</v>
      </c>
      <c r="Z138" s="474">
        <f>META!FE129</f>
        <v>0</v>
      </c>
      <c r="AA138" s="474">
        <f>META!FF129</f>
        <v>0</v>
      </c>
      <c r="AB138" s="475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 t="str">
        <f t="shared" si="10"/>
        <v/>
      </c>
      <c r="F139" s="205" t="s">
        <v>395</v>
      </c>
      <c r="G139" s="267" t="str">
        <f>IF(META!AD252&lt;&gt;0,META!AD252,"")</f>
        <v/>
      </c>
      <c r="H139" s="253" t="str">
        <f>IF(SUM(META!AB$208:AX$208)&lt;&gt;0,G139/SUM(META!AB$208:AX$208),"")</f>
        <v/>
      </c>
      <c r="I139" s="208" t="str">
        <f>IF(G139&lt;&gt;"",META!AB252&amp;" / "&amp;G139,"")</f>
        <v/>
      </c>
      <c r="J139" s="267" t="str">
        <f>META!AE252</f>
        <v/>
      </c>
      <c r="K139" s="268" t="str">
        <f>META!AF252</f>
        <v/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>0 / 10</v>
      </c>
      <c r="O139" s="259" t="str">
        <f>IF(META!AC166&lt;&gt;0,META!AC125&amp;" / "&amp;META!AC166,"")</f>
        <v/>
      </c>
      <c r="P139" s="277">
        <f>IF(META!AB166&lt;&gt;0,META!AB125/META!AB166,"")</f>
        <v>0</v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86" t="str">
        <f>META!FB130</f>
        <v>Raw Performance</v>
      </c>
      <c r="X139" s="487">
        <f>META!FC130</f>
        <v>0</v>
      </c>
      <c r="Y139" s="488">
        <f>META!FD130</f>
        <v>0</v>
      </c>
      <c r="Z139" s="489" t="str">
        <f>META!FE130</f>
        <v>Score</v>
      </c>
      <c r="AA139" s="490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 t="str">
        <f t="shared" si="10"/>
        <v/>
      </c>
      <c r="F140" s="280" t="s">
        <v>599</v>
      </c>
      <c r="G140" s="158" t="str">
        <f>IF(META!AD253&lt;&gt;0,META!AD253,"")</f>
        <v/>
      </c>
      <c r="H140" s="155" t="str">
        <f>IF(SUM(META!AB$208:AX$208)&lt;&gt;0,G140/SUM(META!AB$208:AX$208),"")</f>
        <v/>
      </c>
      <c r="I140" s="151" t="str">
        <f>IF(G140&lt;&gt;"",META!AB253&amp;" / "&amp;G140,"")</f>
        <v/>
      </c>
      <c r="J140" s="158" t="str">
        <f>META!AE253</f>
        <v/>
      </c>
      <c r="K140" s="159" t="str">
        <f>META!AF253</f>
        <v/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>0 / 10</v>
      </c>
      <c r="O140" s="24" t="str">
        <f>IF(META!AC167&lt;&gt;0,META!AC126&amp;" / "&amp;META!AC167,"")</f>
        <v/>
      </c>
      <c r="P140" s="310">
        <f>IF(META!AB167&lt;&gt;0,META!AB126/META!AB167,"")</f>
        <v>0</v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 t="str">
        <f t="shared" si="10"/>
        <v/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/>
      </c>
      <c r="K141" s="268" t="str">
        <f>META!AF251</f>
        <v/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>0 / 24</v>
      </c>
      <c r="O141" s="259" t="str">
        <f>IF(META!AC168&lt;&gt;0,META!AC127&amp;" / "&amp;META!AC168,"")</f>
        <v/>
      </c>
      <c r="P141" s="277">
        <f>IF(META!AB168&lt;&gt;0,META!AB127/META!AB168,"")</f>
        <v>0</v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>
        <f t="shared" si="10"/>
        <v>1</v>
      </c>
      <c r="F143" s="205" t="s">
        <v>395</v>
      </c>
      <c r="G143" s="267">
        <f>IF(META!AD256&lt;&gt;0,META!AD256,"")</f>
        <v>10</v>
      </c>
      <c r="H143" s="253" t="str">
        <f>IF(SUM(META!AB$208:AX$208)&lt;&gt;0,G143/SUM(META!AB$208:AX$208),"")</f>
        <v/>
      </c>
      <c r="I143" s="208" t="str">
        <f>IF(G143&lt;&gt;"",META!AB256&amp;" / "&amp;G143,"")</f>
        <v>0 / 10</v>
      </c>
      <c r="J143" s="267" t="str">
        <f>META!AE256</f>
        <v>10 / 10</v>
      </c>
      <c r="K143" s="268">
        <f>META!AF256</f>
        <v>1</v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>
        <f t="shared" si="10"/>
        <v>1</v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>24 / 24</v>
      </c>
      <c r="K144" s="159">
        <f>META!AF257</f>
        <v>1</v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9" s="209" customFormat="1" thickBot="1" x14ac:dyDescent="0.5">
      <c r="A145" s="202"/>
      <c r="B145" s="203"/>
      <c r="C145" s="204"/>
      <c r="D145" s="259"/>
      <c r="E145" s="279">
        <f t="shared" si="10"/>
        <v>1</v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>10 / 10</v>
      </c>
      <c r="K145" s="268">
        <f>META!AF255</f>
        <v>1</v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9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9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/>
      </c>
      <c r="O147" s="259" t="str">
        <f>IF(META!AC172&lt;&gt;0,META!AC131&amp;" / "&amp;META!AC172,"")</f>
        <v/>
      </c>
      <c r="P147" s="277" t="str">
        <f>IF(META!AB172&lt;&gt;0,META!AB131/META!AB172,"")</f>
        <v/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3" t="str">
        <f>META!FA138</f>
        <v/>
      </c>
      <c r="W147" s="484">
        <f>META!FB138</f>
        <v>0</v>
      </c>
      <c r="X147" s="484">
        <f>META!FC138</f>
        <v>0</v>
      </c>
      <c r="Y147" s="484">
        <f>META!FD138</f>
        <v>0</v>
      </c>
      <c r="Z147" s="484">
        <f>META!FE138</f>
        <v>0</v>
      </c>
      <c r="AA147" s="484">
        <f>META!FF138</f>
        <v>0</v>
      </c>
      <c r="AB147" s="485">
        <f>META!FG138</f>
        <v>0</v>
      </c>
    </row>
    <row r="148" spans="1:219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/>
      </c>
      <c r="O148" s="24" t="str">
        <f>IF(META!AC173&lt;&gt;0,META!AC132&amp;" / "&amp;META!AC173,"")</f>
        <v/>
      </c>
      <c r="P148" s="310" t="str">
        <f>IF(META!AB173&lt;&gt;0,META!AB132/META!AB173,"")</f>
        <v/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4" t="str">
        <f>META!FB139</f>
        <v>Raw Performance</v>
      </c>
      <c r="X148" s="455">
        <f>META!FC139</f>
        <v>0</v>
      </c>
      <c r="Y148" s="456">
        <f>META!FD139</f>
        <v>0</v>
      </c>
      <c r="Z148" s="478" t="str">
        <f>META!FE139</f>
        <v>Score</v>
      </c>
      <c r="AA148" s="479">
        <f>META!FF139</f>
        <v>0</v>
      </c>
      <c r="AB148" s="30" t="str">
        <f>META!FG139</f>
        <v>Perc.</v>
      </c>
    </row>
    <row r="149" spans="1:219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/>
      </c>
      <c r="O149" s="259" t="str">
        <f>IF(META!AC174&lt;&gt;0,META!AC133&amp;" / "&amp;META!AC174,"")</f>
        <v/>
      </c>
      <c r="P149" s="277" t="str">
        <f>IF(META!AB174&lt;&gt;0,META!AB133/META!AB174,"")</f>
        <v/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9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9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</row>
    <row r="152" spans="1:219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</row>
    <row r="153" spans="1:219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9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9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9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3" t="str">
        <f>META!FA147</f>
        <v/>
      </c>
      <c r="W156" s="484">
        <f>META!FB147</f>
        <v>0</v>
      </c>
      <c r="X156" s="484">
        <f>META!FC147</f>
        <v>0</v>
      </c>
      <c r="Y156" s="484">
        <f>META!FD147</f>
        <v>0</v>
      </c>
      <c r="Z156" s="484">
        <f>META!FE147</f>
        <v>0</v>
      </c>
      <c r="AA156" s="484">
        <f>META!FF147</f>
        <v>0</v>
      </c>
      <c r="AB156" s="485">
        <f>META!FG147</f>
        <v>0</v>
      </c>
    </row>
    <row r="157" spans="1:219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4" t="str">
        <f>META!FB148</f>
        <v>Raw Performance</v>
      </c>
      <c r="X157" s="455">
        <f>META!FC148</f>
        <v>0</v>
      </c>
      <c r="Y157" s="456">
        <f>META!FD148</f>
        <v>0</v>
      </c>
      <c r="Z157" s="478" t="str">
        <f>META!FE148</f>
        <v>Score</v>
      </c>
      <c r="AA157" s="479">
        <f>META!FF148</f>
        <v>0</v>
      </c>
      <c r="AB157" s="30" t="str">
        <f>META!FG148</f>
        <v>Perc.</v>
      </c>
    </row>
    <row r="158" spans="1:219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9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9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3" t="str">
        <f>META!FA156</f>
        <v/>
      </c>
      <c r="W165" s="474">
        <f>META!FB156</f>
        <v>0</v>
      </c>
      <c r="X165" s="474">
        <f>META!FC156</f>
        <v>0</v>
      </c>
      <c r="Y165" s="474">
        <f>META!FD156</f>
        <v>0</v>
      </c>
      <c r="Z165" s="474">
        <f>META!FE156</f>
        <v>0</v>
      </c>
      <c r="AA165" s="474">
        <f>META!FF156</f>
        <v>0</v>
      </c>
      <c r="AB165" s="475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86" t="str">
        <f>META!FB157</f>
        <v>Raw Performance</v>
      </c>
      <c r="X166" s="487">
        <f>META!FC157</f>
        <v>0</v>
      </c>
      <c r="Y166" s="488">
        <f>META!FD157</f>
        <v>0</v>
      </c>
      <c r="Z166" s="489" t="str">
        <f>META!FE157</f>
        <v>Score</v>
      </c>
      <c r="AA166" s="490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3" t="str">
        <f>META!FA165</f>
        <v/>
      </c>
      <c r="W174" s="484">
        <f>META!FB165</f>
        <v>0</v>
      </c>
      <c r="X174" s="484">
        <f>META!FC165</f>
        <v>0</v>
      </c>
      <c r="Y174" s="484">
        <f>META!FD165</f>
        <v>0</v>
      </c>
      <c r="Z174" s="484">
        <f>META!FE165</f>
        <v>0</v>
      </c>
      <c r="AA174" s="484">
        <f>META!FF165</f>
        <v>0</v>
      </c>
      <c r="AB174" s="485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4" t="str">
        <f>META!FB166</f>
        <v>Raw Performance</v>
      </c>
      <c r="X175" s="455">
        <f>META!FC166</f>
        <v>0</v>
      </c>
      <c r="Y175" s="456">
        <f>META!FD166</f>
        <v>0</v>
      </c>
      <c r="Z175" s="478" t="str">
        <f>META!FE166</f>
        <v>Score</v>
      </c>
      <c r="AA175" s="479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3" t="str">
        <f>META!FA174</f>
        <v/>
      </c>
      <c r="W183" s="474">
        <f>META!FB174</f>
        <v>0</v>
      </c>
      <c r="X183" s="474">
        <f>META!FC174</f>
        <v>0</v>
      </c>
      <c r="Y183" s="474">
        <f>META!FD174</f>
        <v>0</v>
      </c>
      <c r="Z183" s="474">
        <f>META!FE174</f>
        <v>0</v>
      </c>
      <c r="AA183" s="474">
        <f>META!FF174</f>
        <v>0</v>
      </c>
      <c r="AB183" s="475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86" t="str">
        <f>META!FB175</f>
        <v>Raw Performance</v>
      </c>
      <c r="X184" s="487">
        <f>META!FC175</f>
        <v>0</v>
      </c>
      <c r="Y184" s="488">
        <f>META!FD175</f>
        <v>0</v>
      </c>
      <c r="Z184" s="489" t="str">
        <f>META!FE175</f>
        <v>Score</v>
      </c>
      <c r="AA184" s="490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3" t="str">
        <f>META!FA183</f>
        <v/>
      </c>
      <c r="W192" s="484">
        <f>META!FB183</f>
        <v>0</v>
      </c>
      <c r="X192" s="484">
        <f>META!FC183</f>
        <v>0</v>
      </c>
      <c r="Y192" s="484">
        <f>META!FD183</f>
        <v>0</v>
      </c>
      <c r="Z192" s="484">
        <f>META!FE183</f>
        <v>0</v>
      </c>
      <c r="AA192" s="484">
        <f>META!FF183</f>
        <v>0</v>
      </c>
      <c r="AB192" s="485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4" t="str">
        <f>META!FB184</f>
        <v>Raw Performance</v>
      </c>
      <c r="X193" s="455">
        <f>META!FC184</f>
        <v>0</v>
      </c>
      <c r="Y193" s="456">
        <f>META!FD184</f>
        <v>0</v>
      </c>
      <c r="Z193" s="478" t="str">
        <f>META!FE184</f>
        <v>Score</v>
      </c>
      <c r="AA193" s="479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3" t="str">
        <f>META!FA192</f>
        <v/>
      </c>
      <c r="W201" s="474">
        <f>META!FB192</f>
        <v>0</v>
      </c>
      <c r="X201" s="474">
        <f>META!FC192</f>
        <v>0</v>
      </c>
      <c r="Y201" s="474">
        <f>META!FD192</f>
        <v>0</v>
      </c>
      <c r="Z201" s="474">
        <f>META!FE192</f>
        <v>0</v>
      </c>
      <c r="AA201" s="474">
        <f>META!FF192</f>
        <v>0</v>
      </c>
      <c r="AB201" s="475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86" t="str">
        <f>META!FB193</f>
        <v>Raw Performance</v>
      </c>
      <c r="X202" s="487">
        <f>META!FC193</f>
        <v>0</v>
      </c>
      <c r="Y202" s="488">
        <f>META!FD193</f>
        <v>0</v>
      </c>
      <c r="Z202" s="489" t="str">
        <f>META!FE193</f>
        <v>Score</v>
      </c>
      <c r="AA202" s="490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3" t="str">
        <f>META!FA201</f>
        <v/>
      </c>
      <c r="W210" s="484">
        <f>META!FB201</f>
        <v>0</v>
      </c>
      <c r="X210" s="484">
        <f>META!FC201</f>
        <v>0</v>
      </c>
      <c r="Y210" s="484">
        <f>META!FD201</f>
        <v>0</v>
      </c>
      <c r="Z210" s="484">
        <f>META!FE201</f>
        <v>0</v>
      </c>
      <c r="AA210" s="484">
        <f>META!FF201</f>
        <v>0</v>
      </c>
      <c r="AB210" s="485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4" t="str">
        <f>META!FB202</f>
        <v>Raw Performance</v>
      </c>
      <c r="X211" s="455">
        <f>META!FC202</f>
        <v>0</v>
      </c>
      <c r="Y211" s="456">
        <f>META!FD202</f>
        <v>0</v>
      </c>
      <c r="Z211" s="478" t="str">
        <f>META!FE202</f>
        <v>Score</v>
      </c>
      <c r="AA211" s="479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 t="str">
        <f t="shared" si="17"/>
        <v/>
      </c>
      <c r="F224" s="266" t="s">
        <v>447</v>
      </c>
      <c r="G224" s="206" t="str">
        <f>IF(META!DA453&lt;&gt;0,META!DA453,"")</f>
        <v/>
      </c>
      <c r="H224" s="253" t="str">
        <f>IF(SUM(META!CY$374:DU$374)&lt;&gt;0,G224/SUM(META!CY$374:DU$374),"")</f>
        <v/>
      </c>
      <c r="I224" s="208" t="str">
        <f>IF(G224&lt;&gt;"",META!CY453&amp;" / "&amp;G224,"")</f>
        <v/>
      </c>
      <c r="J224" s="206" t="str">
        <f>META!DB453</f>
        <v/>
      </c>
      <c r="K224" s="207" t="str">
        <f>META!DC453</f>
        <v/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>0 / 19</v>
      </c>
      <c r="O224" s="259" t="str">
        <f>IF(META!CZ300&lt;&gt;0,META!CZ224&amp;" / "&amp;META!CZ300,"")</f>
        <v/>
      </c>
      <c r="P224" s="277">
        <f>IF(META!CY300&lt;&gt;0,META!CY224/META!CY300,"")</f>
        <v>0</v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 t="str">
        <f t="shared" si="17"/>
        <v/>
      </c>
      <c r="F225" s="289" t="s">
        <v>448</v>
      </c>
      <c r="G225" s="149" t="str">
        <f>IF(META!DA454&lt;&gt;0,META!DA454,"")</f>
        <v/>
      </c>
      <c r="H225" s="155" t="str">
        <f>IF(SUM(META!CY$374:DU$374)&lt;&gt;0,G225/SUM(META!CY$374:DU$374),"")</f>
        <v/>
      </c>
      <c r="I225" s="151" t="str">
        <f>IF(G225&lt;&gt;"",META!CY454&amp;" / "&amp;G225,"")</f>
        <v/>
      </c>
      <c r="J225" s="149" t="str">
        <f>META!DB454</f>
        <v/>
      </c>
      <c r="K225" s="150" t="str">
        <f>META!DC454</f>
        <v/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>0 / 17</v>
      </c>
      <c r="O225" s="24" t="str">
        <f>IF(META!CZ301&lt;&gt;0,META!CZ225&amp;" / "&amp;META!CZ301,"")</f>
        <v/>
      </c>
      <c r="P225" s="310">
        <f>IF(META!CY301&lt;&gt;0,META!CY225/META!CY301,"")</f>
        <v>0</v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 t="str">
        <f t="shared" si="17"/>
        <v/>
      </c>
      <c r="F226" s="266" t="s">
        <v>449</v>
      </c>
      <c r="G226" s="206" t="str">
        <f>IF(META!DA455&lt;&gt;0,META!DA455,"")</f>
        <v/>
      </c>
      <c r="H226" s="253" t="str">
        <f>IF(SUM(META!CY$374:DU$374)&lt;&gt;0,G226/SUM(META!CY$374:DU$374),"")</f>
        <v/>
      </c>
      <c r="I226" s="208" t="str">
        <f>IF(G226&lt;&gt;"",META!CY455&amp;" / "&amp;G226,"")</f>
        <v/>
      </c>
      <c r="J226" s="206" t="str">
        <f>META!DB455</f>
        <v/>
      </c>
      <c r="K226" s="207" t="str">
        <f>META!DC455</f>
        <v/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>0 / 22</v>
      </c>
      <c r="O226" s="259" t="str">
        <f>IF(META!CZ302&lt;&gt;0,META!CZ226&amp;" / "&amp;META!CZ302,"")</f>
        <v/>
      </c>
      <c r="P226" s="277">
        <f>IF(META!CY302&lt;&gt;0,META!CY226/META!CY302,"")</f>
        <v>0</v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>
        <f t="shared" si="17"/>
        <v>1</v>
      </c>
      <c r="F228" s="266" t="s">
        <v>450</v>
      </c>
      <c r="G228" s="206">
        <f>IF(META!DA457&lt;&gt;0,META!DA457,"")</f>
        <v>19</v>
      </c>
      <c r="H228" s="253" t="str">
        <f>IF(SUM(META!CY$374:DU$374)&lt;&gt;0,G228/SUM(META!CY$374:DU$374),"")</f>
        <v/>
      </c>
      <c r="I228" s="208" t="str">
        <f>IF(G228&lt;&gt;"",META!CY457&amp;" / "&amp;G228,"")</f>
        <v>0 / 19</v>
      </c>
      <c r="J228" s="206" t="str">
        <f>META!DB457</f>
        <v>19 / 19</v>
      </c>
      <c r="K228" s="207">
        <f>META!DC457</f>
        <v>1</v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/>
      </c>
      <c r="O228" s="259" t="str">
        <f>IF(META!CZ312&lt;&gt;0,META!CZ236&amp;" / "&amp;META!CZ312,"")</f>
        <v/>
      </c>
      <c r="P228" s="277" t="str">
        <f>IF(META!CY312&lt;&gt;0,META!CY236/META!CY312,"")</f>
        <v/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>
        <f t="shared" si="17"/>
        <v>1</v>
      </c>
      <c r="F229" s="289" t="s">
        <v>451</v>
      </c>
      <c r="G229" s="149">
        <f>IF(META!DA458&lt;&gt;0,META!DA458,"")</f>
        <v>17</v>
      </c>
      <c r="H229" s="155" t="str">
        <f>IF(SUM(META!CY$374:DU$374)&lt;&gt;0,G229/SUM(META!CY$374:DU$374),"")</f>
        <v/>
      </c>
      <c r="I229" s="151" t="str">
        <f>IF(G229&lt;&gt;"",META!CY458&amp;" / "&amp;G229,"")</f>
        <v>0 / 17</v>
      </c>
      <c r="J229" s="149" t="str">
        <f>META!DB458</f>
        <v>17 / 17</v>
      </c>
      <c r="K229" s="150">
        <f>META!DC458</f>
        <v>1</v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/>
      </c>
      <c r="O229" s="24" t="str">
        <f>IF(META!CZ313&lt;&gt;0,META!CZ237&amp;" / "&amp;META!CZ313,"")</f>
        <v/>
      </c>
      <c r="P229" s="310" t="str">
        <f>IF(META!CY313&lt;&gt;0,META!CY237/META!CY313,"")</f>
        <v/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>
        <f t="shared" si="17"/>
        <v>1</v>
      </c>
      <c r="F230" s="266" t="s">
        <v>452</v>
      </c>
      <c r="G230" s="206">
        <f>IF(META!DA459&lt;&gt;0,META!DA459,"")</f>
        <v>22</v>
      </c>
      <c r="H230" s="253" t="str">
        <f>IF(SUM(META!CY$374:DU$374)&lt;&gt;0,G230/SUM(META!CY$374:DU$374),"")</f>
        <v/>
      </c>
      <c r="I230" s="208" t="str">
        <f>IF(G230&lt;&gt;"",META!CY459&amp;" / "&amp;G230,"")</f>
        <v>0 / 22</v>
      </c>
      <c r="J230" s="206" t="str">
        <f>META!DB459</f>
        <v>22 / 22</v>
      </c>
      <c r="K230" s="207">
        <f>META!DC459</f>
        <v>1</v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/>
      </c>
      <c r="O230" s="259" t="str">
        <f>IF(META!CZ314&lt;&gt;0,META!CZ238&amp;" / "&amp;META!CZ314,"")</f>
        <v/>
      </c>
      <c r="P230" s="277" t="str">
        <f>IF(META!CY314&lt;&gt;0,META!CY238/META!CY314,"")</f>
        <v/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 t="str">
        <f t="shared" si="17"/>
        <v/>
      </c>
      <c r="F238" s="205" t="s">
        <v>395</v>
      </c>
      <c r="G238" s="206" t="str">
        <f>IF(META!DA468&lt;&gt;0,META!DA468,"")</f>
        <v/>
      </c>
      <c r="H238" s="253" t="str">
        <f>IF(SUM(META!CY$374:DU$374)&lt;&gt;0,G238/SUM(META!CY$374:DU$374),"")</f>
        <v/>
      </c>
      <c r="I238" s="208" t="str">
        <f>IF(G238&lt;&gt;"",META!CY468&amp;" / "&amp;G238,"")</f>
        <v/>
      </c>
      <c r="J238" s="206" t="str">
        <f>META!DB468</f>
        <v/>
      </c>
      <c r="K238" s="207" t="str">
        <f>META!DC468</f>
        <v/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/>
      </c>
      <c r="O238" s="259" t="str">
        <f>IF(META!CZ309&lt;&gt;0,META!CZ233&amp;" / "&amp;META!CZ309,"")</f>
        <v/>
      </c>
      <c r="P238" s="277" t="str">
        <f>IF(META!CY309&lt;&gt;0,META!CY233/META!CY309,"")</f>
        <v/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 t="str">
        <f t="shared" si="17"/>
        <v/>
      </c>
      <c r="F239" s="148" t="s">
        <v>599</v>
      </c>
      <c r="G239" s="149" t="str">
        <f>IF(META!DA469&lt;&gt;0,META!DA469,"")</f>
        <v/>
      </c>
      <c r="H239" s="155" t="str">
        <f>IF(SUM(META!CY$374:DU$374)&lt;&gt;0,G239/SUM(META!CY$374:DU$374),"")</f>
        <v/>
      </c>
      <c r="I239" s="151" t="str">
        <f>IF(G239&lt;&gt;"",META!CY469&amp;" / "&amp;G239,"")</f>
        <v/>
      </c>
      <c r="J239" s="149" t="str">
        <f>META!DB469</f>
        <v/>
      </c>
      <c r="K239" s="150" t="str">
        <f>META!DC469</f>
        <v/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/>
      </c>
      <c r="O239" s="24" t="str">
        <f>IF(META!CZ311&lt;&gt;0,META!CZ235&amp;" / "&amp;META!CZ311,"")</f>
        <v/>
      </c>
      <c r="P239" s="310" t="str">
        <f>IF(META!CY311&lt;&gt;0,META!CY235/META!CY311,"")</f>
        <v/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 t="str">
        <f t="shared" si="17"/>
        <v/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/>
      </c>
      <c r="K240" s="207" t="str">
        <f>META!DC467</f>
        <v/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/>
      </c>
      <c r="O240" s="259" t="str">
        <f>IF(META!CZ310&lt;&gt;0,META!CZ234&amp;" / "&amp;META!CZ310,"")</f>
        <v/>
      </c>
      <c r="P240" s="277" t="str">
        <f>IF(META!CY310&lt;&gt;0,META!CY234/META!CY310,"")</f>
        <v/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9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9" s="209" customFormat="1" thickBot="1" x14ac:dyDescent="0.5">
      <c r="A242" s="202"/>
      <c r="B242" s="203"/>
      <c r="C242" s="204"/>
      <c r="D242" s="259"/>
      <c r="E242" s="279">
        <f t="shared" si="17"/>
        <v>1</v>
      </c>
      <c r="F242" s="205" t="s">
        <v>395</v>
      </c>
      <c r="G242" s="206">
        <f>IF(META!DA472&lt;&gt;0,META!DA472,"")</f>
        <v>20</v>
      </c>
      <c r="H242" s="253" t="str">
        <f>IF(SUM(META!CY$374:DU$374)&lt;&gt;0,G242/SUM(META!CY$374:DU$374),"")</f>
        <v/>
      </c>
      <c r="I242" s="208" t="str">
        <f>IF(G242&lt;&gt;"",META!CY472&amp;" / "&amp;G242,"")</f>
        <v>0 / 20</v>
      </c>
      <c r="J242" s="206" t="str">
        <f>META!DB472</f>
        <v>20 / 20</v>
      </c>
      <c r="K242" s="207">
        <f>META!DC472</f>
        <v>1</v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>0 / 20</v>
      </c>
      <c r="O242" s="259" t="str">
        <f>IF(META!CZ297&lt;&gt;0,META!CZ221&amp;" / "&amp;META!CZ297,"")</f>
        <v/>
      </c>
      <c r="P242" s="277">
        <f>IF(META!CY297&lt;&gt;0,META!CY221/META!CY297,"")</f>
        <v>0</v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9" thickBot="1" x14ac:dyDescent="0.5">
      <c r="A243" s="194"/>
      <c r="B243" s="147"/>
      <c r="C243" s="166"/>
      <c r="D243" s="161"/>
      <c r="E243" s="308">
        <f t="shared" si="17"/>
        <v>1</v>
      </c>
      <c r="F243" s="280" t="s">
        <v>599</v>
      </c>
      <c r="G243" s="149">
        <f>IF(META!DA473&lt;&gt;0,META!DA473,"")</f>
        <v>18</v>
      </c>
      <c r="H243" s="155" t="str">
        <f>IF(SUM(META!CY$374:DU$374)&lt;&gt;0,G243/SUM(META!CY$374:DU$374),"")</f>
        <v/>
      </c>
      <c r="I243" s="151" t="str">
        <f>IF(G243&lt;&gt;"",META!CY473&amp;" / "&amp;G243,"")</f>
        <v>0 / 18</v>
      </c>
      <c r="J243" s="149" t="str">
        <f>META!DB473</f>
        <v>18 / 18</v>
      </c>
      <c r="K243" s="150">
        <f>META!DC473</f>
        <v>1</v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>0 / 18</v>
      </c>
      <c r="O243" s="24" t="str">
        <f>IF(META!CZ299&lt;&gt;0,META!CZ223&amp;" / "&amp;META!CZ299,"")</f>
        <v/>
      </c>
      <c r="P243" s="310">
        <f>IF(META!CY299&lt;&gt;0,META!CY223/META!CY299,"")</f>
        <v>0</v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9" s="209" customFormat="1" thickBot="1" x14ac:dyDescent="0.5">
      <c r="A244" s="202"/>
      <c r="B244" s="203"/>
      <c r="C244" s="204"/>
      <c r="D244" s="259"/>
      <c r="E244" s="279">
        <f t="shared" si="17"/>
        <v>1</v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>20 / 20</v>
      </c>
      <c r="K244" s="207">
        <f>META!DC471</f>
        <v>1</v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>0 / 20</v>
      </c>
      <c r="O244" s="259" t="str">
        <f>IF(META!CZ298&lt;&gt;0,META!CZ222&amp;" / "&amp;META!CZ298,"")</f>
        <v/>
      </c>
      <c r="P244" s="277">
        <f>IF(META!CY298&lt;&gt;0,META!CY222/META!CY298,"")</f>
        <v>0</v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9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9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9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9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9" thickBot="1" x14ac:dyDescent="0.5">
      <c r="E249" s="308"/>
    </row>
    <row r="250" spans="1:219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</row>
    <row r="251" spans="1:219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</row>
    <row r="252" spans="1:219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9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9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9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9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IF(SUM(META!C207:Y207)&lt;&gt;0,SUM(META!C207:Y207),"")</f>
        <v/>
      </c>
      <c r="H269" s="259"/>
      <c r="I269" s="203"/>
      <c r="J269" s="259"/>
      <c r="K269" s="277" t="str">
        <f>IF(META!L212&lt;&gt;0,SUM(META!C207:Y207)/META!L212,"")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IF(SUM(META!C207:Y207,META!AB212:AX212,META!CY378:DU378,META!DX153:ET153)&lt;&gt;0,SUM(META!C207:Y207,META!AB212:AX212,META!CY378:DU378,META!DX153:ET153),"")</f>
        <v/>
      </c>
      <c r="H273" s="259"/>
      <c r="I273" s="203"/>
      <c r="J273" s="259"/>
      <c r="K273" s="277" t="str">
        <f>IF(SUM(META!L212,META!AK217,META!DH383,META!EG158)&lt;&gt;0,SUM(META!C207:Y207,META!AB212:AX212,META!CY378:DU378,META!DX153:ET153)/SUM(META!L212,META!AK217,META!DH383,META!EG158),"")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IF(SUM(META!E252,META!E256,META!E260,META!AD251,META!AD255,META!AD259,META!DZ189)&lt;&gt;0,SUM(META!E252,META!E256,META!E260,META!AD251,META!AD255,META!AD259,META!DZ189),"")</f>
        <v>20</v>
      </c>
      <c r="H275" s="259"/>
      <c r="I275" s="203"/>
      <c r="J275" s="259"/>
      <c r="K275" s="279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76</v>
      </c>
      <c r="H276" s="281"/>
      <c r="I276" s="282"/>
      <c r="J276" s="281"/>
      <c r="K276" s="284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META!L221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META!L222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META!L223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META!L224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META!L225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META!L226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2019-07-24T04:03:09Z</dcterms:modified>
</cp:coreProperties>
</file>