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3\JackMurray_PSAT16_3\"/>
    </mc:Choice>
  </mc:AlternateContent>
  <xr:revisionPtr revIDLastSave="12" documentId="13_ncr:1_{9D5A219D-124D-4F78-8A79-04B51111A376}" xr6:coauthVersionLast="43" xr6:coauthVersionMax="43" xr10:uidLastSave="{BAC26AD9-8BC4-4487-B80D-E8CA5FFDBF6F}"/>
  <bookViews>
    <workbookView xWindow="-98" yWindow="-98" windowWidth="24496" windowHeight="15796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AN366" i="16"/>
  <c r="AO366" i="16" s="1"/>
  <c r="BY526" i="16"/>
  <c r="BZ526" i="16" s="1"/>
  <c r="FN526" i="16"/>
  <c r="FO526" i="16" s="1"/>
  <c r="EJ512" i="16"/>
  <c r="EK512" i="16" s="1"/>
  <c r="EJ7" i="15"/>
  <c r="EK7" i="15" s="1"/>
  <c r="AN584" i="16"/>
  <c r="AO584" i="16" s="1"/>
  <c r="BY512" i="16"/>
  <c r="BZ512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BY599" i="10" l="1"/>
  <c r="BZ599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P26" i="22" l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FE8" i="8" l="1"/>
  <c r="Z11" i="22" s="1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N240" i="22" s="1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P230" i="22" s="1"/>
  <c r="CY302" i="8"/>
  <c r="CY313" i="8"/>
  <c r="N229" i="22" s="1"/>
  <c r="N205" i="22"/>
  <c r="R115" i="22"/>
  <c r="S115" i="22" s="1"/>
  <c r="CY299" i="8"/>
  <c r="N243" i="22" s="1"/>
  <c r="CY311" i="8"/>
  <c r="CY216" i="8"/>
  <c r="CY234" i="8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P226" i="22"/>
  <c r="N226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J47" i="8" l="1"/>
  <c r="FJ41" i="8"/>
  <c r="FJ44" i="8"/>
  <c r="FJ39" i="8"/>
  <c r="P240" i="22"/>
  <c r="P229" i="22"/>
  <c r="FJ45" i="8"/>
  <c r="FJ40" i="8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AE261" i="8" l="1"/>
  <c r="J148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48" i="8" l="1"/>
  <c r="FJ42" i="8"/>
  <c r="FO56" i="8" s="1"/>
  <c r="FP56" i="8" s="1"/>
  <c r="FR56" i="8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<sst xmlns="http://schemas.openxmlformats.org/spreadsheetml/2006/main" count="25288" uniqueCount="686">
  <si>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</si>
  <si>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</si>
  <si>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</si>
  <si>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</si>
  <si>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</si>
  <si>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</si>
  <si>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</si>
  <si>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</si>
  <si>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</si>
  <si>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</si>
  <si>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</si>
  <si>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</si>
  <si>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</si>
  <si>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</si>
  <si>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</si>
  <si>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</si>
  <si>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</si>
  <si>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</si>
  <si>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</si>
  <si>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</si>
  <si>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</si>
  <si>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</si>
  <si>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</si>
  <si>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</si>
  <si>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</si>
  <si>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</si>
  <si>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</si>
  <si>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</si>
  <si>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</si>
  <si>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</si>
  <si>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</si>
  <si>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</si>
  <si>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</si>
  <si>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</si>
  <si>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</si>
  <si>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</si>
  <si>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</si>
  <si>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</si>
  <si>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</si>
  <si>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</si>
  <si>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</si>
  <si>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</si>
  <si>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</si>
  <si>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</si>
  <si>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</si>
  <si>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</si>
  <si>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</si>
  <si>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</si>
  <si>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</si>
  <si>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</si>
  <si>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</si>
  <si>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</si>
  <si>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</si>
  <si>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</si>
  <si>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</si>
  <si>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</si>
  <si>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</si>
  <si>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</si>
  <si>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</si>
  <si>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</si>
  <si>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</si>
  <si>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</si>
  <si>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</si>
  <si>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</si>
  <si>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</si>
  <si>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</si>
  <si>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</si>
  <si>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</si>
  <si>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</si>
  <si>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</si>
  <si>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</si>
  <si>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</si>
  <si>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</si>
  <si>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</si>
  <si>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</si>
  <si>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</si>
  <si>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</si>
  <si>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</si>
  <si>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</si>
  <si>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</si>
  <si>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</si>
  <si>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</si>
  <si>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</si>
  <si>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</si>
  <si>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</si>
  <si>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</si>
  <si>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</si>
  <si>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</si>
  <si>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</si>
  <si>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</si>
  <si>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</si>
  <si>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</si>
  <si>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</si>
  <si>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</si>
  <si>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</si>
  <si>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</si>
  <si>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</si>
  <si>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</si>
  <si>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</si>
  <si>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</si>
  <si>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</si>
  <si>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</si>
  <si>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</si>
  <si>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</si>
  <si>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</si>
  <si>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</si>
  <si>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</si>
  <si>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</si>
  <si>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</si>
  <si>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</si>
  <si>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</si>
  <si>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</si>
  <si>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</si>
  <si>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</si>
  <si>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</si>
  <si>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</si>
  <si>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</si>
  <si>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</si>
  <si>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</si>
  <si>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</si>
  <si>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</si>
  <si>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</si>
  <si>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</si>
  <si>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</si>
  <si>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</si>
  <si>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</si>
  <si>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</si>
  <si>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</si>
  <si>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</si>
  <si>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</si>
  <si>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</si>
  <si>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</si>
  <si>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</si>
  <si>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</si>
  <si>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</si>
  <si>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</si>
  <si>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</si>
  <si>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</si>
  <si>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</si>
  <si>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</si>
  <si>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</si>
  <si>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</si>
  <si>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</si>
  <si>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</si>
  <si>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</si>
  <si>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</si>
  <si>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</si>
  <si>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</si>
  <si>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</si>
  <si>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</si>
  <si>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</si>
  <si>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</si>
  <si>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</si>
  <si>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</si>
  <si>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</si>
  <si>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</si>
  <si>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</si>
  <si>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</si>
  <si>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</si>
  <si>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</si>
  <si>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</si>
  <si>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</si>
  <si>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</si>
  <si>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</si>
  <si>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</si>
  <si>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</si>
  <si>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</si>
  <si>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</si>
  <si>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</si>
  <si>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</si>
  <si>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</si>
  <si>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</si>
  <si>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</si>
  <si>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</si>
  <si>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</si>
  <si>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</si>
  <si>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</si>
  <si>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</si>
  <si>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</si>
  <si>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</si>
  <si>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</si>
  <si>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</si>
  <si>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</si>
  <si>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</si>
  <si>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</si>
  <si>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</si>
  <si>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</si>
  <si>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</si>
  <si>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</si>
  <si>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</si>
  <si>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</si>
  <si>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</si>
  <si>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</si>
  <si>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</si>
  <si>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</si>
  <si>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</si>
  <si>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</si>
  <si>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</si>
  <si>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</si>
  <si>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</si>
  <si>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</si>
  <si>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</si>
  <si>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</si>
  <si>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</si>
  <si>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</si>
  <si>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</si>
  <si>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</si>
  <si>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</si>
  <si>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</si>
  <si>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</si>
  <si>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</si>
  <si>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</si>
  <si>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</si>
  <si>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</si>
  <si>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</si>
  <si>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</si>
  <si>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</si>
  <si>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</si>
  <si>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</si>
  <si>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</si>
  <si>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</si>
  <si>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</si>
  <si>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</si>
  <si>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</si>
  <si>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</si>
  <si>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</si>
  <si>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</si>
  <si>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</si>
  <si>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</si>
  <si>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</si>
  <si>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</si>
  <si>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</si>
  <si>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</si>
  <si>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</si>
  <si>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</si>
  <si>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</si>
  <si>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</si>
  <si>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</si>
  <si>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</si>
  <si>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</si>
  <si>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</si>
  <si>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</si>
  <si>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</si>
  <si>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</si>
  <si>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</si>
  <si>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</si>
  <si>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</si>
  <si>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</si>
  <si>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</si>
  <si>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</si>
  <si>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</si>
  <si>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</si>
  <si>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</si>
  <si>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</si>
  <si>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</si>
  <si>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</si>
  <si>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</si>
  <si>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</si>
  <si>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</si>
  <si>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</si>
  <si>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</si>
  <si>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</si>
  <si>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</si>
  <si>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</si>
  <si>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</si>
  <si>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</si>
  <si>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</si>
  <si>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</si>
  <si>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</si>
  <si>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</si>
  <si>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</si>
  <si>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</si>
  <si>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</si>
  <si>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</si>
  <si>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</si>
  <si>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</si>
  <si>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</si>
  <si>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</si>
  <si>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</si>
  <si>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</si>
  <si>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</si>
  <si>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</si>
  <si>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</si>
  <si>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</si>
  <si>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</si>
  <si>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</si>
  <si>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</si>
  <si>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</si>
  <si>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</si>
  <si>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</si>
  <si>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</si>
  <si>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</si>
  <si>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</si>
  <si>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</si>
  <si>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</si>
  <si>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</si>
  <si>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</si>
  <si>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</si>
  <si>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</si>
  <si>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</si>
  <si>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</si>
  <si>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</si>
  <si>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</si>
  <si>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</si>
  <si>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</si>
  <si>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</si>
  <si>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</si>
  <si>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</si>
  <si>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</si>
  <si>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</si>
  <si>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</si>
  <si>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</si>
  <si>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</si>
  <si>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</si>
  <si>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</si>
  <si>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</si>
  <si>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</si>
  <si>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</si>
  <si>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</si>
  <si>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</si>
  <si>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</si>
  <si>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</si>
  <si>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</si>
  <si>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</si>
  <si>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</si>
  <si>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</si>
  <si>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</si>
  <si>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</si>
  <si>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</si>
  <si>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</si>
  <si>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</si>
  <si>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</si>
  <si>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</si>
  <si>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</si>
  <si>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</si>
  <si>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</si>
  <si>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</si>
  <si>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</si>
  <si>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</si>
  <si>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</si>
  <si>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</si>
  <si>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</si>
  <si>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</si>
  <si>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</si>
  <si>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</si>
  <si>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</si>
  <si>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</si>
  <si>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</si>
  <si>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</si>
  <si>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</si>
  <si>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</si>
  <si>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</si>
  <si>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</si>
  <si>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</si>
  <si>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</si>
  <si>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</si>
  <si>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</si>
  <si>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</si>
  <si>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</si>
  <si>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</si>
  <si>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</si>
  <si>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</si>
  <si>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</si>
  <si>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</si>
  <si>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</si>
  <si>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</si>
  <si>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</si>
  <si>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</si>
  <si>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</si>
  <si>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</si>
  <si>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</si>
  <si>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</si>
  <si>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</si>
  <si>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</si>
  <si>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</si>
  <si>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</si>
  <si>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</si>
  <si>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</si>
  <si>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</si>
  <si>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</si>
  <si>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</si>
  <si>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</si>
  <si>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</si>
  <si>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</si>
  <si>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</si>
  <si>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</si>
  <si>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</si>
  <si>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</si>
  <si>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</si>
  <si>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</si>
  <si>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</si>
  <si>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</si>
  <si>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</si>
  <si>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</si>
  <si>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</si>
  <si>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</si>
  <si>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</si>
  <si>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</si>
  <si>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</si>
  <si>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</si>
  <si>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</si>
  <si>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</si>
  <si>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</si>
  <si>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</si>
  <si>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</si>
  <si>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</si>
  <si>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</si>
  <si>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</si>
  <si>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</si>
  <si>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</si>
  <si>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</si>
  <si>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</si>
  <si>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</si>
  <si>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</si>
  <si>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</si>
  <si>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</si>
  <si>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</si>
  <si>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</si>
  <si>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</si>
  <si>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</si>
  <si>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</si>
  <si>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</si>
  <si>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</si>
  <si>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</si>
  <si>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</si>
  <si>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</si>
  <si>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</si>
  <si>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</si>
  <si>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</si>
  <si>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</si>
  <si>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</si>
  <si>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</si>
  <si>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</si>
  <si>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</si>
  <si>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</si>
  <si>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</si>
  <si>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</si>
  <si>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</si>
  <si>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</si>
  <si>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</si>
  <si>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</si>
  <si>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</si>
  <si>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</si>
  <si>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</si>
  <si>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</si>
  <si>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</si>
  <si>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</si>
  <si>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</si>
  <si>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</si>
  <si>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</si>
  <si>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</si>
  <si>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</si>
  <si>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</si>
  <si>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</si>
  <si>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</si>
  <si>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</si>
  <si>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</si>
  <si>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</si>
  <si>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</si>
  <si>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</si>
  <si>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</si>
  <si>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</si>
  <si>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</si>
  <si>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</si>
  <si>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</si>
  <si>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</si>
  <si>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</si>
  <si>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</si>
  <si>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</si>
  <si>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</si>
  <si>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</si>
  <si>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</si>
  <si>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</si>
  <si>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</si>
  <si>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</si>
  <si>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</si>
  <si>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</si>
  <si>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</si>
  <si>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</si>
  <si>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</si>
  <si>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</si>
  <si>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</si>
  <si>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</si>
  <si>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</si>
  <si>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</si>
  <si>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</si>
  <si>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</si>
  <si>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</si>
  <si>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</si>
  <si>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</si>
  <si>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</si>
  <si>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</si>
  <si>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</si>
  <si>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</si>
  <si>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</si>
  <si>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</si>
  <si>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</si>
  <si>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</si>
  <si>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</si>
  <si>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</si>
  <si>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</si>
  <si>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</si>
  <si>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</si>
  <si>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</si>
  <si>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</si>
  <si>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</si>
  <si>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</si>
  <si>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</si>
  <si>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</si>
  <si>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</si>
  <si>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</si>
  <si>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</si>
  <si>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</si>
  <si>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</si>
  <si>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</si>
  <si>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</si>
  <si>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</si>
  <si>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</si>
  <si>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</si>
  <si>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</si>
  <si>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</si>
  <si>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</si>
  <si>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</si>
  <si>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</si>
  <si>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</si>
  <si>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</si>
  <si>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</si>
  <si>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</si>
  <si>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</si>
  <si>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</si>
  <si>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</si>
  <si>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</si>
  <si>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</si>
  <si>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</si>
  <si>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</si>
  <si>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</si>
  <si>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</si>
  <si>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</si>
  <si>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</si>
  <si>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</si>
  <si>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</si>
  <si>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</si>
  <si>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</si>
  <si>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</si>
  <si>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</si>
  <si>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</si>
  <si>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</si>
  <si>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</si>
  <si>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</si>
  <si>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</si>
  <si>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</si>
  <si>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</si>
  <si>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</si>
  <si>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</si>
  <si>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</si>
  <si>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</si>
  <si>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</si>
  <si>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</si>
  <si>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</si>
  <si>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</si>
  <si>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</si>
  <si>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</si>
  <si>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</si>
  <si>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</si>
  <si>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</si>
  <si>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</si>
  <si>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</si>
  <si>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</si>
  <si>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</si>
  <si>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</si>
  <si>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</si>
  <si>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</si>
  <si>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</si>
  <si>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</si>
  <si>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</si>
  <si>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</si>
  <si>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</si>
  <si>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</si>
  <si>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</si>
  <si>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</si>
  <si>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</si>
  <si>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</si>
  <si>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</si>
  <si>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</si>
  <si>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</si>
  <si>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</si>
  <si>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</si>
  <si>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</si>
  <si>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</si>
  <si>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</si>
  <si>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</si>
  <si>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</si>
  <si>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</si>
  <si>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</si>
  <si>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</si>
  <si>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</si>
  <si>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</si>
  <si>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</si>
  <si>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</si>
  <si>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</si>
  <si>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</si>
  <si>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</si>
  <si>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</si>
  <si>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</si>
  <si>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</si>
  <si>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</si>
  <si>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</si>
  <si>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</si>
  <si>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</si>
  <si>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</si>
  <si>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</si>
  <si>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</si>
  <si>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</si>
  <si>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</si>
  <si>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</si>
  <si>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</si>
  <si>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</si>
  <si>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</si>
  <si>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</si>
  <si>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</si>
  <si>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</si>
  <si>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</si>
  <si>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</si>
  <si>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</si>
  <si>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</si>
  <si>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</si>
  <si>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</si>
  <si>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</si>
  <si>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</si>
  <si>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</si>
  <si>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</si>
  <si>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</si>
  <si>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</si>
  <si>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</si>
  <si>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</si>
  <si>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</si>
  <si>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</si>
  <si>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</si>
  <si>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</si>
  <si>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</si>
  <si>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</si>
  <si>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</si>
  <si>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</si>
  <si>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</si>
  <si>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</si>
  <si>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</si>
  <si>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</si>
  <si>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</si>
  <si>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</si>
  <si>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</si>
  <si>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</si>
  <si>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</si>
  <si>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</si>
  <si>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</si>
  <si>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</si>
  <si>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</si>
  <si>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</si>
  <si>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</si>
  <si>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</si>
  <si>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</si>
  <si>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</si>
  <si>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</si>
  <si>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</si>
  <si>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</si>
  <si>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</si>
  <si>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</si>
  <si>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</si>
  <si>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</si>
  <si>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</si>
  <si>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</si>
  <si>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</si>
  <si>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</si>
  <si>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</si>
  <si>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</si>
  <si>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</si>
  <si>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</si>
  <si>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C?</t>
  </si>
  <si>
    <t>B?</t>
  </si>
  <si>
    <t>D?</t>
  </si>
  <si>
    <t>21?</t>
  </si>
  <si>
    <t>5?</t>
  </si>
  <si>
    <t>3?</t>
  </si>
  <si>
    <t>68?</t>
  </si>
  <si>
    <t>2?</t>
  </si>
  <si>
    <t>1368?</t>
  </si>
  <si>
    <t>400?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</si>
</sst>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55" zoomScaleNormal="55" workbookViewId="0">
      <selection activeCell="R21" sqref="R21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208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43632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160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160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160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162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160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159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676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588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162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159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161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160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677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677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161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162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676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159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162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160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159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160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161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588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161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588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 t="s">
        <v>159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 t="s">
        <v>159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 t="s">
        <v>162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 t="s">
        <v>161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161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160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159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677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678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160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588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162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159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588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159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160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159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676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159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160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162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161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162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160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162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159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160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678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159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676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162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159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159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160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676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677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162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160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159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159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161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676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678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162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677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677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677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678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161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676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676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162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677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588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678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676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588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677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682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683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684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685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 t="s">
        <v>678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 t="s">
        <v>159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 t="s">
        <v>160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 t="s">
        <v>161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 t="s">
        <v>160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 t="s">
        <v>676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 t="s">
        <v>677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 t="s">
        <v>676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 t="s">
        <v>678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 t="s">
        <v>678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 t="s">
        <v>678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 t="s">
        <v>677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 t="s">
        <v>679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>
        <v>90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 t="s">
        <v>680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 t="s">
        <v>681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6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1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40</v>
      </c>
      <c r="D87" s="59">
        <v>47</v>
      </c>
      <c r="E87" s="45" t="str">
        <f>ROUND(C87/D87*100,0)&amp;"%"</f>
        <v>85%</v>
      </c>
      <c r="F87" s="27">
        <f>LOOKUP(COUNTIF(AO86:AO132,TRUE),EM87:EM134,EO87:EO134)*10</f>
        <v>340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B</v>
      </c>
      <c r="AO87" s="8" t="b">
        <f t="shared" ref="AO87:AO137" si="4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C?</v>
      </c>
      <c r="EK87" s="8" t="b">
        <f t="shared" ref="EK87:EK150" si="6">IF(EJ87&lt;&gt;"",IF(ISNUMBER(SEARCH(EI87,EJ87)),TRUE,FALSE),"")</f>
        <v>0</v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1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34</v>
      </c>
      <c r="D88" s="59">
        <v>44</v>
      </c>
      <c r="E88" s="45" t="str">
        <f>ROUND(C88/D88*100,0)&amp;"%"</f>
        <v>77%</v>
      </c>
      <c r="F88" s="27">
        <f>LOOKUP(COUNTIF(BZ86:BZ129,TRUE),EM87:EM131,EP87:EP131)*10</f>
        <v>310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B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B?</v>
      </c>
      <c r="EK88" s="8" t="b">
        <f t="shared" si="6"/>
        <v>1</v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1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74</v>
      </c>
      <c r="D89" s="59">
        <f>SUM(D87:D88)</f>
        <v>91</v>
      </c>
      <c r="E89" s="45" t="str">
        <f>ROUND(C89/D89*100,0)&amp;"%"</f>
        <v>81%</v>
      </c>
      <c r="F89" s="27">
        <f>SUM(F87:F88)</f>
        <v>650</v>
      </c>
      <c r="G89" s="27">
        <f>SUM(G87:G88)</f>
        <v>760</v>
      </c>
      <c r="H89" s="29" t="str">
        <f>LOOKUP(F89,EV$5:EV$56,EW$5:EW$56) &amp; "%"</f>
        <v>95%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1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27</v>
      </c>
      <c r="D90" s="60">
        <v>48</v>
      </c>
      <c r="E90" s="45" t="str">
        <f>ROUND(C90/D90*100,0)&amp;"%"</f>
        <v>56%</v>
      </c>
      <c r="F90" s="61">
        <f>LOOKUP(COUNTIF(EK86:EK162,TRUE),EM87:EM135,EN87:EN135)</f>
        <v>540</v>
      </c>
      <c r="G90" s="61">
        <v>760</v>
      </c>
      <c r="H90" s="38" t="str">
        <f>LOOKUP(F90,EV$5:EV$56,EX$5:EX$56) &amp; "%"</f>
        <v>70%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B</v>
      </c>
      <c r="AO90" s="8" t="b">
        <f t="shared" si="4"/>
        <v>0</v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1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101</v>
      </c>
      <c r="D91" s="40">
        <f>SUM(D87,D88,D90)</f>
        <v>139</v>
      </c>
      <c r="E91" s="45" t="str">
        <f>ROUND(C91/D91*100,0)&amp;"%"</f>
        <v>73%</v>
      </c>
      <c r="F91" s="41">
        <f>SUM(F87,F88,F90)</f>
        <v>1190</v>
      </c>
      <c r="G91" s="58">
        <f>SUM(G87,G88,G90)</f>
        <v>1520</v>
      </c>
      <c r="H91" s="42" t="str">
        <f>LOOKUP(F91,ES$4:ES$126,ET$4:ET$126) &amp; "%"</f>
        <v>87%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D</v>
      </c>
      <c r="AO91" s="8" t="b">
        <f t="shared" si="4"/>
        <v>1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1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B</v>
      </c>
      <c r="AO92" s="8" t="b">
        <f t="shared" si="4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A</v>
      </c>
      <c r="EK92" s="8" t="b">
        <f t="shared" si="6"/>
        <v>0</v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1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B?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1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C?</v>
      </c>
      <c r="AO94" s="8" t="b">
        <f t="shared" si="4"/>
        <v>0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C?</v>
      </c>
      <c r="EK94" s="8" t="b">
        <f t="shared" si="6"/>
        <v>0</v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1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A?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D?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D?</v>
      </c>
      <c r="EK95" s="8" t="b">
        <f t="shared" si="6"/>
        <v>1</v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1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D</v>
      </c>
      <c r="EK96" s="8" t="b">
        <f t="shared" si="6"/>
        <v>1</v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1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B</v>
      </c>
      <c r="BZ97" s="8" t="b">
        <f t="shared" si="5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B?</v>
      </c>
      <c r="EK97" s="8" t="b">
        <f t="shared" si="6"/>
        <v>0</v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1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D</v>
      </c>
      <c r="AO98" s="8" t="b">
        <f t="shared" si="4"/>
        <v>1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B?</v>
      </c>
      <c r="EK98" s="8" t="b">
        <f t="shared" si="6"/>
        <v>1</v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1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A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A?</v>
      </c>
      <c r="BZ99" s="8" t="b">
        <f t="shared" si="5"/>
        <v>0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B?</v>
      </c>
      <c r="EK99" s="8" t="b">
        <f t="shared" si="6"/>
        <v>0</v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1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C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D</v>
      </c>
      <c r="BZ100" s="8" t="b">
        <f t="shared" si="5"/>
        <v>1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D?</v>
      </c>
      <c r="EK100" s="8" t="b">
        <f t="shared" si="6"/>
        <v>0</v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1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D</v>
      </c>
      <c r="BZ101" s="8" t="b">
        <f t="shared" si="5"/>
        <v>0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1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C</v>
      </c>
      <c r="EK102" s="8" t="b">
        <f t="shared" si="6"/>
        <v>0</v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1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B?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A</v>
      </c>
      <c r="BZ103" s="8" t="b">
        <f t="shared" si="5"/>
        <v>1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C?</v>
      </c>
      <c r="EK103" s="8" t="b">
        <f t="shared" si="6"/>
        <v>0</v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1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B?</v>
      </c>
      <c r="AO104" s="8" t="b">
        <f t="shared" si="4"/>
        <v>0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A?</v>
      </c>
      <c r="BZ104" s="8" t="b">
        <f t="shared" si="5"/>
        <v>0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C?</v>
      </c>
      <c r="EK104" s="8" t="b">
        <f t="shared" si="6"/>
        <v>1</v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1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C</v>
      </c>
      <c r="AO105" s="8" t="b">
        <f t="shared" si="4"/>
        <v>1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A</v>
      </c>
      <c r="BZ105" s="8" t="b">
        <f t="shared" si="5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D</v>
      </c>
      <c r="EK105" s="8" t="b">
        <f t="shared" si="6"/>
        <v>0</v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1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B</v>
      </c>
      <c r="BZ106" s="8" t="b">
        <f t="shared" si="5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B?</v>
      </c>
      <c r="EK106" s="8" t="b">
        <f t="shared" si="6"/>
        <v>1</v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1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A?</v>
      </c>
      <c r="EK107" s="8" t="b">
        <f t="shared" si="6"/>
        <v>0</v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1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D?</v>
      </c>
      <c r="EK108" s="8" t="b">
        <f t="shared" si="6"/>
        <v>1</v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1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C?</v>
      </c>
      <c r="EK109" s="8" t="b">
        <f t="shared" si="6"/>
        <v>1</v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1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C?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B</v>
      </c>
      <c r="EK110" s="8" t="b">
        <f t="shared" si="6"/>
        <v>1</v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1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C?</v>
      </c>
      <c r="BZ111" s="8" t="b">
        <f t="shared" si="5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A?</v>
      </c>
      <c r="EK111" s="8" t="b">
        <f t="shared" si="6"/>
        <v>0</v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1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C</v>
      </c>
      <c r="AO112" s="8" t="b">
        <f t="shared" si="4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B?</v>
      </c>
      <c r="EK112" s="8" t="b">
        <f t="shared" si="6"/>
        <v>0</v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1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A</v>
      </c>
      <c r="AO113" s="8" t="b">
        <f t="shared" si="4"/>
        <v>1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>68?</v>
      </c>
      <c r="EK113" s="8" t="b">
        <f>IF(EJ113&lt;&gt;"",IF(
  VALUE(SUBSTITUTE(EJ113,CHAR(63),""))=65,TRUE,FALSE),"")</f>
        <v>0</v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1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>2?</v>
      </c>
      <c r="EK114" s="8" t="b">
        <f>IF(EJ114&lt;&gt;"",IF(
  OR(VALUE(SUBSTITUTE(EJ114,CHAR(63),""))=0,VALUE(SUBSTITUTE(EJ114,CHAR(63),""))=12),TRUE,FALSE),"")</f>
        <v>0</v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1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B</v>
      </c>
      <c r="AO115" s="8" t="b">
        <f t="shared" si="4"/>
        <v>1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>1368?</v>
      </c>
      <c r="EK115" s="8" t="b">
        <f>IF(EJ115&lt;&gt;"",IF(
  VALUE(SUBSTITUTE(EJ115,CHAR(63),""))=1368,TRUE,FALSE),"")</f>
        <v>1</v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1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D</v>
      </c>
      <c r="AO116" s="8" t="b">
        <f t="shared" si="4"/>
        <v>1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>400?</v>
      </c>
      <c r="EK116" s="8" t="b">
        <f>IF(EJ116&lt;&gt;"",IF(
  VALUE(SUBSTITUTE(EJ116,CHAR(63),""))=85,TRUE,FALSE),"")</f>
        <v>0</v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1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A</v>
      </c>
      <c r="AO117" s="8" t="b">
        <f t="shared" si="4"/>
        <v>1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1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C</v>
      </c>
      <c r="AO118" s="8" t="b">
        <f t="shared" si="4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D</v>
      </c>
      <c r="BZ118" s="8" t="b">
        <f t="shared" si="5"/>
        <v>1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1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B</v>
      </c>
      <c r="AO119" s="8" t="b">
        <f t="shared" si="4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1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A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A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1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C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1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A?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D?</v>
      </c>
      <c r="BZ122" s="8" t="b">
        <f t="shared" si="5"/>
        <v>0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1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1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C?</v>
      </c>
      <c r="BZ124" s="8" t="b">
        <f t="shared" si="5"/>
        <v>1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1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A?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1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A</v>
      </c>
      <c r="BZ126" s="8" t="b">
        <f t="shared" si="5"/>
        <v>0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1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A</v>
      </c>
      <c r="AO128" s="8" t="b">
        <f t="shared" si="4"/>
        <v>1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A</v>
      </c>
      <c r="BZ129" s="8" t="b">
        <f t="shared" si="5"/>
        <v>0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D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D?</v>
      </c>
      <c r="EK146" s="8" t="b">
        <f t="shared" si="6"/>
        <v>1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B</v>
      </c>
      <c r="EK151" s="8" t="b">
        <f t="shared" ref="EK151:EK158" si="7">IF(EJ151&lt;&gt;"",IF(ISNUMBER(SEARCH(EI151,EJ151)),TRUE,FALSE),"")</f>
        <v>1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C?</v>
      </c>
      <c r="EK152" s="8" t="b">
        <f t="shared" si="7"/>
        <v>0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B?</v>
      </c>
      <c r="EK153" s="8" t="b">
        <f t="shared" si="7"/>
        <v>1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C?</v>
      </c>
      <c r="EK154" s="8" t="b">
        <f t="shared" si="7"/>
        <v>1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D?</v>
      </c>
      <c r="EK155" s="8" t="b">
        <f t="shared" si="7"/>
        <v>1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D?</v>
      </c>
      <c r="EK156" s="8" t="b">
        <f t="shared" si="7"/>
        <v>0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D?</v>
      </c>
      <c r="EK157" s="8" t="b">
        <f t="shared" si="7"/>
        <v>0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B?</v>
      </c>
      <c r="EK158" s="8" t="b">
        <f t="shared" si="7"/>
        <v>1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>21?</v>
      </c>
      <c r="EK159" s="8" t="b">
        <f>IF(EJ159&lt;&gt;"",IF(
  VALUE(SUBSTITUTE(EJ159,CHAR(63),""))=2,TRUE,FALSE),"")</f>
        <v>0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90</v>
      </c>
      <c r="EK160" s="8" t="b">
        <f>IF(EJ160&lt;&gt;"",IF(
  VALUE(SUBSTITUTE(EJ160,CHAR(63),""))=90,TRUE,FALSE),"")</f>
        <v>1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>5?</v>
      </c>
      <c r="EK161" s="8" t="b">
        <f>IF(EJ161&lt;&gt;"",IF(
  VALUE(SUBSTITUTE(EJ161,CHAR(63),""))=1,TRUE,FALSE),"")</f>
        <v>0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>3?</v>
      </c>
      <c r="EK162" s="8" t="b">
        <f>IF(EJ162&lt;&gt;"",IF(
  VALUE(SUBSTITUTE(EJ162,CHAR(63),""))=0,TRUE,FALSE),"")</f>
        <v>0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PSAT 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340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P02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P02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P02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P02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P02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310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40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85%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340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34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77%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310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540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74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81%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650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95%</v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1190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27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56%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540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70%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101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73%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1190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87%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95%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str">
        <f>PSAT!H90</f>
        <v>70%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87%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PSAT 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340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310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540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1190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95%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70%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87%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340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>
        <f t="shared" ref="FJ40:GF40" si="54">IF(ISNUMBER(SEARCH("P*",FJ$17)),FJ21,"")</f>
        <v>310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540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1190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6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340</v>
      </c>
      <c r="FQ52" s="27">
        <v>380</v>
      </c>
      <c r="FR52" s="93">
        <f>IF(FO52&lt;&gt;0,FO52*FP52/FQ52,"")</f>
        <v>0.89473684210526316</v>
      </c>
      <c r="FT52" s="103">
        <f>ROUND(AVERAGE(FM52,FR52)*100,0)</f>
        <v>89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310</v>
      </c>
      <c r="FQ53" s="27">
        <v>380</v>
      </c>
      <c r="FR53" s="93">
        <f>IF(FO53&lt;&gt;0,FO53*FP53/FQ53,"")</f>
        <v>0.81578947368421051</v>
      </c>
      <c r="FT53" s="103">
        <f>ROUND(AVERAGE(FM53,FR53)*100,0)</f>
        <v>82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340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310</v>
      </c>
      <c r="GC54" s="98">
        <f>IF(ISNUMBER(SEARCH("S*",_xlfn.CONCAT(FJ17:GF17))),400,0)+
  IF(ISNUMBER(SEARCH("P*",_xlfn.CONCAT(FJ17:GF17))),380,0)+
  IF(ISNUMBER(SEARCH("A*",_xlfn.CONCAT(FJ17:GF17))),36,0)</f>
        <v>380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540</v>
      </c>
      <c r="FQ55" s="27">
        <v>760</v>
      </c>
      <c r="FR55" s="93">
        <f>IF(FO55&lt;&gt;0,FO55*FP55/FQ55,"")</f>
        <v>0.71052631578947367</v>
      </c>
      <c r="FT55" s="103">
        <f>ROUND(AVERAGE(FM55,FR55)*100,0)</f>
        <v>71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650</v>
      </c>
      <c r="GC55" s="98">
        <f>IF(ISNUMBER(SEARCH("S*",_xlfn.CONCAT(FJ17:GF17))),800,0)+
  IF(ISNUMBER(SEARCH("P*",_xlfn.CONCAT(FJ17:GF17))),760,0)+
  IF(ISNUMBER(SEARCH("A*",_xlfn.CONCAT(FJ17:GF17))),36,0)</f>
        <v>760</v>
      </c>
      <c r="GD55" s="107" t="str">
        <f>INDEX(FJ28:GF28,,MATCH(1,FJ$19:GF$19,0))</f>
        <v>95%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1190</v>
      </c>
      <c r="FQ56" s="27">
        <v>1520</v>
      </c>
      <c r="FR56" s="93">
        <f>IF(FO56&lt;&gt;0,FO56*FP56/FQ56,"")</f>
        <v>0.78289473684210531</v>
      </c>
      <c r="FT56" s="103">
        <f>ROUND(AVERAGE(FM56,FR56)*100,0)</f>
        <v>78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540</v>
      </c>
      <c r="GC56" s="98">
        <f>IF(ISNUMBER(SEARCH("S*",_xlfn.CONCAT(FJ17:GF17))),800,0)+
  IF(ISNUMBER(SEARCH("P*",_xlfn.CONCAT(FJ17:GF17))),760,0)+
  IF(ISNUMBER(SEARCH("A*",_xlfn.CONCAT(FJ17:GF17))),36,0)</f>
        <v>760</v>
      </c>
      <c r="GD56" s="107" t="str">
        <f>INDEX(FJ29:GF29,,MATCH(1,FJ$19:GF$19,0))</f>
        <v>70%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1190</v>
      </c>
      <c r="GC57" s="98">
        <f>IF(ISNUMBER(SEARCH("S*",_xlfn.CONCAT(FJ17:GF17))),1600,0)+
  IF(ISNUMBER(SEARCH("P*",_xlfn.CONCAT(FJ17:GF17))),1520,0)+
  IF(ISNUMBER(SEARCH("A*",_xlfn.CONCAT(FJ17:GF17))),36,0)</f>
        <v>1520</v>
      </c>
      <c r="GD57" s="107" t="str">
        <f>INDEX(FJ30:GF30,,MATCH(1,FJ$19:GF$19,0))</f>
        <v>87%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89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82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71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>
        <f>FT56</f>
        <v>78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PSAT 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340</v>
      </c>
      <c r="GC68" s="8" t="str">
        <f>IF(SUM($FJ$19:$GF$19)=1,"/"&amp;GC53,GC60)</f>
        <v>/380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310</v>
      </c>
      <c r="GC69" s="98" t="str">
        <f>IF(SUM($FJ$19:$GF$19)=1,"/"&amp;GC54,GC61)</f>
        <v>/380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-6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650</v>
      </c>
      <c r="GC70" s="98" t="str">
        <f>IF(SUM($FJ$19:$GF$19)=1,"/"&amp;GC55,GC62)</f>
        <v>/760</v>
      </c>
      <c r="GD70" s="80" t="str">
        <f>IF(SUM($FJ$19:$GF$19)=1,GD55,GD62)</f>
        <v>95%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540</v>
      </c>
      <c r="GC71" s="98" t="str">
        <f>IF(SUM($FJ$19:$GF$19)=1,"/"&amp;GC56,GC63)</f>
        <v>/760</v>
      </c>
      <c r="GD71" s="80" t="str">
        <f>IF(SUM($FJ$19:$GF$19)=1,GD56,GD63)</f>
        <v>70%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1190</v>
      </c>
      <c r="GC72" s="98" t="str">
        <f>IF(SUM($FJ$19:$GF$19)=1,"/"&amp;GC57,GC64)</f>
        <v>/1520</v>
      </c>
      <c r="GD72" s="80" t="str">
        <f>IF(SUM($FJ$19:$GF$19)=1,GD57,GD64)</f>
        <v>87%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6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6</v>
      </c>
      <c r="D261" s="29">
        <f>E261-C261</f>
        <v>4</v>
      </c>
      <c r="E261" s="29">
        <f>SUM(C165:Y165)</f>
        <v>10</v>
      </c>
      <c r="F261" s="29" t="str">
        <f t="shared" si="673"/>
        <v>4 / 10</v>
      </c>
      <c r="G261" s="112">
        <f t="shared" si="674"/>
        <v>0.4</v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PSAT 16</v>
      </c>
      <c r="O1" s="166" t="str">
        <f>IF(V15&lt;&gt;"",V15,"Test 2")</f>
        <v>Test 2</v>
      </c>
      <c r="P1" s="166" t="str">
        <f>N1</f>
        <v>PSAT 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PSAT 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Reading</v>
      </c>
      <c r="W8" s="218" t="str">
        <f>META!FB5</f>
        <v>40</v>
      </c>
      <c r="X8" s="218" t="str">
        <f>META!FC5</f>
        <v>47</v>
      </c>
      <c r="Y8" s="219" t="str">
        <f>META!FD5</f>
        <v>85%</v>
      </c>
      <c r="Z8" s="220" t="str">
        <f>META!FE5</f>
        <v>340</v>
      </c>
      <c r="AA8" s="221" t="str">
        <f>META!FF5</f>
        <v>380</v>
      </c>
      <c r="AB8" s="222" t="str">
        <f>META!FG5</f>
        <v/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Writing</v>
      </c>
      <c r="W9" s="129" t="str">
        <f>META!FB6</f>
        <v>34</v>
      </c>
      <c r="X9" s="129" t="str">
        <f>META!FC6</f>
        <v>44</v>
      </c>
      <c r="Y9" s="131" t="str">
        <f>META!FD6</f>
        <v>77%</v>
      </c>
      <c r="Z9" s="105" t="str">
        <f>META!FE6</f>
        <v>310</v>
      </c>
      <c r="AA9" s="98" t="str">
        <f>META!FF6</f>
        <v>380</v>
      </c>
      <c r="AB9" s="80" t="str">
        <f>META!FG6</f>
        <v/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R&amp;W</v>
      </c>
      <c r="W10" s="218" t="str">
        <f>META!FB7</f>
        <v>74</v>
      </c>
      <c r="X10" s="218" t="str">
        <f>META!FC7</f>
        <v>91</v>
      </c>
      <c r="Y10" s="224" t="str">
        <f>META!FD7</f>
        <v>81%</v>
      </c>
      <c r="Z10" s="220" t="str">
        <f>META!FE7</f>
        <v>650</v>
      </c>
      <c r="AA10" s="221" t="str">
        <f>META!FF7</f>
        <v>760</v>
      </c>
      <c r="AB10" s="222" t="str">
        <f>META!FG7</f>
        <v>95%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Math</v>
      </c>
      <c r="W11" s="132" t="str">
        <f>META!FB8</f>
        <v>27</v>
      </c>
      <c r="X11" s="132" t="str">
        <f>META!FC8</f>
        <v>48</v>
      </c>
      <c r="Y11" s="133" t="str">
        <f>META!FD8</f>
        <v>56%</v>
      </c>
      <c r="Z11" s="134" t="str">
        <f>META!FE8</f>
        <v>540</v>
      </c>
      <c r="AA11" s="135" t="str">
        <f>META!FF8</f>
        <v>760</v>
      </c>
      <c r="AB11" s="83" t="str">
        <f>META!FG8</f>
        <v>70%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101</v>
      </c>
      <c r="X12" s="227" t="str">
        <f>META!FC9</f>
        <v>139</v>
      </c>
      <c r="Y12" s="228" t="str">
        <f>META!FD9</f>
        <v>73%</v>
      </c>
      <c r="Z12" s="229" t="str">
        <f>META!FE9</f>
        <v>1190</v>
      </c>
      <c r="AA12" s="230" t="str">
        <f>META!FF9</f>
        <v>1520</v>
      </c>
      <c r="AB12" s="231" t="str">
        <f>META!FG9</f>
        <v>87%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>
        <f>IF(META!K$212&lt;&gt;0,META!C253/META!K$212,"")</f>
        <v>0</v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>
        <f t="shared" si="2"/>
        <v>0.4</v>
      </c>
      <c r="F60" s="211" t="s">
        <v>401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6 / 10</v>
      </c>
      <c r="J60" s="212" t="str">
        <f>META!F261</f>
        <v>4 / 10</v>
      </c>
      <c r="K60" s="248">
        <f>META!G261</f>
        <v>0.4</v>
      </c>
      <c r="L60" s="213">
        <f>IF(META!K$212&lt;&gt;0,META!C261/META!K$212,"")</f>
        <v>1</v>
      </c>
      <c r="M60" s="322" t="str">
        <f>META!H261</f>
        <v>-</v>
      </c>
      <c r="N60" s="212" t="str">
        <f>IF(META!C165&lt;&gt;0,META!C125&amp;" / "&amp;META!C165,"")</f>
        <v>6 / 10</v>
      </c>
      <c r="O60" s="212" t="str">
        <f>IF(META!D165&lt;&gt;0,META!D125&amp;" / "&amp;META!D165,"")</f>
        <v/>
      </c>
      <c r="P60" s="213">
        <f>IF(META!C165&lt;&gt;0,META!C125/META!C165,"")</f>
        <v>0.6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>
        <f t="shared" si="2"/>
        <v>1</v>
      </c>
      <c r="F61" s="286" t="s">
        <v>607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401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607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459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457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460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401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607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0.91549295774647887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71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0.91549295774647887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2019-06-17T12:37:12Z</dcterms:modified>
</cp:coreProperties>
</file>