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199" documentId="13_ncr:1_{0397363C-C6A0-4452-945F-18357A22DB7F}" xr6:coauthVersionLast="43" xr6:coauthVersionMax="43" xr10:uidLastSave="{9417BCF4-3938-43BB-9895-9923E7681B38}"/>
  <bookViews>
    <workbookView xWindow="-98" yWindow="-98" windowWidth="24496" windowHeight="15796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FF34" i="8" s="1"/>
  <c r="AA37" i="22" s="1"/>
  <c r="A218" i="2"/>
  <c r="A271" i="2"/>
  <c r="FA54" i="8" s="1"/>
  <c r="V63" i="22" s="1"/>
  <c r="A324" i="2"/>
  <c r="A377" i="2"/>
  <c r="A430" i="2"/>
  <c r="A483" i="2"/>
  <c r="A536" i="2"/>
  <c r="A589" i="2"/>
  <c r="FF108" i="8" s="1"/>
  <c r="AA117" i="22" s="1"/>
  <c r="A642" i="2"/>
  <c r="A695" i="2"/>
  <c r="A748" i="2"/>
  <c r="A801" i="2"/>
  <c r="A854" i="2"/>
  <c r="A907" i="2"/>
  <c r="A960" i="2"/>
  <c r="A1013" i="2"/>
  <c r="FC178" i="8" s="1"/>
  <c r="X187" i="22" s="1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Q1459" i="3" s="1"/>
  <c r="AU50" i="8" s="1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CZ40" i="8" s="1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E46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O35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6" i="8"/>
  <c r="V115" i="22" s="1"/>
  <c r="FC108" i="8"/>
  <c r="X117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78" i="8"/>
  <c r="V187" i="22" s="1"/>
  <c r="FC180" i="8"/>
  <c r="X189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FN600" i="16"/>
  <c r="FO600" i="16" s="1"/>
  <c r="BZ12" i="10"/>
  <c r="AN383" i="15"/>
  <c r="AO383" i="15" s="1"/>
  <c r="BZ39" i="10"/>
  <c r="BZ27" i="10"/>
  <c r="BZ18" i="10"/>
  <c r="BZ3" i="10"/>
  <c r="EJ548" i="10"/>
  <c r="EK548" i="10" s="1"/>
  <c r="FN338" i="16"/>
  <c r="FO338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EJ611" i="16"/>
  <c r="EK611" i="16" s="1"/>
  <c r="EJ550" i="16"/>
  <c r="EK550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FN290" i="16"/>
  <c r="FO290" i="16" s="1"/>
  <c r="FN266" i="16"/>
  <c r="FO266" i="16" s="1"/>
  <c r="EJ188" i="15"/>
  <c r="EK188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608" i="16"/>
  <c r="AO608" i="16" s="1"/>
  <c r="EJ608" i="16"/>
  <c r="EK608" i="16" s="1"/>
  <c r="EJ584" i="16"/>
  <c r="EK584" i="16" s="1"/>
  <c r="BY584" i="16"/>
  <c r="BZ584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32" i="8"/>
  <c r="W141" i="22" s="1"/>
  <c r="FB141" i="8"/>
  <c r="W150" i="22" s="1"/>
  <c r="FE141" i="8"/>
  <c r="Z150" i="22" s="1"/>
  <c r="FE104" i="8"/>
  <c r="Z113" i="22" s="1"/>
  <c r="FS21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E150" i="8"/>
  <c r="Z159" i="22" s="1"/>
  <c r="FB152" i="8"/>
  <c r="W161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13" i="8"/>
  <c r="Z122" i="22" s="1"/>
  <c r="FB142" i="8"/>
  <c r="W151" i="22" s="1"/>
  <c r="FB140" i="8"/>
  <c r="W149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E203" i="8"/>
  <c r="Z212" i="22" s="1"/>
  <c r="FB177" i="8"/>
  <c r="W186" i="22" s="1"/>
  <c r="FB168" i="8"/>
  <c r="W177" i="22" s="1"/>
  <c r="FB186" i="8"/>
  <c r="W195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D113" i="8"/>
  <c r="Y122" i="22" s="1"/>
  <c r="FB117" i="8"/>
  <c r="W126" i="22" s="1"/>
  <c r="FD142" i="8"/>
  <c r="Y151" i="22" s="1"/>
  <c r="FE133" i="8"/>
  <c r="Z142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53" i="8"/>
  <c r="Y162" i="22" s="1"/>
  <c r="FD115" i="8"/>
  <c r="Y124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Q1309" i="5"/>
  <c r="BQ1633" i="5"/>
  <c r="BQ1797" i="5"/>
  <c r="CV76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EJ300" i="15"/>
  <c r="EK300" i="15" s="1"/>
  <c r="AN300" i="15"/>
  <c r="AO300" i="15" s="1"/>
  <c r="BY252" i="15"/>
  <c r="BZ252" i="15" s="1"/>
  <c r="EJ252" i="15"/>
  <c r="EK252" i="15" s="1"/>
  <c r="EJ525" i="16"/>
  <c r="EK525" i="16" s="1"/>
  <c r="FN518" i="16"/>
  <c r="FO518" i="16" s="1"/>
  <c r="EJ518" i="16"/>
  <c r="EK518" i="16" s="1"/>
  <c r="AN368" i="15"/>
  <c r="AO368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AN184" i="15"/>
  <c r="AO184" i="15" s="1"/>
  <c r="EJ454" i="10"/>
  <c r="EK454" i="10" s="1"/>
  <c r="AN454" i="10"/>
  <c r="AO454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AN15" i="15"/>
  <c r="AO15" i="15" s="1"/>
  <c r="AN366" i="16"/>
  <c r="AO366" i="16" s="1"/>
  <c r="BY526" i="16"/>
  <c r="BZ526" i="16" s="1"/>
  <c r="FN526" i="16"/>
  <c r="FO526" i="16" s="1"/>
  <c r="EJ512" i="16"/>
  <c r="EK512" i="16" s="1"/>
  <c r="EJ7" i="15"/>
  <c r="EK7" i="15" s="1"/>
  <c r="AN584" i="16"/>
  <c r="AO584" i="16" s="1"/>
  <c r="BY512" i="16"/>
  <c r="BZ512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8" i="5"/>
  <c r="CM76" i="8" s="1"/>
  <c r="BS258" i="5"/>
  <c r="CC78" i="8" s="1"/>
  <c r="BT501" i="5"/>
  <c r="CF79" i="8" s="1"/>
  <c r="AN36" i="10"/>
  <c r="AO36" i="10" s="1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AQ922" i="3"/>
  <c r="AQ846" i="3"/>
  <c r="AX209" i="8"/>
  <c r="GE21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FO30" i="8" l="1"/>
  <c r="FC176" i="8"/>
  <c r="X185" i="22" s="1"/>
  <c r="FA176" i="8"/>
  <c r="V185" i="22" s="1"/>
  <c r="FC104" i="8"/>
  <c r="X113" i="22" s="1"/>
  <c r="FA104" i="8"/>
  <c r="V113" i="22" s="1"/>
  <c r="FF35" i="8"/>
  <c r="AA38" i="22" s="1"/>
  <c r="GE48" i="8"/>
  <c r="BQ1066" i="5"/>
  <c r="FD106" i="8"/>
  <c r="Y115" i="22" s="1"/>
  <c r="FD105" i="8"/>
  <c r="Y114" i="22" s="1"/>
  <c r="FB179" i="8"/>
  <c r="W188" i="22" s="1"/>
  <c r="FB107" i="8"/>
  <c r="W116" i="22" s="1"/>
  <c r="FC179" i="8"/>
  <c r="X188" i="22" s="1"/>
  <c r="FA177" i="8"/>
  <c r="V186" i="22" s="1"/>
  <c r="FF105" i="8"/>
  <c r="AA114" i="22" s="1"/>
  <c r="FA105" i="8"/>
  <c r="V114" i="22" s="1"/>
  <c r="FC33" i="8"/>
  <c r="X36" i="22" s="1"/>
  <c r="GE39" i="8"/>
  <c r="BS339" i="5"/>
  <c r="CD78" i="8" s="1"/>
  <c r="CD230" i="8" s="1"/>
  <c r="FG108" i="8"/>
  <c r="AB117" i="22" s="1"/>
  <c r="FD180" i="8"/>
  <c r="Y189" i="22" s="1"/>
  <c r="FB105" i="8"/>
  <c r="W114" i="22" s="1"/>
  <c r="FO23" i="8"/>
  <c r="FF179" i="8"/>
  <c r="AA188" i="22" s="1"/>
  <c r="FA179" i="8"/>
  <c r="V188" i="22" s="1"/>
  <c r="FF104" i="8"/>
  <c r="AA113" i="22" s="1"/>
  <c r="FA107" i="8"/>
  <c r="V116" i="22" s="1"/>
  <c r="BP1714" i="5"/>
  <c r="FB104" i="8"/>
  <c r="W113" i="22" s="1"/>
  <c r="FF176" i="8"/>
  <c r="AA185" i="22" s="1"/>
  <c r="FA180" i="8"/>
  <c r="V189" i="22" s="1"/>
  <c r="FC105" i="8"/>
  <c r="X114" i="22" s="1"/>
  <c r="FA108" i="8"/>
  <c r="V117" i="22" s="1"/>
  <c r="FA34" i="8"/>
  <c r="V37" i="22" s="1"/>
  <c r="FG180" i="8"/>
  <c r="AB189" i="22" s="1"/>
  <c r="FD108" i="8"/>
  <c r="Y117" i="22" s="1"/>
  <c r="BR337" i="5"/>
  <c r="FD177" i="8"/>
  <c r="Y186" i="22" s="1"/>
  <c r="FG178" i="8"/>
  <c r="AB187" i="22" s="1"/>
  <c r="FE106" i="8"/>
  <c r="Z115" i="22" s="1"/>
  <c r="FO20" i="8"/>
  <c r="FB106" i="8"/>
  <c r="W115" i="22" s="1"/>
  <c r="FB176" i="8"/>
  <c r="W185" i="22" s="1"/>
  <c r="BY559" i="16"/>
  <c r="BZ559" i="16" s="1"/>
  <c r="FF180" i="8"/>
  <c r="AA189" i="22" s="1"/>
  <c r="FF106" i="8"/>
  <c r="AA115" i="22" s="1"/>
  <c r="FA36" i="8"/>
  <c r="V39" i="22" s="1"/>
  <c r="FD176" i="8"/>
  <c r="Y185" i="22" s="1"/>
  <c r="EJ605" i="16"/>
  <c r="EK605" i="16" s="1"/>
  <c r="BP1797" i="5"/>
  <c r="CV75" i="8" s="1"/>
  <c r="CV227" i="8" s="1"/>
  <c r="FD178" i="8"/>
  <c r="Y187" i="22" s="1"/>
  <c r="FE108" i="8"/>
  <c r="Z117" i="22" s="1"/>
  <c r="FE107" i="8"/>
  <c r="Z116" i="22" s="1"/>
  <c r="FG107" i="8"/>
  <c r="AB116" i="22" s="1"/>
  <c r="FB178" i="8"/>
  <c r="W187" i="22" s="1"/>
  <c r="FE176" i="8"/>
  <c r="Z185" i="22" s="1"/>
  <c r="FF178" i="8"/>
  <c r="AA187" i="22" s="1"/>
  <c r="FF177" i="8"/>
  <c r="AA186" i="22" s="1"/>
  <c r="FF107" i="8"/>
  <c r="AA116" i="22" s="1"/>
  <c r="FC107" i="8"/>
  <c r="X116" i="22" s="1"/>
  <c r="FF32" i="8"/>
  <c r="AA35" i="22" s="1"/>
  <c r="BR1716" i="5"/>
  <c r="CU77" i="8" s="1"/>
  <c r="BS337" i="5"/>
  <c r="FB180" i="8"/>
  <c r="W189" i="22" s="1"/>
  <c r="BY293" i="15"/>
  <c r="BZ293" i="15" s="1"/>
  <c r="FN291" i="16"/>
  <c r="FO291" i="16" s="1"/>
  <c r="BT1797" i="5"/>
  <c r="CV79" i="8" s="1"/>
  <c r="FD179" i="8"/>
  <c r="Y188" i="22" s="1"/>
  <c r="FG105" i="8"/>
  <c r="AB114" i="22" s="1"/>
  <c r="FE179" i="8"/>
  <c r="Z188" i="22" s="1"/>
  <c r="FE178" i="8"/>
  <c r="Z187" i="22" s="1"/>
  <c r="FC177" i="8"/>
  <c r="X186" i="22" s="1"/>
  <c r="FC106" i="8"/>
  <c r="X115" i="22" s="1"/>
  <c r="DT13" i="8"/>
  <c r="DS336" i="8"/>
  <c r="DR362" i="8"/>
  <c r="DR54" i="8"/>
  <c r="DN366" i="8"/>
  <c r="DK351" i="8"/>
  <c r="DK363" i="8"/>
  <c r="DE341" i="8"/>
  <c r="DE345" i="8"/>
  <c r="DE20" i="8"/>
  <c r="DE65" i="8"/>
  <c r="DE40" i="8"/>
  <c r="DA44" i="8"/>
  <c r="CZ339" i="8"/>
  <c r="CZ368" i="8"/>
  <c r="EJ357" i="16"/>
  <c r="EK357" i="16" s="1"/>
  <c r="AN505" i="16"/>
  <c r="AO505" i="16" s="1"/>
  <c r="BY261" i="16"/>
  <c r="BZ261" i="16" s="1"/>
  <c r="EJ591" i="16"/>
  <c r="EK591" i="16" s="1"/>
  <c r="AN451" i="16"/>
  <c r="AO451" i="16" s="1"/>
  <c r="FN521" i="16"/>
  <c r="FO521" i="16" s="1"/>
  <c r="FN505" i="16"/>
  <c r="FO505" i="16" s="1"/>
  <c r="AN443" i="16"/>
  <c r="AO443" i="16" s="1"/>
  <c r="BY427" i="16"/>
  <c r="BZ427" i="16" s="1"/>
  <c r="AN597" i="10"/>
  <c r="AO597" i="10" s="1"/>
  <c r="BY279" i="15"/>
  <c r="BZ279" i="15" s="1"/>
  <c r="BY505" i="16"/>
  <c r="BZ505" i="16" s="1"/>
  <c r="EJ523" i="10"/>
  <c r="EK523" i="10" s="1"/>
  <c r="FN419" i="16"/>
  <c r="FO419" i="16" s="1"/>
  <c r="BY467" i="16"/>
  <c r="BZ467" i="16" s="1"/>
  <c r="AN175" i="16"/>
  <c r="AO175" i="16" s="1"/>
  <c r="BY347" i="15"/>
  <c r="BZ347" i="15" s="1"/>
  <c r="BY207" i="15"/>
  <c r="BZ207" i="15" s="1"/>
  <c r="AN191" i="15"/>
  <c r="AO191" i="15" s="1"/>
  <c r="EJ339" i="15"/>
  <c r="EK339" i="15" s="1"/>
  <c r="BY191" i="15"/>
  <c r="BZ191" i="15" s="1"/>
  <c r="AN599" i="16"/>
  <c r="AO599" i="16" s="1"/>
  <c r="EJ371" i="15"/>
  <c r="EK371" i="15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P7" i="22" s="1"/>
  <c r="C145" i="8"/>
  <c r="C108" i="8"/>
  <c r="P13" i="22" s="1"/>
  <c r="C110" i="8"/>
  <c r="N15" i="22" s="1"/>
  <c r="C112" i="8"/>
  <c r="C155" i="8"/>
  <c r="C158" i="8"/>
  <c r="P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N17" i="22" s="1"/>
  <c r="N260" i="22" s="1"/>
  <c r="C154" i="8"/>
  <c r="N21" i="22" s="1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N20" i="22" s="1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A209" i="8" s="1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23" i="8"/>
  <c r="DA175" i="8"/>
  <c r="DA216" i="8"/>
  <c r="DA178" i="8"/>
  <c r="DA234" i="8"/>
  <c r="DA196" i="8"/>
  <c r="DA211" i="8"/>
  <c r="DA210" i="8"/>
  <c r="DA180" i="8"/>
  <c r="DA182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9" i="22"/>
  <c r="P12" i="22"/>
  <c r="N12" i="22"/>
  <c r="N264" i="22" s="1"/>
  <c r="N23" i="22"/>
  <c r="P23" i="22"/>
  <c r="P17" i="22"/>
  <c r="N9" i="22"/>
  <c r="N28" i="22"/>
  <c r="P28" i="22"/>
  <c r="P6" i="22"/>
  <c r="P14" i="22"/>
  <c r="N14" i="22"/>
  <c r="N18" i="22"/>
  <c r="P18" i="22"/>
  <c r="N10" i="22"/>
  <c r="P10" i="22"/>
  <c r="N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CA151" i="8" l="1"/>
  <c r="N127" i="22"/>
  <c r="P24" i="22"/>
  <c r="P5" i="22"/>
  <c r="P8" i="22"/>
  <c r="N5" i="22"/>
  <c r="N254" i="22" s="1"/>
  <c r="P20" i="22"/>
  <c r="P21" i="22"/>
  <c r="N8" i="22"/>
  <c r="P111" i="22"/>
  <c r="P130" i="22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R127" i="22" s="1"/>
  <c r="S127" i="22" s="1"/>
  <c r="Q23" i="22"/>
  <c r="Q5" i="22"/>
  <c r="Q254" i="22" s="1"/>
  <c r="Q20" i="22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BB298" i="8" s="1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CZ146" i="8" l="1"/>
  <c r="DA151" i="8"/>
  <c r="DA303" i="8" s="1"/>
  <c r="CB300" i="8"/>
  <c r="DJ150" i="8"/>
  <c r="DJ302" i="8" s="1"/>
  <c r="R112" i="22"/>
  <c r="S112" i="22" s="1"/>
  <c r="R20" i="22"/>
  <c r="S20" i="22" s="1"/>
  <c r="AB238" i="8"/>
  <c r="AB229" i="8"/>
  <c r="AB223" i="8"/>
  <c r="D233" i="8"/>
  <c r="G233" i="8" s="1"/>
  <c r="K27" i="22" s="1"/>
  <c r="E27" i="22" s="1"/>
  <c r="F338" i="15"/>
  <c r="H338" i="15" s="1"/>
  <c r="FX12" i="8" s="1"/>
  <c r="BZ314" i="8"/>
  <c r="CY177" i="8"/>
  <c r="CY206" i="8"/>
  <c r="F421" i="10"/>
  <c r="H421" i="10" s="1"/>
  <c r="GD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AB244" i="8"/>
  <c r="DL232" i="8"/>
  <c r="AD219" i="8"/>
  <c r="G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FZ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D151" i="8"/>
  <c r="AD241" i="8"/>
  <c r="G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F229" i="8" s="1"/>
  <c r="J23" i="22" s="1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N212" i="22" s="1"/>
  <c r="CY286" i="8"/>
  <c r="CY182" i="8"/>
  <c r="CY243" i="8"/>
  <c r="CY228" i="8"/>
  <c r="CY314" i="8"/>
  <c r="CY313" i="8"/>
  <c r="N205" i="22"/>
  <c r="R115" i="22"/>
  <c r="S115" i="22" s="1"/>
  <c r="CY299" i="8"/>
  <c r="N243" i="22" s="1"/>
  <c r="CY311" i="8"/>
  <c r="CY216" i="8"/>
  <c r="CY234" i="8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N209" i="22" s="1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P187" i="22"/>
  <c r="AB239" i="8"/>
  <c r="G229" i="8"/>
  <c r="K23" i="22" s="1"/>
  <c r="E23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H589" i="16" s="1"/>
  <c r="FQ14" i="8" s="1"/>
  <c r="R104" i="22"/>
  <c r="S104" i="22" s="1"/>
  <c r="AD225" i="8"/>
  <c r="G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H134" i="22"/>
  <c r="H120" i="22"/>
  <c r="H108" i="22"/>
  <c r="I29" i="22"/>
  <c r="H29" i="22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P240" i="22" l="1"/>
  <c r="I120" i="22"/>
  <c r="N161" i="22"/>
  <c r="P213" i="22"/>
  <c r="I126" i="22"/>
  <c r="I266" i="22" s="1"/>
  <c r="I129" i="22"/>
  <c r="I113" i="22"/>
  <c r="I111" i="22"/>
  <c r="I124" i="22"/>
  <c r="I134" i="22"/>
  <c r="I128" i="22"/>
  <c r="I107" i="22"/>
  <c r="F212" i="8"/>
  <c r="J6" i="22" s="1"/>
  <c r="F227" i="8"/>
  <c r="J21" i="22" s="1"/>
  <c r="P230" i="22"/>
  <c r="N238" i="22"/>
  <c r="N213" i="22"/>
  <c r="N240" i="22"/>
  <c r="F221" i="8"/>
  <c r="J15" i="22" s="1"/>
  <c r="GA53" i="8"/>
  <c r="GA68" i="8" s="1"/>
  <c r="P226" i="22"/>
  <c r="N226" i="22"/>
  <c r="N228" i="22"/>
  <c r="FJ20" i="8"/>
  <c r="FJ44" i="8" s="1"/>
  <c r="H340" i="16"/>
  <c r="FN14" i="8" s="1"/>
  <c r="H506" i="10"/>
  <c r="GE14" i="8" s="1"/>
  <c r="E255" i="10"/>
  <c r="FD7" i="8" s="1"/>
  <c r="Y10" i="22" s="1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0" i="8"/>
  <c r="J108" i="22" s="1"/>
  <c r="I109" i="22"/>
  <c r="AE245" i="8"/>
  <c r="J133" i="22" s="1"/>
  <c r="AE247" i="8"/>
  <c r="J135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R165" i="22" s="1"/>
  <c r="S165" i="22" s="1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243" i="22" l="1"/>
  <c r="S243" i="22" s="1"/>
  <c r="R201" i="22"/>
  <c r="S201" i="22" s="1"/>
  <c r="R198" i="22"/>
  <c r="S198" i="22" s="1"/>
  <c r="R167" i="22"/>
  <c r="S167" i="22" s="1"/>
  <c r="AF236" i="8"/>
  <c r="K124" i="22" s="1"/>
  <c r="E124" i="22" s="1"/>
  <c r="AE226" i="8"/>
  <c r="J114" i="22" s="1"/>
  <c r="AE216" i="8"/>
  <c r="J104" i="22" s="1"/>
  <c r="AF237" i="8"/>
  <c r="K125" i="22" s="1"/>
  <c r="K256" i="22" s="1"/>
  <c r="E256" i="22" s="1"/>
  <c r="AE230" i="8"/>
  <c r="J118" i="22" s="1"/>
  <c r="AF240" i="8"/>
  <c r="K128" i="22" s="1"/>
  <c r="E128" i="22" s="1"/>
  <c r="AF223" i="8"/>
  <c r="K111" i="22" s="1"/>
  <c r="E111" i="22" s="1"/>
  <c r="AF239" i="8"/>
  <c r="K127" i="22" s="1"/>
  <c r="E127" i="22" s="1"/>
  <c r="AE243" i="8"/>
  <c r="J131" i="22" s="1"/>
  <c r="AF227" i="8"/>
  <c r="K115" i="22" s="1"/>
  <c r="E115" i="22" s="1"/>
  <c r="AE241" i="8"/>
  <c r="J129" i="22" s="1"/>
  <c r="AF232" i="8"/>
  <c r="K120" i="22" s="1"/>
  <c r="E120" i="22" s="1"/>
  <c r="AE234" i="8"/>
  <c r="J122" i="22" s="1"/>
  <c r="AE231" i="8"/>
  <c r="J119" i="22" s="1"/>
  <c r="K266" i="22"/>
  <c r="E266" i="22" s="1"/>
  <c r="AE238" i="8"/>
  <c r="J126" i="22" s="1"/>
  <c r="J266" i="22" s="1"/>
  <c r="R183" i="22"/>
  <c r="S183" i="22" s="1"/>
  <c r="R215" i="22"/>
  <c r="S215" i="22" s="1"/>
  <c r="AE252" i="8"/>
  <c r="J139" i="22" s="1"/>
  <c r="R226" i="22"/>
  <c r="S226" i="22" s="1"/>
  <c r="R190" i="22"/>
  <c r="S190" i="22" s="1"/>
  <c r="R188" i="22"/>
  <c r="S188" i="22" s="1"/>
  <c r="R163" i="22"/>
  <c r="S163" i="22" s="1"/>
  <c r="CZ424" i="8"/>
  <c r="DC424" i="8" s="1"/>
  <c r="K195" i="22" s="1"/>
  <c r="E195" i="22" s="1"/>
  <c r="R184" i="22"/>
  <c r="S184" i="22" s="1"/>
  <c r="R185" i="22"/>
  <c r="S18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I88" i="22" l="1"/>
  <c r="DB424" i="8"/>
  <c r="J195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58" i="8"/>
  <c r="K67" i="22" s="1"/>
  <c r="I66" i="22"/>
  <c r="H66" i="22"/>
  <c r="I84" i="22"/>
  <c r="H84" i="22"/>
  <c r="I81" i="22"/>
  <c r="H81" i="22"/>
  <c r="EB172" i="8"/>
  <c r="K81" i="22" s="1"/>
  <c r="I74" i="22"/>
  <c r="H74" i="22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EB165" i="8" l="1"/>
  <c r="K74" i="22" s="1"/>
  <c r="EA162" i="8"/>
  <c r="J71" i="22" s="1"/>
  <c r="J255" i="22" s="1"/>
  <c r="EA164" i="8"/>
  <c r="J73" i="22" s="1"/>
  <c r="EA171" i="8"/>
  <c r="J80" i="22" s="1"/>
  <c r="EB181" i="8"/>
  <c r="K90" i="22" s="1"/>
  <c r="EB160" i="8"/>
  <c r="K69" i="22" s="1"/>
  <c r="EB176" i="8"/>
  <c r="K85" i="22" s="1"/>
  <c r="K265" i="22" s="1"/>
  <c r="E265" i="22" s="1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<sst xmlns="http://schemas.openxmlformats.org/spreadsheetml/2006/main" count="26854" uniqueCount="709">
  <si>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</si>
  <si>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</si>
  <si>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</si>
  <si>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</si>
  <si>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</si>
  <si>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</si>
  <si>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</si>
  <si>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</si>
  <si>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</si>
  <si>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</si>
  <si>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</si>
  <si>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</si>
  <si>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</si>
  <si>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</si>
  <si>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</si>
  <si>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</si>
  <si>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</si>
  <si>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</si>
  <si>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</si>
  <si>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</si>
  <si>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</si>
  <si>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</si>
  <si>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</si>
  <si>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</si>
  <si>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</si>
  <si>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</si>
  <si>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</si>
  <si>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</si>
  <si>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</si>
  <si>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</si>
  <si>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</si>
  <si>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</si>
  <si>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</si>
  <si>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</si>
  <si>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</si>
  <si>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</si>
  <si>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</si>
  <si>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</si>
  <si>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</si>
  <si>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</si>
  <si>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</si>
  <si>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</si>
  <si>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</si>
  <si>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</si>
  <si>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</si>
  <si>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</si>
  <si>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</si>
  <si>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</si>
  <si>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</si>
  <si>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</si>
  <si>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</si>
  <si>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</si>
  <si>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</si>
  <si>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</si>
  <si>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</si>
  <si>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</si>
  <si>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</si>
  <si>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</si>
  <si>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</si>
  <si>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</si>
  <si>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</si>
  <si>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</si>
  <si>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</si>
  <si>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</si>
  <si>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</si>
  <si>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</si>
  <si>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</si>
  <si>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</si>
  <si>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</si>
  <si>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</si>
  <si>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</si>
  <si>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</si>
  <si>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</si>
  <si>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</si>
  <si>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</si>
  <si>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</si>
  <si>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</si>
  <si>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</si>
  <si>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</si>
  <si>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</si>
  <si>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</si>
  <si>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</si>
  <si>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</si>
  <si>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</si>
  <si>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</si>
  <si>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</si>
  <si>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</si>
  <si>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</si>
  <si>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</si>
  <si>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</si>
  <si>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</si>
  <si>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</si>
  <si>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</si>
  <si>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</si>
  <si>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</si>
  <si>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</si>
  <si>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</si>
  <si>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</si>
  <si>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</si>
  <si>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</si>
  <si>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</si>
  <si>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</si>
  <si>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</si>
  <si>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</si>
  <si>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</si>
  <si>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</si>
  <si>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</si>
  <si>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</si>
  <si>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</si>
  <si>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</si>
  <si>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</si>
  <si>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</si>
  <si>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</si>
  <si>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</si>
  <si>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</si>
  <si>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</si>
  <si>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</si>
  <si>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</si>
  <si>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</si>
  <si>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</si>
  <si>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</si>
  <si>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</si>
  <si>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</si>
  <si>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</si>
  <si>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</si>
  <si>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</si>
  <si>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</si>
  <si>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</si>
  <si>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</si>
  <si>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</si>
  <si>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</si>
  <si>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</si>
  <si>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</si>
  <si>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</si>
  <si>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</si>
  <si>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</si>
  <si>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</si>
  <si>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</si>
  <si>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</si>
  <si>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</si>
  <si>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</si>
  <si>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</si>
  <si>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</si>
  <si>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</si>
  <si>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</si>
  <si>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</si>
  <si>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</si>
  <si>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</si>
  <si>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</si>
  <si>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</si>
  <si>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</si>
  <si>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</si>
  <si>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</si>
  <si>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</si>
  <si>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</si>
  <si>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</si>
  <si>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</si>
  <si>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</si>
  <si>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</si>
  <si>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</si>
  <si>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</si>
  <si>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</si>
  <si>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</si>
  <si>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</si>
  <si>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</si>
  <si>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</si>
  <si>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</si>
  <si>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</si>
  <si>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</si>
  <si>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</si>
  <si>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</si>
  <si>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</si>
  <si>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</si>
  <si>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</si>
  <si>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</si>
  <si>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</si>
  <si>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</si>
  <si>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</si>
  <si>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</si>
  <si>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</si>
  <si>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</si>
  <si>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</si>
  <si>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</si>
  <si>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</si>
  <si>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</si>
  <si>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</si>
  <si>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</si>
  <si>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</si>
  <si>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</si>
  <si>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</si>
  <si>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</si>
  <si>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</si>
  <si>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</si>
  <si>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</si>
  <si>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</si>
  <si>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</si>
  <si>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</si>
  <si>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</si>
  <si>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</si>
  <si>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</si>
  <si>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</si>
  <si>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</si>
  <si>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</si>
  <si>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</si>
  <si>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</si>
  <si>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</si>
  <si>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</si>
  <si>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</si>
  <si>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</si>
  <si>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</si>
  <si>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</si>
  <si>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</si>
  <si>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</si>
  <si>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</si>
  <si>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</si>
  <si>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</si>
  <si>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</si>
  <si>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</si>
  <si>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</si>
  <si>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</si>
  <si>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</si>
  <si>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</si>
  <si>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</si>
  <si>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</si>
  <si>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</si>
  <si>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</si>
  <si>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</si>
  <si>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</si>
  <si>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</si>
  <si>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</si>
  <si>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</si>
  <si>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</si>
  <si>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</si>
  <si>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</si>
  <si>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</si>
  <si>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</si>
  <si>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</si>
  <si>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</si>
  <si>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</si>
  <si>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</si>
  <si>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</si>
  <si>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</si>
  <si>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</si>
  <si>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</si>
  <si>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</si>
  <si>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</si>
  <si>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</si>
  <si>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</si>
  <si>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</si>
  <si>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</si>
  <si>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</si>
  <si>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</si>
  <si>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</si>
  <si>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</si>
  <si>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</si>
  <si>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</si>
  <si>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</si>
  <si>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</si>
  <si>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</si>
  <si>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</si>
  <si>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</si>
  <si>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</si>
  <si>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</si>
  <si>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</si>
  <si>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</si>
  <si>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</si>
  <si>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</si>
  <si>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</si>
  <si>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</si>
  <si>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</si>
  <si>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</si>
  <si>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</si>
  <si>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</si>
  <si>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</si>
  <si>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</si>
  <si>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</si>
  <si>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</si>
  <si>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</si>
  <si>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</si>
  <si>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</si>
  <si>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</si>
  <si>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</si>
  <si>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</si>
  <si>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</si>
  <si>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</si>
  <si>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</si>
  <si>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</si>
  <si>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</si>
  <si>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</si>
  <si>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</si>
  <si>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</si>
  <si>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</si>
  <si>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</si>
  <si>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</si>
  <si>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</si>
  <si>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</si>
  <si>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</si>
  <si>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</si>
  <si>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</si>
  <si>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</si>
  <si>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</si>
  <si>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</si>
  <si>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</si>
  <si>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</si>
  <si>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</si>
  <si>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</si>
  <si>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</si>
  <si>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</si>
  <si>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</si>
  <si>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</si>
  <si>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</si>
  <si>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</si>
  <si>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</si>
  <si>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</si>
  <si>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</si>
  <si>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</si>
  <si>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</si>
  <si>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</si>
  <si>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</si>
  <si>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</si>
  <si>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</si>
  <si>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</si>
  <si>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</si>
  <si>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</si>
  <si>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</si>
  <si>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</si>
  <si>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</si>
  <si>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</si>
  <si>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</si>
  <si>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</si>
  <si>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</si>
  <si>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</si>
  <si>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</si>
  <si>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</si>
  <si>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</si>
  <si>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</si>
  <si>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</si>
  <si>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</si>
  <si>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</si>
  <si>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</si>
  <si>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</si>
  <si>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</si>
  <si>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</si>
  <si>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</si>
  <si>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</si>
  <si>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</si>
  <si>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</si>
  <si>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</si>
  <si>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</si>
  <si>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</si>
  <si>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</si>
  <si>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</si>
  <si>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</si>
  <si>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</si>
  <si>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</si>
  <si>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</si>
  <si>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</si>
  <si>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</si>
  <si>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</si>
  <si>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</si>
  <si>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</si>
  <si>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</si>
  <si>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</si>
  <si>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</si>
  <si>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</si>
  <si>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</si>
  <si>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</si>
  <si>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</si>
  <si>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</si>
  <si>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</si>
  <si>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</si>
  <si>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</si>
  <si>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</si>
  <si>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</si>
  <si>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</si>
  <si>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</si>
  <si>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</si>
  <si>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</si>
  <si>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</si>
  <si>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</si>
  <si>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</si>
  <si>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</si>
  <si>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</si>
  <si>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</si>
  <si>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</si>
  <si>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</si>
  <si>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</si>
  <si>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</si>
  <si>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</si>
  <si>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</si>
  <si>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</si>
  <si>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</si>
  <si>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</si>
  <si>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</si>
  <si>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</si>
  <si>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</si>
  <si>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</si>
  <si>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</si>
  <si>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</si>
  <si>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</si>
  <si>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</si>
  <si>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</si>
  <si>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</si>
  <si>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</si>
  <si>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</si>
  <si>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</si>
  <si>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</si>
  <si>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</si>
  <si>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</si>
  <si>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</si>
  <si>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</si>
  <si>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</si>
  <si>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</si>
  <si>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</si>
  <si>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</si>
  <si>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</si>
  <si>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</si>
  <si>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</si>
  <si>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</si>
  <si>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</si>
  <si>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</si>
  <si>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</si>
  <si>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</si>
  <si>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</si>
  <si>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</si>
  <si>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</si>
  <si>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</si>
  <si>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</si>
  <si>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</si>
  <si>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</si>
  <si>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</si>
  <si>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</si>
  <si>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</si>
  <si>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</si>
  <si>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</si>
  <si>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</si>
  <si>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</si>
  <si>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</si>
  <si>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</si>
  <si>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</si>
  <si>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</si>
  <si>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</si>
  <si>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</si>
  <si>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</si>
  <si>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</si>
  <si>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</si>
  <si>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</si>
  <si>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</si>
  <si>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</si>
  <si>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</si>
  <si>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</si>
  <si>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</si>
  <si>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</si>
  <si>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</si>
  <si>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</si>
  <si>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</si>
  <si>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</si>
  <si>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</si>
  <si>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</si>
  <si>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</si>
  <si>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</si>
  <si>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</si>
  <si>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</si>
  <si>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</si>
  <si>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</si>
  <si>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</si>
  <si>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</si>
  <si>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</si>
  <si>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</si>
  <si>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</si>
  <si>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</si>
  <si>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</si>
  <si>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</si>
  <si>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</si>
  <si>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</si>
  <si>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</si>
  <si>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</si>
  <si>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</si>
  <si>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</si>
  <si>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</si>
  <si>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</si>
  <si>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</si>
  <si>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</si>
  <si>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</si>
  <si>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</si>
  <si>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</si>
  <si>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</si>
  <si>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</si>
  <si>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</si>
  <si>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</si>
  <si>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</si>
  <si>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</si>
  <si>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</si>
  <si>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</si>
  <si>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</si>
  <si>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</si>
  <si>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</si>
  <si>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</si>
  <si>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</si>
  <si>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</si>
  <si>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</si>
  <si>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</si>
  <si>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</si>
  <si>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</si>
  <si>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</si>
  <si>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</si>
  <si>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</si>
  <si>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</si>
  <si>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</si>
  <si>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</si>
  <si>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</si>
  <si>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</si>
  <si>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</si>
  <si>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</si>
  <si>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</si>
  <si>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</si>
  <si>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</si>
  <si>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</si>
  <si>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</si>
  <si>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</si>
  <si>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</si>
  <si>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</si>
  <si>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</si>
  <si>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</si>
  <si>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</si>
  <si>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</si>
  <si>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</si>
  <si>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</si>
  <si>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</si>
  <si>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</si>
  <si>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</si>
  <si>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</si>
  <si>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</si>
  <si>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</si>
  <si>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</si>
  <si>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</si>
  <si>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</si>
  <si>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</si>
  <si>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</si>
  <si>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</si>
  <si>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</si>
  <si>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</si>
  <si>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</si>
  <si>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</si>
  <si>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</si>
  <si>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</si>
  <si>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</si>
  <si>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</si>
  <si>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</si>
  <si>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</si>
  <si>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</si>
  <si>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</si>
  <si>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</si>
  <si>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</si>
  <si>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</si>
  <si>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</si>
  <si>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</si>
  <si>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</si>
  <si>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</si>
  <si>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</si>
  <si>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</si>
  <si>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</si>
  <si>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</si>
  <si>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</si>
  <si>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</si>
  <si>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</si>
  <si>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</si>
  <si>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</si>
  <si>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</si>
  <si>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</si>
  <si>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</si>
  <si>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</si>
  <si>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</si>
  <si>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</si>
  <si>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</si>
  <si>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</si>
  <si>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</si>
  <si>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</si>
  <si>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</si>
  <si>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</si>
  <si>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</si>
  <si>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</si>
  <si>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</si>
  <si>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</si>
  <si>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</si>
  <si>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</si>
  <si>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</si>
  <si>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</si>
  <si>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</si>
  <si>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</si>
  <si>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</si>
  <si>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</si>
  <si>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</si>
  <si>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</si>
  <si>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</si>
  <si>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</si>
  <si>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</si>
  <si>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</si>
  <si>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</si>
  <si>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</si>
  <si>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</si>
  <si>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</si>
  <si>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</si>
  <si>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</si>
  <si>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</si>
  <si>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</si>
  <si>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</si>
  <si>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</si>
  <si>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</si>
  <si>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</si>
  <si>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</si>
  <si>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</si>
  <si>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</si>
  <si>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</si>
  <si>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</si>
  <si>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</si>
  <si>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</si>
  <si>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</si>
  <si>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</si>
  <si>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</si>
  <si>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</si>
  <si>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</si>
  <si>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</si>
  <si>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</si>
  <si>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</si>
  <si>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</si>
  <si>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</si>
  <si>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</si>
  <si>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</si>
  <si>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</si>
  <si>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</si>
  <si>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</si>
  <si>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</si>
  <si>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</si>
  <si>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</si>
  <si>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</si>
  <si>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</si>
  <si>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</si>
  <si>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</si>
  <si>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</si>
  <si>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</si>
  <si>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</si>
  <si>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</si>
  <si>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</si>
  <si>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</si>
  <si>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</si>
  <si>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</si>
  <si>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</si>
  <si>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</si>
  <si>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</si>
  <si>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</si>
  <si>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</si>
  <si>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</si>
  <si>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</si>
  <si>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</si>
  <si>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</si>
  <si>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</si>
  <si>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</si>
  <si>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</si>
  <si>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</si>
  <si>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</si>
  <si>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</si>
  <si>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</si>
  <si>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</si>
  <si>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</si>
  <si>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</si>
  <si>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</si>
  <si>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</si>
  <si>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</si>
  <si>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</si>
  <si>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</si>
  <si>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</si>
  <si>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</si>
  <si>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</si>
  <si>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</si>
  <si>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</si>
  <si>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C?</t>
  </si>
  <si>
    <t>D?</t>
  </si>
  <si>
    <t>H?</t>
  </si>
  <si>
    <t>E?</t>
  </si>
  <si>
    <t>K?</t>
  </si>
  <si>
    <t>B?</t>
  </si>
  <si>
    <t>F?</t>
  </si>
  <si>
    <t>G?</t>
  </si>
  <si>
    <t>J?</t>
  </si>
  <si>
    <t>I Spy, Implied Line</t>
  </si>
  <si>
    <t>41</t>
  </si>
  <si>
    <t>75</t>
  </si>
  <si>
    <t>55%</t>
  </si>
  <si>
    <t>18</t>
  </si>
  <si>
    <t>36</t>
  </si>
  <si>
    <t>36%</t>
  </si>
  <si>
    <t>17</t>
  </si>
  <si>
    <t>60</t>
  </si>
  <si>
    <t>28%</t>
  </si>
  <si>
    <t>16</t>
  </si>
  <si>
    <t>24%</t>
  </si>
  <si>
    <t>6</t>
  </si>
  <si>
    <t>40</t>
  </si>
  <si>
    <t>15%</t>
  </si>
  <si>
    <t>10</t>
  </si>
  <si>
    <t>1%</t>
  </si>
  <si>
    <t>15</t>
  </si>
  <si>
    <t>38%</t>
  </si>
  <si>
    <t>22%</t>
  </si>
  <si>
    <t>79</t>
  </si>
  <si>
    <t>215</t>
  </si>
  <si>
    <t>37%</t>
  </si>
  <si>
    <t>13%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</si>
</sst>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1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1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1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1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32</xdr:col>
          <xdr:colOff>510886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32</xdr:col>
          <xdr:colOff>510886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32</xdr:col>
          <xdr:colOff>510886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32</xdr:col>
          <xdr:colOff>510886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1:Y250"/>
  <sheetViews>
    <sheetView zoomScale="40" zoomScaleNormal="40" workbookViewId="0">
      <selection sqref="A1:Y250"/>
    </sheetView>
  </sheetViews>
  <sheetFormatPr defaultRowHeight="14.25" x14ac:dyDescent="0.45"/>
  <sheetData>
    <row r="1" spans="1:25" x14ac:dyDescent="0.45">
      <c r="B1" t="s">
        <v>206</v>
      </c>
    </row>
    <row r="2" spans="1:25" x14ac:dyDescent="0.45">
      <c r="B2" t="s">
        <v>586</v>
      </c>
    </row>
    <row r="3" spans="1:25" x14ac:dyDescent="0.45">
      <c r="B3">
        <v>43625</v>
      </c>
    </row>
    <row r="4" spans="1:25" x14ac:dyDescent="0.45">
      <c r="A4">
        <v>1</v>
      </c>
      <c r="B4" t="s">
        <v>160</v>
      </c>
      <c r="Y4">
        <v>1</v>
      </c>
    </row>
    <row r="5" spans="1:25" x14ac:dyDescent="0.45">
      <c r="A5">
        <v>2</v>
      </c>
      <c r="B5" t="s">
        <v>163</v>
      </c>
      <c r="Y5">
        <v>2</v>
      </c>
    </row>
    <row r="6" spans="1:25" x14ac:dyDescent="0.45">
      <c r="A6">
        <v>3</v>
      </c>
      <c r="B6" t="s">
        <v>160</v>
      </c>
      <c r="Y6">
        <v>3</v>
      </c>
    </row>
    <row r="7" spans="1:25" x14ac:dyDescent="0.45">
      <c r="A7">
        <v>4</v>
      </c>
      <c r="B7" t="s">
        <v>164</v>
      </c>
      <c r="Y7">
        <v>4</v>
      </c>
    </row>
    <row r="8" spans="1:25" x14ac:dyDescent="0.45">
      <c r="A8">
        <v>5</v>
      </c>
      <c r="B8" t="s">
        <v>676</v>
      </c>
      <c r="Y8">
        <v>5</v>
      </c>
    </row>
    <row r="9" spans="1:25" x14ac:dyDescent="0.45">
      <c r="A9">
        <v>6</v>
      </c>
      <c r="B9" t="s">
        <v>164</v>
      </c>
      <c r="Y9">
        <v>6</v>
      </c>
    </row>
    <row r="10" spans="1:25" x14ac:dyDescent="0.45">
      <c r="A10">
        <v>7</v>
      </c>
      <c r="B10" t="s">
        <v>162</v>
      </c>
      <c r="Y10">
        <v>7</v>
      </c>
    </row>
    <row r="11" spans="1:25" x14ac:dyDescent="0.45">
      <c r="A11">
        <v>8</v>
      </c>
      <c r="B11" t="s">
        <v>163</v>
      </c>
      <c r="Y11">
        <v>8</v>
      </c>
    </row>
    <row r="12" spans="1:25" x14ac:dyDescent="0.45">
      <c r="A12">
        <v>9</v>
      </c>
      <c r="B12" t="s">
        <v>161</v>
      </c>
      <c r="Y12">
        <v>9</v>
      </c>
    </row>
    <row r="13" spans="1:25" x14ac:dyDescent="0.45">
      <c r="A13">
        <v>10</v>
      </c>
      <c r="B13" t="s">
        <v>165</v>
      </c>
      <c r="Y13">
        <v>10</v>
      </c>
    </row>
    <row r="14" spans="1:25" x14ac:dyDescent="0.45">
      <c r="A14">
        <v>11</v>
      </c>
      <c r="B14" t="s">
        <v>162</v>
      </c>
      <c r="Y14">
        <v>11</v>
      </c>
    </row>
    <row r="15" spans="1:25" x14ac:dyDescent="0.45">
      <c r="A15">
        <v>12</v>
      </c>
      <c r="B15" t="s">
        <v>165</v>
      </c>
      <c r="Y15">
        <v>12</v>
      </c>
    </row>
    <row r="16" spans="1:25" x14ac:dyDescent="0.45">
      <c r="A16">
        <v>13</v>
      </c>
      <c r="B16" t="s">
        <v>162</v>
      </c>
      <c r="Y16">
        <v>13</v>
      </c>
    </row>
    <row r="17" spans="1:25" x14ac:dyDescent="0.45">
      <c r="A17">
        <v>14</v>
      </c>
      <c r="B17" t="s">
        <v>164</v>
      </c>
      <c r="Y17">
        <v>14</v>
      </c>
    </row>
    <row r="18" spans="1:25" x14ac:dyDescent="0.45">
      <c r="A18">
        <v>15</v>
      </c>
      <c r="B18" t="s">
        <v>159</v>
      </c>
      <c r="Y18">
        <v>15</v>
      </c>
    </row>
    <row r="19" spans="1:25" x14ac:dyDescent="0.45">
      <c r="A19">
        <v>16</v>
      </c>
      <c r="B19" t="s">
        <v>164</v>
      </c>
      <c r="Y19">
        <v>16</v>
      </c>
    </row>
    <row r="20" spans="1:25" x14ac:dyDescent="0.45">
      <c r="A20">
        <v>17</v>
      </c>
      <c r="B20" t="s">
        <v>162</v>
      </c>
      <c r="Y20">
        <v>17</v>
      </c>
    </row>
    <row r="21" spans="1:25" x14ac:dyDescent="0.45">
      <c r="A21">
        <v>18</v>
      </c>
      <c r="B21" t="s">
        <v>163</v>
      </c>
      <c r="Y21">
        <v>18</v>
      </c>
    </row>
    <row r="22" spans="1:25" x14ac:dyDescent="0.45">
      <c r="A22">
        <v>19</v>
      </c>
      <c r="B22" t="s">
        <v>162</v>
      </c>
      <c r="Y22">
        <v>19</v>
      </c>
    </row>
    <row r="23" spans="1:25" x14ac:dyDescent="0.45">
      <c r="A23">
        <v>20</v>
      </c>
      <c r="B23" t="s">
        <v>166</v>
      </c>
      <c r="Y23">
        <v>20</v>
      </c>
    </row>
    <row r="24" spans="1:25" x14ac:dyDescent="0.45">
      <c r="A24">
        <v>21</v>
      </c>
      <c r="B24" t="s">
        <v>161</v>
      </c>
      <c r="Y24">
        <v>21</v>
      </c>
    </row>
    <row r="25" spans="1:25" x14ac:dyDescent="0.45">
      <c r="A25">
        <v>22</v>
      </c>
      <c r="B25" t="s">
        <v>165</v>
      </c>
      <c r="Y25">
        <v>22</v>
      </c>
    </row>
    <row r="26" spans="1:25" x14ac:dyDescent="0.45">
      <c r="A26">
        <v>23</v>
      </c>
      <c r="B26" t="s">
        <v>161</v>
      </c>
      <c r="Y26">
        <v>23</v>
      </c>
    </row>
    <row r="27" spans="1:25" x14ac:dyDescent="0.45">
      <c r="A27">
        <v>24</v>
      </c>
      <c r="B27" t="s">
        <v>165</v>
      </c>
      <c r="Y27">
        <v>24</v>
      </c>
    </row>
    <row r="28" spans="1:25" x14ac:dyDescent="0.45">
      <c r="A28">
        <v>25</v>
      </c>
      <c r="B28" t="s">
        <v>161</v>
      </c>
      <c r="Y28">
        <v>25</v>
      </c>
    </row>
    <row r="29" spans="1:25" x14ac:dyDescent="0.45">
      <c r="A29">
        <v>26</v>
      </c>
      <c r="B29" t="s">
        <v>165</v>
      </c>
      <c r="Y29">
        <v>26</v>
      </c>
    </row>
    <row r="30" spans="1:25" x14ac:dyDescent="0.45">
      <c r="A30">
        <v>27</v>
      </c>
      <c r="B30" t="s">
        <v>161</v>
      </c>
      <c r="Y30">
        <v>27</v>
      </c>
    </row>
    <row r="31" spans="1:25" x14ac:dyDescent="0.45">
      <c r="A31">
        <v>28</v>
      </c>
      <c r="B31" t="s">
        <v>165</v>
      </c>
      <c r="Y31">
        <v>28</v>
      </c>
    </row>
    <row r="32" spans="1:25" x14ac:dyDescent="0.45">
      <c r="A32">
        <v>29</v>
      </c>
      <c r="B32" t="s">
        <v>161</v>
      </c>
      <c r="Y32">
        <v>29</v>
      </c>
    </row>
    <row r="33" spans="1:25" x14ac:dyDescent="0.45">
      <c r="A33">
        <v>30</v>
      </c>
      <c r="B33" t="s">
        <v>165</v>
      </c>
      <c r="Y33">
        <v>30</v>
      </c>
    </row>
    <row r="34" spans="1:25" x14ac:dyDescent="0.45">
      <c r="A34">
        <v>31</v>
      </c>
      <c r="B34" t="s">
        <v>161</v>
      </c>
      <c r="Y34">
        <v>31</v>
      </c>
    </row>
    <row r="35" spans="1:25" x14ac:dyDescent="0.45">
      <c r="A35">
        <v>32</v>
      </c>
      <c r="B35" t="s">
        <v>165</v>
      </c>
      <c r="Y35">
        <v>32</v>
      </c>
    </row>
    <row r="36" spans="1:25" x14ac:dyDescent="0.45">
      <c r="A36">
        <v>33</v>
      </c>
      <c r="B36" t="s">
        <v>161</v>
      </c>
      <c r="Y36">
        <v>33</v>
      </c>
    </row>
    <row r="37" spans="1:25" x14ac:dyDescent="0.45">
      <c r="A37">
        <v>34</v>
      </c>
      <c r="B37" t="s">
        <v>165</v>
      </c>
      <c r="Y37">
        <v>34</v>
      </c>
    </row>
    <row r="38" spans="1:25" x14ac:dyDescent="0.45">
      <c r="A38">
        <v>35</v>
      </c>
      <c r="B38" t="s">
        <v>161</v>
      </c>
      <c r="Y38">
        <v>35</v>
      </c>
    </row>
    <row r="39" spans="1:25" x14ac:dyDescent="0.45">
      <c r="A39">
        <v>36</v>
      </c>
      <c r="B39" t="s">
        <v>165</v>
      </c>
      <c r="Y39">
        <v>36</v>
      </c>
    </row>
    <row r="40" spans="1:25" x14ac:dyDescent="0.45">
      <c r="A40">
        <v>37</v>
      </c>
      <c r="B40" t="s">
        <v>161</v>
      </c>
      <c r="Y40">
        <v>37</v>
      </c>
    </row>
    <row r="41" spans="1:25" x14ac:dyDescent="0.45">
      <c r="A41">
        <v>38</v>
      </c>
      <c r="B41" t="s">
        <v>165</v>
      </c>
      <c r="Y41">
        <v>38</v>
      </c>
    </row>
    <row r="42" spans="1:25" x14ac:dyDescent="0.45">
      <c r="A42">
        <v>39</v>
      </c>
      <c r="B42" t="s">
        <v>161</v>
      </c>
      <c r="Y42">
        <v>39</v>
      </c>
    </row>
    <row r="43" spans="1:25" x14ac:dyDescent="0.45">
      <c r="A43">
        <v>40</v>
      </c>
      <c r="B43" t="s">
        <v>165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B56" t="s">
        <v>162</v>
      </c>
      <c r="Y56">
        <v>1</v>
      </c>
    </row>
    <row r="57" spans="1:25" x14ac:dyDescent="0.45">
      <c r="A57">
        <v>2</v>
      </c>
      <c r="B57" t="s">
        <v>165</v>
      </c>
      <c r="Y57">
        <v>2</v>
      </c>
    </row>
    <row r="58" spans="1:25" x14ac:dyDescent="0.45">
      <c r="A58">
        <v>3</v>
      </c>
      <c r="B58" t="s">
        <v>159</v>
      </c>
      <c r="Y58">
        <v>3</v>
      </c>
    </row>
    <row r="59" spans="1:25" x14ac:dyDescent="0.45">
      <c r="A59">
        <v>4</v>
      </c>
      <c r="B59" t="s">
        <v>164</v>
      </c>
      <c r="Y59">
        <v>4</v>
      </c>
    </row>
    <row r="60" spans="1:25" x14ac:dyDescent="0.45">
      <c r="A60">
        <v>5</v>
      </c>
      <c r="B60" t="s">
        <v>162</v>
      </c>
      <c r="Y60">
        <v>5</v>
      </c>
    </row>
    <row r="61" spans="1:25" x14ac:dyDescent="0.45">
      <c r="A61">
        <v>6</v>
      </c>
      <c r="B61" t="s">
        <v>166</v>
      </c>
      <c r="Y61">
        <v>6</v>
      </c>
    </row>
    <row r="62" spans="1:25" x14ac:dyDescent="0.45">
      <c r="A62">
        <v>7</v>
      </c>
      <c r="B62" t="s">
        <v>162</v>
      </c>
      <c r="Y62">
        <v>7</v>
      </c>
    </row>
    <row r="63" spans="1:25" x14ac:dyDescent="0.45">
      <c r="A63">
        <v>8</v>
      </c>
      <c r="B63" t="s">
        <v>163</v>
      </c>
      <c r="Y63">
        <v>8</v>
      </c>
    </row>
    <row r="64" spans="1:25" x14ac:dyDescent="0.45">
      <c r="A64">
        <v>9</v>
      </c>
      <c r="B64" t="s">
        <v>160</v>
      </c>
      <c r="Y64">
        <v>9</v>
      </c>
    </row>
    <row r="65" spans="1:25" x14ac:dyDescent="0.45">
      <c r="A65">
        <v>10</v>
      </c>
      <c r="B65" t="s">
        <v>164</v>
      </c>
      <c r="Y65">
        <v>10</v>
      </c>
    </row>
    <row r="66" spans="1:25" x14ac:dyDescent="0.45">
      <c r="A66">
        <v>11</v>
      </c>
      <c r="B66" t="s">
        <v>162</v>
      </c>
      <c r="Y66">
        <v>11</v>
      </c>
    </row>
    <row r="67" spans="1:25" x14ac:dyDescent="0.45">
      <c r="A67">
        <v>12</v>
      </c>
      <c r="B67" t="s">
        <v>163</v>
      </c>
      <c r="Y67">
        <v>12</v>
      </c>
    </row>
    <row r="68" spans="1:25" x14ac:dyDescent="0.45">
      <c r="A68">
        <v>13</v>
      </c>
      <c r="B68" t="s">
        <v>159</v>
      </c>
      <c r="Y68">
        <v>13</v>
      </c>
    </row>
    <row r="69" spans="1:25" x14ac:dyDescent="0.45">
      <c r="A69">
        <v>14</v>
      </c>
      <c r="B69" t="s">
        <v>164</v>
      </c>
      <c r="Y69">
        <v>14</v>
      </c>
    </row>
    <row r="70" spans="1:25" x14ac:dyDescent="0.45">
      <c r="A70">
        <v>15</v>
      </c>
      <c r="B70" t="s">
        <v>159</v>
      </c>
      <c r="Y70">
        <v>15</v>
      </c>
    </row>
    <row r="71" spans="1:25" x14ac:dyDescent="0.45">
      <c r="A71">
        <v>16</v>
      </c>
      <c r="B71" t="s">
        <v>164</v>
      </c>
      <c r="Y71">
        <v>16</v>
      </c>
    </row>
    <row r="72" spans="1:25" x14ac:dyDescent="0.45">
      <c r="A72">
        <v>17</v>
      </c>
      <c r="B72" t="s">
        <v>159</v>
      </c>
      <c r="Y72">
        <v>17</v>
      </c>
    </row>
    <row r="73" spans="1:25" x14ac:dyDescent="0.45">
      <c r="A73">
        <v>18</v>
      </c>
      <c r="B73" t="s">
        <v>163</v>
      </c>
      <c r="Y73">
        <v>18</v>
      </c>
    </row>
    <row r="74" spans="1:25" x14ac:dyDescent="0.45">
      <c r="A74">
        <v>19</v>
      </c>
      <c r="B74" t="s">
        <v>160</v>
      </c>
      <c r="Y74">
        <v>19</v>
      </c>
    </row>
    <row r="75" spans="1:25" x14ac:dyDescent="0.45">
      <c r="A75">
        <v>20</v>
      </c>
      <c r="B75" t="s">
        <v>163</v>
      </c>
      <c r="Y75">
        <v>20</v>
      </c>
    </row>
    <row r="76" spans="1:25" x14ac:dyDescent="0.45">
      <c r="A76">
        <v>21</v>
      </c>
      <c r="B76" t="s">
        <v>161</v>
      </c>
      <c r="Y76">
        <v>21</v>
      </c>
    </row>
    <row r="77" spans="1:25" x14ac:dyDescent="0.45">
      <c r="A77">
        <v>22</v>
      </c>
      <c r="B77" t="s">
        <v>163</v>
      </c>
      <c r="Y77">
        <v>22</v>
      </c>
    </row>
    <row r="78" spans="1:25" x14ac:dyDescent="0.45">
      <c r="A78">
        <v>23</v>
      </c>
      <c r="B78" t="s">
        <v>160</v>
      </c>
      <c r="Y78">
        <v>23</v>
      </c>
    </row>
    <row r="79" spans="1:25" x14ac:dyDescent="0.45">
      <c r="A79">
        <v>24</v>
      </c>
      <c r="B79" t="s">
        <v>165</v>
      </c>
      <c r="Y79">
        <v>24</v>
      </c>
    </row>
    <row r="80" spans="1:25" x14ac:dyDescent="0.45">
      <c r="A80">
        <v>25</v>
      </c>
      <c r="B80" t="s">
        <v>160</v>
      </c>
      <c r="Y80">
        <v>25</v>
      </c>
    </row>
    <row r="81" spans="1:25" x14ac:dyDescent="0.45">
      <c r="A81">
        <v>26</v>
      </c>
      <c r="B81" t="s">
        <v>166</v>
      </c>
      <c r="Y81">
        <v>26</v>
      </c>
    </row>
    <row r="82" spans="1:25" x14ac:dyDescent="0.45">
      <c r="A82">
        <v>27</v>
      </c>
      <c r="B82" t="s">
        <v>162</v>
      </c>
      <c r="Y82">
        <v>27</v>
      </c>
    </row>
    <row r="83" spans="1:25" x14ac:dyDescent="0.45">
      <c r="A83">
        <v>28</v>
      </c>
      <c r="B83" t="s">
        <v>163</v>
      </c>
      <c r="Y83">
        <v>28</v>
      </c>
    </row>
    <row r="84" spans="1:25" x14ac:dyDescent="0.45">
      <c r="A84">
        <v>29</v>
      </c>
      <c r="B84" t="s">
        <v>160</v>
      </c>
      <c r="Y84">
        <v>29</v>
      </c>
    </row>
    <row r="85" spans="1:25" x14ac:dyDescent="0.45">
      <c r="A85">
        <v>30</v>
      </c>
      <c r="B85" t="s">
        <v>164</v>
      </c>
      <c r="Y85">
        <v>30</v>
      </c>
    </row>
    <row r="86" spans="1:25" x14ac:dyDescent="0.45">
      <c r="A86">
        <v>31</v>
      </c>
      <c r="B86" t="s">
        <v>160</v>
      </c>
      <c r="Y86">
        <v>31</v>
      </c>
    </row>
    <row r="87" spans="1:25" x14ac:dyDescent="0.45">
      <c r="A87">
        <v>32</v>
      </c>
      <c r="B87" t="s">
        <v>163</v>
      </c>
      <c r="Y87">
        <v>32</v>
      </c>
    </row>
    <row r="88" spans="1:25" x14ac:dyDescent="0.45">
      <c r="A88">
        <v>33</v>
      </c>
      <c r="B88" t="s">
        <v>160</v>
      </c>
      <c r="Y88">
        <v>33</v>
      </c>
    </row>
    <row r="89" spans="1:25" x14ac:dyDescent="0.45">
      <c r="A89">
        <v>34</v>
      </c>
      <c r="B89" t="s">
        <v>164</v>
      </c>
      <c r="Y89">
        <v>34</v>
      </c>
    </row>
    <row r="90" spans="1:25" x14ac:dyDescent="0.45">
      <c r="A90">
        <v>35</v>
      </c>
      <c r="B90" t="s">
        <v>162</v>
      </c>
      <c r="Y90">
        <v>35</v>
      </c>
    </row>
    <row r="91" spans="1:25" x14ac:dyDescent="0.45">
      <c r="A91">
        <v>36</v>
      </c>
      <c r="B91" t="s">
        <v>165</v>
      </c>
      <c r="Y91">
        <v>36</v>
      </c>
    </row>
    <row r="92" spans="1:25" x14ac:dyDescent="0.45">
      <c r="A92">
        <v>37</v>
      </c>
      <c r="B92" t="s">
        <v>161</v>
      </c>
      <c r="Y92">
        <v>37</v>
      </c>
    </row>
    <row r="93" spans="1:25" x14ac:dyDescent="0.45">
      <c r="A93">
        <v>38</v>
      </c>
      <c r="B93" t="s">
        <v>166</v>
      </c>
      <c r="Y93">
        <v>38</v>
      </c>
    </row>
    <row r="94" spans="1:25" x14ac:dyDescent="0.45">
      <c r="A94">
        <v>39</v>
      </c>
      <c r="B94" t="s">
        <v>162</v>
      </c>
      <c r="Y94">
        <v>39</v>
      </c>
    </row>
    <row r="95" spans="1:25" x14ac:dyDescent="0.45">
      <c r="A95">
        <v>40</v>
      </c>
      <c r="B95" t="s">
        <v>163</v>
      </c>
      <c r="Y95">
        <v>40</v>
      </c>
    </row>
    <row r="96" spans="1:25" x14ac:dyDescent="0.45">
      <c r="A96">
        <v>41</v>
      </c>
      <c r="B96" t="s">
        <v>159</v>
      </c>
      <c r="Y96">
        <v>41</v>
      </c>
    </row>
    <row r="97" spans="1:25" x14ac:dyDescent="0.45">
      <c r="A97">
        <v>42</v>
      </c>
      <c r="B97" t="s">
        <v>166</v>
      </c>
      <c r="Y97">
        <v>42</v>
      </c>
    </row>
    <row r="98" spans="1:25" x14ac:dyDescent="0.45">
      <c r="A98">
        <v>43</v>
      </c>
      <c r="B98" t="s">
        <v>160</v>
      </c>
      <c r="Y98">
        <v>43</v>
      </c>
    </row>
    <row r="99" spans="1:25" x14ac:dyDescent="0.45">
      <c r="A99">
        <v>44</v>
      </c>
      <c r="B99" t="s">
        <v>166</v>
      </c>
      <c r="Y99">
        <v>44</v>
      </c>
    </row>
    <row r="100" spans="1:25" x14ac:dyDescent="0.45">
      <c r="A100">
        <v>45</v>
      </c>
      <c r="B100" t="s">
        <v>161</v>
      </c>
      <c r="Y100">
        <v>45</v>
      </c>
    </row>
    <row r="101" spans="1:25" x14ac:dyDescent="0.45">
      <c r="A101">
        <v>46</v>
      </c>
      <c r="B101" t="s">
        <v>164</v>
      </c>
      <c r="Y101">
        <v>46</v>
      </c>
    </row>
    <row r="102" spans="1:25" x14ac:dyDescent="0.45">
      <c r="A102">
        <v>47</v>
      </c>
      <c r="B102" t="s">
        <v>161</v>
      </c>
      <c r="Y102">
        <v>47</v>
      </c>
    </row>
    <row r="103" spans="1:25" x14ac:dyDescent="0.45">
      <c r="A103">
        <v>48</v>
      </c>
      <c r="B103" t="s">
        <v>164</v>
      </c>
      <c r="Y103">
        <v>48</v>
      </c>
    </row>
    <row r="104" spans="1:25" x14ac:dyDescent="0.45">
      <c r="A104">
        <v>49</v>
      </c>
      <c r="B104" t="s">
        <v>161</v>
      </c>
      <c r="Y104">
        <v>49</v>
      </c>
    </row>
    <row r="105" spans="1:25" x14ac:dyDescent="0.45">
      <c r="A105">
        <v>50</v>
      </c>
      <c r="B105" t="s">
        <v>164</v>
      </c>
      <c r="Y105">
        <v>50</v>
      </c>
    </row>
    <row r="106" spans="1:25" x14ac:dyDescent="0.45">
      <c r="A106">
        <v>51</v>
      </c>
      <c r="B106" t="s">
        <v>161</v>
      </c>
      <c r="Y106">
        <v>51</v>
      </c>
    </row>
    <row r="107" spans="1:25" x14ac:dyDescent="0.45">
      <c r="A107">
        <v>52</v>
      </c>
      <c r="B107" t="s">
        <v>165</v>
      </c>
      <c r="Y107">
        <v>52</v>
      </c>
    </row>
    <row r="108" spans="1:25" x14ac:dyDescent="0.45">
      <c r="A108">
        <v>53</v>
      </c>
      <c r="B108" t="s">
        <v>161</v>
      </c>
      <c r="Y108">
        <v>53</v>
      </c>
    </row>
    <row r="109" spans="1:25" x14ac:dyDescent="0.45">
      <c r="A109">
        <v>54</v>
      </c>
      <c r="B109" t="s">
        <v>165</v>
      </c>
      <c r="Y109">
        <v>54</v>
      </c>
    </row>
    <row r="110" spans="1:25" x14ac:dyDescent="0.45">
      <c r="A110">
        <v>55</v>
      </c>
      <c r="B110" t="s">
        <v>161</v>
      </c>
      <c r="Y110">
        <v>55</v>
      </c>
    </row>
    <row r="111" spans="1:25" x14ac:dyDescent="0.45">
      <c r="A111">
        <v>56</v>
      </c>
      <c r="B111" t="s">
        <v>165</v>
      </c>
      <c r="Y111">
        <v>56</v>
      </c>
    </row>
    <row r="112" spans="1:25" x14ac:dyDescent="0.45">
      <c r="A112">
        <v>57</v>
      </c>
      <c r="B112" t="s">
        <v>161</v>
      </c>
      <c r="Y112">
        <v>57</v>
      </c>
    </row>
    <row r="113" spans="1:25" x14ac:dyDescent="0.45">
      <c r="A113">
        <v>58</v>
      </c>
      <c r="B113" t="s">
        <v>165</v>
      </c>
      <c r="Y113">
        <v>58</v>
      </c>
    </row>
    <row r="114" spans="1:25" x14ac:dyDescent="0.45">
      <c r="A114">
        <v>59</v>
      </c>
      <c r="B114" t="s">
        <v>161</v>
      </c>
      <c r="Y114">
        <v>59</v>
      </c>
    </row>
    <row r="115" spans="1:25" x14ac:dyDescent="0.45">
      <c r="A115">
        <v>60</v>
      </c>
      <c r="B115" t="s">
        <v>165</v>
      </c>
      <c r="Y115">
        <v>60</v>
      </c>
    </row>
    <row r="116" spans="1:25" x14ac:dyDescent="0.45">
      <c r="A116">
        <v>61</v>
      </c>
      <c r="B116" t="s">
        <v>161</v>
      </c>
      <c r="Y116">
        <v>61</v>
      </c>
    </row>
    <row r="117" spans="1:25" x14ac:dyDescent="0.45">
      <c r="A117">
        <v>62</v>
      </c>
      <c r="B117" t="s">
        <v>165</v>
      </c>
      <c r="Y117">
        <v>62</v>
      </c>
    </row>
    <row r="118" spans="1:25" x14ac:dyDescent="0.45">
      <c r="A118">
        <v>63</v>
      </c>
      <c r="B118" t="s">
        <v>161</v>
      </c>
      <c r="Y118">
        <v>63</v>
      </c>
    </row>
    <row r="119" spans="1:25" x14ac:dyDescent="0.45">
      <c r="A119">
        <v>64</v>
      </c>
      <c r="B119" t="s">
        <v>165</v>
      </c>
      <c r="Y119">
        <v>64</v>
      </c>
    </row>
    <row r="120" spans="1:25" x14ac:dyDescent="0.45">
      <c r="A120">
        <v>65</v>
      </c>
      <c r="B120" t="s">
        <v>161</v>
      </c>
      <c r="Y120">
        <v>65</v>
      </c>
    </row>
    <row r="121" spans="1:25" x14ac:dyDescent="0.45">
      <c r="A121">
        <v>66</v>
      </c>
      <c r="B121" t="s">
        <v>165</v>
      </c>
      <c r="Y121">
        <v>66</v>
      </c>
    </row>
    <row r="122" spans="1:25" x14ac:dyDescent="0.45">
      <c r="A122">
        <v>67</v>
      </c>
      <c r="B122" t="s">
        <v>161</v>
      </c>
      <c r="Y122">
        <v>67</v>
      </c>
    </row>
    <row r="123" spans="1:25" x14ac:dyDescent="0.45">
      <c r="A123">
        <v>68</v>
      </c>
      <c r="B123" t="s">
        <v>165</v>
      </c>
      <c r="Y123">
        <v>68</v>
      </c>
    </row>
    <row r="124" spans="1:25" x14ac:dyDescent="0.45">
      <c r="A124">
        <v>69</v>
      </c>
      <c r="B124" t="s">
        <v>161</v>
      </c>
      <c r="Y124">
        <v>69</v>
      </c>
    </row>
    <row r="125" spans="1:25" x14ac:dyDescent="0.45">
      <c r="A125">
        <v>70</v>
      </c>
      <c r="B125" t="s">
        <v>165</v>
      </c>
      <c r="Y125">
        <v>70</v>
      </c>
    </row>
    <row r="126" spans="1:25" x14ac:dyDescent="0.45">
      <c r="A126">
        <v>71</v>
      </c>
      <c r="B126" t="s">
        <v>161</v>
      </c>
      <c r="Y126">
        <v>71</v>
      </c>
    </row>
    <row r="127" spans="1:25" x14ac:dyDescent="0.45">
      <c r="A127">
        <v>72</v>
      </c>
      <c r="B127" t="s">
        <v>165</v>
      </c>
      <c r="Y127">
        <v>72</v>
      </c>
    </row>
    <row r="128" spans="1:25" x14ac:dyDescent="0.45">
      <c r="A128">
        <v>73</v>
      </c>
      <c r="B128" t="s">
        <v>161</v>
      </c>
      <c r="Y128">
        <v>73</v>
      </c>
    </row>
    <row r="129" spans="1:25" x14ac:dyDescent="0.45">
      <c r="A129">
        <v>74</v>
      </c>
      <c r="B129" t="s">
        <v>165</v>
      </c>
      <c r="Y129">
        <v>74</v>
      </c>
    </row>
    <row r="130" spans="1:25" x14ac:dyDescent="0.45">
      <c r="A130">
        <v>75</v>
      </c>
      <c r="B130" t="s">
        <v>161</v>
      </c>
      <c r="Y130">
        <v>75</v>
      </c>
    </row>
    <row r="131" spans="1:25" x14ac:dyDescent="0.45">
      <c r="A131">
        <v>1</v>
      </c>
      <c r="B131" t="s">
        <v>162</v>
      </c>
      <c r="Y131">
        <v>1</v>
      </c>
    </row>
    <row r="132" spans="1:25" x14ac:dyDescent="0.45">
      <c r="A132">
        <v>2</v>
      </c>
      <c r="B132" t="s">
        <v>163</v>
      </c>
      <c r="Y132">
        <v>2</v>
      </c>
    </row>
    <row r="133" spans="1:25" x14ac:dyDescent="0.45">
      <c r="A133">
        <v>3</v>
      </c>
      <c r="B133" t="s">
        <v>676</v>
      </c>
      <c r="Y133">
        <v>3</v>
      </c>
    </row>
    <row r="134" spans="1:25" x14ac:dyDescent="0.45">
      <c r="A134">
        <v>4</v>
      </c>
      <c r="B134" t="s">
        <v>164</v>
      </c>
      <c r="Y134">
        <v>4</v>
      </c>
    </row>
    <row r="135" spans="1:25" x14ac:dyDescent="0.45">
      <c r="A135">
        <v>5</v>
      </c>
      <c r="B135" t="s">
        <v>161</v>
      </c>
      <c r="Y135">
        <v>5</v>
      </c>
    </row>
    <row r="136" spans="1:25" x14ac:dyDescent="0.45">
      <c r="A136">
        <v>6</v>
      </c>
      <c r="B136" t="s">
        <v>164</v>
      </c>
      <c r="Y136">
        <v>6</v>
      </c>
    </row>
    <row r="137" spans="1:25" x14ac:dyDescent="0.45">
      <c r="A137">
        <v>7</v>
      </c>
      <c r="B137" t="s">
        <v>676</v>
      </c>
      <c r="Y137">
        <v>7</v>
      </c>
    </row>
    <row r="138" spans="1:25" x14ac:dyDescent="0.45">
      <c r="A138">
        <v>8</v>
      </c>
      <c r="B138" t="s">
        <v>164</v>
      </c>
      <c r="Y138">
        <v>8</v>
      </c>
    </row>
    <row r="139" spans="1:25" x14ac:dyDescent="0.45">
      <c r="A139">
        <v>9</v>
      </c>
      <c r="B139" t="s">
        <v>162</v>
      </c>
      <c r="Y139">
        <v>9</v>
      </c>
    </row>
    <row r="140" spans="1:25" x14ac:dyDescent="0.45">
      <c r="A140">
        <v>10</v>
      </c>
      <c r="B140" t="s">
        <v>170</v>
      </c>
      <c r="Y140">
        <v>10</v>
      </c>
    </row>
    <row r="141" spans="1:25" x14ac:dyDescent="0.45">
      <c r="A141">
        <v>11</v>
      </c>
      <c r="B141" t="s">
        <v>677</v>
      </c>
      <c r="Y141">
        <v>11</v>
      </c>
    </row>
    <row r="142" spans="1:25" x14ac:dyDescent="0.45">
      <c r="A142">
        <v>12</v>
      </c>
      <c r="B142" t="s">
        <v>678</v>
      </c>
      <c r="Y142">
        <v>12</v>
      </c>
    </row>
    <row r="143" spans="1:25" x14ac:dyDescent="0.45">
      <c r="A143">
        <v>13</v>
      </c>
      <c r="B143" t="s">
        <v>679</v>
      </c>
      <c r="Y143">
        <v>13</v>
      </c>
    </row>
    <row r="144" spans="1:25" x14ac:dyDescent="0.45">
      <c r="A144">
        <v>14</v>
      </c>
      <c r="B144" t="s">
        <v>680</v>
      </c>
      <c r="Y144">
        <v>14</v>
      </c>
    </row>
    <row r="145" spans="1:25" x14ac:dyDescent="0.45">
      <c r="A145">
        <v>15</v>
      </c>
      <c r="B145" t="s">
        <v>677</v>
      </c>
      <c r="Y145">
        <v>15</v>
      </c>
    </row>
    <row r="146" spans="1:25" x14ac:dyDescent="0.45">
      <c r="A146">
        <v>16</v>
      </c>
      <c r="B146" t="s">
        <v>166</v>
      </c>
      <c r="Y146">
        <v>16</v>
      </c>
    </row>
    <row r="147" spans="1:25" x14ac:dyDescent="0.45">
      <c r="A147">
        <v>17</v>
      </c>
      <c r="B147" t="s">
        <v>677</v>
      </c>
      <c r="Y147">
        <v>17</v>
      </c>
    </row>
    <row r="148" spans="1:25" x14ac:dyDescent="0.45">
      <c r="A148">
        <v>18</v>
      </c>
      <c r="B148" t="s">
        <v>165</v>
      </c>
      <c r="Y148">
        <v>18</v>
      </c>
    </row>
    <row r="149" spans="1:25" x14ac:dyDescent="0.45">
      <c r="A149">
        <v>19</v>
      </c>
      <c r="B149" t="s">
        <v>161</v>
      </c>
      <c r="Y149">
        <v>19</v>
      </c>
    </row>
    <row r="150" spans="1:25" x14ac:dyDescent="0.45">
      <c r="A150">
        <v>20</v>
      </c>
      <c r="B150" t="s">
        <v>680</v>
      </c>
      <c r="Y150">
        <v>20</v>
      </c>
    </row>
    <row r="151" spans="1:25" x14ac:dyDescent="0.45">
      <c r="A151">
        <v>21</v>
      </c>
      <c r="B151" t="s">
        <v>677</v>
      </c>
      <c r="Y151">
        <v>21</v>
      </c>
    </row>
    <row r="152" spans="1:25" x14ac:dyDescent="0.45">
      <c r="A152">
        <v>22</v>
      </c>
      <c r="B152" t="s">
        <v>170</v>
      </c>
      <c r="Y152">
        <v>22</v>
      </c>
    </row>
    <row r="153" spans="1:25" x14ac:dyDescent="0.45">
      <c r="A153">
        <v>23</v>
      </c>
      <c r="B153" t="s">
        <v>162</v>
      </c>
      <c r="Y153">
        <v>23</v>
      </c>
    </row>
    <row r="154" spans="1:25" x14ac:dyDescent="0.45">
      <c r="A154">
        <v>24</v>
      </c>
      <c r="B154" t="s">
        <v>170</v>
      </c>
      <c r="Y154">
        <v>24</v>
      </c>
    </row>
    <row r="155" spans="1:25" x14ac:dyDescent="0.45">
      <c r="A155">
        <v>25</v>
      </c>
      <c r="B155" t="s">
        <v>161</v>
      </c>
      <c r="Y155">
        <v>25</v>
      </c>
    </row>
    <row r="156" spans="1:25" x14ac:dyDescent="0.45">
      <c r="A156">
        <v>26</v>
      </c>
      <c r="B156" t="s">
        <v>164</v>
      </c>
      <c r="Y156">
        <v>26</v>
      </c>
    </row>
    <row r="157" spans="1:25" x14ac:dyDescent="0.45">
      <c r="A157">
        <v>27</v>
      </c>
      <c r="B157" t="s">
        <v>681</v>
      </c>
      <c r="Y157">
        <v>27</v>
      </c>
    </row>
    <row r="158" spans="1:25" x14ac:dyDescent="0.45">
      <c r="A158">
        <v>28</v>
      </c>
      <c r="B158" t="s">
        <v>166</v>
      </c>
      <c r="Y158">
        <v>28</v>
      </c>
    </row>
    <row r="159" spans="1:25" x14ac:dyDescent="0.45">
      <c r="A159">
        <v>29</v>
      </c>
      <c r="B159" t="s">
        <v>161</v>
      </c>
      <c r="Y159">
        <v>29</v>
      </c>
    </row>
    <row r="160" spans="1:25" x14ac:dyDescent="0.45">
      <c r="A160">
        <v>30</v>
      </c>
      <c r="B160" t="s">
        <v>163</v>
      </c>
      <c r="Y160">
        <v>30</v>
      </c>
    </row>
    <row r="161" spans="1:25" x14ac:dyDescent="0.45">
      <c r="A161">
        <v>31</v>
      </c>
      <c r="B161" t="s">
        <v>160</v>
      </c>
      <c r="Y161">
        <v>31</v>
      </c>
    </row>
    <row r="162" spans="1:25" x14ac:dyDescent="0.45">
      <c r="A162">
        <v>32</v>
      </c>
      <c r="B162" t="s">
        <v>678</v>
      </c>
      <c r="Y162">
        <v>32</v>
      </c>
    </row>
    <row r="163" spans="1:25" x14ac:dyDescent="0.45">
      <c r="A163">
        <v>33</v>
      </c>
      <c r="B163" t="s">
        <v>161</v>
      </c>
      <c r="Y163">
        <v>33</v>
      </c>
    </row>
    <row r="164" spans="1:25" x14ac:dyDescent="0.45">
      <c r="A164">
        <v>34</v>
      </c>
      <c r="B164" t="s">
        <v>165</v>
      </c>
      <c r="Y164">
        <v>34</v>
      </c>
    </row>
    <row r="165" spans="1:25" x14ac:dyDescent="0.45">
      <c r="A165">
        <v>35</v>
      </c>
      <c r="B165" t="s">
        <v>161</v>
      </c>
      <c r="Y165">
        <v>35</v>
      </c>
    </row>
    <row r="166" spans="1:25" x14ac:dyDescent="0.45">
      <c r="A166">
        <v>36</v>
      </c>
      <c r="B166" t="s">
        <v>165</v>
      </c>
      <c r="Y166">
        <v>36</v>
      </c>
    </row>
    <row r="167" spans="1:25" x14ac:dyDescent="0.45">
      <c r="A167">
        <v>37</v>
      </c>
      <c r="B167" t="s">
        <v>161</v>
      </c>
      <c r="Y167">
        <v>37</v>
      </c>
    </row>
    <row r="168" spans="1:25" x14ac:dyDescent="0.45">
      <c r="A168">
        <v>38</v>
      </c>
      <c r="B168" t="s">
        <v>165</v>
      </c>
      <c r="Y168">
        <v>38</v>
      </c>
    </row>
    <row r="169" spans="1:25" x14ac:dyDescent="0.45">
      <c r="A169">
        <v>39</v>
      </c>
      <c r="B169" t="s">
        <v>161</v>
      </c>
      <c r="Y169">
        <v>39</v>
      </c>
    </row>
    <row r="170" spans="1:25" x14ac:dyDescent="0.45">
      <c r="A170">
        <v>40</v>
      </c>
      <c r="B170" t="s">
        <v>165</v>
      </c>
      <c r="Y170">
        <v>40</v>
      </c>
    </row>
    <row r="171" spans="1:25" x14ac:dyDescent="0.45">
      <c r="A171">
        <v>41</v>
      </c>
      <c r="B171" t="s">
        <v>161</v>
      </c>
      <c r="Y171">
        <v>41</v>
      </c>
    </row>
    <row r="172" spans="1:25" x14ac:dyDescent="0.45">
      <c r="A172">
        <v>42</v>
      </c>
      <c r="B172" t="s">
        <v>165</v>
      </c>
      <c r="Y172">
        <v>42</v>
      </c>
    </row>
    <row r="173" spans="1:25" x14ac:dyDescent="0.45">
      <c r="A173">
        <v>43</v>
      </c>
      <c r="B173" t="s">
        <v>161</v>
      </c>
      <c r="Y173">
        <v>43</v>
      </c>
    </row>
    <row r="174" spans="1:25" x14ac:dyDescent="0.45">
      <c r="A174">
        <v>44</v>
      </c>
      <c r="B174" t="s">
        <v>165</v>
      </c>
      <c r="Y174">
        <v>44</v>
      </c>
    </row>
    <row r="175" spans="1:25" x14ac:dyDescent="0.45">
      <c r="A175">
        <v>45</v>
      </c>
      <c r="B175" t="s">
        <v>161</v>
      </c>
      <c r="Y175">
        <v>45</v>
      </c>
    </row>
    <row r="176" spans="1:25" x14ac:dyDescent="0.45">
      <c r="A176">
        <v>46</v>
      </c>
      <c r="B176" t="s">
        <v>165</v>
      </c>
      <c r="Y176">
        <v>46</v>
      </c>
    </row>
    <row r="177" spans="1:25" x14ac:dyDescent="0.45">
      <c r="A177">
        <v>47</v>
      </c>
      <c r="B177" t="s">
        <v>161</v>
      </c>
      <c r="Y177">
        <v>47</v>
      </c>
    </row>
    <row r="178" spans="1:25" x14ac:dyDescent="0.45">
      <c r="A178">
        <v>48</v>
      </c>
      <c r="B178" t="s">
        <v>165</v>
      </c>
      <c r="Y178">
        <v>48</v>
      </c>
    </row>
    <row r="179" spans="1:25" x14ac:dyDescent="0.45">
      <c r="A179">
        <v>49</v>
      </c>
      <c r="B179" t="s">
        <v>161</v>
      </c>
      <c r="Y179">
        <v>49</v>
      </c>
    </row>
    <row r="180" spans="1:25" x14ac:dyDescent="0.45">
      <c r="A180">
        <v>50</v>
      </c>
      <c r="B180" t="s">
        <v>165</v>
      </c>
      <c r="Y180">
        <v>50</v>
      </c>
    </row>
    <row r="181" spans="1:25" x14ac:dyDescent="0.45">
      <c r="A181">
        <v>51</v>
      </c>
      <c r="B181" t="s">
        <v>161</v>
      </c>
      <c r="Y181">
        <v>51</v>
      </c>
    </row>
    <row r="182" spans="1:25" x14ac:dyDescent="0.45">
      <c r="A182">
        <v>52</v>
      </c>
      <c r="B182" t="s">
        <v>165</v>
      </c>
      <c r="Y182">
        <v>52</v>
      </c>
    </row>
    <row r="183" spans="1:25" x14ac:dyDescent="0.45">
      <c r="A183">
        <v>53</v>
      </c>
      <c r="B183" t="s">
        <v>161</v>
      </c>
      <c r="Y183">
        <v>53</v>
      </c>
    </row>
    <row r="184" spans="1:25" x14ac:dyDescent="0.45">
      <c r="A184">
        <v>54</v>
      </c>
      <c r="B184" t="s">
        <v>165</v>
      </c>
      <c r="Y184">
        <v>54</v>
      </c>
    </row>
    <row r="185" spans="1:25" x14ac:dyDescent="0.45">
      <c r="A185">
        <v>55</v>
      </c>
      <c r="B185" t="s">
        <v>161</v>
      </c>
      <c r="Y185">
        <v>55</v>
      </c>
    </row>
    <row r="186" spans="1:25" x14ac:dyDescent="0.45">
      <c r="A186">
        <v>56</v>
      </c>
      <c r="B186" t="s">
        <v>165</v>
      </c>
      <c r="Y186">
        <v>56</v>
      </c>
    </row>
    <row r="187" spans="1:25" x14ac:dyDescent="0.45">
      <c r="A187">
        <v>57</v>
      </c>
      <c r="B187" t="s">
        <v>161</v>
      </c>
      <c r="Y187">
        <v>57</v>
      </c>
    </row>
    <row r="188" spans="1:25" x14ac:dyDescent="0.45">
      <c r="A188">
        <v>58</v>
      </c>
      <c r="B188" t="s">
        <v>678</v>
      </c>
      <c r="Y188">
        <v>58</v>
      </c>
    </row>
    <row r="189" spans="1:25" x14ac:dyDescent="0.45">
      <c r="A189">
        <v>59</v>
      </c>
      <c r="B189" t="s">
        <v>161</v>
      </c>
      <c r="Y189">
        <v>59</v>
      </c>
    </row>
    <row r="190" spans="1:25" x14ac:dyDescent="0.45">
      <c r="A190">
        <v>60</v>
      </c>
      <c r="B190" t="s">
        <v>165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B211" t="s">
        <v>681</v>
      </c>
      <c r="Y211">
        <v>1</v>
      </c>
    </row>
    <row r="212" spans="1:25" x14ac:dyDescent="0.45">
      <c r="A212">
        <v>2</v>
      </c>
      <c r="B212" t="s">
        <v>166</v>
      </c>
      <c r="Y212">
        <v>2</v>
      </c>
    </row>
    <row r="213" spans="1:25" x14ac:dyDescent="0.45">
      <c r="A213">
        <v>3</v>
      </c>
      <c r="B213" t="s">
        <v>588</v>
      </c>
      <c r="Y213">
        <v>3</v>
      </c>
    </row>
    <row r="214" spans="1:25" x14ac:dyDescent="0.45">
      <c r="A214">
        <v>4</v>
      </c>
      <c r="B214" t="s">
        <v>682</v>
      </c>
      <c r="Y214">
        <v>4</v>
      </c>
    </row>
    <row r="215" spans="1:25" x14ac:dyDescent="0.45">
      <c r="A215">
        <v>5</v>
      </c>
      <c r="B215" t="s">
        <v>588</v>
      </c>
      <c r="Y215">
        <v>5</v>
      </c>
    </row>
    <row r="216" spans="1:25" x14ac:dyDescent="0.45">
      <c r="A216">
        <v>6</v>
      </c>
      <c r="B216" t="s">
        <v>683</v>
      </c>
      <c r="Y216">
        <v>6</v>
      </c>
    </row>
    <row r="217" spans="1:25" x14ac:dyDescent="0.45">
      <c r="A217">
        <v>7</v>
      </c>
      <c r="B217" t="s">
        <v>676</v>
      </c>
      <c r="Y217">
        <v>7</v>
      </c>
    </row>
    <row r="218" spans="1:25" x14ac:dyDescent="0.45">
      <c r="A218">
        <v>8</v>
      </c>
      <c r="B218" t="s">
        <v>684</v>
      </c>
      <c r="Y218">
        <v>8</v>
      </c>
    </row>
    <row r="219" spans="1:25" x14ac:dyDescent="0.45">
      <c r="A219">
        <v>9</v>
      </c>
      <c r="B219" t="s">
        <v>676</v>
      </c>
      <c r="Y219">
        <v>9</v>
      </c>
    </row>
    <row r="220" spans="1:25" x14ac:dyDescent="0.45">
      <c r="A220">
        <v>10</v>
      </c>
      <c r="B220" t="s">
        <v>684</v>
      </c>
      <c r="Y220">
        <v>10</v>
      </c>
    </row>
    <row r="221" spans="1:25" x14ac:dyDescent="0.45">
      <c r="A221">
        <v>11</v>
      </c>
      <c r="B221" t="s">
        <v>159</v>
      </c>
      <c r="Y221">
        <v>11</v>
      </c>
    </row>
    <row r="222" spans="1:25" x14ac:dyDescent="0.45">
      <c r="A222">
        <v>12</v>
      </c>
      <c r="B222" t="s">
        <v>164</v>
      </c>
      <c r="Y222">
        <v>12</v>
      </c>
    </row>
    <row r="223" spans="1:25" x14ac:dyDescent="0.45">
      <c r="A223">
        <v>13</v>
      </c>
      <c r="B223" t="s">
        <v>162</v>
      </c>
      <c r="Y223">
        <v>13</v>
      </c>
    </row>
    <row r="224" spans="1:25" x14ac:dyDescent="0.45">
      <c r="A224">
        <v>14</v>
      </c>
      <c r="B224" t="s">
        <v>683</v>
      </c>
      <c r="Y224">
        <v>14</v>
      </c>
    </row>
    <row r="225" spans="1:25" x14ac:dyDescent="0.45">
      <c r="A225">
        <v>15</v>
      </c>
      <c r="B225" t="s">
        <v>676</v>
      </c>
      <c r="Y225">
        <v>15</v>
      </c>
    </row>
    <row r="226" spans="1:25" x14ac:dyDescent="0.45">
      <c r="A226">
        <v>16</v>
      </c>
      <c r="B226" t="s">
        <v>683</v>
      </c>
      <c r="Y226">
        <v>16</v>
      </c>
    </row>
    <row r="227" spans="1:25" x14ac:dyDescent="0.45">
      <c r="A227">
        <v>17</v>
      </c>
      <c r="B227" t="s">
        <v>161</v>
      </c>
      <c r="Y227">
        <v>17</v>
      </c>
    </row>
    <row r="228" spans="1:25" x14ac:dyDescent="0.45">
      <c r="A228">
        <v>18</v>
      </c>
      <c r="B228" t="s">
        <v>165</v>
      </c>
      <c r="Y228">
        <v>18</v>
      </c>
    </row>
    <row r="229" spans="1:25" x14ac:dyDescent="0.45">
      <c r="A229">
        <v>19</v>
      </c>
      <c r="B229" t="s">
        <v>161</v>
      </c>
      <c r="Y229">
        <v>19</v>
      </c>
    </row>
    <row r="230" spans="1:25" x14ac:dyDescent="0.45">
      <c r="A230">
        <v>20</v>
      </c>
      <c r="B230" t="s">
        <v>165</v>
      </c>
      <c r="Y230">
        <v>20</v>
      </c>
    </row>
    <row r="231" spans="1:25" x14ac:dyDescent="0.45">
      <c r="A231">
        <v>21</v>
      </c>
      <c r="B231" t="s">
        <v>161</v>
      </c>
      <c r="Y231">
        <v>21</v>
      </c>
    </row>
    <row r="232" spans="1:25" x14ac:dyDescent="0.45">
      <c r="A232">
        <v>22</v>
      </c>
      <c r="B232" t="s">
        <v>165</v>
      </c>
      <c r="Y232">
        <v>22</v>
      </c>
    </row>
    <row r="233" spans="1:25" x14ac:dyDescent="0.45">
      <c r="A233">
        <v>23</v>
      </c>
      <c r="B233" t="s">
        <v>161</v>
      </c>
      <c r="Y233">
        <v>23</v>
      </c>
    </row>
    <row r="234" spans="1:25" x14ac:dyDescent="0.45">
      <c r="A234">
        <v>24</v>
      </c>
      <c r="B234" t="s">
        <v>165</v>
      </c>
      <c r="Y234">
        <v>24</v>
      </c>
    </row>
    <row r="235" spans="1:25" x14ac:dyDescent="0.45">
      <c r="A235">
        <v>25</v>
      </c>
      <c r="B235" t="s">
        <v>161</v>
      </c>
      <c r="Y235">
        <v>25</v>
      </c>
    </row>
    <row r="236" spans="1:25" x14ac:dyDescent="0.45">
      <c r="A236">
        <v>26</v>
      </c>
      <c r="B236" t="s">
        <v>165</v>
      </c>
      <c r="Y236">
        <v>26</v>
      </c>
    </row>
    <row r="237" spans="1:25" x14ac:dyDescent="0.45">
      <c r="A237">
        <v>27</v>
      </c>
      <c r="B237" t="s">
        <v>161</v>
      </c>
      <c r="Y237">
        <v>27</v>
      </c>
    </row>
    <row r="238" spans="1:25" x14ac:dyDescent="0.45">
      <c r="A238">
        <v>28</v>
      </c>
      <c r="B238" t="s">
        <v>165</v>
      </c>
      <c r="Y238">
        <v>28</v>
      </c>
    </row>
    <row r="239" spans="1:25" x14ac:dyDescent="0.45">
      <c r="A239">
        <v>29</v>
      </c>
      <c r="B239" t="s">
        <v>161</v>
      </c>
      <c r="Y239">
        <v>29</v>
      </c>
    </row>
    <row r="240" spans="1:25" x14ac:dyDescent="0.45">
      <c r="A240">
        <v>30</v>
      </c>
      <c r="B240" t="s">
        <v>165</v>
      </c>
      <c r="Y240">
        <v>30</v>
      </c>
    </row>
    <row r="241" spans="1:25" x14ac:dyDescent="0.45">
      <c r="A241">
        <v>31</v>
      </c>
      <c r="B241" t="s">
        <v>161</v>
      </c>
      <c r="Y241">
        <v>31</v>
      </c>
    </row>
    <row r="242" spans="1:25" x14ac:dyDescent="0.45">
      <c r="A242">
        <v>32</v>
      </c>
      <c r="B242" t="s">
        <v>165</v>
      </c>
      <c r="Y242">
        <v>32</v>
      </c>
    </row>
    <row r="243" spans="1:25" x14ac:dyDescent="0.45">
      <c r="A243">
        <v>33</v>
      </c>
      <c r="B243" t="s">
        <v>161</v>
      </c>
      <c r="Y243">
        <v>33</v>
      </c>
    </row>
    <row r="244" spans="1:25" x14ac:dyDescent="0.45">
      <c r="A244">
        <v>34</v>
      </c>
      <c r="B244" t="s">
        <v>165</v>
      </c>
      <c r="Y244">
        <v>34</v>
      </c>
    </row>
    <row r="245" spans="1:25" x14ac:dyDescent="0.45">
      <c r="A245">
        <v>35</v>
      </c>
      <c r="B245" t="s">
        <v>161</v>
      </c>
      <c r="Y245">
        <v>35</v>
      </c>
    </row>
    <row r="246" spans="1:25" x14ac:dyDescent="0.45">
      <c r="A246">
        <v>36</v>
      </c>
      <c r="B246" t="s">
        <v>165</v>
      </c>
      <c r="Y246">
        <v>36</v>
      </c>
    </row>
    <row r="247" spans="1:25" x14ac:dyDescent="0.45">
      <c r="A247">
        <v>37</v>
      </c>
      <c r="B247" t="s">
        <v>161</v>
      </c>
      <c r="Y247">
        <v>37</v>
      </c>
    </row>
    <row r="248" spans="1:25" x14ac:dyDescent="0.45">
      <c r="A248">
        <v>38</v>
      </c>
      <c r="B248" t="s">
        <v>165</v>
      </c>
      <c r="Y248">
        <v>38</v>
      </c>
    </row>
    <row r="249" spans="1:25" x14ac:dyDescent="0.45">
      <c r="A249">
        <v>39</v>
      </c>
      <c r="B249" t="s">
        <v>161</v>
      </c>
      <c r="Y249">
        <v>39</v>
      </c>
    </row>
    <row r="250" spans="1:25" x14ac:dyDescent="0.45">
      <c r="A250">
        <v>40</v>
      </c>
      <c r="B250" t="s">
        <v>165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55" zoomScaleNormal="55" workbookViewId="0">
      <selection activeCell="A3" sqref="A3"/>
    </sheetView>
  </sheetViews>
  <sheetFormatPr defaultColWidth="7.19921875" defaultRowHeight="14.25" x14ac:dyDescent="0.45"/>
  <cols>
    <col min="2" max="2" width="4.46484375" customWidth="1"/>
    <col min="3" max="3" width="12.796875" customWidth="1"/>
    <col min="4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172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172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164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172" t="s">
        <v>676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164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172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163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164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159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164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163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165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161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165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165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165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161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165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165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161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165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161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165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165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164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166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162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163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159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164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159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163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163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160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164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164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162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160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166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161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164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161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165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165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161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165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161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165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161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165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165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161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165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161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165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161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165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165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161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165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161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163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676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676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164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162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677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678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679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680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677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677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680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677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161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164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681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166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161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163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160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678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161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161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165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165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165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161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165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161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161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165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161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165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165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161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165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165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161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161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678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161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165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681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166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588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682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588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683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676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684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676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684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159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162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683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676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683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161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165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161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165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165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161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165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161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165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161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165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161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165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165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161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165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161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165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161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165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>
        <v>1</v>
      </c>
      <c r="C5" s="174" t="s">
        <v>167</v>
      </c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 t="s">
        <v>167</v>
      </c>
      <c r="P5" s="175" t="s">
        <v>167</v>
      </c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>
        <v>1</v>
      </c>
      <c r="AE5" s="176" t="s">
        <v>160</v>
      </c>
      <c r="AF5" s="176" t="s">
        <v>160</v>
      </c>
      <c r="AG5" s="176" t="b">
        <v>1</v>
      </c>
      <c r="AI5" s="9"/>
      <c r="AK5" s="9">
        <v>6</v>
      </c>
      <c r="AL5" s="9"/>
      <c r="AM5" s="9"/>
      <c r="AN5" s="9"/>
      <c r="AO5" s="9"/>
      <c r="AP5" s="9"/>
      <c r="AQ5" s="9">
        <v>6</v>
      </c>
      <c r="AR5" s="9"/>
      <c r="AS5" s="9"/>
      <c r="AT5" s="9">
        <v>6</v>
      </c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>
        <v>2</v>
      </c>
      <c r="C6" s="174" t="s">
        <v>167</v>
      </c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 t="s">
        <v>167</v>
      </c>
      <c r="P6" s="175"/>
      <c r="Q6" s="175" t="s">
        <v>167</v>
      </c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>
        <v>2</v>
      </c>
      <c r="AE6" s="176" t="s">
        <v>163</v>
      </c>
      <c r="AF6" s="176" t="s">
        <v>163</v>
      </c>
      <c r="AG6" s="176" t="b">
        <v>1</v>
      </c>
      <c r="AI6" s="9"/>
      <c r="AK6" s="43">
        <v>1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1</v>
      </c>
      <c r="AR6" s="43">
        <v>0</v>
      </c>
      <c r="AS6" s="43">
        <v>0</v>
      </c>
      <c r="AT6" s="43">
        <v>1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>
        <v>3</v>
      </c>
      <c r="C7" s="174" t="s">
        <v>167</v>
      </c>
      <c r="D7" s="174"/>
      <c r="E7" s="174"/>
      <c r="F7" s="174"/>
      <c r="G7" s="174"/>
      <c r="H7" s="174"/>
      <c r="I7" s="174" t="s">
        <v>167</v>
      </c>
      <c r="J7" s="175"/>
      <c r="K7" s="175"/>
      <c r="L7" s="175" t="s">
        <v>167</v>
      </c>
      <c r="M7" s="175" t="s">
        <v>167</v>
      </c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>
        <v>3</v>
      </c>
      <c r="AE7" s="176" t="s">
        <v>160</v>
      </c>
      <c r="AF7" s="176" t="s">
        <v>160</v>
      </c>
      <c r="AG7" s="176" t="b">
        <v>1</v>
      </c>
      <c r="AI7" s="9"/>
      <c r="AK7" s="44">
        <f>ROWS(C5:C56)-COUNTBLANK(C5:C56)</f>
        <v>10</v>
      </c>
      <c r="AL7" s="44">
        <f>ROWS(D5:D56)-COUNTBLANK(D5:D56)</f>
        <v>10</v>
      </c>
      <c r="AM7" s="44">
        <f>ROWS(E5:E56)-COUNTBLANK(E5:E56)</f>
        <v>10</v>
      </c>
      <c r="AN7" s="44">
        <f>ROWS(F5:F56)-COUNTBLANK(F5:F56)</f>
        <v>10</v>
      </c>
      <c r="AO7" s="44">
        <f>ROWS(G5:G56)-COUNTBLANK(G5:G56)</f>
        <v>0</v>
      </c>
      <c r="AP7" s="44">
        <f>ROWS(I5:I56)-COUNTBLANK(I5:I56)</f>
        <v>30</v>
      </c>
      <c r="AQ7" s="44"/>
      <c r="AR7" s="44">
        <f t="shared" ref="AR7:BK7" si="0">ROWS(J5:J56)-COUNTBLANK(J5:J56)</f>
        <v>8</v>
      </c>
      <c r="AS7" s="44">
        <f t="shared" si="0"/>
        <v>2</v>
      </c>
      <c r="AT7" s="44">
        <f t="shared" si="0"/>
        <v>22</v>
      </c>
      <c r="AU7" s="44">
        <f t="shared" si="0"/>
        <v>7</v>
      </c>
      <c r="AV7" s="44">
        <f t="shared" si="0"/>
        <v>0</v>
      </c>
      <c r="AW7" s="44">
        <f t="shared" si="0"/>
        <v>13</v>
      </c>
      <c r="AX7" s="44">
        <f t="shared" si="0"/>
        <v>2</v>
      </c>
      <c r="AY7" s="44">
        <f t="shared" si="0"/>
        <v>3</v>
      </c>
      <c r="AZ7" s="44">
        <f t="shared" si="0"/>
        <v>9</v>
      </c>
      <c r="BA7" s="44">
        <f t="shared" si="0"/>
        <v>0</v>
      </c>
      <c r="BB7" s="44">
        <f t="shared" si="0"/>
        <v>0</v>
      </c>
      <c r="BC7" s="44">
        <f t="shared" si="0"/>
        <v>4</v>
      </c>
      <c r="BD7" s="44">
        <f t="shared" si="0"/>
        <v>3</v>
      </c>
      <c r="BE7" s="44">
        <f t="shared" si="0"/>
        <v>1</v>
      </c>
      <c r="BF7" s="44">
        <f t="shared" si="0"/>
        <v>7</v>
      </c>
      <c r="BG7" s="44">
        <f t="shared" si="0"/>
        <v>6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>
        <v>4</v>
      </c>
      <c r="C8" s="174" t="s">
        <v>167</v>
      </c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 t="s">
        <v>167</v>
      </c>
      <c r="P8" s="175"/>
      <c r="Q8" s="175" t="s">
        <v>167</v>
      </c>
      <c r="R8" s="175"/>
      <c r="S8" s="175"/>
      <c r="T8" s="175"/>
      <c r="U8" s="175"/>
      <c r="V8" s="175"/>
      <c r="W8" s="175"/>
      <c r="X8" s="175"/>
      <c r="Y8" s="175" t="s">
        <v>167</v>
      </c>
      <c r="Z8" s="175"/>
      <c r="AA8" s="175"/>
      <c r="AB8" s="175"/>
      <c r="AC8" s="175"/>
      <c r="AD8" s="190">
        <v>4</v>
      </c>
      <c r="AE8" s="176" t="s">
        <v>164</v>
      </c>
      <c r="AF8" s="176" t="s">
        <v>164</v>
      </c>
      <c r="AG8" s="176" t="b">
        <v>1</v>
      </c>
      <c r="AI8" s="9"/>
    </row>
    <row r="9" spans="1:63" x14ac:dyDescent="0.45">
      <c r="B9" s="190">
        <v>5</v>
      </c>
      <c r="C9" s="174" t="s">
        <v>167</v>
      </c>
      <c r="D9" s="174"/>
      <c r="E9" s="174"/>
      <c r="F9" s="174"/>
      <c r="G9" s="174"/>
      <c r="H9" s="174"/>
      <c r="I9" s="174" t="s">
        <v>167</v>
      </c>
      <c r="J9" s="175" t="s">
        <v>167</v>
      </c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 t="s">
        <v>167</v>
      </c>
      <c r="Z9" s="175"/>
      <c r="AA9" s="175"/>
      <c r="AB9" s="175"/>
      <c r="AC9" s="175"/>
      <c r="AD9" s="190">
        <v>5</v>
      </c>
      <c r="AE9" s="176" t="s">
        <v>161</v>
      </c>
      <c r="AF9" s="176" t="s">
        <v>676</v>
      </c>
      <c r="AG9" s="176" t="b">
        <v>1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>
        <v>6</v>
      </c>
      <c r="C10" s="174" t="s">
        <v>167</v>
      </c>
      <c r="D10" s="174"/>
      <c r="E10" s="174"/>
      <c r="F10" s="174"/>
      <c r="G10" s="174"/>
      <c r="H10" s="174"/>
      <c r="I10" s="174" t="s">
        <v>167</v>
      </c>
      <c r="J10" s="175"/>
      <c r="K10" s="175"/>
      <c r="L10" s="175" t="s">
        <v>167</v>
      </c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>
        <v>6</v>
      </c>
      <c r="AE10" s="176" t="s">
        <v>166</v>
      </c>
      <c r="AF10" s="176" t="s">
        <v>164</v>
      </c>
      <c r="AG10" s="176" t="b">
        <v>0</v>
      </c>
      <c r="AI10" s="9" t="s">
        <v>685</v>
      </c>
      <c r="AK10" s="27">
        <f>ROWS(AD5:AD56)-COUNTBLANK(B5:B56)</f>
        <v>40</v>
      </c>
      <c r="AL10" s="27">
        <f>COUNTIF(AG5:AG56,"FALSE")</f>
        <v>1</v>
      </c>
      <c r="AM10" s="27">
        <f>AK10-AL10</f>
        <v>39</v>
      </c>
      <c r="AN10" s="27">
        <f>COUNTIF(AF5:AF56,"O")</f>
        <v>0</v>
      </c>
      <c r="AO10" s="27">
        <f>COUNTIF(AF5:AF56,"*~?")</f>
        <v>1</v>
      </c>
    </row>
    <row r="11" spans="1:63" x14ac:dyDescent="0.45">
      <c r="B11" s="190">
        <v>7</v>
      </c>
      <c r="C11" s="174" t="s">
        <v>167</v>
      </c>
      <c r="D11" s="174"/>
      <c r="E11" s="174"/>
      <c r="F11" s="174"/>
      <c r="G11" s="174"/>
      <c r="H11" s="174"/>
      <c r="I11" s="174" t="s">
        <v>167</v>
      </c>
      <c r="J11" s="175"/>
      <c r="K11" s="175"/>
      <c r="L11" s="175" t="s">
        <v>167</v>
      </c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>
        <v>7</v>
      </c>
      <c r="AE11" s="176" t="s">
        <v>162</v>
      </c>
      <c r="AF11" s="176" t="s">
        <v>162</v>
      </c>
      <c r="AG11" s="176" t="b">
        <v>1</v>
      </c>
      <c r="AI11" s="9"/>
    </row>
    <row r="12" spans="1:63" x14ac:dyDescent="0.45">
      <c r="B12" s="190">
        <v>8</v>
      </c>
      <c r="C12" s="174" t="s">
        <v>167</v>
      </c>
      <c r="D12" s="174"/>
      <c r="E12" s="174"/>
      <c r="F12" s="174"/>
      <c r="G12" s="174"/>
      <c r="H12" s="174"/>
      <c r="I12" s="174" t="s">
        <v>167</v>
      </c>
      <c r="J12" s="175"/>
      <c r="K12" s="175"/>
      <c r="L12" s="175" t="s">
        <v>167</v>
      </c>
      <c r="M12" s="175" t="s">
        <v>167</v>
      </c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>
        <v>8</v>
      </c>
      <c r="AE12" s="176" t="s">
        <v>164</v>
      </c>
      <c r="AF12" s="176" t="s">
        <v>639</v>
      </c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>
        <v>9</v>
      </c>
      <c r="C13" s="174" t="s">
        <v>167</v>
      </c>
      <c r="D13" s="174"/>
      <c r="E13" s="174"/>
      <c r="F13" s="174"/>
      <c r="G13" s="174"/>
      <c r="H13" s="174"/>
      <c r="I13" s="174" t="s">
        <v>167</v>
      </c>
      <c r="J13" s="175" t="s">
        <v>167</v>
      </c>
      <c r="K13" s="175" t="s">
        <v>167</v>
      </c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>
        <v>9</v>
      </c>
      <c r="AE13" s="176" t="s">
        <v>161</v>
      </c>
      <c r="AF13" s="176" t="s">
        <v>639</v>
      </c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>
        <v>10</v>
      </c>
      <c r="C14" s="174" t="s">
        <v>167</v>
      </c>
      <c r="D14" s="174"/>
      <c r="E14" s="174"/>
      <c r="F14" s="174"/>
      <c r="G14" s="174"/>
      <c r="H14" s="174"/>
      <c r="I14" s="174" t="s">
        <v>167</v>
      </c>
      <c r="J14" s="175"/>
      <c r="K14" s="175"/>
      <c r="L14" s="175" t="s">
        <v>167</v>
      </c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>
        <v>10</v>
      </c>
      <c r="AE14" s="176" t="s">
        <v>165</v>
      </c>
      <c r="AF14" s="176" t="s">
        <v>639</v>
      </c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>
        <v>11</v>
      </c>
      <c r="C15" s="174"/>
      <c r="D15" s="174" t="s">
        <v>167</v>
      </c>
      <c r="E15" s="174"/>
      <c r="F15" s="174"/>
      <c r="G15" s="174"/>
      <c r="H15" s="174"/>
      <c r="I15" s="174" t="s">
        <v>167</v>
      </c>
      <c r="J15" s="175"/>
      <c r="K15" s="175"/>
      <c r="L15" s="175" t="s">
        <v>167</v>
      </c>
      <c r="M15" s="175"/>
      <c r="N15" s="175"/>
      <c r="O15" s="175"/>
      <c r="P15" s="175"/>
      <c r="Q15" s="175"/>
      <c r="R15" s="175"/>
      <c r="S15" s="175"/>
      <c r="T15" s="175"/>
      <c r="U15" s="175" t="s">
        <v>162</v>
      </c>
      <c r="V15" s="175" t="s">
        <v>162</v>
      </c>
      <c r="W15" s="175"/>
      <c r="X15" s="175"/>
      <c r="Y15" s="175"/>
      <c r="Z15" s="175"/>
      <c r="AA15" s="175"/>
      <c r="AB15" s="175"/>
      <c r="AC15" s="175"/>
      <c r="AD15" s="190">
        <v>11</v>
      </c>
      <c r="AE15" s="176" t="s">
        <v>159</v>
      </c>
      <c r="AF15" s="176" t="s">
        <v>639</v>
      </c>
      <c r="AG15" s="176" t="s">
        <v>639</v>
      </c>
      <c r="AI15" s="9"/>
      <c r="AK15" s="26" t="s">
        <v>359</v>
      </c>
      <c r="AL15" s="29">
        <f>IF(ISNUMBER(SEARCH("A",A6)),COUNTIF(AG5:AG14,"False"),0)</f>
        <v>1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1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>
        <v>12</v>
      </c>
      <c r="C16" s="174"/>
      <c r="D16" s="174" t="s">
        <v>167</v>
      </c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 t="s">
        <v>167</v>
      </c>
      <c r="P16" s="175"/>
      <c r="Q16" s="175"/>
      <c r="R16" s="175" t="s">
        <v>167</v>
      </c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>
        <v>12</v>
      </c>
      <c r="AE16" s="176" t="s">
        <v>165</v>
      </c>
      <c r="AF16" s="176" t="s">
        <v>639</v>
      </c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>
        <v>13</v>
      </c>
      <c r="C17" s="174"/>
      <c r="D17" s="174" t="s">
        <v>167</v>
      </c>
      <c r="E17" s="174"/>
      <c r="F17" s="174"/>
      <c r="G17" s="174"/>
      <c r="H17" s="174"/>
      <c r="I17" s="174" t="s">
        <v>167</v>
      </c>
      <c r="J17" s="175" t="s">
        <v>167</v>
      </c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 t="s">
        <v>167</v>
      </c>
      <c r="Z17" s="175"/>
      <c r="AA17" s="175"/>
      <c r="AB17" s="175"/>
      <c r="AC17" s="175"/>
      <c r="AD17" s="190">
        <v>13</v>
      </c>
      <c r="AE17" s="176" t="s">
        <v>162</v>
      </c>
      <c r="AF17" s="176" t="s">
        <v>639</v>
      </c>
      <c r="AG17" s="176" t="s">
        <v>639</v>
      </c>
      <c r="AI17" s="9"/>
    </row>
    <row r="18" spans="2:35" x14ac:dyDescent="0.45">
      <c r="B18" s="190">
        <v>14</v>
      </c>
      <c r="C18" s="174"/>
      <c r="D18" s="174" t="s">
        <v>167</v>
      </c>
      <c r="E18" s="174"/>
      <c r="F18" s="174"/>
      <c r="G18" s="174"/>
      <c r="H18" s="174"/>
      <c r="I18" s="174" t="s">
        <v>167</v>
      </c>
      <c r="J18" s="175" t="s">
        <v>167</v>
      </c>
      <c r="K18" s="175"/>
      <c r="L18" s="175"/>
      <c r="M18" s="175" t="s">
        <v>167</v>
      </c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>
        <v>14</v>
      </c>
      <c r="AE18" s="176" t="s">
        <v>163</v>
      </c>
      <c r="AF18" s="176" t="s">
        <v>639</v>
      </c>
      <c r="AG18" s="176" t="s">
        <v>639</v>
      </c>
      <c r="AI18" s="9"/>
    </row>
    <row r="19" spans="2:35" x14ac:dyDescent="0.45">
      <c r="B19" s="190">
        <v>15</v>
      </c>
      <c r="C19" s="174"/>
      <c r="D19" s="174" t="s">
        <v>167</v>
      </c>
      <c r="E19" s="174"/>
      <c r="F19" s="174"/>
      <c r="G19" s="174"/>
      <c r="H19" s="174"/>
      <c r="I19" s="174" t="s">
        <v>167</v>
      </c>
      <c r="J19" s="175" t="s">
        <v>167</v>
      </c>
      <c r="K19" s="175"/>
      <c r="L19" s="175"/>
      <c r="M19" s="175" t="s">
        <v>167</v>
      </c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>
        <v>15</v>
      </c>
      <c r="AE19" s="176" t="s">
        <v>159</v>
      </c>
      <c r="AF19" s="176" t="s">
        <v>639</v>
      </c>
      <c r="AG19" s="176" t="s">
        <v>639</v>
      </c>
      <c r="AI19" s="9"/>
    </row>
    <row r="20" spans="2:35" x14ac:dyDescent="0.45">
      <c r="B20" s="190">
        <v>16</v>
      </c>
      <c r="C20" s="174"/>
      <c r="D20" s="174" t="s">
        <v>167</v>
      </c>
      <c r="E20" s="174"/>
      <c r="F20" s="174"/>
      <c r="G20" s="174"/>
      <c r="H20" s="174"/>
      <c r="I20" s="174" t="s">
        <v>167</v>
      </c>
      <c r="J20" s="175" t="s">
        <v>167</v>
      </c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 t="s">
        <v>167</v>
      </c>
      <c r="Z20" s="175"/>
      <c r="AA20" s="175"/>
      <c r="AB20" s="175"/>
      <c r="AC20" s="175"/>
      <c r="AD20" s="190">
        <v>16</v>
      </c>
      <c r="AE20" s="176" t="s">
        <v>164</v>
      </c>
      <c r="AF20" s="176" t="s">
        <v>639</v>
      </c>
      <c r="AG20" s="176" t="s">
        <v>639</v>
      </c>
      <c r="AI20" s="9"/>
    </row>
    <row r="21" spans="2:35" x14ac:dyDescent="0.45">
      <c r="B21" s="190">
        <v>17</v>
      </c>
      <c r="C21" s="174"/>
      <c r="D21" s="174" t="s">
        <v>167</v>
      </c>
      <c r="E21" s="174"/>
      <c r="F21" s="174"/>
      <c r="G21" s="174"/>
      <c r="H21" s="174"/>
      <c r="I21" s="174" t="s">
        <v>167</v>
      </c>
      <c r="J21" s="175"/>
      <c r="K21" s="175"/>
      <c r="L21" s="175" t="s">
        <v>167</v>
      </c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 t="s">
        <v>167</v>
      </c>
      <c r="Y21" s="175"/>
      <c r="Z21" s="175"/>
      <c r="AA21" s="175"/>
      <c r="AB21" s="175"/>
      <c r="AC21" s="175"/>
      <c r="AD21" s="190">
        <v>17</v>
      </c>
      <c r="AE21" s="176" t="s">
        <v>162</v>
      </c>
      <c r="AF21" s="176" t="s">
        <v>639</v>
      </c>
      <c r="AG21" s="176" t="s">
        <v>639</v>
      </c>
      <c r="AI21" s="9"/>
    </row>
    <row r="22" spans="2:35" x14ac:dyDescent="0.45">
      <c r="B22" s="190">
        <v>18</v>
      </c>
      <c r="C22" s="174"/>
      <c r="D22" s="174" t="s">
        <v>167</v>
      </c>
      <c r="E22" s="174"/>
      <c r="F22" s="174"/>
      <c r="G22" s="174"/>
      <c r="H22" s="174"/>
      <c r="I22" s="174" t="s">
        <v>167</v>
      </c>
      <c r="J22" s="175"/>
      <c r="K22" s="175"/>
      <c r="L22" s="175" t="s">
        <v>167</v>
      </c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>
        <v>18</v>
      </c>
      <c r="AE22" s="176" t="s">
        <v>166</v>
      </c>
      <c r="AF22" s="176" t="s">
        <v>639</v>
      </c>
      <c r="AG22" s="176" t="s">
        <v>639</v>
      </c>
      <c r="AI22" s="9"/>
    </row>
    <row r="23" spans="2:35" x14ac:dyDescent="0.45">
      <c r="B23" s="190">
        <v>19</v>
      </c>
      <c r="C23" s="174"/>
      <c r="D23" s="174" t="s">
        <v>167</v>
      </c>
      <c r="E23" s="174"/>
      <c r="F23" s="174"/>
      <c r="G23" s="174"/>
      <c r="H23" s="174"/>
      <c r="I23" s="174" t="s">
        <v>167</v>
      </c>
      <c r="J23" s="175"/>
      <c r="K23" s="175"/>
      <c r="L23" s="175" t="s">
        <v>167</v>
      </c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 t="s">
        <v>167</v>
      </c>
      <c r="Y23" s="175"/>
      <c r="Z23" s="175"/>
      <c r="AA23" s="175"/>
      <c r="AB23" s="175"/>
      <c r="AC23" s="175"/>
      <c r="AD23" s="190">
        <v>19</v>
      </c>
      <c r="AE23" s="176" t="s">
        <v>162</v>
      </c>
      <c r="AF23" s="176" t="s">
        <v>639</v>
      </c>
      <c r="AG23" s="176" t="s">
        <v>639</v>
      </c>
      <c r="AI23" s="9"/>
    </row>
    <row r="24" spans="2:35" x14ac:dyDescent="0.45">
      <c r="B24" s="190">
        <v>20</v>
      </c>
      <c r="C24" s="174"/>
      <c r="D24" s="174" t="s">
        <v>167</v>
      </c>
      <c r="E24" s="174"/>
      <c r="F24" s="174"/>
      <c r="G24" s="174"/>
      <c r="H24" s="174"/>
      <c r="I24" s="174" t="s">
        <v>167</v>
      </c>
      <c r="J24" s="175"/>
      <c r="K24" s="175"/>
      <c r="L24" s="175" t="s">
        <v>167</v>
      </c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>
        <v>20</v>
      </c>
      <c r="AE24" s="176" t="s">
        <v>166</v>
      </c>
      <c r="AF24" s="176" t="s">
        <v>639</v>
      </c>
      <c r="AG24" s="176" t="s">
        <v>639</v>
      </c>
      <c r="AI24" s="9"/>
    </row>
    <row r="25" spans="2:35" x14ac:dyDescent="0.45">
      <c r="B25" s="190">
        <v>21</v>
      </c>
      <c r="C25" s="174"/>
      <c r="D25" s="174"/>
      <c r="E25" s="174" t="s">
        <v>167</v>
      </c>
      <c r="F25" s="174"/>
      <c r="G25" s="174"/>
      <c r="H25" s="174"/>
      <c r="I25" s="174"/>
      <c r="J25" s="175"/>
      <c r="K25" s="175"/>
      <c r="L25" s="175"/>
      <c r="M25" s="175"/>
      <c r="N25" s="175"/>
      <c r="O25" s="175" t="s">
        <v>167</v>
      </c>
      <c r="P25" s="175" t="s">
        <v>167</v>
      </c>
      <c r="Q25" s="175"/>
      <c r="R25" s="175"/>
      <c r="S25" s="175"/>
      <c r="T25" s="175"/>
      <c r="U25" s="175" t="s">
        <v>160</v>
      </c>
      <c r="V25" s="175"/>
      <c r="W25" s="175" t="s">
        <v>160</v>
      </c>
      <c r="X25" s="175"/>
      <c r="Y25" s="175"/>
      <c r="Z25" s="175"/>
      <c r="AA25" s="175"/>
      <c r="AB25" s="175"/>
      <c r="AC25" s="175"/>
      <c r="AD25" s="190">
        <v>21</v>
      </c>
      <c r="AE25" s="176" t="s">
        <v>161</v>
      </c>
      <c r="AF25" s="176" t="s">
        <v>639</v>
      </c>
      <c r="AG25" s="176" t="s">
        <v>639</v>
      </c>
      <c r="AI25" s="9"/>
    </row>
    <row r="26" spans="2:35" x14ac:dyDescent="0.45">
      <c r="B26" s="190">
        <v>22</v>
      </c>
      <c r="C26" s="174"/>
      <c r="D26" s="174"/>
      <c r="E26" s="174" t="s">
        <v>167</v>
      </c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 t="s">
        <v>167</v>
      </c>
      <c r="Y26" s="175"/>
      <c r="Z26" s="175"/>
      <c r="AA26" s="175"/>
      <c r="AB26" s="175"/>
      <c r="AC26" s="175"/>
      <c r="AD26" s="190">
        <v>22</v>
      </c>
      <c r="AE26" s="176" t="s">
        <v>164</v>
      </c>
      <c r="AF26" s="176" t="s">
        <v>639</v>
      </c>
      <c r="AG26" s="176" t="s">
        <v>639</v>
      </c>
      <c r="AI26" s="9"/>
    </row>
    <row r="27" spans="2:35" x14ac:dyDescent="0.45">
      <c r="B27" s="190">
        <v>23</v>
      </c>
      <c r="C27" s="174"/>
      <c r="D27" s="174"/>
      <c r="E27" s="174" t="s">
        <v>167</v>
      </c>
      <c r="F27" s="174"/>
      <c r="G27" s="174"/>
      <c r="H27" s="174"/>
      <c r="I27" s="174" t="s">
        <v>167</v>
      </c>
      <c r="J27" s="175"/>
      <c r="K27" s="175"/>
      <c r="L27" s="175" t="s">
        <v>167</v>
      </c>
      <c r="M27" s="175" t="s">
        <v>167</v>
      </c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>
        <v>23</v>
      </c>
      <c r="AE27" s="176" t="s">
        <v>160</v>
      </c>
      <c r="AF27" s="176" t="s">
        <v>639</v>
      </c>
      <c r="AG27" s="176" t="s">
        <v>639</v>
      </c>
      <c r="AI27" s="9"/>
    </row>
    <row r="28" spans="2:35" x14ac:dyDescent="0.45">
      <c r="B28" s="190">
        <v>24</v>
      </c>
      <c r="C28" s="174"/>
      <c r="D28" s="174"/>
      <c r="E28" s="174" t="s">
        <v>167</v>
      </c>
      <c r="F28" s="174"/>
      <c r="G28" s="174"/>
      <c r="H28" s="174"/>
      <c r="I28" s="174"/>
      <c r="J28" s="175"/>
      <c r="K28" s="175"/>
      <c r="L28" s="175"/>
      <c r="M28" s="175"/>
      <c r="N28" s="175"/>
      <c r="O28" s="175" t="s">
        <v>167</v>
      </c>
      <c r="P28" s="175"/>
      <c r="Q28" s="175"/>
      <c r="R28" s="175" t="s">
        <v>167</v>
      </c>
      <c r="S28" s="175"/>
      <c r="T28" s="175"/>
      <c r="U28" s="175"/>
      <c r="V28" s="175"/>
      <c r="W28" s="175"/>
      <c r="X28" s="175"/>
      <c r="Y28" s="175" t="s">
        <v>167</v>
      </c>
      <c r="Z28" s="175"/>
      <c r="AA28" s="175"/>
      <c r="AB28" s="175"/>
      <c r="AC28" s="175"/>
      <c r="AD28" s="190">
        <v>24</v>
      </c>
      <c r="AE28" s="176" t="s">
        <v>166</v>
      </c>
      <c r="AF28" s="176" t="s">
        <v>639</v>
      </c>
      <c r="AG28" s="176" t="s">
        <v>639</v>
      </c>
      <c r="AI28" s="9"/>
    </row>
    <row r="29" spans="2:35" x14ac:dyDescent="0.45">
      <c r="B29" s="190">
        <v>25</v>
      </c>
      <c r="C29" s="174"/>
      <c r="D29" s="174"/>
      <c r="E29" s="174" t="s">
        <v>167</v>
      </c>
      <c r="F29" s="174"/>
      <c r="G29" s="174"/>
      <c r="H29" s="174"/>
      <c r="I29" s="174" t="s">
        <v>167</v>
      </c>
      <c r="J29" s="175"/>
      <c r="K29" s="175"/>
      <c r="L29" s="175" t="s">
        <v>167</v>
      </c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 t="s">
        <v>167</v>
      </c>
      <c r="Y29" s="175"/>
      <c r="Z29" s="175"/>
      <c r="AA29" s="175"/>
      <c r="AB29" s="175"/>
      <c r="AC29" s="175"/>
      <c r="AD29" s="190">
        <v>25</v>
      </c>
      <c r="AE29" s="176" t="s">
        <v>161</v>
      </c>
      <c r="AF29" s="176" t="s">
        <v>639</v>
      </c>
      <c r="AG29" s="176" t="s">
        <v>639</v>
      </c>
      <c r="AI29" s="9"/>
    </row>
    <row r="30" spans="2:35" x14ac:dyDescent="0.45">
      <c r="B30" s="190">
        <v>26</v>
      </c>
      <c r="C30" s="174"/>
      <c r="D30" s="174"/>
      <c r="E30" s="174" t="s">
        <v>167</v>
      </c>
      <c r="F30" s="174"/>
      <c r="G30" s="174"/>
      <c r="H30" s="174"/>
      <c r="I30" s="174"/>
      <c r="J30" s="175"/>
      <c r="K30" s="175"/>
      <c r="L30" s="175"/>
      <c r="M30" s="175"/>
      <c r="N30" s="175"/>
      <c r="O30" s="175" t="s">
        <v>167</v>
      </c>
      <c r="P30" s="175"/>
      <c r="Q30" s="175"/>
      <c r="R30" s="175" t="s">
        <v>167</v>
      </c>
      <c r="S30" s="175"/>
      <c r="T30" s="175"/>
      <c r="U30" s="175"/>
      <c r="V30" s="175"/>
      <c r="W30" s="175"/>
      <c r="X30" s="175" t="s">
        <v>167</v>
      </c>
      <c r="Y30" s="175"/>
      <c r="Z30" s="175"/>
      <c r="AA30" s="175"/>
      <c r="AB30" s="175"/>
      <c r="AC30" s="175"/>
      <c r="AD30" s="190">
        <v>26</v>
      </c>
      <c r="AE30" s="176" t="s">
        <v>163</v>
      </c>
      <c r="AF30" s="176" t="s">
        <v>639</v>
      </c>
      <c r="AG30" s="176" t="s">
        <v>639</v>
      </c>
      <c r="AI30" s="9"/>
    </row>
    <row r="31" spans="2:35" x14ac:dyDescent="0.45">
      <c r="B31" s="190">
        <v>27</v>
      </c>
      <c r="C31" s="174"/>
      <c r="D31" s="174"/>
      <c r="E31" s="174" t="s">
        <v>167</v>
      </c>
      <c r="F31" s="174"/>
      <c r="G31" s="174"/>
      <c r="H31" s="174"/>
      <c r="I31" s="174" t="s">
        <v>167</v>
      </c>
      <c r="J31" s="175"/>
      <c r="K31" s="175"/>
      <c r="L31" s="175" t="s">
        <v>167</v>
      </c>
      <c r="M31" s="175"/>
      <c r="N31" s="175"/>
      <c r="O31" s="175" t="s">
        <v>167</v>
      </c>
      <c r="P31" s="175"/>
      <c r="Q31" s="175"/>
      <c r="R31" s="175" t="s">
        <v>167</v>
      </c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>
        <v>27</v>
      </c>
      <c r="AE31" s="176" t="s">
        <v>161</v>
      </c>
      <c r="AF31" s="176" t="s">
        <v>639</v>
      </c>
      <c r="AG31" s="176" t="s">
        <v>639</v>
      </c>
      <c r="AI31" s="9"/>
    </row>
    <row r="32" spans="2:35" x14ac:dyDescent="0.45">
      <c r="B32" s="190">
        <v>28</v>
      </c>
      <c r="C32" s="174"/>
      <c r="D32" s="174"/>
      <c r="E32" s="174" t="s">
        <v>167</v>
      </c>
      <c r="F32" s="174"/>
      <c r="G32" s="174"/>
      <c r="H32" s="174"/>
      <c r="I32" s="174" t="s">
        <v>167</v>
      </c>
      <c r="J32" s="175"/>
      <c r="K32" s="175"/>
      <c r="L32" s="175" t="s">
        <v>167</v>
      </c>
      <c r="M32" s="175"/>
      <c r="N32" s="175"/>
      <c r="O32" s="175"/>
      <c r="P32" s="175"/>
      <c r="Q32" s="175"/>
      <c r="R32" s="175"/>
      <c r="S32" s="175"/>
      <c r="T32" s="175"/>
      <c r="U32" s="175" t="s">
        <v>163</v>
      </c>
      <c r="V32" s="175" t="s">
        <v>163</v>
      </c>
      <c r="W32" s="175"/>
      <c r="X32" s="175"/>
      <c r="Y32" s="175"/>
      <c r="Z32" s="175"/>
      <c r="AA32" s="175"/>
      <c r="AB32" s="175"/>
      <c r="AC32" s="175"/>
      <c r="AD32" s="190">
        <v>28</v>
      </c>
      <c r="AE32" s="176" t="s">
        <v>166</v>
      </c>
      <c r="AF32" s="176" t="s">
        <v>639</v>
      </c>
      <c r="AG32" s="176" t="s">
        <v>639</v>
      </c>
      <c r="AI32" s="9"/>
    </row>
    <row r="33" spans="2:35" x14ac:dyDescent="0.45">
      <c r="B33" s="190">
        <v>29</v>
      </c>
      <c r="C33" s="174"/>
      <c r="D33" s="174"/>
      <c r="E33" s="174" t="s">
        <v>167</v>
      </c>
      <c r="F33" s="174"/>
      <c r="G33" s="174"/>
      <c r="H33" s="174"/>
      <c r="I33" s="174" t="s">
        <v>167</v>
      </c>
      <c r="J33" s="175" t="s">
        <v>167</v>
      </c>
      <c r="K33" s="175"/>
      <c r="L33" s="175"/>
      <c r="M33" s="175" t="s">
        <v>167</v>
      </c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 t="s">
        <v>167</v>
      </c>
      <c r="Z33" s="175"/>
      <c r="AA33" s="175"/>
      <c r="AB33" s="175"/>
      <c r="AC33" s="175"/>
      <c r="AD33" s="190">
        <v>29</v>
      </c>
      <c r="AE33" s="176" t="s">
        <v>159</v>
      </c>
      <c r="AF33" s="176" t="s">
        <v>639</v>
      </c>
      <c r="AG33" s="176" t="s">
        <v>639</v>
      </c>
      <c r="AI33" s="9"/>
    </row>
    <row r="34" spans="2:35" x14ac:dyDescent="0.45">
      <c r="B34" s="190">
        <v>30</v>
      </c>
      <c r="C34" s="174"/>
      <c r="D34" s="174"/>
      <c r="E34" s="174" t="s">
        <v>167</v>
      </c>
      <c r="F34" s="174"/>
      <c r="G34" s="174"/>
      <c r="H34" s="174"/>
      <c r="I34" s="174" t="s">
        <v>167</v>
      </c>
      <c r="J34" s="175"/>
      <c r="K34" s="175"/>
      <c r="L34" s="175" t="s">
        <v>167</v>
      </c>
      <c r="M34" s="175"/>
      <c r="N34" s="175"/>
      <c r="O34" s="175" t="s">
        <v>167</v>
      </c>
      <c r="P34" s="175"/>
      <c r="Q34" s="175"/>
      <c r="R34" s="175" t="s">
        <v>167</v>
      </c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>
        <v>30</v>
      </c>
      <c r="AE34" s="176" t="s">
        <v>165</v>
      </c>
      <c r="AF34" s="176" t="s">
        <v>639</v>
      </c>
      <c r="AG34" s="176" t="s">
        <v>639</v>
      </c>
      <c r="AI34" s="9"/>
    </row>
    <row r="35" spans="2:35" x14ac:dyDescent="0.45">
      <c r="B35" s="190">
        <v>31</v>
      </c>
      <c r="C35" s="174"/>
      <c r="D35" s="174"/>
      <c r="E35" s="174"/>
      <c r="F35" s="174" t="s">
        <v>167</v>
      </c>
      <c r="G35" s="174"/>
      <c r="H35" s="174"/>
      <c r="I35" s="174" t="s">
        <v>167</v>
      </c>
      <c r="J35" s="175"/>
      <c r="K35" s="175"/>
      <c r="L35" s="175" t="s">
        <v>167</v>
      </c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 t="s">
        <v>167</v>
      </c>
      <c r="Y35" s="175"/>
      <c r="Z35" s="175"/>
      <c r="AA35" s="175"/>
      <c r="AB35" s="175"/>
      <c r="AC35" s="175"/>
      <c r="AD35" s="190">
        <v>31</v>
      </c>
      <c r="AE35" s="176" t="s">
        <v>161</v>
      </c>
      <c r="AF35" s="176" t="s">
        <v>639</v>
      </c>
      <c r="AG35" s="176" t="s">
        <v>639</v>
      </c>
      <c r="AI35" s="9"/>
    </row>
    <row r="36" spans="2:35" x14ac:dyDescent="0.45">
      <c r="B36" s="190">
        <v>32</v>
      </c>
      <c r="C36" s="174"/>
      <c r="D36" s="174"/>
      <c r="E36" s="174"/>
      <c r="F36" s="174" t="s">
        <v>167</v>
      </c>
      <c r="G36" s="174"/>
      <c r="H36" s="174"/>
      <c r="I36" s="174" t="s">
        <v>167</v>
      </c>
      <c r="J36" s="175"/>
      <c r="K36" s="175"/>
      <c r="L36" s="175" t="s">
        <v>167</v>
      </c>
      <c r="M36" s="175"/>
      <c r="N36" s="175"/>
      <c r="O36" s="175" t="s">
        <v>167</v>
      </c>
      <c r="P36" s="175"/>
      <c r="Q36" s="175"/>
      <c r="R36" s="175" t="s">
        <v>167</v>
      </c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>
        <v>32</v>
      </c>
      <c r="AE36" s="176" t="s">
        <v>163</v>
      </c>
      <c r="AF36" s="176" t="s">
        <v>639</v>
      </c>
      <c r="AG36" s="176" t="s">
        <v>639</v>
      </c>
      <c r="AI36" s="9"/>
    </row>
    <row r="37" spans="2:35" x14ac:dyDescent="0.45">
      <c r="B37" s="190">
        <v>33</v>
      </c>
      <c r="C37" s="174"/>
      <c r="D37" s="174"/>
      <c r="E37" s="174"/>
      <c r="F37" s="174" t="s">
        <v>167</v>
      </c>
      <c r="G37" s="174"/>
      <c r="H37" s="174"/>
      <c r="I37" s="174" t="s">
        <v>167</v>
      </c>
      <c r="J37" s="175"/>
      <c r="K37" s="175"/>
      <c r="L37" s="175" t="s">
        <v>167</v>
      </c>
      <c r="M37" s="175"/>
      <c r="N37" s="175"/>
      <c r="O37" s="175" t="s">
        <v>167</v>
      </c>
      <c r="P37" s="175"/>
      <c r="Q37" s="175" t="s">
        <v>167</v>
      </c>
      <c r="R37" s="175" t="s">
        <v>167</v>
      </c>
      <c r="S37" s="175"/>
      <c r="T37" s="175"/>
      <c r="U37" s="175" t="s">
        <v>162</v>
      </c>
      <c r="V37" s="175" t="s">
        <v>162</v>
      </c>
      <c r="W37" s="175"/>
      <c r="X37" s="175"/>
      <c r="Y37" s="175"/>
      <c r="Z37" s="175"/>
      <c r="AA37" s="175"/>
      <c r="AB37" s="175"/>
      <c r="AC37" s="175"/>
      <c r="AD37" s="190">
        <v>33</v>
      </c>
      <c r="AE37" s="176" t="s">
        <v>161</v>
      </c>
      <c r="AF37" s="176" t="s">
        <v>639</v>
      </c>
      <c r="AG37" s="176" t="s">
        <v>639</v>
      </c>
      <c r="AI37" s="9"/>
    </row>
    <row r="38" spans="2:35" x14ac:dyDescent="0.45">
      <c r="B38" s="190">
        <v>34</v>
      </c>
      <c r="C38" s="174"/>
      <c r="D38" s="174"/>
      <c r="E38" s="174"/>
      <c r="F38" s="174" t="s">
        <v>167</v>
      </c>
      <c r="G38" s="174"/>
      <c r="H38" s="174"/>
      <c r="I38" s="174" t="s">
        <v>167</v>
      </c>
      <c r="J38" s="175"/>
      <c r="K38" s="175"/>
      <c r="L38" s="175" t="s">
        <v>167</v>
      </c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>
        <v>34</v>
      </c>
      <c r="AE38" s="176" t="s">
        <v>164</v>
      </c>
      <c r="AF38" s="176" t="s">
        <v>639</v>
      </c>
      <c r="AG38" s="176" t="s">
        <v>639</v>
      </c>
      <c r="AI38" s="9"/>
    </row>
    <row r="39" spans="2:35" x14ac:dyDescent="0.45">
      <c r="B39" s="190">
        <v>35</v>
      </c>
      <c r="C39" s="174"/>
      <c r="D39" s="174"/>
      <c r="E39" s="174"/>
      <c r="F39" s="174" t="s">
        <v>167</v>
      </c>
      <c r="G39" s="174"/>
      <c r="H39" s="174"/>
      <c r="I39" s="174"/>
      <c r="J39" s="175"/>
      <c r="K39" s="175"/>
      <c r="L39" s="175"/>
      <c r="M39" s="175"/>
      <c r="N39" s="175"/>
      <c r="O39" s="175" t="s">
        <v>167</v>
      </c>
      <c r="P39" s="175"/>
      <c r="Q39" s="175"/>
      <c r="R39" s="175" t="s">
        <v>167</v>
      </c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>
        <v>35</v>
      </c>
      <c r="AE39" s="176" t="s">
        <v>160</v>
      </c>
      <c r="AF39" s="176" t="s">
        <v>639</v>
      </c>
      <c r="AG39" s="176" t="s">
        <v>639</v>
      </c>
      <c r="AI39" s="9"/>
    </row>
    <row r="40" spans="2:35" x14ac:dyDescent="0.45">
      <c r="B40" s="190">
        <v>36</v>
      </c>
      <c r="C40" s="174"/>
      <c r="D40" s="174"/>
      <c r="E40" s="174"/>
      <c r="F40" s="174" t="s">
        <v>167</v>
      </c>
      <c r="G40" s="174"/>
      <c r="H40" s="174"/>
      <c r="I40" s="174" t="s">
        <v>167</v>
      </c>
      <c r="J40" s="175"/>
      <c r="K40" s="175"/>
      <c r="L40" s="175" t="s">
        <v>167</v>
      </c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>
        <v>36</v>
      </c>
      <c r="AE40" s="176" t="s">
        <v>164</v>
      </c>
      <c r="AF40" s="176" t="s">
        <v>639</v>
      </c>
      <c r="AG40" s="176" t="s">
        <v>639</v>
      </c>
      <c r="AI40" s="9"/>
    </row>
    <row r="41" spans="2:35" x14ac:dyDescent="0.45">
      <c r="B41" s="190">
        <v>37</v>
      </c>
      <c r="C41" s="174"/>
      <c r="D41" s="174"/>
      <c r="E41" s="174"/>
      <c r="F41" s="174" t="s">
        <v>167</v>
      </c>
      <c r="G41" s="174"/>
      <c r="H41" s="174"/>
      <c r="I41" s="174" t="s">
        <v>167</v>
      </c>
      <c r="J41" s="175"/>
      <c r="K41" s="175"/>
      <c r="L41" s="175" t="s">
        <v>167</v>
      </c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 t="s">
        <v>167</v>
      </c>
      <c r="Y41" s="175"/>
      <c r="Z41" s="175"/>
      <c r="AA41" s="175"/>
      <c r="AB41" s="175"/>
      <c r="AC41" s="175"/>
      <c r="AD41" s="190">
        <v>37</v>
      </c>
      <c r="AE41" s="176" t="s">
        <v>159</v>
      </c>
      <c r="AF41" s="176" t="s">
        <v>639</v>
      </c>
      <c r="AG41" s="176" t="s">
        <v>639</v>
      </c>
      <c r="AI41" s="9"/>
    </row>
    <row r="42" spans="2:35" x14ac:dyDescent="0.45">
      <c r="B42" s="190">
        <v>38</v>
      </c>
      <c r="C42" s="174"/>
      <c r="D42" s="174"/>
      <c r="E42" s="174"/>
      <c r="F42" s="174" t="s">
        <v>167</v>
      </c>
      <c r="G42" s="174"/>
      <c r="H42" s="174"/>
      <c r="I42" s="174" t="s">
        <v>167</v>
      </c>
      <c r="J42" s="175" t="s">
        <v>167</v>
      </c>
      <c r="K42" s="175" t="s">
        <v>167</v>
      </c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>
        <v>38</v>
      </c>
      <c r="AE42" s="176" t="s">
        <v>165</v>
      </c>
      <c r="AF42" s="176" t="s">
        <v>639</v>
      </c>
      <c r="AG42" s="176" t="s">
        <v>639</v>
      </c>
      <c r="AI42" s="9"/>
    </row>
    <row r="43" spans="2:35" x14ac:dyDescent="0.45">
      <c r="B43" s="190">
        <v>39</v>
      </c>
      <c r="C43" s="174"/>
      <c r="D43" s="174"/>
      <c r="E43" s="174"/>
      <c r="F43" s="174" t="s">
        <v>167</v>
      </c>
      <c r="G43" s="174"/>
      <c r="H43" s="174"/>
      <c r="I43" s="174" t="s">
        <v>167</v>
      </c>
      <c r="J43" s="175"/>
      <c r="K43" s="175"/>
      <c r="L43" s="175" t="s">
        <v>167</v>
      </c>
      <c r="M43" s="175" t="s">
        <v>167</v>
      </c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>
        <v>39</v>
      </c>
      <c r="AE43" s="176" t="s">
        <v>162</v>
      </c>
      <c r="AF43" s="176" t="s">
        <v>639</v>
      </c>
      <c r="AG43" s="176" t="s">
        <v>639</v>
      </c>
      <c r="AI43" s="9"/>
    </row>
    <row r="44" spans="2:35" x14ac:dyDescent="0.45">
      <c r="B44" s="190">
        <v>40</v>
      </c>
      <c r="C44" s="174"/>
      <c r="D44" s="174"/>
      <c r="E44" s="174"/>
      <c r="F44" s="174" t="s">
        <v>167</v>
      </c>
      <c r="G44" s="174"/>
      <c r="H44" s="174"/>
      <c r="I44" s="174"/>
      <c r="J44" s="175"/>
      <c r="K44" s="175"/>
      <c r="L44" s="175"/>
      <c r="M44" s="175"/>
      <c r="N44" s="175"/>
      <c r="O44" s="175" t="s">
        <v>167</v>
      </c>
      <c r="P44" s="175"/>
      <c r="Q44" s="175"/>
      <c r="R44" s="175" t="s">
        <v>167</v>
      </c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>
        <v>40</v>
      </c>
      <c r="AE44" s="176" t="s">
        <v>166</v>
      </c>
      <c r="AF44" s="176" t="s">
        <v>639</v>
      </c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>
        <v>1</v>
      </c>
      <c r="D5" s="175" t="s">
        <v>167</v>
      </c>
      <c r="E5" s="175"/>
      <c r="F5" s="175" t="s">
        <v>167</v>
      </c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 t="s">
        <v>167</v>
      </c>
      <c r="X5" s="175"/>
      <c r="Y5" s="175"/>
      <c r="Z5" s="175"/>
      <c r="AA5" s="175"/>
      <c r="AB5" s="175" t="s">
        <v>167</v>
      </c>
      <c r="AC5" s="175"/>
      <c r="AD5" s="175"/>
      <c r="AE5" s="175"/>
      <c r="AF5" s="175"/>
      <c r="AG5" s="175"/>
      <c r="AH5" s="190"/>
      <c r="AI5" s="182"/>
      <c r="AJ5" s="182" t="s">
        <v>162</v>
      </c>
      <c r="AK5" s="176" t="s">
        <v>162</v>
      </c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>
        <v>2</v>
      </c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 t="s">
        <v>167</v>
      </c>
      <c r="X6" s="175" t="s">
        <v>167</v>
      </c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 t="s">
        <v>165</v>
      </c>
      <c r="AK6" s="176" t="s">
        <v>165</v>
      </c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>
        <v>3</v>
      </c>
      <c r="D7" s="175" t="s">
        <v>167</v>
      </c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 t="s">
        <v>167</v>
      </c>
      <c r="S7" s="175" t="s">
        <v>161</v>
      </c>
      <c r="T7" s="175"/>
      <c r="U7" s="175"/>
      <c r="V7" s="175" t="s">
        <v>161</v>
      </c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 t="s">
        <v>159</v>
      </c>
      <c r="AK7" s="176" t="s">
        <v>159</v>
      </c>
      <c r="AM7" s="9"/>
      <c r="AO7" s="44">
        <f t="shared" ref="AO7:BS7" si="0">ROWS(C5:C79)-COUNTBLANK(C5:C79)</f>
        <v>75</v>
      </c>
      <c r="AP7" s="44">
        <f t="shared" si="0"/>
        <v>35</v>
      </c>
      <c r="AQ7" s="44">
        <f t="shared" si="0"/>
        <v>4</v>
      </c>
      <c r="AR7" s="44">
        <f t="shared" si="0"/>
        <v>1</v>
      </c>
      <c r="AS7" s="44">
        <f t="shared" si="0"/>
        <v>0</v>
      </c>
      <c r="AT7" s="44">
        <f t="shared" si="0"/>
        <v>21</v>
      </c>
      <c r="AU7" s="44">
        <f t="shared" si="0"/>
        <v>3</v>
      </c>
      <c r="AV7" s="44">
        <f t="shared" si="0"/>
        <v>18</v>
      </c>
      <c r="AW7" s="44">
        <f t="shared" si="0"/>
        <v>4</v>
      </c>
      <c r="AX7" s="44">
        <f t="shared" si="0"/>
        <v>3</v>
      </c>
      <c r="AY7" s="44">
        <f t="shared" si="0"/>
        <v>1</v>
      </c>
      <c r="AZ7" s="44">
        <f t="shared" si="0"/>
        <v>15</v>
      </c>
      <c r="BA7" s="44">
        <f t="shared" si="0"/>
        <v>9</v>
      </c>
      <c r="BB7" s="44">
        <f t="shared" si="0"/>
        <v>0</v>
      </c>
      <c r="BC7" s="44">
        <f t="shared" si="0"/>
        <v>2</v>
      </c>
      <c r="BD7" s="44">
        <f t="shared" si="0"/>
        <v>7</v>
      </c>
      <c r="BE7" s="44">
        <f t="shared" si="0"/>
        <v>10</v>
      </c>
      <c r="BF7" s="44">
        <f t="shared" si="0"/>
        <v>1</v>
      </c>
      <c r="BG7" s="44">
        <f t="shared" si="0"/>
        <v>3</v>
      </c>
      <c r="BH7" s="44">
        <f t="shared" si="0"/>
        <v>6</v>
      </c>
      <c r="BI7" s="44">
        <f t="shared" si="0"/>
        <v>52</v>
      </c>
      <c r="BJ7" s="44">
        <f t="shared" si="0"/>
        <v>15</v>
      </c>
      <c r="BK7" s="44">
        <f t="shared" si="0"/>
        <v>18</v>
      </c>
      <c r="BL7" s="44">
        <f t="shared" si="0"/>
        <v>8</v>
      </c>
      <c r="BM7" s="44">
        <f t="shared" si="0"/>
        <v>6</v>
      </c>
      <c r="BN7" s="44">
        <f t="shared" si="0"/>
        <v>13</v>
      </c>
      <c r="BO7" s="44">
        <f t="shared" si="0"/>
        <v>7</v>
      </c>
      <c r="BP7" s="44">
        <f t="shared" si="0"/>
        <v>0</v>
      </c>
      <c r="BQ7" s="44">
        <f t="shared" si="0"/>
        <v>11</v>
      </c>
      <c r="BR7" s="44">
        <f t="shared" si="0"/>
        <v>1</v>
      </c>
      <c r="BS7" s="44">
        <f t="shared" si="0"/>
        <v>4</v>
      </c>
    </row>
    <row r="8" spans="1:71" x14ac:dyDescent="0.45">
      <c r="B8" s="190"/>
      <c r="C8" s="174">
        <v>4</v>
      </c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 t="s">
        <v>167</v>
      </c>
      <c r="X8" s="175"/>
      <c r="Y8" s="175"/>
      <c r="Z8" s="175"/>
      <c r="AA8" s="175"/>
      <c r="AB8" s="175" t="s">
        <v>167</v>
      </c>
      <c r="AC8" s="175" t="s">
        <v>167</v>
      </c>
      <c r="AD8" s="175"/>
      <c r="AE8" s="175"/>
      <c r="AF8" s="175"/>
      <c r="AG8" s="175"/>
      <c r="AH8" s="190"/>
      <c r="AI8" s="182"/>
      <c r="AJ8" s="182" t="s">
        <v>166</v>
      </c>
      <c r="AK8" s="176" t="s">
        <v>164</v>
      </c>
      <c r="AM8" s="9"/>
    </row>
    <row r="9" spans="1:71" x14ac:dyDescent="0.45">
      <c r="B9" s="190"/>
      <c r="C9" s="174">
        <v>5</v>
      </c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 t="s">
        <v>167</v>
      </c>
      <c r="X9" s="175"/>
      <c r="Y9" s="175"/>
      <c r="Z9" s="175"/>
      <c r="AA9" s="175"/>
      <c r="AB9" s="175" t="s">
        <v>167</v>
      </c>
      <c r="AC9" s="175" t="s">
        <v>167</v>
      </c>
      <c r="AD9" s="175"/>
      <c r="AE9" s="175"/>
      <c r="AF9" s="175"/>
      <c r="AG9" s="175"/>
      <c r="AH9" s="190"/>
      <c r="AI9" s="182"/>
      <c r="AJ9" s="182" t="s">
        <v>162</v>
      </c>
      <c r="AK9" s="176" t="s">
        <v>162</v>
      </c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>
        <v>6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 t="s">
        <v>167</v>
      </c>
      <c r="X10" s="175"/>
      <c r="Y10" s="175"/>
      <c r="Z10" s="175"/>
      <c r="AA10" s="175"/>
      <c r="AB10" s="175" t="s">
        <v>167</v>
      </c>
      <c r="AC10" s="175"/>
      <c r="AD10" s="175"/>
      <c r="AE10" s="175"/>
      <c r="AF10" s="175"/>
      <c r="AG10" s="175"/>
      <c r="AH10" s="190"/>
      <c r="AI10" s="182"/>
      <c r="AJ10" s="182" t="s">
        <v>165</v>
      </c>
      <c r="AK10" s="176" t="s">
        <v>166</v>
      </c>
      <c r="AM10" s="9"/>
      <c r="AO10" s="27">
        <f>ROWS(AH5:AH79)-COUNTBLANK(AH5:AH79)</f>
        <v>4</v>
      </c>
      <c r="AP10" s="27">
        <f>COUNTIF(AK5:AK79,"FALSE")</f>
        <v>0</v>
      </c>
      <c r="AQ10" s="27">
        <f>AO10-AP10</f>
        <v>4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>
        <v>7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 t="s">
        <v>167</v>
      </c>
      <c r="X11" s="175"/>
      <c r="Y11" s="175" t="s">
        <v>167</v>
      </c>
      <c r="Z11" s="175" t="s">
        <v>167</v>
      </c>
      <c r="AA11" s="175"/>
      <c r="AB11" s="175"/>
      <c r="AC11" s="175"/>
      <c r="AD11" s="175"/>
      <c r="AE11" s="175"/>
      <c r="AF11" s="175"/>
      <c r="AG11" s="175"/>
      <c r="AH11" s="190"/>
      <c r="AI11" s="182"/>
      <c r="AJ11" s="182" t="s">
        <v>160</v>
      </c>
      <c r="AK11" s="176" t="s">
        <v>162</v>
      </c>
      <c r="AM11" s="9"/>
    </row>
    <row r="12" spans="1:71" x14ac:dyDescent="0.45">
      <c r="B12" s="190"/>
      <c r="C12" s="174">
        <v>8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 t="s">
        <v>167</v>
      </c>
      <c r="X12" s="175"/>
      <c r="Y12" s="175"/>
      <c r="Z12" s="175"/>
      <c r="AA12" s="175"/>
      <c r="AB12" s="175" t="s">
        <v>167</v>
      </c>
      <c r="AC12" s="175" t="s">
        <v>167</v>
      </c>
      <c r="AD12" s="175"/>
      <c r="AE12" s="175"/>
      <c r="AF12" s="175"/>
      <c r="AG12" s="175"/>
      <c r="AH12" s="190"/>
      <c r="AI12" s="182"/>
      <c r="AJ12" s="182" t="s">
        <v>163</v>
      </c>
      <c r="AK12" s="176" t="s">
        <v>163</v>
      </c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>
        <v>9</v>
      </c>
      <c r="D13" s="175" t="s">
        <v>167</v>
      </c>
      <c r="E13" s="175"/>
      <c r="F13" s="175"/>
      <c r="G13" s="175"/>
      <c r="H13" s="175" t="s">
        <v>167</v>
      </c>
      <c r="I13" s="175"/>
      <c r="J13" s="175" t="s">
        <v>167</v>
      </c>
      <c r="K13" s="175"/>
      <c r="L13" s="175"/>
      <c r="M13" s="175"/>
      <c r="N13" s="175" t="s">
        <v>167</v>
      </c>
      <c r="O13" s="175" t="s">
        <v>161</v>
      </c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 t="s">
        <v>160</v>
      </c>
      <c r="AK13" s="176" t="s">
        <v>160</v>
      </c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>
        <v>10</v>
      </c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 t="s">
        <v>167</v>
      </c>
      <c r="X14" s="175" t="s">
        <v>167</v>
      </c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 t="s">
        <v>163</v>
      </c>
      <c r="AK14" s="176" t="s">
        <v>164</v>
      </c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>
        <v>11</v>
      </c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 t="s">
        <v>167</v>
      </c>
      <c r="X15" s="175" t="s">
        <v>167</v>
      </c>
      <c r="Y15" s="175"/>
      <c r="Z15" s="175"/>
      <c r="AA15" s="175"/>
      <c r="AB15" s="175"/>
      <c r="AC15" s="175"/>
      <c r="AD15" s="175"/>
      <c r="AE15" s="175" t="s">
        <v>167</v>
      </c>
      <c r="AF15" s="175"/>
      <c r="AG15" s="175"/>
      <c r="AH15" s="190"/>
      <c r="AI15" s="182"/>
      <c r="AJ15" s="182" t="s">
        <v>162</v>
      </c>
      <c r="AK15" s="176" t="s">
        <v>162</v>
      </c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>
        <v>12</v>
      </c>
      <c r="D16" s="175" t="s">
        <v>167</v>
      </c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 t="s">
        <v>167</v>
      </c>
      <c r="R16" s="175"/>
      <c r="S16" s="175"/>
      <c r="T16" s="175"/>
      <c r="U16" s="175"/>
      <c r="V16" s="175"/>
      <c r="W16" s="175" t="s">
        <v>167</v>
      </c>
      <c r="X16" s="175" t="s">
        <v>167</v>
      </c>
      <c r="Y16" s="175"/>
      <c r="Z16" s="175"/>
      <c r="AA16" s="175"/>
      <c r="AB16" s="175"/>
      <c r="AC16" s="175"/>
      <c r="AD16" s="175"/>
      <c r="AE16" s="175" t="s">
        <v>167</v>
      </c>
      <c r="AF16" s="175"/>
      <c r="AG16" s="175"/>
      <c r="AH16" s="190"/>
      <c r="AI16" s="182"/>
      <c r="AJ16" s="182" t="s">
        <v>163</v>
      </c>
      <c r="AK16" s="176" t="s">
        <v>163</v>
      </c>
      <c r="AM16" s="9"/>
      <c r="AS16" s="18"/>
    </row>
    <row r="17" spans="2:39" x14ac:dyDescent="0.45">
      <c r="B17" s="190"/>
      <c r="C17" s="174">
        <v>13</v>
      </c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 t="s">
        <v>167</v>
      </c>
      <c r="X17" s="175" t="s">
        <v>167</v>
      </c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 t="s">
        <v>161</v>
      </c>
      <c r="AK17" s="176" t="s">
        <v>159</v>
      </c>
      <c r="AM17" s="9"/>
    </row>
    <row r="18" spans="2:39" x14ac:dyDescent="0.45">
      <c r="B18" s="190"/>
      <c r="C18" s="174">
        <v>14</v>
      </c>
      <c r="D18" s="175" t="s">
        <v>167</v>
      </c>
      <c r="E18" s="175" t="s">
        <v>167</v>
      </c>
      <c r="F18" s="175"/>
      <c r="G18" s="175"/>
      <c r="H18" s="175" t="s">
        <v>167</v>
      </c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 t="s">
        <v>164</v>
      </c>
      <c r="AK18" s="176" t="s">
        <v>164</v>
      </c>
      <c r="AM18" s="9"/>
    </row>
    <row r="19" spans="2:39" x14ac:dyDescent="0.45">
      <c r="B19" s="190"/>
      <c r="C19" s="174">
        <v>15</v>
      </c>
      <c r="D19" s="175" t="s">
        <v>167</v>
      </c>
      <c r="E19" s="175"/>
      <c r="F19" s="175"/>
      <c r="G19" s="175"/>
      <c r="H19" s="175" t="s">
        <v>167</v>
      </c>
      <c r="I19" s="175" t="s">
        <v>162</v>
      </c>
      <c r="J19" s="175" t="s">
        <v>167</v>
      </c>
      <c r="K19" s="175" t="s">
        <v>634</v>
      </c>
      <c r="L19" s="175"/>
      <c r="M19" s="175"/>
      <c r="N19" s="175" t="s">
        <v>167</v>
      </c>
      <c r="O19" s="175"/>
      <c r="P19" s="175"/>
      <c r="Q19" s="175"/>
      <c r="R19" s="175"/>
      <c r="S19" s="175" t="s">
        <v>167</v>
      </c>
      <c r="T19" s="175"/>
      <c r="U19" s="175" t="s">
        <v>167</v>
      </c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 t="s">
        <v>159</v>
      </c>
      <c r="AK19" s="176" t="s">
        <v>159</v>
      </c>
      <c r="AM19" s="9"/>
    </row>
    <row r="20" spans="2:39" x14ac:dyDescent="0.45">
      <c r="B20" s="190"/>
      <c r="C20" s="174">
        <v>16</v>
      </c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 t="s">
        <v>167</v>
      </c>
      <c r="X20" s="175"/>
      <c r="Y20" s="175"/>
      <c r="Z20" s="175"/>
      <c r="AA20" s="175"/>
      <c r="AB20" s="175" t="s">
        <v>167</v>
      </c>
      <c r="AC20" s="175" t="s">
        <v>167</v>
      </c>
      <c r="AD20" s="175"/>
      <c r="AE20" s="175"/>
      <c r="AF20" s="175"/>
      <c r="AG20" s="175"/>
      <c r="AH20" s="190"/>
      <c r="AI20" s="182"/>
      <c r="AJ20" s="182" t="s">
        <v>164</v>
      </c>
      <c r="AK20" s="176" t="s">
        <v>164</v>
      </c>
      <c r="AM20" s="9"/>
    </row>
    <row r="21" spans="2:39" x14ac:dyDescent="0.45">
      <c r="B21" s="190"/>
      <c r="C21" s="174">
        <v>17</v>
      </c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 t="s">
        <v>167</v>
      </c>
      <c r="X21" s="175" t="s">
        <v>167</v>
      </c>
      <c r="Y21" s="175"/>
      <c r="Z21" s="175"/>
      <c r="AA21" s="175"/>
      <c r="AB21" s="175"/>
      <c r="AC21" s="175"/>
      <c r="AD21" s="175"/>
      <c r="AE21" s="175" t="s">
        <v>167</v>
      </c>
      <c r="AF21" s="175"/>
      <c r="AG21" s="175"/>
      <c r="AH21" s="190"/>
      <c r="AI21" s="182"/>
      <c r="AJ21" s="182" t="s">
        <v>161</v>
      </c>
      <c r="AK21" s="176" t="s">
        <v>159</v>
      </c>
      <c r="AM21" s="9"/>
    </row>
    <row r="22" spans="2:39" x14ac:dyDescent="0.45">
      <c r="B22" s="190"/>
      <c r="C22" s="174">
        <v>18</v>
      </c>
      <c r="D22" s="175" t="s">
        <v>167</v>
      </c>
      <c r="E22" s="175"/>
      <c r="F22" s="175"/>
      <c r="G22" s="175"/>
      <c r="H22" s="175" t="s">
        <v>167</v>
      </c>
      <c r="I22" s="175"/>
      <c r="J22" s="175" t="s">
        <v>167</v>
      </c>
      <c r="K22" s="175"/>
      <c r="L22" s="175"/>
      <c r="M22" s="175"/>
      <c r="N22" s="175" t="s">
        <v>635</v>
      </c>
      <c r="O22" s="175" t="s">
        <v>164</v>
      </c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 t="s">
        <v>163</v>
      </c>
      <c r="AK22" s="176" t="s">
        <v>163</v>
      </c>
      <c r="AM22" s="9"/>
    </row>
    <row r="23" spans="2:39" x14ac:dyDescent="0.45">
      <c r="B23" s="190"/>
      <c r="C23" s="174">
        <v>19</v>
      </c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 t="s">
        <v>167</v>
      </c>
      <c r="X23" s="175"/>
      <c r="Y23" s="175" t="s">
        <v>167</v>
      </c>
      <c r="Z23" s="175" t="s">
        <v>167</v>
      </c>
      <c r="AA23" s="175"/>
      <c r="AB23" s="175"/>
      <c r="AC23" s="175"/>
      <c r="AD23" s="175"/>
      <c r="AE23" s="175"/>
      <c r="AF23" s="175"/>
      <c r="AG23" s="175"/>
      <c r="AH23" s="190"/>
      <c r="AI23" s="182"/>
      <c r="AJ23" s="182" t="s">
        <v>160</v>
      </c>
      <c r="AK23" s="176" t="s">
        <v>160</v>
      </c>
      <c r="AM23" s="9"/>
    </row>
    <row r="24" spans="2:39" x14ac:dyDescent="0.45">
      <c r="B24" s="190"/>
      <c r="C24" s="174">
        <v>20</v>
      </c>
      <c r="D24" s="175" t="s">
        <v>167</v>
      </c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 t="s">
        <v>167</v>
      </c>
      <c r="S24" s="175"/>
      <c r="T24" s="175"/>
      <c r="U24" s="175"/>
      <c r="V24" s="175"/>
      <c r="W24" s="175" t="s">
        <v>167</v>
      </c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 t="s">
        <v>167</v>
      </c>
      <c r="AI24" s="182"/>
      <c r="AJ24" s="182" t="s">
        <v>163</v>
      </c>
      <c r="AK24" s="176" t="s">
        <v>163</v>
      </c>
      <c r="AM24" s="9"/>
    </row>
    <row r="25" spans="2:39" x14ac:dyDescent="0.45">
      <c r="B25" s="190"/>
      <c r="C25" s="174">
        <v>21</v>
      </c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 t="s">
        <v>167</v>
      </c>
      <c r="X25" s="175" t="s">
        <v>167</v>
      </c>
      <c r="Y25" s="175"/>
      <c r="Z25" s="175"/>
      <c r="AA25" s="175"/>
      <c r="AB25" s="175"/>
      <c r="AC25" s="175"/>
      <c r="AD25" s="175"/>
      <c r="AE25" s="175" t="s">
        <v>167</v>
      </c>
      <c r="AF25" s="175"/>
      <c r="AG25" s="175"/>
      <c r="AH25" s="190"/>
      <c r="AI25" s="182"/>
      <c r="AJ25" s="182" t="s">
        <v>161</v>
      </c>
      <c r="AK25" s="176" t="s">
        <v>161</v>
      </c>
      <c r="AM25" s="9"/>
    </row>
    <row r="26" spans="2:39" x14ac:dyDescent="0.45">
      <c r="B26" s="190"/>
      <c r="C26" s="174">
        <v>22</v>
      </c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 t="s">
        <v>167</v>
      </c>
      <c r="X26" s="175"/>
      <c r="Y26" s="175" t="s">
        <v>167</v>
      </c>
      <c r="Z26" s="175"/>
      <c r="AA26" s="175" t="s">
        <v>167</v>
      </c>
      <c r="AB26" s="175"/>
      <c r="AC26" s="175"/>
      <c r="AD26" s="175"/>
      <c r="AE26" s="175"/>
      <c r="AF26" s="175"/>
      <c r="AG26" s="175"/>
      <c r="AH26" s="190"/>
      <c r="AI26" s="182"/>
      <c r="AJ26" s="182" t="s">
        <v>163</v>
      </c>
      <c r="AK26" s="176" t="s">
        <v>163</v>
      </c>
      <c r="AM26" s="9"/>
    </row>
    <row r="27" spans="2:39" x14ac:dyDescent="0.45">
      <c r="B27" s="190"/>
      <c r="C27" s="174">
        <v>23</v>
      </c>
      <c r="D27" s="175" t="s">
        <v>167</v>
      </c>
      <c r="E27" s="175"/>
      <c r="F27" s="175"/>
      <c r="G27" s="175"/>
      <c r="H27" s="175" t="s">
        <v>167</v>
      </c>
      <c r="I27" s="175"/>
      <c r="J27" s="175" t="s">
        <v>167</v>
      </c>
      <c r="K27" s="175"/>
      <c r="L27" s="175"/>
      <c r="M27" s="175" t="s">
        <v>159</v>
      </c>
      <c r="N27" s="175" t="s">
        <v>167</v>
      </c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 t="s">
        <v>160</v>
      </c>
      <c r="AK27" s="176" t="s">
        <v>160</v>
      </c>
      <c r="AM27" s="9"/>
    </row>
    <row r="28" spans="2:39" x14ac:dyDescent="0.45">
      <c r="B28" s="190"/>
      <c r="C28" s="174">
        <v>24</v>
      </c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 t="s">
        <v>167</v>
      </c>
      <c r="X28" s="175" t="s">
        <v>167</v>
      </c>
      <c r="Y28" s="175"/>
      <c r="Z28" s="175"/>
      <c r="AA28" s="175"/>
      <c r="AB28" s="175"/>
      <c r="AC28" s="175"/>
      <c r="AD28" s="175"/>
      <c r="AE28" s="175" t="s">
        <v>167</v>
      </c>
      <c r="AF28" s="175"/>
      <c r="AG28" s="175"/>
      <c r="AH28" s="190"/>
      <c r="AI28" s="182"/>
      <c r="AJ28" s="182" t="s">
        <v>165</v>
      </c>
      <c r="AK28" s="176" t="s">
        <v>165</v>
      </c>
      <c r="AM28" s="9"/>
    </row>
    <row r="29" spans="2:39" x14ac:dyDescent="0.45">
      <c r="B29" s="190"/>
      <c r="C29" s="174">
        <v>25</v>
      </c>
      <c r="D29" s="175" t="s">
        <v>167</v>
      </c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 t="s">
        <v>167</v>
      </c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 t="s">
        <v>160</v>
      </c>
      <c r="AK29" s="176" t="s">
        <v>160</v>
      </c>
      <c r="AM29" s="9"/>
    </row>
    <row r="30" spans="2:39" x14ac:dyDescent="0.45">
      <c r="B30" s="190"/>
      <c r="C30" s="174">
        <v>26</v>
      </c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 t="s">
        <v>167</v>
      </c>
      <c r="X30" s="175"/>
      <c r="Y30" s="175" t="s">
        <v>167</v>
      </c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 t="s">
        <v>166</v>
      </c>
      <c r="AK30" s="176" t="s">
        <v>166</v>
      </c>
      <c r="AM30" s="9"/>
    </row>
    <row r="31" spans="2:39" x14ac:dyDescent="0.45">
      <c r="B31" s="190"/>
      <c r="C31" s="174">
        <v>27</v>
      </c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 t="s">
        <v>167</v>
      </c>
      <c r="X31" s="175"/>
      <c r="Y31" s="175"/>
      <c r="Z31" s="175"/>
      <c r="AA31" s="175"/>
      <c r="AB31" s="175" t="s">
        <v>167</v>
      </c>
      <c r="AC31" s="175"/>
      <c r="AD31" s="175"/>
      <c r="AE31" s="175"/>
      <c r="AF31" s="175"/>
      <c r="AG31" s="175"/>
      <c r="AH31" s="190"/>
      <c r="AI31" s="182"/>
      <c r="AJ31" s="182" t="s">
        <v>162</v>
      </c>
      <c r="AK31" s="176" t="s">
        <v>162</v>
      </c>
      <c r="AM31" s="9"/>
    </row>
    <row r="32" spans="2:39" x14ac:dyDescent="0.45">
      <c r="B32" s="190"/>
      <c r="C32" s="174">
        <v>28</v>
      </c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 t="s">
        <v>167</v>
      </c>
      <c r="X32" s="175" t="s">
        <v>167</v>
      </c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 t="s">
        <v>163</v>
      </c>
      <c r="AK32" s="176" t="s">
        <v>163</v>
      </c>
      <c r="AM32" s="9"/>
    </row>
    <row r="33" spans="2:39" x14ac:dyDescent="0.45">
      <c r="B33" s="190"/>
      <c r="C33" s="174">
        <v>29</v>
      </c>
      <c r="D33" s="175" t="s">
        <v>167</v>
      </c>
      <c r="E33" s="175"/>
      <c r="F33" s="175"/>
      <c r="G33" s="175"/>
      <c r="H33" s="175" t="s">
        <v>634</v>
      </c>
      <c r="I33" s="175"/>
      <c r="J33" s="175" t="s">
        <v>634</v>
      </c>
      <c r="K33" s="175" t="s">
        <v>634</v>
      </c>
      <c r="L33" s="175"/>
      <c r="M33" s="175"/>
      <c r="N33" s="175" t="s">
        <v>162</v>
      </c>
      <c r="O33" s="175"/>
      <c r="P33" s="175"/>
      <c r="Q33" s="175"/>
      <c r="R33" s="175"/>
      <c r="S33" s="175" t="s">
        <v>167</v>
      </c>
      <c r="T33" s="175"/>
      <c r="U33" s="175" t="s">
        <v>167</v>
      </c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 t="s">
        <v>159</v>
      </c>
      <c r="AK33" s="176" t="s">
        <v>160</v>
      </c>
      <c r="AM33" s="9"/>
    </row>
    <row r="34" spans="2:39" x14ac:dyDescent="0.45">
      <c r="B34" s="190"/>
      <c r="C34" s="174">
        <v>30</v>
      </c>
      <c r="D34" s="175" t="s">
        <v>167</v>
      </c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 t="s">
        <v>167</v>
      </c>
      <c r="R34" s="175"/>
      <c r="S34" s="175" t="s">
        <v>167</v>
      </c>
      <c r="T34" s="175"/>
      <c r="U34" s="175"/>
      <c r="V34" s="175" t="s">
        <v>167</v>
      </c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 t="s">
        <v>166</v>
      </c>
      <c r="AK34" s="176" t="s">
        <v>164</v>
      </c>
      <c r="AM34" s="9"/>
    </row>
    <row r="35" spans="2:39" x14ac:dyDescent="0.45">
      <c r="B35" s="190"/>
      <c r="C35" s="174">
        <v>31</v>
      </c>
      <c r="D35" s="175" t="s">
        <v>167</v>
      </c>
      <c r="E35" s="175"/>
      <c r="F35" s="175"/>
      <c r="G35" s="175"/>
      <c r="H35" s="175" t="s">
        <v>167</v>
      </c>
      <c r="I35" s="175"/>
      <c r="J35" s="175" t="s">
        <v>167</v>
      </c>
      <c r="K35" s="175" t="s">
        <v>167</v>
      </c>
      <c r="L35" s="175"/>
      <c r="M35" s="175"/>
      <c r="N35" s="175"/>
      <c r="O35" s="175"/>
      <c r="P35" s="175"/>
      <c r="Q35" s="175"/>
      <c r="R35" s="175"/>
      <c r="S35" s="175" t="s">
        <v>167</v>
      </c>
      <c r="T35" s="175"/>
      <c r="U35" s="175" t="s">
        <v>162</v>
      </c>
      <c r="V35" s="175" t="s">
        <v>167</v>
      </c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 t="s">
        <v>160</v>
      </c>
      <c r="AK35" s="176" t="s">
        <v>160</v>
      </c>
      <c r="AM35" s="9"/>
    </row>
    <row r="36" spans="2:39" x14ac:dyDescent="0.45">
      <c r="B36" s="190"/>
      <c r="C36" s="174">
        <v>32</v>
      </c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 t="s">
        <v>167</v>
      </c>
      <c r="X36" s="175" t="s">
        <v>167</v>
      </c>
      <c r="Y36" s="175"/>
      <c r="Z36" s="175"/>
      <c r="AA36" s="175"/>
      <c r="AB36" s="175"/>
      <c r="AC36" s="175"/>
      <c r="AD36" s="175"/>
      <c r="AE36" s="175" t="s">
        <v>167</v>
      </c>
      <c r="AF36" s="175"/>
      <c r="AG36" s="175"/>
      <c r="AH36" s="190"/>
      <c r="AI36" s="182"/>
      <c r="AJ36" s="182" t="s">
        <v>163</v>
      </c>
      <c r="AK36" s="176" t="s">
        <v>163</v>
      </c>
      <c r="AM36" s="9"/>
    </row>
    <row r="37" spans="2:39" x14ac:dyDescent="0.45">
      <c r="B37" s="190"/>
      <c r="C37" s="174">
        <v>33</v>
      </c>
      <c r="D37" s="175" t="s">
        <v>167</v>
      </c>
      <c r="E37" s="175" t="s">
        <v>167</v>
      </c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 t="s">
        <v>167</v>
      </c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 t="s">
        <v>160</v>
      </c>
      <c r="AK37" s="176" t="s">
        <v>160</v>
      </c>
      <c r="AM37" s="9"/>
    </row>
    <row r="38" spans="2:39" x14ac:dyDescent="0.45">
      <c r="B38" s="190"/>
      <c r="C38" s="174">
        <v>34</v>
      </c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 t="s">
        <v>167</v>
      </c>
      <c r="X38" s="175"/>
      <c r="Y38" s="175" t="s">
        <v>167</v>
      </c>
      <c r="Z38" s="175" t="s">
        <v>167</v>
      </c>
      <c r="AA38" s="175"/>
      <c r="AB38" s="175"/>
      <c r="AC38" s="175"/>
      <c r="AD38" s="175"/>
      <c r="AE38" s="175"/>
      <c r="AF38" s="175"/>
      <c r="AG38" s="175"/>
      <c r="AH38" s="190"/>
      <c r="AI38" s="182"/>
      <c r="AJ38" s="182" t="s">
        <v>164</v>
      </c>
      <c r="AK38" s="176" t="s">
        <v>164</v>
      </c>
      <c r="AM38" s="9"/>
    </row>
    <row r="39" spans="2:39" x14ac:dyDescent="0.45">
      <c r="B39" s="190"/>
      <c r="C39" s="174">
        <v>35</v>
      </c>
      <c r="D39" s="175" t="s">
        <v>582</v>
      </c>
      <c r="E39" s="175"/>
      <c r="F39" s="175"/>
      <c r="G39" s="175"/>
      <c r="H39" s="175" t="s">
        <v>582</v>
      </c>
      <c r="I39" s="175"/>
      <c r="J39" s="175" t="s">
        <v>582</v>
      </c>
      <c r="K39" s="175"/>
      <c r="L39" s="175"/>
      <c r="M39" s="175"/>
      <c r="N39" s="175" t="s">
        <v>160</v>
      </c>
      <c r="O39" s="175" t="s">
        <v>159</v>
      </c>
      <c r="P39" s="175"/>
      <c r="Q39" s="175"/>
      <c r="R39" s="175"/>
      <c r="S39" s="175"/>
      <c r="T39" s="175"/>
      <c r="U39" s="175"/>
      <c r="V39" s="175"/>
      <c r="W39" s="175" t="s">
        <v>167</v>
      </c>
      <c r="X39" s="175" t="s">
        <v>167</v>
      </c>
      <c r="Y39" s="175"/>
      <c r="Z39" s="175"/>
      <c r="AA39" s="175"/>
      <c r="AB39" s="175"/>
      <c r="AC39" s="175"/>
      <c r="AD39" s="175"/>
      <c r="AE39" s="175" t="s">
        <v>167</v>
      </c>
      <c r="AF39" s="175"/>
      <c r="AG39" s="175"/>
      <c r="AH39" s="190"/>
      <c r="AI39" s="182"/>
      <c r="AJ39" s="182" t="s">
        <v>161</v>
      </c>
      <c r="AK39" s="176" t="s">
        <v>162</v>
      </c>
      <c r="AM39" s="9"/>
    </row>
    <row r="40" spans="2:39" x14ac:dyDescent="0.45">
      <c r="B40" s="190"/>
      <c r="C40" s="174">
        <v>36</v>
      </c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 t="s">
        <v>167</v>
      </c>
      <c r="X40" s="175"/>
      <c r="Y40" s="175" t="s">
        <v>167</v>
      </c>
      <c r="Z40" s="175"/>
      <c r="AA40" s="175" t="s">
        <v>167</v>
      </c>
      <c r="AB40" s="175"/>
      <c r="AC40" s="175"/>
      <c r="AD40" s="175"/>
      <c r="AE40" s="175"/>
      <c r="AF40" s="175"/>
      <c r="AG40" s="175"/>
      <c r="AH40" s="190"/>
      <c r="AI40" s="182"/>
      <c r="AJ40" s="182" t="s">
        <v>165</v>
      </c>
      <c r="AK40" s="176" t="s">
        <v>165</v>
      </c>
      <c r="AM40" s="9"/>
    </row>
    <row r="41" spans="2:39" x14ac:dyDescent="0.45">
      <c r="B41" s="190"/>
      <c r="C41" s="174">
        <v>37</v>
      </c>
      <c r="D41" s="175" t="s">
        <v>167</v>
      </c>
      <c r="E41" s="175"/>
      <c r="F41" s="175"/>
      <c r="G41" s="175"/>
      <c r="H41" s="175" t="s">
        <v>582</v>
      </c>
      <c r="I41" s="175"/>
      <c r="J41" s="175" t="s">
        <v>582</v>
      </c>
      <c r="K41" s="175" t="s">
        <v>582</v>
      </c>
      <c r="L41" s="175"/>
      <c r="M41" s="175"/>
      <c r="N41" s="175"/>
      <c r="O41" s="175"/>
      <c r="P41" s="175"/>
      <c r="Q41" s="175"/>
      <c r="R41" s="175"/>
      <c r="S41" s="175" t="s">
        <v>167</v>
      </c>
      <c r="T41" s="175"/>
      <c r="U41" s="175"/>
      <c r="V41" s="175" t="s">
        <v>167</v>
      </c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 t="s">
        <v>161</v>
      </c>
      <c r="AK41" s="176" t="s">
        <v>161</v>
      </c>
      <c r="AM41" s="9"/>
    </row>
    <row r="42" spans="2:39" x14ac:dyDescent="0.45">
      <c r="B42" s="190"/>
      <c r="C42" s="174">
        <v>38</v>
      </c>
      <c r="D42" s="175" t="s">
        <v>167</v>
      </c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 t="s">
        <v>167</v>
      </c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 t="s">
        <v>165</v>
      </c>
      <c r="AK42" s="176" t="s">
        <v>166</v>
      </c>
      <c r="AM42" s="9"/>
    </row>
    <row r="43" spans="2:39" x14ac:dyDescent="0.45">
      <c r="B43" s="190"/>
      <c r="C43" s="174">
        <v>39</v>
      </c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 t="s">
        <v>167</v>
      </c>
      <c r="X43" s="175"/>
      <c r="Y43" s="175"/>
      <c r="Z43" s="175"/>
      <c r="AA43" s="175"/>
      <c r="AB43" s="175" t="s">
        <v>167</v>
      </c>
      <c r="AC43" s="175"/>
      <c r="AD43" s="175"/>
      <c r="AE43" s="175"/>
      <c r="AF43" s="175"/>
      <c r="AG43" s="175"/>
      <c r="AH43" s="190"/>
      <c r="AI43" s="182"/>
      <c r="AJ43" s="182" t="s">
        <v>162</v>
      </c>
      <c r="AK43" s="176" t="s">
        <v>162</v>
      </c>
      <c r="AM43" s="9"/>
    </row>
    <row r="44" spans="2:39" x14ac:dyDescent="0.45">
      <c r="B44" s="190"/>
      <c r="C44" s="174">
        <v>40</v>
      </c>
      <c r="D44" s="175" t="s">
        <v>585</v>
      </c>
      <c r="E44" s="175"/>
      <c r="F44" s="175"/>
      <c r="G44" s="175"/>
      <c r="H44" s="175" t="s">
        <v>585</v>
      </c>
      <c r="I44" s="175"/>
      <c r="J44" s="175" t="s">
        <v>585</v>
      </c>
      <c r="K44" s="175"/>
      <c r="L44" s="175"/>
      <c r="M44" s="175"/>
      <c r="N44" s="175" t="s">
        <v>585</v>
      </c>
      <c r="O44" s="175"/>
      <c r="P44" s="175"/>
      <c r="Q44" s="175"/>
      <c r="R44" s="175"/>
      <c r="S44" s="175"/>
      <c r="T44" s="175"/>
      <c r="U44" s="175"/>
      <c r="V44" s="175"/>
      <c r="W44" s="175" t="s">
        <v>167</v>
      </c>
      <c r="X44" s="175"/>
      <c r="Y44" s="175"/>
      <c r="Z44" s="175"/>
      <c r="AA44" s="175"/>
      <c r="AB44" s="175"/>
      <c r="AC44" s="175"/>
      <c r="AD44" s="175"/>
      <c r="AE44" s="175"/>
      <c r="AF44" s="175"/>
      <c r="AG44" s="175" t="s">
        <v>167</v>
      </c>
      <c r="AH44" s="190"/>
      <c r="AI44" s="182"/>
      <c r="AJ44" s="182" t="s">
        <v>163</v>
      </c>
      <c r="AK44" s="176" t="s">
        <v>163</v>
      </c>
      <c r="AM44" s="9"/>
    </row>
    <row r="45" spans="2:39" x14ac:dyDescent="0.45">
      <c r="B45" s="190"/>
      <c r="C45" s="174">
        <v>41</v>
      </c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 t="s">
        <v>167</v>
      </c>
      <c r="X45" s="175"/>
      <c r="Y45" s="175" t="s">
        <v>167</v>
      </c>
      <c r="Z45" s="175" t="s">
        <v>167</v>
      </c>
      <c r="AA45" s="175"/>
      <c r="AB45" s="175"/>
      <c r="AC45" s="175"/>
      <c r="AD45" s="175"/>
      <c r="AE45" s="175"/>
      <c r="AF45" s="175"/>
      <c r="AG45" s="175"/>
      <c r="AH45" s="190"/>
      <c r="AI45" s="182"/>
      <c r="AJ45" s="182" t="s">
        <v>159</v>
      </c>
      <c r="AK45" s="176" t="s">
        <v>159</v>
      </c>
      <c r="AM45" s="9"/>
    </row>
    <row r="46" spans="2:39" x14ac:dyDescent="0.45">
      <c r="B46" s="190"/>
      <c r="C46" s="174">
        <v>42</v>
      </c>
      <c r="D46" s="175" t="s">
        <v>167</v>
      </c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 t="s">
        <v>167</v>
      </c>
      <c r="T46" s="175" t="s">
        <v>167</v>
      </c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 t="s">
        <v>166</v>
      </c>
      <c r="AK46" s="176" t="s">
        <v>166</v>
      </c>
      <c r="AM46" s="9"/>
    </row>
    <row r="47" spans="2:39" x14ac:dyDescent="0.45">
      <c r="B47" s="190"/>
      <c r="C47" s="174">
        <v>43</v>
      </c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 t="s">
        <v>167</v>
      </c>
      <c r="X47" s="175"/>
      <c r="Y47" s="175"/>
      <c r="Z47" s="175"/>
      <c r="AA47" s="175"/>
      <c r="AB47" s="175" t="s">
        <v>167</v>
      </c>
      <c r="AC47" s="175" t="s">
        <v>167</v>
      </c>
      <c r="AD47" s="175"/>
      <c r="AE47" s="175"/>
      <c r="AF47" s="175"/>
      <c r="AG47" s="175"/>
      <c r="AH47" s="190"/>
      <c r="AI47" s="182"/>
      <c r="AJ47" s="182" t="s">
        <v>162</v>
      </c>
      <c r="AK47" s="176" t="s">
        <v>160</v>
      </c>
      <c r="AM47" s="9"/>
    </row>
    <row r="48" spans="2:39" x14ac:dyDescent="0.45">
      <c r="B48" s="190"/>
      <c r="C48" s="174">
        <v>44</v>
      </c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 t="s">
        <v>167</v>
      </c>
      <c r="X48" s="175"/>
      <c r="Y48" s="175" t="s">
        <v>167</v>
      </c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 t="s">
        <v>164</v>
      </c>
      <c r="AK48" s="176" t="s">
        <v>166</v>
      </c>
      <c r="AM48" s="9"/>
    </row>
    <row r="49" spans="2:39" x14ac:dyDescent="0.45">
      <c r="B49" s="190"/>
      <c r="C49" s="174">
        <v>45</v>
      </c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 t="s">
        <v>167</v>
      </c>
      <c r="X49" s="175"/>
      <c r="Y49" s="175" t="s">
        <v>167</v>
      </c>
      <c r="Z49" s="175"/>
      <c r="AA49" s="175" t="s">
        <v>167</v>
      </c>
      <c r="AB49" s="175"/>
      <c r="AC49" s="175"/>
      <c r="AD49" s="175"/>
      <c r="AE49" s="175"/>
      <c r="AF49" s="175"/>
      <c r="AG49" s="175"/>
      <c r="AH49" s="190"/>
      <c r="AI49" s="182"/>
      <c r="AJ49" s="182" t="s">
        <v>159</v>
      </c>
      <c r="AK49" s="176" t="s">
        <v>161</v>
      </c>
      <c r="AM49" s="9"/>
    </row>
    <row r="50" spans="2:39" x14ac:dyDescent="0.45">
      <c r="B50" s="190"/>
      <c r="C50" s="174">
        <v>46</v>
      </c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 t="s">
        <v>167</v>
      </c>
      <c r="X50" s="175"/>
      <c r="Y50" s="175"/>
      <c r="Z50" s="175"/>
      <c r="AA50" s="175"/>
      <c r="AB50" s="175" t="s">
        <v>167</v>
      </c>
      <c r="AC50" s="175" t="s">
        <v>167</v>
      </c>
      <c r="AD50" s="175"/>
      <c r="AE50" s="175"/>
      <c r="AF50" s="175"/>
      <c r="AG50" s="175"/>
      <c r="AH50" s="190"/>
      <c r="AI50" s="182"/>
      <c r="AJ50" s="182" t="s">
        <v>164</v>
      </c>
      <c r="AK50" s="176" t="s">
        <v>164</v>
      </c>
      <c r="AM50" s="9"/>
    </row>
    <row r="51" spans="2:39" x14ac:dyDescent="0.45">
      <c r="B51" s="190"/>
      <c r="C51" s="174">
        <v>47</v>
      </c>
      <c r="D51" s="175" t="s">
        <v>167</v>
      </c>
      <c r="E51" s="175"/>
      <c r="F51" s="175"/>
      <c r="G51" s="175"/>
      <c r="H51" s="175" t="s">
        <v>162</v>
      </c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 t="s">
        <v>167</v>
      </c>
      <c r="T51" s="175"/>
      <c r="U51" s="175"/>
      <c r="V51" s="175" t="s">
        <v>167</v>
      </c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 t="s">
        <v>161</v>
      </c>
      <c r="AK51" s="176" t="s">
        <v>161</v>
      </c>
      <c r="AM51" s="9"/>
    </row>
    <row r="52" spans="2:39" x14ac:dyDescent="0.45">
      <c r="B52" s="190"/>
      <c r="C52" s="174">
        <v>48</v>
      </c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 t="s">
        <v>167</v>
      </c>
      <c r="X52" s="175"/>
      <c r="Y52" s="175" t="s">
        <v>167</v>
      </c>
      <c r="Z52" s="175" t="s">
        <v>167</v>
      </c>
      <c r="AA52" s="175"/>
      <c r="AB52" s="175"/>
      <c r="AC52" s="175"/>
      <c r="AD52" s="175"/>
      <c r="AE52" s="175"/>
      <c r="AF52" s="175"/>
      <c r="AG52" s="175"/>
      <c r="AH52" s="190"/>
      <c r="AI52" s="182"/>
      <c r="AJ52" s="182" t="s">
        <v>166</v>
      </c>
      <c r="AK52" s="176" t="s">
        <v>164</v>
      </c>
      <c r="AM52" s="9"/>
    </row>
    <row r="53" spans="2:39" x14ac:dyDescent="0.45">
      <c r="B53" s="190"/>
      <c r="C53" s="174">
        <v>49</v>
      </c>
      <c r="D53" s="175" t="s">
        <v>167</v>
      </c>
      <c r="E53" s="175"/>
      <c r="F53" s="175"/>
      <c r="G53" s="175"/>
      <c r="H53" s="175" t="s">
        <v>167</v>
      </c>
      <c r="I53" s="175"/>
      <c r="J53" s="175" t="s">
        <v>167</v>
      </c>
      <c r="K53" s="175"/>
      <c r="L53" s="175" t="s">
        <v>162</v>
      </c>
      <c r="M53" s="175"/>
      <c r="N53" s="175" t="s">
        <v>160</v>
      </c>
      <c r="O53" s="175" t="s">
        <v>159</v>
      </c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 t="s">
        <v>161</v>
      </c>
      <c r="AK53" s="176" t="s">
        <v>161</v>
      </c>
      <c r="AM53" s="9"/>
    </row>
    <row r="54" spans="2:39" x14ac:dyDescent="0.45">
      <c r="B54" s="190"/>
      <c r="C54" s="174">
        <v>50</v>
      </c>
      <c r="D54" s="175" t="s">
        <v>167</v>
      </c>
      <c r="E54" s="175" t="s">
        <v>167</v>
      </c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 t="s">
        <v>635</v>
      </c>
      <c r="X54" s="175"/>
      <c r="Y54" s="175"/>
      <c r="Z54" s="175"/>
      <c r="AA54" s="175"/>
      <c r="AB54" s="175" t="s">
        <v>635</v>
      </c>
      <c r="AC54" s="175" t="s">
        <v>635</v>
      </c>
      <c r="AD54" s="175"/>
      <c r="AE54" s="175"/>
      <c r="AF54" s="175"/>
      <c r="AG54" s="175"/>
      <c r="AH54" s="190"/>
      <c r="AI54" s="182"/>
      <c r="AJ54" s="182" t="s">
        <v>164</v>
      </c>
      <c r="AK54" s="176" t="s">
        <v>164</v>
      </c>
      <c r="AM54" s="9"/>
    </row>
    <row r="55" spans="2:39" x14ac:dyDescent="0.45">
      <c r="B55" s="190"/>
      <c r="C55" s="174">
        <v>51</v>
      </c>
      <c r="D55" s="175" t="s">
        <v>167</v>
      </c>
      <c r="E55" s="175"/>
      <c r="F55" s="175"/>
      <c r="G55" s="175"/>
      <c r="H55" s="175" t="s">
        <v>167</v>
      </c>
      <c r="I55" s="175"/>
      <c r="J55" s="175" t="s">
        <v>167</v>
      </c>
      <c r="K55" s="175"/>
      <c r="L55" s="175"/>
      <c r="M55" s="175"/>
      <c r="N55" s="175" t="s">
        <v>167</v>
      </c>
      <c r="O55" s="175" t="s">
        <v>160</v>
      </c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 t="s">
        <v>161</v>
      </c>
      <c r="AK55" s="176" t="s">
        <v>161</v>
      </c>
      <c r="AM55" s="9"/>
    </row>
    <row r="56" spans="2:39" x14ac:dyDescent="0.45">
      <c r="B56" s="190"/>
      <c r="C56" s="174">
        <v>52</v>
      </c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 t="s">
        <v>167</v>
      </c>
      <c r="X56" s="175"/>
      <c r="Y56" s="175"/>
      <c r="Z56" s="175"/>
      <c r="AA56" s="175"/>
      <c r="AB56" s="175"/>
      <c r="AC56" s="175"/>
      <c r="AD56" s="175"/>
      <c r="AE56" s="175"/>
      <c r="AF56" s="175"/>
      <c r="AG56" s="175" t="s">
        <v>167</v>
      </c>
      <c r="AH56" s="190"/>
      <c r="AI56" s="182"/>
      <c r="AJ56" s="182" t="s">
        <v>164</v>
      </c>
      <c r="AK56" s="176" t="s">
        <v>165</v>
      </c>
      <c r="AM56" s="9"/>
    </row>
    <row r="57" spans="2:39" x14ac:dyDescent="0.45">
      <c r="B57" s="190"/>
      <c r="C57" s="174">
        <v>53</v>
      </c>
      <c r="D57" s="175" t="s">
        <v>167</v>
      </c>
      <c r="E57" s="175"/>
      <c r="F57" s="175"/>
      <c r="G57" s="175"/>
      <c r="H57" s="175" t="s">
        <v>167</v>
      </c>
      <c r="I57" s="175" t="s">
        <v>167</v>
      </c>
      <c r="J57" s="175" t="s">
        <v>167</v>
      </c>
      <c r="K57" s="175"/>
      <c r="L57" s="175"/>
      <c r="M57" s="175"/>
      <c r="N57" s="175" t="s">
        <v>167</v>
      </c>
      <c r="O57" s="175"/>
      <c r="P57" s="175"/>
      <c r="Q57" s="175"/>
      <c r="R57" s="175"/>
      <c r="S57" s="175"/>
      <c r="T57" s="175"/>
      <c r="U57" s="175"/>
      <c r="V57" s="175"/>
      <c r="W57" s="175" t="s">
        <v>167</v>
      </c>
      <c r="X57" s="175" t="s">
        <v>167</v>
      </c>
      <c r="Y57" s="175"/>
      <c r="Z57" s="175"/>
      <c r="AA57" s="175"/>
      <c r="AB57" s="175"/>
      <c r="AC57" s="175"/>
      <c r="AD57" s="175"/>
      <c r="AE57" s="175" t="s">
        <v>167</v>
      </c>
      <c r="AF57" s="175"/>
      <c r="AG57" s="175" t="s">
        <v>167</v>
      </c>
      <c r="AH57" s="190"/>
      <c r="AI57" s="182"/>
      <c r="AJ57" s="182" t="s">
        <v>162</v>
      </c>
      <c r="AK57" s="176" t="s">
        <v>161</v>
      </c>
      <c r="AM57" s="9"/>
    </row>
    <row r="58" spans="2:39" x14ac:dyDescent="0.45">
      <c r="B58" s="190"/>
      <c r="C58" s="174">
        <v>54</v>
      </c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 t="s">
        <v>167</v>
      </c>
      <c r="X58" s="175"/>
      <c r="Y58" s="175" t="s">
        <v>167</v>
      </c>
      <c r="Z58" s="175"/>
      <c r="AA58" s="175"/>
      <c r="AB58" s="175"/>
      <c r="AC58" s="175"/>
      <c r="AD58" s="175"/>
      <c r="AE58" s="175"/>
      <c r="AF58" s="175"/>
      <c r="AG58" s="175"/>
      <c r="AH58" s="190" t="s">
        <v>167</v>
      </c>
      <c r="AI58" s="182"/>
      <c r="AJ58" s="182" t="s">
        <v>163</v>
      </c>
      <c r="AK58" s="176" t="s">
        <v>165</v>
      </c>
      <c r="AM58" s="9"/>
    </row>
    <row r="59" spans="2:39" x14ac:dyDescent="0.45">
      <c r="B59" s="190"/>
      <c r="C59" s="174">
        <v>55</v>
      </c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 t="s">
        <v>167</v>
      </c>
      <c r="X59" s="175"/>
      <c r="Y59" s="175" t="s">
        <v>167</v>
      </c>
      <c r="Z59" s="175"/>
      <c r="AA59" s="175" t="s">
        <v>167</v>
      </c>
      <c r="AB59" s="175"/>
      <c r="AC59" s="175"/>
      <c r="AD59" s="175"/>
      <c r="AE59" s="175"/>
      <c r="AF59" s="175"/>
      <c r="AG59" s="175"/>
      <c r="AH59" s="190"/>
      <c r="AI59" s="182"/>
      <c r="AJ59" s="182" t="s">
        <v>161</v>
      </c>
      <c r="AK59" s="176" t="s">
        <v>161</v>
      </c>
      <c r="AM59" s="9"/>
    </row>
    <row r="60" spans="2:39" x14ac:dyDescent="0.45">
      <c r="B60" s="190"/>
      <c r="C60" s="174">
        <v>56</v>
      </c>
      <c r="D60" s="175" t="s">
        <v>167</v>
      </c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 t="s">
        <v>167</v>
      </c>
      <c r="S60" s="175" t="s">
        <v>167</v>
      </c>
      <c r="T60" s="175"/>
      <c r="U60" s="175"/>
      <c r="V60" s="175" t="s">
        <v>167</v>
      </c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 t="s">
        <v>166</v>
      </c>
      <c r="AK60" s="176" t="s">
        <v>165</v>
      </c>
      <c r="AM60" s="9"/>
    </row>
    <row r="61" spans="2:39" x14ac:dyDescent="0.45">
      <c r="B61" s="190"/>
      <c r="C61" s="174">
        <v>57</v>
      </c>
      <c r="D61" s="175" t="s">
        <v>167</v>
      </c>
      <c r="E61" s="175"/>
      <c r="F61" s="175"/>
      <c r="G61" s="175"/>
      <c r="H61" s="175" t="s">
        <v>167</v>
      </c>
      <c r="I61" s="175" t="s">
        <v>167</v>
      </c>
      <c r="J61" s="175" t="s">
        <v>167</v>
      </c>
      <c r="K61" s="175"/>
      <c r="L61" s="175"/>
      <c r="M61" s="175"/>
      <c r="N61" s="175" t="s">
        <v>167</v>
      </c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 t="s">
        <v>160</v>
      </c>
      <c r="AK61" s="176" t="s">
        <v>161</v>
      </c>
      <c r="AM61" s="9"/>
    </row>
    <row r="62" spans="2:39" x14ac:dyDescent="0.45">
      <c r="B62" s="190"/>
      <c r="C62" s="174">
        <v>58</v>
      </c>
      <c r="D62" s="175" t="s">
        <v>167</v>
      </c>
      <c r="E62" s="175" t="s">
        <v>167</v>
      </c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 t="s">
        <v>167</v>
      </c>
      <c r="X62" s="175"/>
      <c r="Y62" s="175" t="s">
        <v>167</v>
      </c>
      <c r="Z62" s="175"/>
      <c r="AA62" s="175" t="s">
        <v>167</v>
      </c>
      <c r="AB62" s="175"/>
      <c r="AC62" s="175"/>
      <c r="AD62" s="175"/>
      <c r="AE62" s="175"/>
      <c r="AF62" s="175"/>
      <c r="AG62" s="175"/>
      <c r="AH62" s="190"/>
      <c r="AI62" s="182"/>
      <c r="AJ62" s="182" t="s">
        <v>164</v>
      </c>
      <c r="AK62" s="176" t="s">
        <v>165</v>
      </c>
      <c r="AM62" s="9"/>
    </row>
    <row r="63" spans="2:39" x14ac:dyDescent="0.45">
      <c r="B63" s="190"/>
      <c r="C63" s="174">
        <v>59</v>
      </c>
      <c r="D63" s="175" t="s">
        <v>167</v>
      </c>
      <c r="E63" s="175"/>
      <c r="F63" s="175"/>
      <c r="G63" s="175"/>
      <c r="H63" s="175" t="s">
        <v>167</v>
      </c>
      <c r="I63" s="175"/>
      <c r="J63" s="175" t="s">
        <v>167</v>
      </c>
      <c r="K63" s="175"/>
      <c r="L63" s="175" t="s">
        <v>161</v>
      </c>
      <c r="M63" s="175"/>
      <c r="N63" s="175" t="s">
        <v>159</v>
      </c>
      <c r="O63" s="175" t="s">
        <v>162</v>
      </c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 t="s">
        <v>160</v>
      </c>
      <c r="AK63" s="176" t="s">
        <v>161</v>
      </c>
      <c r="AM63" s="9"/>
    </row>
    <row r="64" spans="2:39" x14ac:dyDescent="0.45">
      <c r="B64" s="190"/>
      <c r="C64" s="174">
        <v>60</v>
      </c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 t="s">
        <v>167</v>
      </c>
      <c r="X64" s="175"/>
      <c r="Y64" s="175" t="s">
        <v>167</v>
      </c>
      <c r="Z64" s="175" t="s">
        <v>167</v>
      </c>
      <c r="AA64" s="175"/>
      <c r="AB64" s="175"/>
      <c r="AC64" s="175"/>
      <c r="AD64" s="175"/>
      <c r="AE64" s="175"/>
      <c r="AF64" s="175"/>
      <c r="AG64" s="175"/>
      <c r="AH64" s="190"/>
      <c r="AI64" s="182"/>
      <c r="AJ64" s="182" t="s">
        <v>166</v>
      </c>
      <c r="AK64" s="176" t="s">
        <v>165</v>
      </c>
      <c r="AM64" s="9"/>
    </row>
    <row r="65" spans="1:71" x14ac:dyDescent="0.45">
      <c r="B65" s="190"/>
      <c r="C65" s="174">
        <v>61</v>
      </c>
      <c r="D65" s="175" t="s">
        <v>167</v>
      </c>
      <c r="E65" s="175"/>
      <c r="F65" s="175"/>
      <c r="G65" s="175"/>
      <c r="H65" s="175" t="s">
        <v>167</v>
      </c>
      <c r="I65" s="175"/>
      <c r="J65" s="175" t="s">
        <v>167</v>
      </c>
      <c r="K65" s="175"/>
      <c r="L65" s="175"/>
      <c r="M65" s="175"/>
      <c r="N65" s="175" t="s">
        <v>167</v>
      </c>
      <c r="O65" s="175" t="s">
        <v>159</v>
      </c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 t="s">
        <v>161</v>
      </c>
      <c r="AK65" s="176" t="s">
        <v>161</v>
      </c>
      <c r="AM65" s="9"/>
    </row>
    <row r="66" spans="1:71" x14ac:dyDescent="0.45">
      <c r="B66" s="190"/>
      <c r="C66" s="174">
        <v>62</v>
      </c>
      <c r="D66" s="175" t="s">
        <v>167</v>
      </c>
      <c r="E66" s="175"/>
      <c r="F66" s="175"/>
      <c r="G66" s="175"/>
      <c r="H66" s="175" t="s">
        <v>167</v>
      </c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 t="s">
        <v>167</v>
      </c>
      <c r="X66" s="175" t="s">
        <v>167</v>
      </c>
      <c r="Y66" s="175"/>
      <c r="Z66" s="175"/>
      <c r="AA66" s="175"/>
      <c r="AB66" s="175"/>
      <c r="AC66" s="175"/>
      <c r="AD66" s="175"/>
      <c r="AE66" s="175" t="s">
        <v>167</v>
      </c>
      <c r="AF66" s="175"/>
      <c r="AG66" s="175"/>
      <c r="AH66" s="190"/>
      <c r="AI66" s="182"/>
      <c r="AJ66" s="182" t="s">
        <v>164</v>
      </c>
      <c r="AK66" s="176" t="s">
        <v>165</v>
      </c>
      <c r="AM66" s="9"/>
    </row>
    <row r="67" spans="1:71" x14ac:dyDescent="0.45">
      <c r="B67" s="190"/>
      <c r="C67" s="174">
        <v>63</v>
      </c>
      <c r="D67" s="175" t="s">
        <v>159</v>
      </c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 t="s">
        <v>159</v>
      </c>
      <c r="S67" s="175"/>
      <c r="T67" s="175"/>
      <c r="U67" s="175"/>
      <c r="V67" s="175"/>
      <c r="W67" s="175" t="s">
        <v>167</v>
      </c>
      <c r="X67" s="175"/>
      <c r="Y67" s="175"/>
      <c r="Z67" s="175"/>
      <c r="AA67" s="175"/>
      <c r="AB67" s="175"/>
      <c r="AC67" s="175"/>
      <c r="AD67" s="175"/>
      <c r="AE67" s="175"/>
      <c r="AF67" s="175" t="s">
        <v>167</v>
      </c>
      <c r="AG67" s="175"/>
      <c r="AH67" s="190"/>
      <c r="AI67" s="182"/>
      <c r="AJ67" s="182" t="s">
        <v>161</v>
      </c>
      <c r="AK67" s="176" t="s">
        <v>161</v>
      </c>
      <c r="AM67" s="9"/>
    </row>
    <row r="68" spans="1:71" x14ac:dyDescent="0.45">
      <c r="B68" s="190"/>
      <c r="C68" s="174">
        <v>64</v>
      </c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 t="s">
        <v>167</v>
      </c>
      <c r="X68" s="175"/>
      <c r="Y68" s="175"/>
      <c r="Z68" s="175"/>
      <c r="AA68" s="175"/>
      <c r="AB68" s="175" t="s">
        <v>167</v>
      </c>
      <c r="AC68" s="175"/>
      <c r="AD68" s="175"/>
      <c r="AE68" s="175"/>
      <c r="AF68" s="175"/>
      <c r="AG68" s="175"/>
      <c r="AH68" s="190" t="s">
        <v>166</v>
      </c>
      <c r="AI68" s="182"/>
      <c r="AJ68" s="182" t="s">
        <v>165</v>
      </c>
      <c r="AK68" s="176" t="s">
        <v>165</v>
      </c>
      <c r="AM68" s="9"/>
    </row>
    <row r="69" spans="1:71" x14ac:dyDescent="0.45">
      <c r="B69" s="190"/>
      <c r="C69" s="174">
        <v>65</v>
      </c>
      <c r="D69" s="175" t="s">
        <v>167</v>
      </c>
      <c r="E69" s="175"/>
      <c r="F69" s="175"/>
      <c r="G69" s="175"/>
      <c r="H69" s="175" t="s">
        <v>167</v>
      </c>
      <c r="I69" s="175"/>
      <c r="J69" s="175" t="s">
        <v>167</v>
      </c>
      <c r="K69" s="175"/>
      <c r="L69" s="175"/>
      <c r="M69" s="175"/>
      <c r="N69" s="175" t="s">
        <v>167</v>
      </c>
      <c r="O69" s="175"/>
      <c r="P69" s="175"/>
      <c r="Q69" s="175"/>
      <c r="R69" s="175"/>
      <c r="S69" s="175"/>
      <c r="T69" s="175"/>
      <c r="U69" s="175"/>
      <c r="V69" s="175"/>
      <c r="W69" s="175" t="s">
        <v>167</v>
      </c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 t="s">
        <v>167</v>
      </c>
      <c r="AI69" s="182"/>
      <c r="AJ69" s="182" t="s">
        <v>160</v>
      </c>
      <c r="AK69" s="176" t="s">
        <v>161</v>
      </c>
      <c r="AM69" s="9"/>
    </row>
    <row r="70" spans="1:71" x14ac:dyDescent="0.45">
      <c r="B70" s="190"/>
      <c r="C70" s="174">
        <v>66</v>
      </c>
      <c r="D70" s="175" t="s">
        <v>167</v>
      </c>
      <c r="E70" s="175"/>
      <c r="F70" s="175"/>
      <c r="G70" s="175"/>
      <c r="H70" s="175" t="s">
        <v>167</v>
      </c>
      <c r="I70" s="175"/>
      <c r="J70" s="175" t="s">
        <v>167</v>
      </c>
      <c r="K70" s="175"/>
      <c r="L70" s="175"/>
      <c r="M70" s="175"/>
      <c r="N70" s="175" t="s">
        <v>167</v>
      </c>
      <c r="O70" s="175" t="s">
        <v>164</v>
      </c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 t="s">
        <v>166</v>
      </c>
      <c r="AK70" s="176" t="s">
        <v>165</v>
      </c>
      <c r="AM70" s="9"/>
    </row>
    <row r="71" spans="1:71" x14ac:dyDescent="0.45">
      <c r="B71" s="190"/>
      <c r="C71" s="174">
        <v>67</v>
      </c>
      <c r="D71" s="175" t="s">
        <v>167</v>
      </c>
      <c r="E71" s="175"/>
      <c r="F71" s="175"/>
      <c r="G71" s="175"/>
      <c r="H71" s="175" t="s">
        <v>167</v>
      </c>
      <c r="I71" s="175"/>
      <c r="J71" s="175" t="s">
        <v>167</v>
      </c>
      <c r="K71" s="175"/>
      <c r="L71" s="175" t="s">
        <v>167</v>
      </c>
      <c r="M71" s="175"/>
      <c r="N71" s="175"/>
      <c r="O71" s="175" t="s">
        <v>167</v>
      </c>
      <c r="P71" s="175"/>
      <c r="Q71" s="175"/>
      <c r="R71" s="175"/>
      <c r="S71" s="175"/>
      <c r="T71" s="175"/>
      <c r="U71" s="175"/>
      <c r="V71" s="175"/>
      <c r="W71" s="175" t="s">
        <v>167</v>
      </c>
      <c r="X71" s="175" t="s">
        <v>167</v>
      </c>
      <c r="Y71" s="175"/>
      <c r="Z71" s="175"/>
      <c r="AA71" s="175"/>
      <c r="AB71" s="175"/>
      <c r="AC71" s="175"/>
      <c r="AD71" s="175"/>
      <c r="AE71" s="175" t="s">
        <v>167</v>
      </c>
      <c r="AF71" s="175"/>
      <c r="AG71" s="175"/>
      <c r="AH71" s="190"/>
      <c r="AI71" s="182"/>
      <c r="AJ71" s="182" t="s">
        <v>162</v>
      </c>
      <c r="AK71" s="176" t="s">
        <v>161</v>
      </c>
      <c r="AM71" s="9"/>
    </row>
    <row r="72" spans="1:71" x14ac:dyDescent="0.45">
      <c r="B72" s="190"/>
      <c r="C72" s="174">
        <v>68</v>
      </c>
      <c r="D72" s="175" t="s">
        <v>167</v>
      </c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 t="s">
        <v>167</v>
      </c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 t="s">
        <v>164</v>
      </c>
      <c r="AK72" s="176" t="s">
        <v>165</v>
      </c>
      <c r="AM72" s="9"/>
    </row>
    <row r="73" spans="1:71" x14ac:dyDescent="0.45">
      <c r="B73" s="190"/>
      <c r="C73" s="174">
        <v>69</v>
      </c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 t="s">
        <v>167</v>
      </c>
      <c r="X73" s="175"/>
      <c r="Y73" s="175"/>
      <c r="Z73" s="175"/>
      <c r="AA73" s="175"/>
      <c r="AB73" s="175" t="s">
        <v>167</v>
      </c>
      <c r="AC73" s="175"/>
      <c r="AD73" s="175"/>
      <c r="AE73" s="175"/>
      <c r="AF73" s="175"/>
      <c r="AG73" s="175"/>
      <c r="AH73" s="190"/>
      <c r="AI73" s="182"/>
      <c r="AJ73" s="182" t="s">
        <v>162</v>
      </c>
      <c r="AK73" s="176" t="s">
        <v>161</v>
      </c>
      <c r="AM73" s="9"/>
    </row>
    <row r="74" spans="1:71" x14ac:dyDescent="0.45">
      <c r="B74" s="190"/>
      <c r="C74" s="174">
        <v>70</v>
      </c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 t="s">
        <v>167</v>
      </c>
      <c r="X74" s="175"/>
      <c r="Y74" s="175" t="s">
        <v>167</v>
      </c>
      <c r="Z74" s="175" t="s">
        <v>167</v>
      </c>
      <c r="AA74" s="175"/>
      <c r="AB74" s="175"/>
      <c r="AC74" s="175"/>
      <c r="AD74" s="175"/>
      <c r="AE74" s="175"/>
      <c r="AF74" s="175"/>
      <c r="AG74" s="175"/>
      <c r="AH74" s="190"/>
      <c r="AI74" s="182"/>
      <c r="AJ74" s="182" t="s">
        <v>166</v>
      </c>
      <c r="AK74" s="176" t="s">
        <v>165</v>
      </c>
      <c r="AM74" s="9"/>
    </row>
    <row r="75" spans="1:71" x14ac:dyDescent="0.45">
      <c r="B75" s="190"/>
      <c r="C75" s="174">
        <v>71</v>
      </c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 t="s">
        <v>167</v>
      </c>
      <c r="X75" s="175" t="s">
        <v>167</v>
      </c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 t="s">
        <v>159</v>
      </c>
      <c r="AK75" s="176" t="s">
        <v>161</v>
      </c>
      <c r="AM75" s="9"/>
    </row>
    <row r="76" spans="1:71" x14ac:dyDescent="0.45">
      <c r="B76" s="190"/>
      <c r="C76" s="174">
        <v>72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 t="s">
        <v>167</v>
      </c>
      <c r="X76" s="175"/>
      <c r="Y76" s="175" t="s">
        <v>167</v>
      </c>
      <c r="Z76" s="175"/>
      <c r="AA76" s="175" t="s">
        <v>167</v>
      </c>
      <c r="AB76" s="175"/>
      <c r="AC76" s="175"/>
      <c r="AD76" s="175"/>
      <c r="AE76" s="175"/>
      <c r="AF76" s="175"/>
      <c r="AG76" s="175"/>
      <c r="AH76" s="190"/>
      <c r="AI76" s="182"/>
      <c r="AJ76" s="182" t="s">
        <v>164</v>
      </c>
      <c r="AK76" s="176" t="s">
        <v>165</v>
      </c>
      <c r="AM76" s="9"/>
    </row>
    <row r="77" spans="1:71" x14ac:dyDescent="0.45">
      <c r="B77" s="190"/>
      <c r="C77" s="174">
        <v>73</v>
      </c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 t="s">
        <v>167</v>
      </c>
      <c r="X77" s="175"/>
      <c r="Y77" s="175" t="s">
        <v>167</v>
      </c>
      <c r="Z77" s="175"/>
      <c r="AA77" s="175"/>
      <c r="AB77" s="175"/>
      <c r="AC77" s="175"/>
      <c r="AD77" s="175"/>
      <c r="AE77" s="175" t="s">
        <v>167</v>
      </c>
      <c r="AF77" s="175"/>
      <c r="AG77" s="175"/>
      <c r="AH77" s="190"/>
      <c r="AI77" s="182"/>
      <c r="AJ77" s="182" t="s">
        <v>159</v>
      </c>
      <c r="AK77" s="176" t="s">
        <v>161</v>
      </c>
      <c r="AM77" s="9"/>
    </row>
    <row r="78" spans="1:71" x14ac:dyDescent="0.45">
      <c r="B78" s="190"/>
      <c r="C78" s="174">
        <v>74</v>
      </c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 t="s">
        <v>167</v>
      </c>
      <c r="X78" s="175"/>
      <c r="Y78" s="175" t="s">
        <v>167</v>
      </c>
      <c r="Z78" s="175" t="s">
        <v>167</v>
      </c>
      <c r="AA78" s="175"/>
      <c r="AB78" s="175"/>
      <c r="AC78" s="175"/>
      <c r="AD78" s="175"/>
      <c r="AE78" s="175"/>
      <c r="AF78" s="175"/>
      <c r="AG78" s="175"/>
      <c r="AH78" s="190"/>
      <c r="AI78" s="182"/>
      <c r="AJ78" s="182" t="s">
        <v>166</v>
      </c>
      <c r="AK78" s="176" t="s">
        <v>165</v>
      </c>
      <c r="AM78" s="9"/>
    </row>
    <row r="79" spans="1:71" ht="14.65" thickBot="1" x14ac:dyDescent="0.5">
      <c r="B79" s="190"/>
      <c r="C79" s="177">
        <v>75</v>
      </c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 t="s">
        <v>167</v>
      </c>
      <c r="X79" s="178"/>
      <c r="Y79" s="178"/>
      <c r="Z79" s="178"/>
      <c r="AA79" s="178"/>
      <c r="AB79" s="178"/>
      <c r="AC79" s="178"/>
      <c r="AD79" s="178"/>
      <c r="AE79" s="178"/>
      <c r="AF79" s="178"/>
      <c r="AG79" s="178" t="s">
        <v>167</v>
      </c>
      <c r="AH79" s="194"/>
      <c r="AI79" s="182"/>
      <c r="AJ79" s="182" t="s">
        <v>162</v>
      </c>
      <c r="AK79" s="176" t="s">
        <v>161</v>
      </c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>
        <v>1</v>
      </c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 t="s">
        <v>167</v>
      </c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 t="s">
        <v>167</v>
      </c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>
        <v>1</v>
      </c>
      <c r="BJ5" s="182" t="s">
        <v>162</v>
      </c>
      <c r="BK5" s="176" t="s">
        <v>162</v>
      </c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>
        <v>2</v>
      </c>
      <c r="D6" s="175"/>
      <c r="E6" s="175"/>
      <c r="F6" s="175" t="s">
        <v>167</v>
      </c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 t="s">
        <v>167</v>
      </c>
      <c r="U6" s="175" t="s">
        <v>167</v>
      </c>
      <c r="V6" s="175"/>
      <c r="W6" s="175"/>
      <c r="X6" s="175"/>
      <c r="Y6" s="175"/>
      <c r="Z6" s="175"/>
      <c r="AA6" s="175"/>
      <c r="AB6" s="175"/>
      <c r="AC6" s="175"/>
      <c r="AD6" s="175" t="s">
        <v>167</v>
      </c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>
        <v>2</v>
      </c>
      <c r="BJ6" s="182" t="s">
        <v>166</v>
      </c>
      <c r="BK6" s="176" t="s">
        <v>163</v>
      </c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>
        <v>3</v>
      </c>
      <c r="D7" s="175"/>
      <c r="E7" s="175"/>
      <c r="F7" s="175" t="s">
        <v>167</v>
      </c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 t="s">
        <v>167</v>
      </c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 t="s">
        <v>167</v>
      </c>
      <c r="AU7" s="175"/>
      <c r="AV7" s="175"/>
      <c r="AW7" s="175"/>
      <c r="AX7" s="175"/>
      <c r="AY7" s="175"/>
      <c r="AZ7" s="175"/>
      <c r="BA7" s="175"/>
      <c r="BB7" s="175" t="s">
        <v>167</v>
      </c>
      <c r="BC7" s="175" t="s">
        <v>167</v>
      </c>
      <c r="BD7" s="175"/>
      <c r="BE7" s="175"/>
      <c r="BF7" s="175"/>
      <c r="BG7" s="175"/>
      <c r="BH7" s="190"/>
      <c r="BI7" s="182">
        <v>3</v>
      </c>
      <c r="BJ7" s="182" t="s">
        <v>161</v>
      </c>
      <c r="BK7" s="176" t="s">
        <v>676</v>
      </c>
      <c r="BM7" s="9"/>
      <c r="BO7" s="44">
        <f t="shared" ref="BO7:CT7" si="0">ROWS(C5:C64)-COUNTBLANK(C5:C64)</f>
        <v>60</v>
      </c>
      <c r="BP7" s="44">
        <f t="shared" si="0"/>
        <v>0</v>
      </c>
      <c r="BQ7" s="44">
        <f t="shared" si="0"/>
        <v>0</v>
      </c>
      <c r="BR7" s="44">
        <f t="shared" si="0"/>
        <v>19</v>
      </c>
      <c r="BS7" s="44">
        <f t="shared" si="0"/>
        <v>2</v>
      </c>
      <c r="BT7" s="44">
        <f t="shared" si="0"/>
        <v>6</v>
      </c>
      <c r="BU7" s="44">
        <f t="shared" si="0"/>
        <v>8</v>
      </c>
      <c r="BV7" s="44">
        <f t="shared" si="0"/>
        <v>0</v>
      </c>
      <c r="BW7" s="44">
        <f t="shared" si="0"/>
        <v>2</v>
      </c>
      <c r="BX7" s="44">
        <f t="shared" si="0"/>
        <v>1</v>
      </c>
      <c r="BY7" s="44">
        <f t="shared" si="0"/>
        <v>9</v>
      </c>
      <c r="BZ7" s="44">
        <f t="shared" si="0"/>
        <v>4</v>
      </c>
      <c r="CA7" s="44">
        <f t="shared" si="0"/>
        <v>5</v>
      </c>
      <c r="CB7" s="44">
        <f t="shared" si="0"/>
        <v>27</v>
      </c>
      <c r="CC7" s="44">
        <f t="shared" si="0"/>
        <v>4</v>
      </c>
      <c r="CD7" s="44">
        <f t="shared" si="0"/>
        <v>0</v>
      </c>
      <c r="CE7" s="44">
        <f t="shared" si="0"/>
        <v>0</v>
      </c>
      <c r="CF7" s="44">
        <f t="shared" si="0"/>
        <v>15</v>
      </c>
      <c r="CG7" s="44">
        <f t="shared" si="0"/>
        <v>26</v>
      </c>
      <c r="CH7" s="44">
        <f t="shared" si="0"/>
        <v>5</v>
      </c>
      <c r="CI7" s="44">
        <f t="shared" si="0"/>
        <v>1</v>
      </c>
      <c r="CJ7" s="44">
        <f t="shared" si="0"/>
        <v>1</v>
      </c>
      <c r="CK7" s="44">
        <f t="shared" si="0"/>
        <v>6</v>
      </c>
      <c r="CL7" s="44">
        <f t="shared" si="0"/>
        <v>8</v>
      </c>
      <c r="CM7" s="44">
        <f t="shared" si="0"/>
        <v>4</v>
      </c>
      <c r="CN7" s="44">
        <f t="shared" si="0"/>
        <v>1</v>
      </c>
      <c r="CO7" s="44">
        <f t="shared" si="0"/>
        <v>1</v>
      </c>
      <c r="CP7" s="44">
        <f t="shared" si="0"/>
        <v>8</v>
      </c>
      <c r="CQ7" s="44">
        <f t="shared" si="0"/>
        <v>4</v>
      </c>
      <c r="CR7" s="44">
        <f t="shared" si="0"/>
        <v>2</v>
      </c>
      <c r="CS7" s="44">
        <f t="shared" si="0"/>
        <v>0</v>
      </c>
      <c r="CT7" s="44">
        <f t="shared" si="0"/>
        <v>1</v>
      </c>
      <c r="CU7" s="44">
        <f t="shared" ref="CU7:DS7" si="1">ROWS(AI5:AI64)-COUNTBLANK(AI5:AI64)</f>
        <v>1</v>
      </c>
      <c r="CV7" s="44">
        <f t="shared" si="1"/>
        <v>1</v>
      </c>
      <c r="CW7" s="44">
        <f t="shared" si="1"/>
        <v>21</v>
      </c>
      <c r="CX7" s="44">
        <f t="shared" si="1"/>
        <v>7</v>
      </c>
      <c r="CY7" s="44">
        <f t="shared" si="1"/>
        <v>2</v>
      </c>
      <c r="CZ7" s="44">
        <f t="shared" si="1"/>
        <v>5</v>
      </c>
      <c r="DA7" s="44">
        <f t="shared" si="1"/>
        <v>7</v>
      </c>
      <c r="DB7" s="44">
        <f t="shared" si="1"/>
        <v>6</v>
      </c>
      <c r="DC7" s="44">
        <f t="shared" si="1"/>
        <v>1</v>
      </c>
      <c r="DD7" s="44">
        <f t="shared" si="1"/>
        <v>1</v>
      </c>
      <c r="DE7" s="44">
        <f t="shared" si="1"/>
        <v>0</v>
      </c>
      <c r="DF7" s="44">
        <f t="shared" si="1"/>
        <v>11</v>
      </c>
      <c r="DG7" s="44">
        <f t="shared" si="1"/>
        <v>3</v>
      </c>
      <c r="DH7" s="44">
        <f t="shared" si="1"/>
        <v>4</v>
      </c>
      <c r="DI7" s="44">
        <f t="shared" si="1"/>
        <v>1</v>
      </c>
      <c r="DJ7" s="44">
        <f t="shared" si="1"/>
        <v>1</v>
      </c>
      <c r="DK7" s="44">
        <f t="shared" si="1"/>
        <v>0</v>
      </c>
      <c r="DL7" s="44">
        <f t="shared" si="1"/>
        <v>1</v>
      </c>
      <c r="DM7" s="44">
        <f t="shared" si="1"/>
        <v>2</v>
      </c>
      <c r="DN7" s="44">
        <f t="shared" si="1"/>
        <v>8</v>
      </c>
      <c r="DO7" s="44">
        <f t="shared" si="1"/>
        <v>3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3</v>
      </c>
    </row>
    <row r="8" spans="1:123" x14ac:dyDescent="0.45">
      <c r="B8" s="195"/>
      <c r="C8" s="175">
        <v>4</v>
      </c>
      <c r="D8" s="175"/>
      <c r="E8" s="175"/>
      <c r="F8" s="175" t="s">
        <v>167</v>
      </c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 t="s">
        <v>167</v>
      </c>
      <c r="V8" s="175"/>
      <c r="W8" s="175"/>
      <c r="X8" s="175"/>
      <c r="Y8" s="175" t="s">
        <v>167</v>
      </c>
      <c r="Z8" s="175" t="s">
        <v>167</v>
      </c>
      <c r="AA8" s="175" t="s">
        <v>167</v>
      </c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>
        <v>4</v>
      </c>
      <c r="BJ8" s="182" t="s">
        <v>164</v>
      </c>
      <c r="BK8" s="176" t="s">
        <v>164</v>
      </c>
      <c r="BM8" s="9"/>
    </row>
    <row r="9" spans="1:123" x14ac:dyDescent="0.45">
      <c r="B9" s="195"/>
      <c r="C9" s="175">
        <v>5</v>
      </c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 t="s">
        <v>167</v>
      </c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 t="s">
        <v>167</v>
      </c>
      <c r="AL9" s="175" t="s">
        <v>167</v>
      </c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>
        <v>5</v>
      </c>
      <c r="BJ9" s="182" t="s">
        <v>161</v>
      </c>
      <c r="BK9" s="176" t="s">
        <v>161</v>
      </c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>
        <v>6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 t="s">
        <v>167</v>
      </c>
      <c r="V10" s="175"/>
      <c r="W10" s="175"/>
      <c r="X10" s="175"/>
      <c r="Y10" s="175"/>
      <c r="Z10" s="175" t="s">
        <v>167</v>
      </c>
      <c r="AA10" s="175" t="s">
        <v>167</v>
      </c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>
        <v>6</v>
      </c>
      <c r="BJ10" s="182" t="s">
        <v>164</v>
      </c>
      <c r="BK10" s="176" t="s">
        <v>164</v>
      </c>
      <c r="BM10" s="9"/>
      <c r="BO10" s="27">
        <f>ROWS(BH5:BH64)-COUNTBLANK(BH5:BH64)</f>
        <v>2</v>
      </c>
      <c r="BP10" s="27">
        <f>COUNTIF(BK5:BK64,"FALSE")</f>
        <v>0</v>
      </c>
      <c r="BQ10" s="27">
        <f>BO10-BP10</f>
        <v>2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>
        <v>7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 t="s">
        <v>167</v>
      </c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 t="s">
        <v>167</v>
      </c>
      <c r="AU11" s="175"/>
      <c r="AV11" s="175"/>
      <c r="AW11" s="175"/>
      <c r="AX11" s="175"/>
      <c r="AY11" s="175"/>
      <c r="AZ11" s="175"/>
      <c r="BA11" s="175" t="s">
        <v>167</v>
      </c>
      <c r="BB11" s="175"/>
      <c r="BC11" s="175"/>
      <c r="BD11" s="175"/>
      <c r="BE11" s="175"/>
      <c r="BF11" s="175"/>
      <c r="BG11" s="175"/>
      <c r="BH11" s="190"/>
      <c r="BI11" s="182">
        <v>7</v>
      </c>
      <c r="BJ11" s="182" t="s">
        <v>161</v>
      </c>
      <c r="BK11" s="176" t="s">
        <v>676</v>
      </c>
      <c r="BM11" s="9"/>
    </row>
    <row r="12" spans="1:123" x14ac:dyDescent="0.45">
      <c r="B12" s="195"/>
      <c r="C12" s="175">
        <v>8</v>
      </c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 t="s">
        <v>167</v>
      </c>
      <c r="U12" s="175" t="s">
        <v>167</v>
      </c>
      <c r="V12" s="175" t="s">
        <v>167</v>
      </c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>
        <v>8</v>
      </c>
      <c r="BJ12" s="182" t="s">
        <v>165</v>
      </c>
      <c r="BK12" s="176" t="s">
        <v>164</v>
      </c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>
        <v>9</v>
      </c>
      <c r="D13" s="175"/>
      <c r="E13" s="175"/>
      <c r="F13" s="175"/>
      <c r="G13" s="175"/>
      <c r="H13" s="175"/>
      <c r="I13" s="175" t="s">
        <v>167</v>
      </c>
      <c r="J13" s="175"/>
      <c r="K13" s="175"/>
      <c r="L13" s="175"/>
      <c r="M13" s="175"/>
      <c r="N13" s="175"/>
      <c r="O13" s="175" t="s">
        <v>167</v>
      </c>
      <c r="P13" s="175"/>
      <c r="Q13" s="175"/>
      <c r="R13" s="175"/>
      <c r="S13" s="175"/>
      <c r="T13" s="175"/>
      <c r="U13" s="175" t="s">
        <v>167</v>
      </c>
      <c r="V13" s="175"/>
      <c r="W13" s="175"/>
      <c r="X13" s="175"/>
      <c r="Y13" s="175"/>
      <c r="Z13" s="175"/>
      <c r="AA13" s="175"/>
      <c r="AB13" s="175"/>
      <c r="AC13" s="175"/>
      <c r="AD13" s="175" t="s">
        <v>167</v>
      </c>
      <c r="AE13" s="175" t="s">
        <v>167</v>
      </c>
      <c r="AF13" s="175" t="s">
        <v>167</v>
      </c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>
        <v>9</v>
      </c>
      <c r="BJ13" s="182" t="s">
        <v>162</v>
      </c>
      <c r="BK13" s="176" t="s">
        <v>162</v>
      </c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>
        <v>10</v>
      </c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 t="s">
        <v>167</v>
      </c>
      <c r="Q14" s="175"/>
      <c r="R14" s="175"/>
      <c r="S14" s="175"/>
      <c r="T14" s="175"/>
      <c r="U14" s="175" t="s">
        <v>167</v>
      </c>
      <c r="V14" s="175"/>
      <c r="W14" s="175"/>
      <c r="X14" s="175"/>
      <c r="Y14" s="175"/>
      <c r="Z14" s="175"/>
      <c r="AA14" s="175"/>
      <c r="AB14" s="175"/>
      <c r="AC14" s="175"/>
      <c r="AD14" s="175" t="s">
        <v>167</v>
      </c>
      <c r="AE14" s="175" t="s">
        <v>167</v>
      </c>
      <c r="AF14" s="175" t="s">
        <v>636</v>
      </c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>
        <v>10</v>
      </c>
      <c r="BJ14" s="182" t="s">
        <v>163</v>
      </c>
      <c r="BK14" s="176" t="s">
        <v>170</v>
      </c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>
        <v>11</v>
      </c>
      <c r="D15" s="175"/>
      <c r="E15" s="175"/>
      <c r="F15" s="175" t="s">
        <v>167</v>
      </c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 t="s">
        <v>167</v>
      </c>
      <c r="U15" s="175"/>
      <c r="V15" s="175"/>
      <c r="W15" s="175"/>
      <c r="X15" s="175" t="s">
        <v>167</v>
      </c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>
        <v>11</v>
      </c>
      <c r="BJ15" s="182" t="s">
        <v>169</v>
      </c>
      <c r="BK15" s="176" t="s">
        <v>677</v>
      </c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>
        <v>12</v>
      </c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 t="s">
        <v>167</v>
      </c>
      <c r="Q16" s="175" t="s">
        <v>167</v>
      </c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 t="s">
        <v>167</v>
      </c>
      <c r="AL16" s="175"/>
      <c r="AM16" s="175"/>
      <c r="AN16" s="175"/>
      <c r="AO16" s="175" t="s">
        <v>167</v>
      </c>
      <c r="AP16" s="175" t="s">
        <v>167</v>
      </c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>
        <v>12</v>
      </c>
      <c r="BJ16" s="182" t="s">
        <v>164</v>
      </c>
      <c r="BK16" s="176" t="s">
        <v>678</v>
      </c>
      <c r="BM16" s="9"/>
    </row>
    <row r="17" spans="2:76" x14ac:dyDescent="0.45">
      <c r="B17" s="195"/>
      <c r="C17" s="175">
        <v>13</v>
      </c>
      <c r="D17" s="175"/>
      <c r="E17" s="175"/>
      <c r="F17" s="175" t="s">
        <v>167</v>
      </c>
      <c r="G17" s="175"/>
      <c r="H17" s="175" t="s">
        <v>167</v>
      </c>
      <c r="I17" s="175"/>
      <c r="J17" s="175"/>
      <c r="K17" s="175"/>
      <c r="L17" s="175"/>
      <c r="M17" s="175"/>
      <c r="N17" s="175"/>
      <c r="O17" s="175"/>
      <c r="P17" s="175" t="s">
        <v>167</v>
      </c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 t="s">
        <v>167</v>
      </c>
      <c r="AU17" s="175"/>
      <c r="AV17" s="175"/>
      <c r="AW17" s="175"/>
      <c r="AX17" s="175"/>
      <c r="AY17" s="175"/>
      <c r="AZ17" s="175"/>
      <c r="BA17" s="175" t="s">
        <v>167</v>
      </c>
      <c r="BB17" s="175"/>
      <c r="BC17" s="175"/>
      <c r="BD17" s="175"/>
      <c r="BE17" s="175"/>
      <c r="BF17" s="175"/>
      <c r="BG17" s="175"/>
      <c r="BH17" s="190"/>
      <c r="BI17" s="182">
        <v>13</v>
      </c>
      <c r="BJ17" s="182" t="s">
        <v>159</v>
      </c>
      <c r="BK17" s="176" t="s">
        <v>679</v>
      </c>
      <c r="BM17" s="9"/>
    </row>
    <row r="18" spans="2:76" x14ac:dyDescent="0.45">
      <c r="B18" s="195"/>
      <c r="C18" s="175">
        <v>14</v>
      </c>
      <c r="D18" s="175"/>
      <c r="E18" s="175"/>
      <c r="F18" s="175" t="s">
        <v>167</v>
      </c>
      <c r="G18" s="175"/>
      <c r="H18" s="175" t="s">
        <v>167</v>
      </c>
      <c r="I18" s="175"/>
      <c r="J18" s="175"/>
      <c r="K18" s="175"/>
      <c r="L18" s="175"/>
      <c r="M18" s="175"/>
      <c r="N18" s="175"/>
      <c r="O18" s="175"/>
      <c r="P18" s="175" t="s">
        <v>167</v>
      </c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 t="s">
        <v>167</v>
      </c>
      <c r="AU18" s="175"/>
      <c r="AV18" s="175"/>
      <c r="AW18" s="175"/>
      <c r="AX18" s="175"/>
      <c r="AY18" s="175"/>
      <c r="AZ18" s="175"/>
      <c r="BA18" s="175"/>
      <c r="BB18" s="175" t="s">
        <v>167</v>
      </c>
      <c r="BC18" s="175" t="s">
        <v>167</v>
      </c>
      <c r="BD18" s="175"/>
      <c r="BE18" s="175"/>
      <c r="BF18" s="175"/>
      <c r="BG18" s="175"/>
      <c r="BH18" s="190"/>
      <c r="BI18" s="182">
        <v>14</v>
      </c>
      <c r="BJ18" s="182" t="s">
        <v>165</v>
      </c>
      <c r="BK18" s="176" t="s">
        <v>680</v>
      </c>
      <c r="BM18" s="9"/>
    </row>
    <row r="19" spans="2:76" x14ac:dyDescent="0.45">
      <c r="B19" s="195"/>
      <c r="C19" s="175">
        <v>15</v>
      </c>
      <c r="D19" s="175"/>
      <c r="E19" s="175"/>
      <c r="F19" s="175" t="s">
        <v>167</v>
      </c>
      <c r="G19" s="175"/>
      <c r="H19" s="175" t="s">
        <v>167</v>
      </c>
      <c r="I19" s="175"/>
      <c r="J19" s="175"/>
      <c r="K19" s="175"/>
      <c r="L19" s="175"/>
      <c r="M19" s="175"/>
      <c r="N19" s="175"/>
      <c r="O19" s="175"/>
      <c r="P19" s="175" t="s">
        <v>167</v>
      </c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 t="s">
        <v>167</v>
      </c>
      <c r="AL19" s="175"/>
      <c r="AM19" s="175"/>
      <c r="AN19" s="175" t="s">
        <v>167</v>
      </c>
      <c r="AO19" s="175"/>
      <c r="AP19" s="175" t="s">
        <v>167</v>
      </c>
      <c r="AQ19" s="175"/>
      <c r="AR19" s="175"/>
      <c r="AS19" s="175"/>
      <c r="AT19" s="175" t="s">
        <v>167</v>
      </c>
      <c r="AU19" s="175"/>
      <c r="AV19" s="175"/>
      <c r="AW19" s="175"/>
      <c r="AX19" s="175"/>
      <c r="AY19" s="175"/>
      <c r="AZ19" s="175"/>
      <c r="BA19" s="175"/>
      <c r="BB19" s="175" t="s">
        <v>167</v>
      </c>
      <c r="BC19" s="175" t="s">
        <v>167</v>
      </c>
      <c r="BD19" s="175"/>
      <c r="BE19" s="175"/>
      <c r="BF19" s="175"/>
      <c r="BG19" s="175"/>
      <c r="BH19" s="190"/>
      <c r="BI19" s="182">
        <v>15</v>
      </c>
      <c r="BJ19" s="182" t="s">
        <v>160</v>
      </c>
      <c r="BK19" s="176" t="s">
        <v>677</v>
      </c>
      <c r="BM19" s="9"/>
    </row>
    <row r="20" spans="2:76" x14ac:dyDescent="0.45">
      <c r="B20" s="195"/>
      <c r="C20" s="175">
        <v>16</v>
      </c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 t="s">
        <v>167</v>
      </c>
      <c r="Q20" s="175" t="s">
        <v>167</v>
      </c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 t="s">
        <v>167</v>
      </c>
      <c r="AL20" s="175" t="s">
        <v>167</v>
      </c>
      <c r="AM20" s="175"/>
      <c r="AN20" s="175"/>
      <c r="AO20" s="175"/>
      <c r="AP20" s="175"/>
      <c r="AQ20" s="175"/>
      <c r="AR20" s="175"/>
      <c r="AS20" s="175"/>
      <c r="AT20" s="175" t="s">
        <v>167</v>
      </c>
      <c r="AU20" s="175"/>
      <c r="AV20" s="175"/>
      <c r="AW20" s="175"/>
      <c r="AX20" s="175"/>
      <c r="AY20" s="175"/>
      <c r="AZ20" s="175"/>
      <c r="BA20" s="175"/>
      <c r="BB20" s="175" t="s">
        <v>167</v>
      </c>
      <c r="BC20" s="175"/>
      <c r="BD20" s="175"/>
      <c r="BE20" s="175"/>
      <c r="BF20" s="175"/>
      <c r="BG20" s="175"/>
      <c r="BH20" s="190"/>
      <c r="BI20" s="182">
        <v>16</v>
      </c>
      <c r="BJ20" s="182" t="s">
        <v>166</v>
      </c>
      <c r="BK20" s="176" t="s">
        <v>166</v>
      </c>
      <c r="BM20" s="9"/>
    </row>
    <row r="21" spans="2:76" x14ac:dyDescent="0.45">
      <c r="B21" s="195"/>
      <c r="C21" s="175">
        <v>17</v>
      </c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 t="s">
        <v>167</v>
      </c>
      <c r="AE21" s="175" t="s">
        <v>167</v>
      </c>
      <c r="AF21" s="175"/>
      <c r="AG21" s="175"/>
      <c r="AH21" s="175"/>
      <c r="AI21" s="175"/>
      <c r="AJ21" s="175"/>
      <c r="AK21" s="175" t="s">
        <v>167</v>
      </c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>
        <v>17</v>
      </c>
      <c r="BJ21" s="182" t="s">
        <v>169</v>
      </c>
      <c r="BK21" s="176" t="s">
        <v>677</v>
      </c>
      <c r="BM21" s="9"/>
    </row>
    <row r="22" spans="2:76" x14ac:dyDescent="0.45">
      <c r="B22" s="195"/>
      <c r="C22" s="175">
        <v>18</v>
      </c>
      <c r="D22" s="175"/>
      <c r="E22" s="175"/>
      <c r="F22" s="175" t="s">
        <v>167</v>
      </c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 t="s">
        <v>167</v>
      </c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 t="s">
        <v>167</v>
      </c>
      <c r="BC22" s="175"/>
      <c r="BD22" s="175"/>
      <c r="BE22" s="175"/>
      <c r="BF22" s="175"/>
      <c r="BG22" s="175"/>
      <c r="BH22" s="190"/>
      <c r="BI22" s="182">
        <v>18</v>
      </c>
      <c r="BJ22" s="182" t="s">
        <v>165</v>
      </c>
      <c r="BK22" s="176" t="s">
        <v>165</v>
      </c>
      <c r="BM22" s="9"/>
    </row>
    <row r="23" spans="2:76" x14ac:dyDescent="0.45">
      <c r="B23" s="195"/>
      <c r="C23" s="175">
        <v>19</v>
      </c>
      <c r="D23" s="175"/>
      <c r="E23" s="175"/>
      <c r="F23" s="175"/>
      <c r="G23" s="175"/>
      <c r="H23" s="175"/>
      <c r="I23" s="175" t="s">
        <v>167</v>
      </c>
      <c r="J23" s="175"/>
      <c r="K23" s="175"/>
      <c r="L23" s="175"/>
      <c r="M23" s="175" t="s">
        <v>167</v>
      </c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>
        <v>19</v>
      </c>
      <c r="BJ23" s="182" t="s">
        <v>161</v>
      </c>
      <c r="BK23" s="176" t="s">
        <v>161</v>
      </c>
      <c r="BM23" s="9"/>
    </row>
    <row r="24" spans="2:76" x14ac:dyDescent="0.45">
      <c r="B24" s="195"/>
      <c r="C24" s="175">
        <v>20</v>
      </c>
      <c r="D24" s="175"/>
      <c r="E24" s="175"/>
      <c r="F24" s="175" t="s">
        <v>167</v>
      </c>
      <c r="G24" s="175"/>
      <c r="H24" s="175"/>
      <c r="I24" s="175"/>
      <c r="J24" s="175"/>
      <c r="K24" s="175"/>
      <c r="L24" s="175"/>
      <c r="M24" s="175"/>
      <c r="N24" s="175"/>
      <c r="O24" s="175" t="s">
        <v>167</v>
      </c>
      <c r="P24" s="175"/>
      <c r="Q24" s="175"/>
      <c r="R24" s="175"/>
      <c r="S24" s="175"/>
      <c r="T24" s="175" t="s">
        <v>167</v>
      </c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 t="s">
        <v>167</v>
      </c>
      <c r="AL24" s="175" t="s">
        <v>167</v>
      </c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 t="s">
        <v>167</v>
      </c>
      <c r="BC24" s="175"/>
      <c r="BD24" s="175"/>
      <c r="BE24" s="175"/>
      <c r="BF24" s="175"/>
      <c r="BG24" s="175"/>
      <c r="BH24" s="190"/>
      <c r="BI24" s="182">
        <v>20</v>
      </c>
      <c r="BJ24" s="182" t="s">
        <v>166</v>
      </c>
      <c r="BK24" s="176" t="s">
        <v>680</v>
      </c>
      <c r="BM24" s="9"/>
      <c r="BX24" t="s">
        <v>347</v>
      </c>
    </row>
    <row r="25" spans="2:76" x14ac:dyDescent="0.45">
      <c r="B25" s="195"/>
      <c r="C25" s="175">
        <v>21</v>
      </c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 t="s">
        <v>167</v>
      </c>
      <c r="V25" s="175" t="s">
        <v>167</v>
      </c>
      <c r="W25" s="175"/>
      <c r="X25" s="175"/>
      <c r="Y25" s="175"/>
      <c r="Z25" s="175" t="s">
        <v>167</v>
      </c>
      <c r="AA25" s="175" t="s">
        <v>167</v>
      </c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>
        <v>21</v>
      </c>
      <c r="BJ25" s="182" t="s">
        <v>159</v>
      </c>
      <c r="BK25" s="176" t="s">
        <v>677</v>
      </c>
      <c r="BM25" s="9"/>
    </row>
    <row r="26" spans="2:76" x14ac:dyDescent="0.45">
      <c r="B26" s="195"/>
      <c r="C26" s="175">
        <v>22</v>
      </c>
      <c r="D26" s="175"/>
      <c r="E26" s="175"/>
      <c r="F26" s="175"/>
      <c r="G26" s="175"/>
      <c r="H26" s="175"/>
      <c r="I26" s="175"/>
      <c r="J26" s="175"/>
      <c r="K26" s="175"/>
      <c r="L26" s="175"/>
      <c r="M26" s="175" t="s">
        <v>167</v>
      </c>
      <c r="N26" s="175"/>
      <c r="O26" s="175"/>
      <c r="P26" s="175"/>
      <c r="Q26" s="175"/>
      <c r="R26" s="175"/>
      <c r="S26" s="175"/>
      <c r="T26" s="175"/>
      <c r="U26" s="175" t="s">
        <v>167</v>
      </c>
      <c r="V26" s="175"/>
      <c r="W26" s="175"/>
      <c r="X26" s="175"/>
      <c r="Y26" s="175"/>
      <c r="Z26" s="175" t="s">
        <v>167</v>
      </c>
      <c r="AA26" s="175" t="s">
        <v>167</v>
      </c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>
        <v>22</v>
      </c>
      <c r="BJ26" s="182" t="s">
        <v>170</v>
      </c>
      <c r="BK26" s="176" t="s">
        <v>170</v>
      </c>
      <c r="BM26" s="9"/>
    </row>
    <row r="27" spans="2:76" x14ac:dyDescent="0.45">
      <c r="B27" s="195"/>
      <c r="C27" s="175">
        <v>23</v>
      </c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 t="s">
        <v>167</v>
      </c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 t="s">
        <v>167</v>
      </c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>
        <v>23</v>
      </c>
      <c r="BJ27" s="182" t="s">
        <v>169</v>
      </c>
      <c r="BK27" s="176" t="s">
        <v>162</v>
      </c>
      <c r="BM27" s="9"/>
    </row>
    <row r="28" spans="2:76" x14ac:dyDescent="0.45">
      <c r="B28" s="195"/>
      <c r="C28" s="175">
        <v>24</v>
      </c>
      <c r="D28" s="175"/>
      <c r="E28" s="175"/>
      <c r="F28" s="175" t="s">
        <v>167</v>
      </c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 t="s">
        <v>167</v>
      </c>
      <c r="U28" s="175" t="s">
        <v>167</v>
      </c>
      <c r="V28" s="175"/>
      <c r="W28" s="175"/>
      <c r="X28" s="175"/>
      <c r="Y28" s="175" t="s">
        <v>167</v>
      </c>
      <c r="Z28" s="175"/>
      <c r="AA28" s="175"/>
      <c r="AB28" s="175"/>
      <c r="AC28" s="175"/>
      <c r="AD28" s="175" t="s">
        <v>167</v>
      </c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>
        <v>24</v>
      </c>
      <c r="BJ28" s="182" t="s">
        <v>170</v>
      </c>
      <c r="BK28" s="176" t="s">
        <v>170</v>
      </c>
      <c r="BM28" s="9"/>
    </row>
    <row r="29" spans="2:76" x14ac:dyDescent="0.45">
      <c r="B29" s="195"/>
      <c r="C29" s="175">
        <v>25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 t="s">
        <v>167</v>
      </c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 t="s">
        <v>167</v>
      </c>
      <c r="AL29" s="175" t="s">
        <v>167</v>
      </c>
      <c r="AM29" s="175"/>
      <c r="AN29" s="175"/>
      <c r="AO29" s="175"/>
      <c r="AP29" s="175"/>
      <c r="AQ29" s="175" t="s">
        <v>167</v>
      </c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 t="s">
        <v>167</v>
      </c>
      <c r="BC29" s="175"/>
      <c r="BD29" s="175"/>
      <c r="BE29" s="175"/>
      <c r="BF29" s="175"/>
      <c r="BG29" s="175"/>
      <c r="BH29" s="190"/>
      <c r="BI29" s="182">
        <v>25</v>
      </c>
      <c r="BJ29" s="182" t="s">
        <v>160</v>
      </c>
      <c r="BK29" s="176" t="s">
        <v>161</v>
      </c>
      <c r="BM29" s="9"/>
    </row>
    <row r="30" spans="2:76" x14ac:dyDescent="0.45">
      <c r="B30" s="195"/>
      <c r="C30" s="175">
        <v>26</v>
      </c>
      <c r="D30" s="175"/>
      <c r="E30" s="175"/>
      <c r="F30" s="175"/>
      <c r="G30" s="175"/>
      <c r="H30" s="175"/>
      <c r="I30" s="175"/>
      <c r="J30" s="175"/>
      <c r="K30" s="175"/>
      <c r="L30" s="175"/>
      <c r="M30" s="175" t="s">
        <v>167</v>
      </c>
      <c r="N30" s="175"/>
      <c r="O30" s="175"/>
      <c r="P30" s="175"/>
      <c r="Q30" s="175"/>
      <c r="R30" s="175"/>
      <c r="S30" s="175"/>
      <c r="T30" s="175"/>
      <c r="U30" s="175" t="s">
        <v>167</v>
      </c>
      <c r="V30" s="175" t="s">
        <v>167</v>
      </c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 t="s">
        <v>167</v>
      </c>
      <c r="BC30" s="175"/>
      <c r="BD30" s="175"/>
      <c r="BE30" s="175"/>
      <c r="BF30" s="175"/>
      <c r="BG30" s="175"/>
      <c r="BH30" s="190"/>
      <c r="BI30" s="182">
        <v>26</v>
      </c>
      <c r="BJ30" s="182" t="s">
        <v>166</v>
      </c>
      <c r="BK30" s="176" t="s">
        <v>164</v>
      </c>
      <c r="BM30" s="9"/>
    </row>
    <row r="31" spans="2:76" x14ac:dyDescent="0.45">
      <c r="B31" s="195"/>
      <c r="C31" s="175">
        <v>27</v>
      </c>
      <c r="D31" s="175"/>
      <c r="E31" s="175"/>
      <c r="F31" s="175" t="s">
        <v>167</v>
      </c>
      <c r="G31" s="175"/>
      <c r="H31" s="175"/>
      <c r="I31" s="175"/>
      <c r="J31" s="175"/>
      <c r="K31" s="175"/>
      <c r="L31" s="175"/>
      <c r="M31" s="175"/>
      <c r="N31" s="175"/>
      <c r="O31" s="175" t="s">
        <v>167</v>
      </c>
      <c r="P31" s="175"/>
      <c r="Q31" s="175"/>
      <c r="R31" s="175"/>
      <c r="S31" s="175"/>
      <c r="T31" s="175" t="s">
        <v>167</v>
      </c>
      <c r="U31" s="175" t="s">
        <v>167</v>
      </c>
      <c r="V31" s="175"/>
      <c r="W31" s="175"/>
      <c r="X31" s="175"/>
      <c r="Y31" s="175"/>
      <c r="Z31" s="175"/>
      <c r="AA31" s="175"/>
      <c r="AB31" s="175"/>
      <c r="AC31" s="175" t="s">
        <v>167</v>
      </c>
      <c r="AD31" s="175" t="s">
        <v>167</v>
      </c>
      <c r="AE31" s="175"/>
      <c r="AF31" s="175"/>
      <c r="AG31" s="175"/>
      <c r="AH31" s="175" t="s">
        <v>167</v>
      </c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>
        <v>27</v>
      </c>
      <c r="BJ31" s="182" t="s">
        <v>161</v>
      </c>
      <c r="BK31" s="176" t="s">
        <v>681</v>
      </c>
      <c r="BM31" s="9"/>
    </row>
    <row r="32" spans="2:76" x14ac:dyDescent="0.45">
      <c r="B32" s="195"/>
      <c r="C32" s="175">
        <v>28</v>
      </c>
      <c r="D32" s="175"/>
      <c r="E32" s="175"/>
      <c r="F32" s="175" t="s">
        <v>167</v>
      </c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 t="s">
        <v>167</v>
      </c>
      <c r="AU32" s="175" t="s">
        <v>167</v>
      </c>
      <c r="AV32" s="175"/>
      <c r="AW32" s="175"/>
      <c r="AX32" s="175" t="s">
        <v>167</v>
      </c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>
        <v>28</v>
      </c>
      <c r="BJ32" s="182" t="s">
        <v>164</v>
      </c>
      <c r="BK32" s="176" t="s">
        <v>166</v>
      </c>
      <c r="BM32" s="9"/>
    </row>
    <row r="33" spans="2:65" x14ac:dyDescent="0.45">
      <c r="B33" s="195"/>
      <c r="C33" s="175">
        <v>29</v>
      </c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 t="s">
        <v>167</v>
      </c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 t="s">
        <v>167</v>
      </c>
      <c r="AL33" s="175"/>
      <c r="AM33" s="175" t="s">
        <v>167</v>
      </c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>
        <v>29</v>
      </c>
      <c r="BJ33" s="182" t="s">
        <v>169</v>
      </c>
      <c r="BK33" s="176" t="s">
        <v>161</v>
      </c>
      <c r="BM33" s="9"/>
    </row>
    <row r="34" spans="2:65" x14ac:dyDescent="0.45">
      <c r="B34" s="195"/>
      <c r="C34" s="175">
        <v>30</v>
      </c>
      <c r="D34" s="175"/>
      <c r="E34" s="175"/>
      <c r="F34" s="175" t="s">
        <v>167</v>
      </c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 t="s">
        <v>167</v>
      </c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 t="s">
        <v>167</v>
      </c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>
        <v>30</v>
      </c>
      <c r="BJ34" s="182" t="s">
        <v>166</v>
      </c>
      <c r="BK34" s="176" t="s">
        <v>163</v>
      </c>
      <c r="BM34" s="9"/>
    </row>
    <row r="35" spans="2:65" x14ac:dyDescent="0.45">
      <c r="B35" s="195"/>
      <c r="C35" s="175">
        <v>31</v>
      </c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 t="s">
        <v>167</v>
      </c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 t="s">
        <v>167</v>
      </c>
      <c r="AL35" s="175"/>
      <c r="AM35" s="175" t="s">
        <v>167</v>
      </c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>
        <v>31</v>
      </c>
      <c r="BJ35" s="182" t="s">
        <v>162</v>
      </c>
      <c r="BK35" s="176" t="s">
        <v>160</v>
      </c>
      <c r="BM35" s="9"/>
    </row>
    <row r="36" spans="2:65" x14ac:dyDescent="0.45">
      <c r="B36" s="195"/>
      <c r="C36" s="175">
        <v>32</v>
      </c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 t="s">
        <v>167</v>
      </c>
      <c r="V36" s="175"/>
      <c r="W36" s="175"/>
      <c r="X36" s="175"/>
      <c r="Y36" s="175"/>
      <c r="Z36" s="175" t="s">
        <v>167</v>
      </c>
      <c r="AA36" s="175"/>
      <c r="AB36" s="175" t="s">
        <v>167</v>
      </c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>
        <v>32</v>
      </c>
      <c r="BJ36" s="182" t="s">
        <v>165</v>
      </c>
      <c r="BK36" s="176" t="s">
        <v>678</v>
      </c>
      <c r="BM36" s="9"/>
    </row>
    <row r="37" spans="2:65" x14ac:dyDescent="0.45">
      <c r="B37" s="195"/>
      <c r="C37" s="175">
        <v>33</v>
      </c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 t="s">
        <v>167</v>
      </c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 t="s">
        <v>167</v>
      </c>
      <c r="AU37" s="175" t="s">
        <v>167</v>
      </c>
      <c r="AV37" s="175" t="s">
        <v>167</v>
      </c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>
        <v>33</v>
      </c>
      <c r="BJ37" s="182" t="s">
        <v>160</v>
      </c>
      <c r="BK37" s="176" t="s">
        <v>161</v>
      </c>
      <c r="BM37" s="9"/>
    </row>
    <row r="38" spans="2:65" x14ac:dyDescent="0.45">
      <c r="B38" s="195"/>
      <c r="C38" s="175">
        <v>34</v>
      </c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 t="s">
        <v>167</v>
      </c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 t="s">
        <v>167</v>
      </c>
      <c r="AL38" s="175"/>
      <c r="AM38" s="175"/>
      <c r="AN38" s="175"/>
      <c r="AO38" s="175" t="s">
        <v>167</v>
      </c>
      <c r="AP38" s="175" t="s">
        <v>167</v>
      </c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>
        <v>34</v>
      </c>
      <c r="BJ38" s="182" t="s">
        <v>165</v>
      </c>
      <c r="BK38" s="176" t="s">
        <v>165</v>
      </c>
      <c r="BM38" s="9"/>
    </row>
    <row r="39" spans="2:65" x14ac:dyDescent="0.45">
      <c r="B39" s="195"/>
      <c r="C39" s="175">
        <v>35</v>
      </c>
      <c r="D39" s="175"/>
      <c r="E39" s="175"/>
      <c r="F39" s="175"/>
      <c r="G39" s="175"/>
      <c r="H39" s="175"/>
      <c r="I39" s="175"/>
      <c r="J39" s="175"/>
      <c r="K39" s="175"/>
      <c r="L39" s="175"/>
      <c r="M39" s="175" t="s">
        <v>167</v>
      </c>
      <c r="N39" s="175"/>
      <c r="O39" s="175"/>
      <c r="P39" s="175"/>
      <c r="Q39" s="175"/>
      <c r="R39" s="175"/>
      <c r="S39" s="175"/>
      <c r="T39" s="175"/>
      <c r="U39" s="175" t="s">
        <v>167</v>
      </c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>
        <v>35</v>
      </c>
      <c r="BJ39" s="182" t="s">
        <v>169</v>
      </c>
      <c r="BK39" s="176" t="s">
        <v>161</v>
      </c>
      <c r="BM39" s="9"/>
    </row>
    <row r="40" spans="2:65" x14ac:dyDescent="0.45">
      <c r="B40" s="195"/>
      <c r="C40" s="175">
        <v>36</v>
      </c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 t="s">
        <v>167</v>
      </c>
      <c r="O40" s="175"/>
      <c r="P40" s="175"/>
      <c r="Q40" s="175"/>
      <c r="R40" s="175"/>
      <c r="S40" s="175"/>
      <c r="T40" s="175"/>
      <c r="U40" s="175" t="s">
        <v>167</v>
      </c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>
        <v>36</v>
      </c>
      <c r="BJ40" s="182" t="s">
        <v>163</v>
      </c>
      <c r="BK40" s="176" t="s">
        <v>165</v>
      </c>
      <c r="BM40" s="9"/>
    </row>
    <row r="41" spans="2:65" x14ac:dyDescent="0.45">
      <c r="B41" s="195"/>
      <c r="C41" s="175">
        <v>37</v>
      </c>
      <c r="D41" s="175"/>
      <c r="E41" s="175"/>
      <c r="F41" s="175" t="s">
        <v>167</v>
      </c>
      <c r="G41" s="175"/>
      <c r="H41" s="175"/>
      <c r="I41" s="175"/>
      <c r="J41" s="175"/>
      <c r="K41" s="175"/>
      <c r="L41" s="175"/>
      <c r="M41" s="175"/>
      <c r="N41" s="175"/>
      <c r="O41" s="175"/>
      <c r="P41" s="175" t="s">
        <v>167</v>
      </c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 t="s">
        <v>167</v>
      </c>
      <c r="AE41" s="175"/>
      <c r="AF41" s="175"/>
      <c r="AG41" s="175"/>
      <c r="AH41" s="175"/>
      <c r="AI41" s="175"/>
      <c r="AJ41" s="175"/>
      <c r="AK41" s="175" t="s">
        <v>167</v>
      </c>
      <c r="AL41" s="175"/>
      <c r="AM41" s="175"/>
      <c r="AN41" s="175" t="s">
        <v>167</v>
      </c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>
        <v>37</v>
      </c>
      <c r="BJ41" s="182" t="s">
        <v>161</v>
      </c>
      <c r="BK41" s="176" t="s">
        <v>161</v>
      </c>
      <c r="BM41" s="9"/>
    </row>
    <row r="42" spans="2:65" x14ac:dyDescent="0.45">
      <c r="B42" s="195"/>
      <c r="C42" s="175">
        <v>38</v>
      </c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 t="s">
        <v>167</v>
      </c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 t="s">
        <v>167</v>
      </c>
      <c r="AL42" s="175"/>
      <c r="AM42" s="175"/>
      <c r="AN42" s="175"/>
      <c r="AO42" s="175" t="s">
        <v>167</v>
      </c>
      <c r="AP42" s="175"/>
      <c r="AQ42" s="175"/>
      <c r="AR42" s="175" t="s">
        <v>167</v>
      </c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 t="s">
        <v>167</v>
      </c>
      <c r="BI42" s="182">
        <v>38</v>
      </c>
      <c r="BJ42" s="182" t="s">
        <v>170</v>
      </c>
      <c r="BK42" s="176" t="s">
        <v>165</v>
      </c>
      <c r="BM42" s="9"/>
    </row>
    <row r="43" spans="2:65" x14ac:dyDescent="0.45">
      <c r="B43" s="195"/>
      <c r="C43" s="175">
        <v>39</v>
      </c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 t="s">
        <v>167</v>
      </c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 t="s">
        <v>167</v>
      </c>
      <c r="AL43" s="175"/>
      <c r="AM43" s="175"/>
      <c r="AN43" s="175"/>
      <c r="AO43" s="175" t="s">
        <v>167</v>
      </c>
      <c r="AP43" s="175" t="s">
        <v>167</v>
      </c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>
        <v>39</v>
      </c>
      <c r="BJ43" s="182" t="s">
        <v>160</v>
      </c>
      <c r="BK43" s="176" t="s">
        <v>161</v>
      </c>
      <c r="BM43" s="9"/>
    </row>
    <row r="44" spans="2:65" x14ac:dyDescent="0.45">
      <c r="B44" s="195"/>
      <c r="C44" s="175">
        <v>40</v>
      </c>
      <c r="D44" s="175"/>
      <c r="E44" s="175"/>
      <c r="F44" s="175"/>
      <c r="G44" s="175"/>
      <c r="H44" s="175"/>
      <c r="I44" s="175"/>
      <c r="J44" s="175"/>
      <c r="K44" s="175"/>
      <c r="L44" s="175"/>
      <c r="M44" s="175" t="s">
        <v>167</v>
      </c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 t="s">
        <v>167</v>
      </c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>
        <v>40</v>
      </c>
      <c r="BJ44" s="182" t="s">
        <v>165</v>
      </c>
      <c r="BK44" s="176" t="s">
        <v>165</v>
      </c>
      <c r="BM44" s="9"/>
    </row>
    <row r="45" spans="2:65" x14ac:dyDescent="0.45">
      <c r="B45" s="195"/>
      <c r="C45" s="175">
        <v>41</v>
      </c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 t="s">
        <v>167</v>
      </c>
      <c r="Q45" s="175"/>
      <c r="R45" s="175"/>
      <c r="S45" s="175"/>
      <c r="T45" s="175"/>
      <c r="U45" s="175"/>
      <c r="V45" s="175"/>
      <c r="W45" s="175"/>
      <c r="X45" s="175"/>
      <c r="Y45" s="175" t="s">
        <v>167</v>
      </c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 t="s">
        <v>167</v>
      </c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 t="s">
        <v>167</v>
      </c>
      <c r="BH45" s="190"/>
      <c r="BI45" s="182">
        <v>41</v>
      </c>
      <c r="BJ45" s="182" t="s">
        <v>160</v>
      </c>
      <c r="BK45" s="176" t="s">
        <v>161</v>
      </c>
      <c r="BM45" s="9"/>
    </row>
    <row r="46" spans="2:65" x14ac:dyDescent="0.45">
      <c r="B46" s="195"/>
      <c r="C46" s="175">
        <v>42</v>
      </c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 t="s">
        <v>167</v>
      </c>
      <c r="AU46" s="175"/>
      <c r="AV46" s="175" t="s">
        <v>167</v>
      </c>
      <c r="AW46" s="175"/>
      <c r="AX46" s="175"/>
      <c r="AY46" s="175"/>
      <c r="AZ46" s="175" t="s">
        <v>167</v>
      </c>
      <c r="BA46" s="175"/>
      <c r="BB46" s="175"/>
      <c r="BC46" s="175"/>
      <c r="BD46" s="175"/>
      <c r="BE46" s="175"/>
      <c r="BF46" s="175"/>
      <c r="BG46" s="175"/>
      <c r="BH46" s="190"/>
      <c r="BI46" s="182">
        <v>42</v>
      </c>
      <c r="BJ46" s="182" t="s">
        <v>164</v>
      </c>
      <c r="BK46" s="176" t="s">
        <v>165</v>
      </c>
      <c r="BM46" s="9"/>
    </row>
    <row r="47" spans="2:65" x14ac:dyDescent="0.45">
      <c r="B47" s="195"/>
      <c r="C47" s="175">
        <v>43</v>
      </c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 t="s">
        <v>167</v>
      </c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 t="s">
        <v>167</v>
      </c>
      <c r="AL47" s="175"/>
      <c r="AM47" s="175"/>
      <c r="AN47" s="175"/>
      <c r="AO47" s="175" t="s">
        <v>167</v>
      </c>
      <c r="AP47" s="175" t="s">
        <v>167</v>
      </c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>
        <v>43</v>
      </c>
      <c r="BJ47" s="182" t="s">
        <v>160</v>
      </c>
      <c r="BK47" s="176" t="s">
        <v>161</v>
      </c>
      <c r="BM47" s="9"/>
    </row>
    <row r="48" spans="2:65" x14ac:dyDescent="0.45">
      <c r="B48" s="195"/>
      <c r="C48" s="175">
        <v>44</v>
      </c>
      <c r="D48" s="175"/>
      <c r="E48" s="175"/>
      <c r="F48" s="175"/>
      <c r="G48" s="175"/>
      <c r="H48" s="175"/>
      <c r="I48" s="175"/>
      <c r="J48" s="175"/>
      <c r="K48" s="175"/>
      <c r="L48" s="175"/>
      <c r="M48" s="175" t="s">
        <v>167</v>
      </c>
      <c r="N48" s="175"/>
      <c r="O48" s="175"/>
      <c r="P48" s="175" t="s">
        <v>167</v>
      </c>
      <c r="Q48" s="175"/>
      <c r="R48" s="175"/>
      <c r="S48" s="175"/>
      <c r="T48" s="175" t="s">
        <v>167</v>
      </c>
      <c r="U48" s="175" t="s">
        <v>167</v>
      </c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 t="s">
        <v>167</v>
      </c>
      <c r="AL48" s="175" t="s">
        <v>167</v>
      </c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>
        <v>44</v>
      </c>
      <c r="BJ48" s="182" t="s">
        <v>166</v>
      </c>
      <c r="BK48" s="176" t="s">
        <v>165</v>
      </c>
      <c r="BM48" s="9"/>
    </row>
    <row r="49" spans="1:66" x14ac:dyDescent="0.45">
      <c r="B49" s="195"/>
      <c r="C49" s="175">
        <v>45</v>
      </c>
      <c r="D49" s="175"/>
      <c r="E49" s="175"/>
      <c r="F49" s="175"/>
      <c r="G49" s="175"/>
      <c r="H49" s="175"/>
      <c r="I49" s="175" t="s">
        <v>167</v>
      </c>
      <c r="J49" s="175"/>
      <c r="K49" s="175"/>
      <c r="L49" s="175"/>
      <c r="M49" s="175" t="s">
        <v>167</v>
      </c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>
        <v>45</v>
      </c>
      <c r="BJ49" s="182" t="s">
        <v>169</v>
      </c>
      <c r="BK49" s="176" t="s">
        <v>161</v>
      </c>
      <c r="BM49" s="9"/>
    </row>
    <row r="50" spans="1:66" x14ac:dyDescent="0.45">
      <c r="B50" s="195"/>
      <c r="C50" s="175">
        <v>46</v>
      </c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 t="s">
        <v>167</v>
      </c>
      <c r="O50" s="175"/>
      <c r="P50" s="175"/>
      <c r="Q50" s="175"/>
      <c r="R50" s="175"/>
      <c r="S50" s="175"/>
      <c r="T50" s="175"/>
      <c r="U50" s="175" t="s">
        <v>167</v>
      </c>
      <c r="V50" s="175" t="s">
        <v>167</v>
      </c>
      <c r="W50" s="175"/>
      <c r="X50" s="175"/>
      <c r="Y50" s="175" t="s">
        <v>167</v>
      </c>
      <c r="Z50" s="175" t="s">
        <v>167</v>
      </c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>
        <v>46</v>
      </c>
      <c r="BJ50" s="182" t="s">
        <v>170</v>
      </c>
      <c r="BK50" s="176" t="s">
        <v>165</v>
      </c>
      <c r="BM50" s="9"/>
    </row>
    <row r="51" spans="1:66" x14ac:dyDescent="0.45">
      <c r="B51" s="195"/>
      <c r="C51" s="175">
        <v>47</v>
      </c>
      <c r="D51" s="175"/>
      <c r="E51" s="175"/>
      <c r="F51" s="175" t="s">
        <v>167</v>
      </c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 t="s">
        <v>167</v>
      </c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 t="s">
        <v>167</v>
      </c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>
        <v>47</v>
      </c>
      <c r="BJ51" s="182" t="s">
        <v>159</v>
      </c>
      <c r="BK51" s="176" t="s">
        <v>161</v>
      </c>
      <c r="BM51" s="9"/>
    </row>
    <row r="52" spans="1:66" x14ac:dyDescent="0.45">
      <c r="B52" s="195"/>
      <c r="C52" s="175">
        <v>48</v>
      </c>
      <c r="D52" s="175"/>
      <c r="E52" s="175"/>
      <c r="F52" s="175" t="s">
        <v>167</v>
      </c>
      <c r="G52" s="175" t="s">
        <v>167</v>
      </c>
      <c r="H52" s="175"/>
      <c r="I52" s="175" t="s">
        <v>167</v>
      </c>
      <c r="J52" s="175"/>
      <c r="K52" s="175"/>
      <c r="L52" s="175" t="s">
        <v>167</v>
      </c>
      <c r="M52" s="175" t="s">
        <v>167</v>
      </c>
      <c r="N52" s="175"/>
      <c r="O52" s="175"/>
      <c r="P52" s="175" t="s">
        <v>167</v>
      </c>
      <c r="Q52" s="175"/>
      <c r="R52" s="175"/>
      <c r="S52" s="175"/>
      <c r="T52" s="175"/>
      <c r="U52" s="175" t="s">
        <v>167</v>
      </c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>
        <v>48</v>
      </c>
      <c r="BJ52" s="182" t="s">
        <v>163</v>
      </c>
      <c r="BK52" s="176" t="s">
        <v>165</v>
      </c>
      <c r="BM52" s="9"/>
    </row>
    <row r="53" spans="1:66" x14ac:dyDescent="0.45">
      <c r="B53" s="195"/>
      <c r="C53" s="175">
        <v>49</v>
      </c>
      <c r="D53" s="175"/>
      <c r="E53" s="175"/>
      <c r="F53" s="175"/>
      <c r="G53" s="175"/>
      <c r="H53" s="175"/>
      <c r="I53" s="175" t="s">
        <v>167</v>
      </c>
      <c r="J53" s="175"/>
      <c r="K53" s="175"/>
      <c r="L53" s="175"/>
      <c r="M53" s="175" t="s">
        <v>167</v>
      </c>
      <c r="N53" s="175"/>
      <c r="O53" s="175"/>
      <c r="P53" s="175"/>
      <c r="Q53" s="175"/>
      <c r="R53" s="175"/>
      <c r="S53" s="175"/>
      <c r="T53" s="175" t="s">
        <v>167</v>
      </c>
      <c r="U53" s="175" t="s">
        <v>167</v>
      </c>
      <c r="V53" s="175"/>
      <c r="W53" s="175"/>
      <c r="X53" s="175"/>
      <c r="Y53" s="175"/>
      <c r="Z53" s="175" t="s">
        <v>167</v>
      </c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>
        <v>49</v>
      </c>
      <c r="BJ53" s="182" t="s">
        <v>161</v>
      </c>
      <c r="BK53" s="176" t="s">
        <v>161</v>
      </c>
      <c r="BM53" s="9"/>
    </row>
    <row r="54" spans="1:66" x14ac:dyDescent="0.45">
      <c r="B54" s="195"/>
      <c r="C54" s="175">
        <v>50</v>
      </c>
      <c r="D54" s="175"/>
      <c r="E54" s="175"/>
      <c r="F54" s="175"/>
      <c r="G54" s="175"/>
      <c r="H54" s="175"/>
      <c r="I54" s="175" t="s">
        <v>167</v>
      </c>
      <c r="J54" s="175"/>
      <c r="K54" s="175"/>
      <c r="L54" s="175"/>
      <c r="M54" s="175"/>
      <c r="N54" s="175"/>
      <c r="O54" s="175"/>
      <c r="P54" s="175" t="s">
        <v>167</v>
      </c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 t="s">
        <v>167</v>
      </c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 t="s">
        <v>167</v>
      </c>
      <c r="BH54" s="190"/>
      <c r="BI54" s="182">
        <v>50</v>
      </c>
      <c r="BJ54" s="182" t="s">
        <v>163</v>
      </c>
      <c r="BK54" s="176" t="s">
        <v>165</v>
      </c>
      <c r="BM54" s="9"/>
    </row>
    <row r="55" spans="1:66" x14ac:dyDescent="0.45">
      <c r="B55" s="195"/>
      <c r="C55" s="175">
        <v>51</v>
      </c>
      <c r="D55" s="175"/>
      <c r="E55" s="175"/>
      <c r="F55" s="175"/>
      <c r="G55" s="175"/>
      <c r="H55" s="175"/>
      <c r="I55" s="175" t="s">
        <v>167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 t="s">
        <v>167</v>
      </c>
      <c r="AV55" s="175"/>
      <c r="AW55" s="175" t="s">
        <v>167</v>
      </c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>
        <v>51</v>
      </c>
      <c r="BJ55" s="182" t="s">
        <v>162</v>
      </c>
      <c r="BK55" s="176" t="s">
        <v>161</v>
      </c>
      <c r="BM55" s="9"/>
    </row>
    <row r="56" spans="1:66" x14ac:dyDescent="0.45">
      <c r="B56" s="195"/>
      <c r="C56" s="175">
        <v>52</v>
      </c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 t="s">
        <v>167</v>
      </c>
      <c r="Q56" s="175" t="s">
        <v>167</v>
      </c>
      <c r="R56" s="175"/>
      <c r="S56" s="175"/>
      <c r="T56" s="175"/>
      <c r="U56" s="175" t="s">
        <v>167</v>
      </c>
      <c r="V56" s="175"/>
      <c r="W56" s="175"/>
      <c r="X56" s="175"/>
      <c r="Y56" s="175"/>
      <c r="Z56" s="175" t="s">
        <v>167</v>
      </c>
      <c r="AA56" s="175"/>
      <c r="AB56" s="175"/>
      <c r="AC56" s="175"/>
      <c r="AD56" s="175" t="s">
        <v>167</v>
      </c>
      <c r="AE56" s="175" t="s">
        <v>167</v>
      </c>
      <c r="AF56" s="175"/>
      <c r="AG56" s="175"/>
      <c r="AH56" s="175"/>
      <c r="AI56" s="175"/>
      <c r="AJ56" s="175"/>
      <c r="AK56" s="175" t="s">
        <v>167</v>
      </c>
      <c r="AL56" s="175"/>
      <c r="AM56" s="175"/>
      <c r="AN56" s="175"/>
      <c r="AO56" s="175" t="s">
        <v>167</v>
      </c>
      <c r="AP56" s="175" t="s">
        <v>167</v>
      </c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>
        <v>52</v>
      </c>
      <c r="BJ56" s="182" t="s">
        <v>163</v>
      </c>
      <c r="BK56" s="176" t="s">
        <v>165</v>
      </c>
      <c r="BM56" s="9"/>
    </row>
    <row r="57" spans="1:66" x14ac:dyDescent="0.45">
      <c r="B57" s="195"/>
      <c r="C57" s="175">
        <v>53</v>
      </c>
      <c r="D57" s="175"/>
      <c r="E57" s="175"/>
      <c r="F57" s="175"/>
      <c r="G57" s="175"/>
      <c r="H57" s="175"/>
      <c r="I57" s="175"/>
      <c r="J57" s="175"/>
      <c r="K57" s="175" t="s">
        <v>167</v>
      </c>
      <c r="L57" s="175"/>
      <c r="M57" s="175"/>
      <c r="N57" s="175"/>
      <c r="O57" s="175"/>
      <c r="P57" s="175" t="s">
        <v>167</v>
      </c>
      <c r="Q57" s="175" t="s">
        <v>167</v>
      </c>
      <c r="R57" s="175"/>
      <c r="S57" s="175"/>
      <c r="T57" s="175"/>
      <c r="U57" s="175" t="s">
        <v>167</v>
      </c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 t="s">
        <v>167</v>
      </c>
      <c r="BH57" s="190" t="s">
        <v>167</v>
      </c>
      <c r="BI57" s="182">
        <v>53</v>
      </c>
      <c r="BJ57" s="182" t="s">
        <v>162</v>
      </c>
      <c r="BK57" s="176" t="s">
        <v>161</v>
      </c>
      <c r="BM57" s="9"/>
    </row>
    <row r="58" spans="1:66" x14ac:dyDescent="0.45">
      <c r="B58" s="195"/>
      <c r="C58" s="175">
        <v>54</v>
      </c>
      <c r="D58" s="175"/>
      <c r="E58" s="175"/>
      <c r="F58" s="175"/>
      <c r="G58" s="175"/>
      <c r="H58" s="175" t="s">
        <v>167</v>
      </c>
      <c r="I58" s="175"/>
      <c r="J58" s="175"/>
      <c r="K58" s="175"/>
      <c r="L58" s="175"/>
      <c r="M58" s="175"/>
      <c r="N58" s="175"/>
      <c r="O58" s="175"/>
      <c r="P58" s="175" t="s">
        <v>167</v>
      </c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 t="s">
        <v>167</v>
      </c>
      <c r="AL58" s="175" t="s">
        <v>167</v>
      </c>
      <c r="AM58" s="175"/>
      <c r="AN58" s="175" t="s">
        <v>167</v>
      </c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>
        <v>54</v>
      </c>
      <c r="BJ58" s="182" t="s">
        <v>164</v>
      </c>
      <c r="BK58" s="176" t="s">
        <v>165</v>
      </c>
      <c r="BM58" s="9"/>
    </row>
    <row r="59" spans="1:66" x14ac:dyDescent="0.45">
      <c r="B59" s="195"/>
      <c r="C59" s="175">
        <v>55</v>
      </c>
      <c r="D59" s="175"/>
      <c r="E59" s="175"/>
      <c r="F59" s="175"/>
      <c r="G59" s="175"/>
      <c r="H59" s="175" t="s">
        <v>167</v>
      </c>
      <c r="I59" s="175"/>
      <c r="J59" s="175"/>
      <c r="K59" s="175"/>
      <c r="L59" s="175"/>
      <c r="M59" s="175"/>
      <c r="N59" s="175"/>
      <c r="O59" s="175"/>
      <c r="P59" s="175" t="s">
        <v>167</v>
      </c>
      <c r="Q59" s="175"/>
      <c r="R59" s="175"/>
      <c r="S59" s="175"/>
      <c r="T59" s="175"/>
      <c r="U59" s="175" t="s">
        <v>167</v>
      </c>
      <c r="V59" s="175"/>
      <c r="W59" s="175"/>
      <c r="X59" s="175"/>
      <c r="Y59" s="175" t="s">
        <v>167</v>
      </c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 t="s">
        <v>167</v>
      </c>
      <c r="AL59" s="175"/>
      <c r="AM59" s="175"/>
      <c r="AN59" s="175" t="s">
        <v>167</v>
      </c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>
        <v>55</v>
      </c>
      <c r="BJ59" s="182" t="s">
        <v>169</v>
      </c>
      <c r="BK59" s="176" t="s">
        <v>161</v>
      </c>
      <c r="BM59" s="9"/>
    </row>
    <row r="60" spans="1:66" x14ac:dyDescent="0.45">
      <c r="B60" s="195"/>
      <c r="C60" s="175">
        <v>56</v>
      </c>
      <c r="D60" s="175"/>
      <c r="E60" s="175"/>
      <c r="F60" s="175" t="s">
        <v>167</v>
      </c>
      <c r="G60" s="175"/>
      <c r="H60" s="175" t="s">
        <v>167</v>
      </c>
      <c r="I60" s="175"/>
      <c r="J60" s="175"/>
      <c r="K60" s="175"/>
      <c r="L60" s="175"/>
      <c r="M60" s="175"/>
      <c r="N60" s="175"/>
      <c r="O60" s="175" t="s">
        <v>167</v>
      </c>
      <c r="P60" s="175" t="s">
        <v>167</v>
      </c>
      <c r="Q60" s="175"/>
      <c r="R60" s="175"/>
      <c r="S60" s="175"/>
      <c r="T60" s="175" t="s">
        <v>167</v>
      </c>
      <c r="U60" s="175" t="s">
        <v>167</v>
      </c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 t="s">
        <v>167</v>
      </c>
      <c r="AL60" s="175"/>
      <c r="AM60" s="175"/>
      <c r="AN60" s="175" t="s">
        <v>167</v>
      </c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>
        <v>56</v>
      </c>
      <c r="BJ60" s="182" t="s">
        <v>166</v>
      </c>
      <c r="BK60" s="176" t="s">
        <v>165</v>
      </c>
      <c r="BM60" s="9"/>
    </row>
    <row r="61" spans="1:66" x14ac:dyDescent="0.45">
      <c r="B61" s="195"/>
      <c r="C61" s="175">
        <v>57</v>
      </c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 t="s">
        <v>167</v>
      </c>
      <c r="O61" s="175"/>
      <c r="P61" s="175" t="s">
        <v>167</v>
      </c>
      <c r="Q61" s="175"/>
      <c r="R61" s="175"/>
      <c r="S61" s="175"/>
      <c r="T61" s="175" t="s">
        <v>167</v>
      </c>
      <c r="U61" s="175"/>
      <c r="V61" s="175" t="s">
        <v>167</v>
      </c>
      <c r="W61" s="175" t="s">
        <v>167</v>
      </c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 t="s">
        <v>167</v>
      </c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>
        <v>57</v>
      </c>
      <c r="BJ61" s="182" t="s">
        <v>169</v>
      </c>
      <c r="BK61" s="176" t="s">
        <v>161</v>
      </c>
      <c r="BM61" s="9"/>
    </row>
    <row r="62" spans="1:66" x14ac:dyDescent="0.45">
      <c r="B62" s="195"/>
      <c r="C62" s="175">
        <v>58</v>
      </c>
      <c r="D62" s="175"/>
      <c r="E62" s="175"/>
      <c r="F62" s="175" t="s">
        <v>167</v>
      </c>
      <c r="G62" s="175" t="s">
        <v>167</v>
      </c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 t="s">
        <v>167</v>
      </c>
      <c r="U62" s="175" t="s">
        <v>167</v>
      </c>
      <c r="V62" s="175"/>
      <c r="W62" s="175"/>
      <c r="X62" s="175"/>
      <c r="Y62" s="175" t="s">
        <v>167</v>
      </c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>
        <v>58</v>
      </c>
      <c r="BJ62" s="182" t="s">
        <v>163</v>
      </c>
      <c r="BK62" s="176" t="s">
        <v>678</v>
      </c>
      <c r="BM62" s="9"/>
    </row>
    <row r="63" spans="1:66" x14ac:dyDescent="0.45">
      <c r="B63" s="195"/>
      <c r="C63" s="175">
        <v>59</v>
      </c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 t="s">
        <v>167</v>
      </c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 t="s">
        <v>167</v>
      </c>
      <c r="AL63" s="175" t="s">
        <v>167</v>
      </c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>
        <v>59</v>
      </c>
      <c r="BJ63" s="182" t="s">
        <v>159</v>
      </c>
      <c r="BK63" s="176" t="s">
        <v>161</v>
      </c>
      <c r="BM63" s="9"/>
    </row>
    <row r="64" spans="1:66" s="14" customFormat="1" ht="14.65" thickBot="1" x14ac:dyDescent="0.5">
      <c r="A64" s="8"/>
      <c r="B64" s="195"/>
      <c r="C64" s="175">
        <v>60</v>
      </c>
      <c r="D64" s="175"/>
      <c r="E64" s="175"/>
      <c r="F64" s="175" t="s">
        <v>167</v>
      </c>
      <c r="G64" s="175"/>
      <c r="H64" s="175"/>
      <c r="I64" s="175" t="s">
        <v>167</v>
      </c>
      <c r="J64" s="175"/>
      <c r="K64" s="175" t="s">
        <v>167</v>
      </c>
      <c r="L64" s="175"/>
      <c r="M64" s="175"/>
      <c r="N64" s="175"/>
      <c r="O64" s="175"/>
      <c r="P64" s="175"/>
      <c r="Q64" s="175"/>
      <c r="R64" s="175"/>
      <c r="S64" s="175"/>
      <c r="T64" s="175" t="s">
        <v>167</v>
      </c>
      <c r="U64" s="175" t="s">
        <v>167</v>
      </c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>
        <v>60</v>
      </c>
      <c r="BJ64" s="182" t="s">
        <v>163</v>
      </c>
      <c r="BK64" s="176" t="s">
        <v>165</v>
      </c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>
        <v>1</v>
      </c>
      <c r="D5" s="175" t="s">
        <v>167</v>
      </c>
      <c r="E5" s="175"/>
      <c r="F5" s="175"/>
      <c r="G5" s="175"/>
      <c r="H5" s="175"/>
      <c r="I5" s="175"/>
      <c r="J5" s="175"/>
      <c r="K5" s="175"/>
      <c r="L5" s="175"/>
      <c r="M5" s="175"/>
      <c r="N5" s="175" t="s">
        <v>167</v>
      </c>
      <c r="O5" s="175"/>
      <c r="P5" s="175" t="s">
        <v>167</v>
      </c>
      <c r="Q5" s="175"/>
      <c r="R5" s="175"/>
      <c r="S5" s="175"/>
      <c r="T5" s="175" t="s">
        <v>167</v>
      </c>
      <c r="U5" s="175"/>
      <c r="V5" s="175"/>
      <c r="W5" s="175"/>
      <c r="X5" s="175"/>
      <c r="Y5" s="175"/>
      <c r="Z5" s="175"/>
      <c r="AA5" s="195"/>
      <c r="AB5" s="182">
        <v>1</v>
      </c>
      <c r="AC5" s="182" t="s">
        <v>162</v>
      </c>
      <c r="AD5" s="182" t="s">
        <v>681</v>
      </c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>
        <v>2</v>
      </c>
      <c r="D6" s="175" t="s">
        <v>167</v>
      </c>
      <c r="E6" s="175"/>
      <c r="F6" s="175"/>
      <c r="G6" s="175"/>
      <c r="H6" s="175"/>
      <c r="I6" s="175"/>
      <c r="J6" s="175"/>
      <c r="K6" s="175"/>
      <c r="L6" s="175"/>
      <c r="M6" s="175"/>
      <c r="N6" s="175" t="s">
        <v>167</v>
      </c>
      <c r="O6" s="175"/>
      <c r="P6" s="175" t="s">
        <v>167</v>
      </c>
      <c r="Q6" s="175"/>
      <c r="R6" s="175"/>
      <c r="S6" s="175"/>
      <c r="T6" s="175" t="s">
        <v>167</v>
      </c>
      <c r="U6" s="175"/>
      <c r="V6" s="175"/>
      <c r="W6" s="175"/>
      <c r="X6" s="175"/>
      <c r="Y6" s="175"/>
      <c r="Z6" s="175"/>
      <c r="AA6" s="195"/>
      <c r="AB6" s="182">
        <v>2</v>
      </c>
      <c r="AC6" s="182" t="s">
        <v>166</v>
      </c>
      <c r="AD6" s="182" t="s">
        <v>166</v>
      </c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>
        <v>3</v>
      </c>
      <c r="D7" s="175" t="s">
        <v>167</v>
      </c>
      <c r="E7" s="175"/>
      <c r="F7" s="175"/>
      <c r="G7" s="175"/>
      <c r="H7" s="175"/>
      <c r="I7" s="175"/>
      <c r="J7" s="175"/>
      <c r="K7" s="175"/>
      <c r="L7" s="175"/>
      <c r="M7" s="175" t="s">
        <v>167</v>
      </c>
      <c r="N7" s="175"/>
      <c r="O7" s="175"/>
      <c r="P7" s="175"/>
      <c r="Q7" s="175"/>
      <c r="R7" s="175" t="s">
        <v>167</v>
      </c>
      <c r="S7" s="175"/>
      <c r="T7" s="175" t="s">
        <v>167</v>
      </c>
      <c r="U7" s="175"/>
      <c r="V7" s="175"/>
      <c r="W7" s="175"/>
      <c r="X7" s="175"/>
      <c r="Y7" s="175"/>
      <c r="Z7" s="175"/>
      <c r="AA7" s="195"/>
      <c r="AB7" s="182">
        <v>3</v>
      </c>
      <c r="AC7" s="182" t="s">
        <v>162</v>
      </c>
      <c r="AD7" s="182" t="s">
        <v>588</v>
      </c>
      <c r="AF7" s="9"/>
      <c r="AH7" s="44">
        <f t="shared" ref="AH7:BE7" si="0">ROWS(C5:C44)-COUNTBLANK(C5:C44)</f>
        <v>40</v>
      </c>
      <c r="AI7" s="44">
        <f t="shared" si="0"/>
        <v>5</v>
      </c>
      <c r="AJ7" s="44">
        <f t="shared" si="0"/>
        <v>5</v>
      </c>
      <c r="AK7" s="44">
        <f t="shared" si="0"/>
        <v>6</v>
      </c>
      <c r="AL7" s="44">
        <f t="shared" si="0"/>
        <v>5</v>
      </c>
      <c r="AM7" s="44">
        <f t="shared" si="0"/>
        <v>6</v>
      </c>
      <c r="AN7" s="44">
        <f t="shared" si="0"/>
        <v>6</v>
      </c>
      <c r="AO7" s="44">
        <f t="shared" si="0"/>
        <v>7</v>
      </c>
      <c r="AP7" s="44">
        <f t="shared" si="0"/>
        <v>0</v>
      </c>
      <c r="AQ7" s="44">
        <f t="shared" si="0"/>
        <v>9</v>
      </c>
      <c r="AR7" s="44">
        <f t="shared" si="0"/>
        <v>5</v>
      </c>
      <c r="AS7" s="44">
        <f t="shared" si="0"/>
        <v>9</v>
      </c>
      <c r="AT7" s="44">
        <f t="shared" si="0"/>
        <v>6</v>
      </c>
      <c r="AU7" s="44">
        <f t="shared" si="0"/>
        <v>8</v>
      </c>
      <c r="AV7" s="44">
        <f t="shared" si="0"/>
        <v>4</v>
      </c>
      <c r="AW7" s="44">
        <f t="shared" si="0"/>
        <v>13</v>
      </c>
      <c r="AX7" s="44">
        <f t="shared" si="0"/>
        <v>2</v>
      </c>
      <c r="AY7" s="44">
        <f t="shared" si="0"/>
        <v>15</v>
      </c>
      <c r="AZ7" s="44">
        <f t="shared" si="0"/>
        <v>18</v>
      </c>
      <c r="BA7" s="44">
        <f t="shared" si="0"/>
        <v>2</v>
      </c>
      <c r="BB7" s="44">
        <f t="shared" si="0"/>
        <v>6</v>
      </c>
      <c r="BC7" s="44">
        <f t="shared" si="0"/>
        <v>4</v>
      </c>
      <c r="BD7" s="44">
        <f t="shared" si="0"/>
        <v>7</v>
      </c>
      <c r="BE7" s="44">
        <f t="shared" si="0"/>
        <v>2</v>
      </c>
    </row>
    <row r="8" spans="1:57" x14ac:dyDescent="0.45">
      <c r="B8" s="195"/>
      <c r="C8" s="175">
        <v>4</v>
      </c>
      <c r="D8" s="175" t="s">
        <v>167</v>
      </c>
      <c r="E8" s="175"/>
      <c r="F8" s="175"/>
      <c r="G8" s="175"/>
      <c r="H8" s="175"/>
      <c r="I8" s="175"/>
      <c r="J8" s="175"/>
      <c r="K8" s="175"/>
      <c r="L8" s="175"/>
      <c r="M8" s="175" t="s">
        <v>167</v>
      </c>
      <c r="N8" s="175" t="s">
        <v>167</v>
      </c>
      <c r="O8" s="175" t="s">
        <v>167</v>
      </c>
      <c r="P8" s="175"/>
      <c r="Q8" s="175"/>
      <c r="R8" s="175" t="s">
        <v>167</v>
      </c>
      <c r="S8" s="175"/>
      <c r="T8" s="175" t="s">
        <v>167</v>
      </c>
      <c r="U8" s="175"/>
      <c r="V8" s="175"/>
      <c r="W8" s="175"/>
      <c r="X8" s="175"/>
      <c r="Y8" s="175"/>
      <c r="Z8" s="175"/>
      <c r="AA8" s="195"/>
      <c r="AB8" s="182">
        <v>4</v>
      </c>
      <c r="AC8" s="182" t="s">
        <v>163</v>
      </c>
      <c r="AD8" s="182" t="s">
        <v>682</v>
      </c>
      <c r="AF8" s="9"/>
    </row>
    <row r="9" spans="1:57" x14ac:dyDescent="0.45">
      <c r="B9" s="195"/>
      <c r="C9" s="175">
        <v>5</v>
      </c>
      <c r="D9" s="175" t="s">
        <v>167</v>
      </c>
      <c r="E9" s="175"/>
      <c r="F9" s="175"/>
      <c r="G9" s="175"/>
      <c r="H9" s="175"/>
      <c r="I9" s="175"/>
      <c r="J9" s="175"/>
      <c r="K9" s="175"/>
      <c r="L9" s="175"/>
      <c r="M9" s="175"/>
      <c r="N9" s="175" t="s">
        <v>167</v>
      </c>
      <c r="O9" s="175"/>
      <c r="P9" s="175"/>
      <c r="Q9" s="175" t="s">
        <v>167</v>
      </c>
      <c r="R9" s="175"/>
      <c r="S9" s="175"/>
      <c r="T9" s="175" t="s">
        <v>167</v>
      </c>
      <c r="U9" s="175"/>
      <c r="V9" s="175"/>
      <c r="W9" s="175"/>
      <c r="X9" s="175"/>
      <c r="Y9" s="175"/>
      <c r="Z9" s="175"/>
      <c r="AA9" s="195"/>
      <c r="AB9" s="182">
        <v>5</v>
      </c>
      <c r="AC9" s="182" t="s">
        <v>159</v>
      </c>
      <c r="AD9" s="182" t="s">
        <v>588</v>
      </c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>
        <v>6</v>
      </c>
      <c r="D10" s="175"/>
      <c r="E10" s="175" t="s">
        <v>167</v>
      </c>
      <c r="F10" s="175"/>
      <c r="G10" s="175"/>
      <c r="H10" s="175"/>
      <c r="I10" s="175"/>
      <c r="J10" s="175"/>
      <c r="K10" s="175"/>
      <c r="L10" s="175"/>
      <c r="M10" s="175"/>
      <c r="N10" s="175" t="s">
        <v>167</v>
      </c>
      <c r="O10" s="175"/>
      <c r="P10" s="175" t="s">
        <v>167</v>
      </c>
      <c r="Q10" s="175"/>
      <c r="R10" s="175"/>
      <c r="S10" s="175"/>
      <c r="T10" s="175" t="s">
        <v>167</v>
      </c>
      <c r="U10" s="175"/>
      <c r="V10" s="175"/>
      <c r="W10" s="175"/>
      <c r="X10" s="175"/>
      <c r="Y10" s="175"/>
      <c r="Z10" s="175"/>
      <c r="AA10" s="195"/>
      <c r="AB10" s="182">
        <v>6</v>
      </c>
      <c r="AC10" s="182" t="s">
        <v>163</v>
      </c>
      <c r="AD10" s="182" t="s">
        <v>683</v>
      </c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>
        <v>7</v>
      </c>
      <c r="D11" s="175"/>
      <c r="E11" s="175" t="s">
        <v>167</v>
      </c>
      <c r="F11" s="175"/>
      <c r="G11" s="175"/>
      <c r="H11" s="175"/>
      <c r="I11" s="175"/>
      <c r="J11" s="175"/>
      <c r="K11" s="175"/>
      <c r="L11" s="175"/>
      <c r="M11" s="175" t="s">
        <v>167</v>
      </c>
      <c r="N11" s="175"/>
      <c r="O11" s="175"/>
      <c r="P11" s="175" t="s">
        <v>167</v>
      </c>
      <c r="Q11" s="175"/>
      <c r="R11" s="175"/>
      <c r="S11" s="175"/>
      <c r="T11" s="175" t="s">
        <v>167</v>
      </c>
      <c r="U11" s="175"/>
      <c r="V11" s="175"/>
      <c r="W11" s="175"/>
      <c r="X11" s="175"/>
      <c r="Y11" s="175"/>
      <c r="Z11" s="175"/>
      <c r="AA11" s="195"/>
      <c r="AB11" s="182">
        <v>7</v>
      </c>
      <c r="AC11" s="182" t="s">
        <v>161</v>
      </c>
      <c r="AD11" s="182" t="s">
        <v>676</v>
      </c>
      <c r="AF11" s="9"/>
    </row>
    <row r="12" spans="1:57" x14ac:dyDescent="0.45">
      <c r="B12" s="195"/>
      <c r="C12" s="175">
        <v>8</v>
      </c>
      <c r="D12" s="175"/>
      <c r="E12" s="175" t="s">
        <v>167</v>
      </c>
      <c r="F12" s="175"/>
      <c r="G12" s="175"/>
      <c r="H12" s="175"/>
      <c r="I12" s="175"/>
      <c r="J12" s="175"/>
      <c r="K12" s="175"/>
      <c r="L12" s="175"/>
      <c r="M12" s="175"/>
      <c r="N12" s="175" t="s">
        <v>167</v>
      </c>
      <c r="O12" s="175"/>
      <c r="P12" s="175"/>
      <c r="Q12" s="175" t="s">
        <v>167</v>
      </c>
      <c r="R12" s="175"/>
      <c r="S12" s="175"/>
      <c r="T12" s="175" t="s">
        <v>167</v>
      </c>
      <c r="U12" s="175"/>
      <c r="V12" s="175"/>
      <c r="W12" s="175"/>
      <c r="X12" s="175"/>
      <c r="Y12" s="175"/>
      <c r="Z12" s="175"/>
      <c r="AA12" s="195"/>
      <c r="AB12" s="182">
        <v>8</v>
      </c>
      <c r="AC12" s="182" t="s">
        <v>164</v>
      </c>
      <c r="AD12" s="182" t="s">
        <v>684</v>
      </c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>
        <v>9</v>
      </c>
      <c r="D13" s="175"/>
      <c r="E13" s="175" t="s">
        <v>167</v>
      </c>
      <c r="F13" s="175"/>
      <c r="G13" s="175"/>
      <c r="H13" s="175"/>
      <c r="I13" s="175"/>
      <c r="J13" s="175"/>
      <c r="K13" s="175"/>
      <c r="L13" s="175"/>
      <c r="M13" s="175" t="s">
        <v>167</v>
      </c>
      <c r="N13" s="175" t="s">
        <v>167</v>
      </c>
      <c r="O13" s="175"/>
      <c r="P13" s="175"/>
      <c r="Q13" s="175"/>
      <c r="R13" s="175" t="s">
        <v>167</v>
      </c>
      <c r="S13" s="175"/>
      <c r="T13" s="175" t="s">
        <v>167</v>
      </c>
      <c r="U13" s="175"/>
      <c r="V13" s="175"/>
      <c r="W13" s="175"/>
      <c r="X13" s="175"/>
      <c r="Y13" s="175"/>
      <c r="Z13" s="175"/>
      <c r="AA13" s="195"/>
      <c r="AB13" s="182">
        <v>9</v>
      </c>
      <c r="AC13" s="182" t="s">
        <v>161</v>
      </c>
      <c r="AD13" s="182" t="s">
        <v>676</v>
      </c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>
        <v>10</v>
      </c>
      <c r="D14" s="175"/>
      <c r="E14" s="175" t="s">
        <v>167</v>
      </c>
      <c r="F14" s="175"/>
      <c r="G14" s="175"/>
      <c r="H14" s="175"/>
      <c r="I14" s="175"/>
      <c r="J14" s="175"/>
      <c r="K14" s="175"/>
      <c r="L14" s="175"/>
      <c r="M14" s="175" t="s">
        <v>167</v>
      </c>
      <c r="N14" s="175"/>
      <c r="O14" s="175"/>
      <c r="P14" s="175"/>
      <c r="Q14" s="175"/>
      <c r="R14" s="175" t="s">
        <v>167</v>
      </c>
      <c r="S14" s="175"/>
      <c r="T14" s="175" t="s">
        <v>167</v>
      </c>
      <c r="U14" s="175"/>
      <c r="V14" s="175"/>
      <c r="W14" s="175"/>
      <c r="X14" s="175"/>
      <c r="Y14" s="175"/>
      <c r="Z14" s="175"/>
      <c r="AA14" s="195"/>
      <c r="AB14" s="182">
        <v>10</v>
      </c>
      <c r="AC14" s="182" t="s">
        <v>164</v>
      </c>
      <c r="AD14" s="182" t="s">
        <v>684</v>
      </c>
      <c r="AF14" s="9"/>
      <c r="AH14" s="32"/>
    </row>
    <row r="15" spans="1:57" x14ac:dyDescent="0.45">
      <c r="B15" s="195"/>
      <c r="C15" s="175">
        <v>11</v>
      </c>
      <c r="D15" s="175"/>
      <c r="E15" s="175"/>
      <c r="F15" s="175" t="s">
        <v>167</v>
      </c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 t="s">
        <v>167</v>
      </c>
      <c r="V15" s="175" t="s">
        <v>167</v>
      </c>
      <c r="W15" s="175"/>
      <c r="X15" s="175"/>
      <c r="Y15" s="175"/>
      <c r="Z15" s="175"/>
      <c r="AA15" s="195"/>
      <c r="AB15" s="182">
        <v>11</v>
      </c>
      <c r="AC15" s="182" t="s">
        <v>160</v>
      </c>
      <c r="AD15" s="182" t="s">
        <v>159</v>
      </c>
      <c r="AF15" s="9"/>
      <c r="AH15" s="32"/>
    </row>
    <row r="16" spans="1:57" x14ac:dyDescent="0.45">
      <c r="B16" s="195"/>
      <c r="C16" s="175">
        <v>12</v>
      </c>
      <c r="D16" s="175"/>
      <c r="E16" s="175"/>
      <c r="F16" s="175" t="s">
        <v>167</v>
      </c>
      <c r="G16" s="175"/>
      <c r="H16" s="175"/>
      <c r="I16" s="175"/>
      <c r="J16" s="175"/>
      <c r="K16" s="175"/>
      <c r="L16" s="175"/>
      <c r="M16" s="175"/>
      <c r="N16" s="175"/>
      <c r="O16" s="175" t="s">
        <v>167</v>
      </c>
      <c r="P16" s="175"/>
      <c r="Q16" s="175"/>
      <c r="R16" s="175" t="s">
        <v>167</v>
      </c>
      <c r="S16" s="175"/>
      <c r="T16" s="175"/>
      <c r="U16" s="175" t="s">
        <v>167</v>
      </c>
      <c r="V16" s="175"/>
      <c r="W16" s="175"/>
      <c r="X16" s="175"/>
      <c r="Y16" s="175"/>
      <c r="Z16" s="175"/>
      <c r="AA16" s="195"/>
      <c r="AB16" s="182">
        <v>12</v>
      </c>
      <c r="AC16" s="182" t="s">
        <v>164</v>
      </c>
      <c r="AD16" s="182" t="s">
        <v>164</v>
      </c>
      <c r="AF16" s="9"/>
    </row>
    <row r="17" spans="2:32" x14ac:dyDescent="0.45">
      <c r="B17" s="195"/>
      <c r="C17" s="175">
        <v>13</v>
      </c>
      <c r="D17" s="175"/>
      <c r="E17" s="175"/>
      <c r="F17" s="175" t="s">
        <v>167</v>
      </c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 t="s">
        <v>167</v>
      </c>
      <c r="R17" s="175"/>
      <c r="S17" s="175"/>
      <c r="T17" s="175"/>
      <c r="U17" s="175" t="s">
        <v>167</v>
      </c>
      <c r="V17" s="175"/>
      <c r="W17" s="175"/>
      <c r="X17" s="175"/>
      <c r="Y17" s="175"/>
      <c r="Z17" s="175"/>
      <c r="AA17" s="195"/>
      <c r="AB17" s="182">
        <v>13</v>
      </c>
      <c r="AC17" s="182" t="s">
        <v>162</v>
      </c>
      <c r="AD17" s="182" t="s">
        <v>162</v>
      </c>
      <c r="AF17" s="9"/>
    </row>
    <row r="18" spans="2:32" x14ac:dyDescent="0.45">
      <c r="B18" s="195"/>
      <c r="C18" s="175">
        <v>14</v>
      </c>
      <c r="D18" s="175"/>
      <c r="E18" s="175"/>
      <c r="F18" s="175" t="s">
        <v>167</v>
      </c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 t="s">
        <v>167</v>
      </c>
      <c r="V18" s="175"/>
      <c r="W18" s="175"/>
      <c r="X18" s="175" t="s">
        <v>167</v>
      </c>
      <c r="Y18" s="175"/>
      <c r="Z18" s="175"/>
      <c r="AA18" s="195"/>
      <c r="AB18" s="182">
        <v>14</v>
      </c>
      <c r="AC18" s="182" t="s">
        <v>165</v>
      </c>
      <c r="AD18" s="182" t="s">
        <v>683</v>
      </c>
      <c r="AF18" s="9"/>
    </row>
    <row r="19" spans="2:32" x14ac:dyDescent="0.45">
      <c r="B19" s="195"/>
      <c r="C19" s="175">
        <v>15</v>
      </c>
      <c r="D19" s="175"/>
      <c r="E19" s="175"/>
      <c r="F19" s="175" t="s">
        <v>167</v>
      </c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 t="s">
        <v>167</v>
      </c>
      <c r="S19" s="175"/>
      <c r="T19" s="175"/>
      <c r="U19" s="175" t="s">
        <v>167</v>
      </c>
      <c r="V19" s="175"/>
      <c r="W19" s="175" t="s">
        <v>167</v>
      </c>
      <c r="X19" s="175"/>
      <c r="Y19" s="175"/>
      <c r="Z19" s="175"/>
      <c r="AA19" s="195"/>
      <c r="AB19" s="182">
        <v>15</v>
      </c>
      <c r="AC19" s="182" t="s">
        <v>159</v>
      </c>
      <c r="AD19" s="182" t="s">
        <v>676</v>
      </c>
      <c r="AF19" s="9"/>
    </row>
    <row r="20" spans="2:32" x14ac:dyDescent="0.45">
      <c r="B20" s="195"/>
      <c r="C20" s="175">
        <v>16</v>
      </c>
      <c r="D20" s="175"/>
      <c r="E20" s="175"/>
      <c r="F20" s="175" t="s">
        <v>167</v>
      </c>
      <c r="G20" s="175"/>
      <c r="H20" s="175"/>
      <c r="I20" s="175"/>
      <c r="J20" s="175"/>
      <c r="K20" s="175"/>
      <c r="L20" s="175"/>
      <c r="M20" s="175"/>
      <c r="N20" s="175"/>
      <c r="O20" s="175" t="s">
        <v>167</v>
      </c>
      <c r="P20" s="175"/>
      <c r="Q20" s="175"/>
      <c r="R20" s="175" t="s">
        <v>167</v>
      </c>
      <c r="S20" s="175"/>
      <c r="T20" s="175"/>
      <c r="U20" s="175" t="s">
        <v>167</v>
      </c>
      <c r="V20" s="175"/>
      <c r="W20" s="175" t="s">
        <v>167</v>
      </c>
      <c r="X20" s="175"/>
      <c r="Y20" s="175"/>
      <c r="Z20" s="175"/>
      <c r="AA20" s="195"/>
      <c r="AB20" s="182">
        <v>16</v>
      </c>
      <c r="AC20" s="182" t="s">
        <v>165</v>
      </c>
      <c r="AD20" s="182" t="s">
        <v>683</v>
      </c>
      <c r="AF20" s="9"/>
    </row>
    <row r="21" spans="2:32" x14ac:dyDescent="0.45">
      <c r="B21" s="195"/>
      <c r="C21" s="175">
        <v>17</v>
      </c>
      <c r="D21" s="175"/>
      <c r="E21" s="175"/>
      <c r="F21" s="175"/>
      <c r="G21" s="175" t="s">
        <v>167</v>
      </c>
      <c r="H21" s="175"/>
      <c r="I21" s="175"/>
      <c r="J21" s="175"/>
      <c r="K21" s="175"/>
      <c r="L21" s="175" t="s">
        <v>167</v>
      </c>
      <c r="M21" s="175"/>
      <c r="N21" s="175"/>
      <c r="O21" s="175" t="s">
        <v>167</v>
      </c>
      <c r="P21" s="175" t="s">
        <v>167</v>
      </c>
      <c r="Q21" s="175"/>
      <c r="R21" s="175"/>
      <c r="S21" s="175"/>
      <c r="T21" s="175" t="s">
        <v>167</v>
      </c>
      <c r="U21" s="175"/>
      <c r="V21" s="175"/>
      <c r="W21" s="175"/>
      <c r="X21" s="175"/>
      <c r="Y21" s="175"/>
      <c r="Z21" s="175"/>
      <c r="AA21" s="195"/>
      <c r="AB21" s="182">
        <v>17</v>
      </c>
      <c r="AC21" s="182" t="s">
        <v>159</v>
      </c>
      <c r="AD21" s="182" t="s">
        <v>161</v>
      </c>
      <c r="AF21" s="9"/>
    </row>
    <row r="22" spans="2:32" x14ac:dyDescent="0.45">
      <c r="B22" s="195"/>
      <c r="C22" s="175">
        <v>18</v>
      </c>
      <c r="D22" s="175"/>
      <c r="E22" s="175"/>
      <c r="F22" s="175"/>
      <c r="G22" s="175" t="s">
        <v>167</v>
      </c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 t="s">
        <v>167</v>
      </c>
      <c r="T22" s="175" t="s">
        <v>167</v>
      </c>
      <c r="U22" s="175"/>
      <c r="V22" s="175"/>
      <c r="W22" s="175"/>
      <c r="X22" s="175"/>
      <c r="Y22" s="175"/>
      <c r="Z22" s="175"/>
      <c r="AA22" s="195"/>
      <c r="AB22" s="182">
        <v>18</v>
      </c>
      <c r="AC22" s="182" t="s">
        <v>163</v>
      </c>
      <c r="AD22" s="182" t="s">
        <v>165</v>
      </c>
      <c r="AF22" s="9"/>
    </row>
    <row r="23" spans="2:32" x14ac:dyDescent="0.45">
      <c r="B23" s="195"/>
      <c r="C23" s="175">
        <v>19</v>
      </c>
      <c r="D23" s="175"/>
      <c r="E23" s="175"/>
      <c r="F23" s="175"/>
      <c r="G23" s="175" t="s">
        <v>167</v>
      </c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 t="s">
        <v>167</v>
      </c>
      <c r="S23" s="175"/>
      <c r="T23" s="175" t="s">
        <v>167</v>
      </c>
      <c r="U23" s="175"/>
      <c r="V23" s="175"/>
      <c r="W23" s="175"/>
      <c r="X23" s="175"/>
      <c r="Y23" s="175"/>
      <c r="Z23" s="175"/>
      <c r="AA23" s="195"/>
      <c r="AB23" s="182">
        <v>19</v>
      </c>
      <c r="AC23" s="182" t="s">
        <v>160</v>
      </c>
      <c r="AD23" s="182" t="s">
        <v>161</v>
      </c>
      <c r="AF23" s="9"/>
    </row>
    <row r="24" spans="2:32" x14ac:dyDescent="0.45">
      <c r="B24" s="195"/>
      <c r="C24" s="175">
        <v>20</v>
      </c>
      <c r="D24" s="175"/>
      <c r="E24" s="175"/>
      <c r="F24" s="175"/>
      <c r="G24" s="175" t="s">
        <v>167</v>
      </c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 t="s">
        <v>167</v>
      </c>
      <c r="T24" s="175" t="s">
        <v>167</v>
      </c>
      <c r="U24" s="175"/>
      <c r="V24" s="175"/>
      <c r="W24" s="175"/>
      <c r="X24" s="175"/>
      <c r="Y24" s="175"/>
      <c r="Z24" s="175"/>
      <c r="AA24" s="195"/>
      <c r="AB24" s="182">
        <v>20</v>
      </c>
      <c r="AC24" s="182" t="s">
        <v>166</v>
      </c>
      <c r="AD24" s="182" t="s">
        <v>165</v>
      </c>
      <c r="AF24" s="9"/>
    </row>
    <row r="25" spans="2:32" x14ac:dyDescent="0.45">
      <c r="B25" s="195"/>
      <c r="C25" s="175">
        <v>21</v>
      </c>
      <c r="D25" s="175"/>
      <c r="E25" s="175"/>
      <c r="F25" s="175"/>
      <c r="G25" s="175" t="s">
        <v>167</v>
      </c>
      <c r="H25" s="175"/>
      <c r="I25" s="175"/>
      <c r="J25" s="175"/>
      <c r="K25" s="175"/>
      <c r="L25" s="175"/>
      <c r="M25" s="175"/>
      <c r="N25" s="175"/>
      <c r="O25" s="175" t="s">
        <v>167</v>
      </c>
      <c r="P25" s="175"/>
      <c r="Q25" s="175" t="s">
        <v>167</v>
      </c>
      <c r="R25" s="175"/>
      <c r="S25" s="175"/>
      <c r="T25" s="175" t="s">
        <v>167</v>
      </c>
      <c r="U25" s="175"/>
      <c r="V25" s="175"/>
      <c r="W25" s="175"/>
      <c r="X25" s="175"/>
      <c r="Y25" s="175"/>
      <c r="Z25" s="175"/>
      <c r="AA25" s="195"/>
      <c r="AB25" s="182">
        <v>21</v>
      </c>
      <c r="AC25" s="182" t="s">
        <v>161</v>
      </c>
      <c r="AD25" s="182" t="s">
        <v>161</v>
      </c>
      <c r="AF25" s="9"/>
    </row>
    <row r="26" spans="2:32" x14ac:dyDescent="0.45">
      <c r="B26" s="195"/>
      <c r="C26" s="175">
        <v>22</v>
      </c>
      <c r="D26" s="175"/>
      <c r="E26" s="175"/>
      <c r="F26" s="175"/>
      <c r="G26" s="175"/>
      <c r="H26" s="175" t="s">
        <v>167</v>
      </c>
      <c r="I26" s="175"/>
      <c r="J26" s="175"/>
      <c r="K26" s="175"/>
      <c r="L26" s="175" t="s">
        <v>167</v>
      </c>
      <c r="M26" s="175"/>
      <c r="N26" s="175"/>
      <c r="O26" s="175"/>
      <c r="P26" s="175" t="s">
        <v>167</v>
      </c>
      <c r="Q26" s="175"/>
      <c r="R26" s="175"/>
      <c r="S26" s="175"/>
      <c r="T26" s="175"/>
      <c r="U26" s="175" t="s">
        <v>167</v>
      </c>
      <c r="V26" s="175"/>
      <c r="W26" s="175"/>
      <c r="X26" s="175"/>
      <c r="Y26" s="175"/>
      <c r="Z26" s="175"/>
      <c r="AA26" s="195"/>
      <c r="AB26" s="182">
        <v>22</v>
      </c>
      <c r="AC26" s="182" t="s">
        <v>166</v>
      </c>
      <c r="AD26" s="182" t="s">
        <v>165</v>
      </c>
      <c r="AF26" s="9"/>
    </row>
    <row r="27" spans="2:32" x14ac:dyDescent="0.45">
      <c r="B27" s="195"/>
      <c r="C27" s="175">
        <v>23</v>
      </c>
      <c r="D27" s="175"/>
      <c r="E27" s="175"/>
      <c r="F27" s="175"/>
      <c r="G27" s="175"/>
      <c r="H27" s="175" t="s">
        <v>167</v>
      </c>
      <c r="I27" s="175"/>
      <c r="J27" s="175"/>
      <c r="K27" s="175"/>
      <c r="L27" s="175" t="s">
        <v>167</v>
      </c>
      <c r="M27" s="175"/>
      <c r="N27" s="175"/>
      <c r="O27" s="175" t="s">
        <v>167</v>
      </c>
      <c r="P27" s="175"/>
      <c r="Q27" s="175"/>
      <c r="R27" s="175" t="s">
        <v>167</v>
      </c>
      <c r="S27" s="175"/>
      <c r="T27" s="175"/>
      <c r="U27" s="175" t="s">
        <v>167</v>
      </c>
      <c r="V27" s="175"/>
      <c r="W27" s="175"/>
      <c r="X27" s="175"/>
      <c r="Y27" s="175"/>
      <c r="Z27" s="175"/>
      <c r="AA27" s="195"/>
      <c r="AB27" s="182">
        <v>23</v>
      </c>
      <c r="AC27" s="182" t="s">
        <v>161</v>
      </c>
      <c r="AD27" s="182" t="s">
        <v>161</v>
      </c>
      <c r="AF27" s="9"/>
    </row>
    <row r="28" spans="2:32" x14ac:dyDescent="0.45">
      <c r="B28" s="195"/>
      <c r="C28" s="175">
        <v>24</v>
      </c>
      <c r="D28" s="175"/>
      <c r="E28" s="175"/>
      <c r="F28" s="175"/>
      <c r="G28" s="175"/>
      <c r="H28" s="175" t="s">
        <v>167</v>
      </c>
      <c r="I28" s="175"/>
      <c r="J28" s="175"/>
      <c r="K28" s="175"/>
      <c r="L28" s="175" t="s">
        <v>167</v>
      </c>
      <c r="M28" s="175"/>
      <c r="N28" s="175"/>
      <c r="O28" s="175"/>
      <c r="P28" s="175"/>
      <c r="Q28" s="175"/>
      <c r="R28" s="175" t="s">
        <v>167</v>
      </c>
      <c r="S28" s="175"/>
      <c r="T28" s="175"/>
      <c r="U28" s="175" t="s">
        <v>167</v>
      </c>
      <c r="V28" s="175"/>
      <c r="W28" s="175" t="s">
        <v>167</v>
      </c>
      <c r="X28" s="175"/>
      <c r="Y28" s="175"/>
      <c r="Z28" s="175"/>
      <c r="AA28" s="195"/>
      <c r="AB28" s="182">
        <v>24</v>
      </c>
      <c r="AC28" s="182" t="s">
        <v>165</v>
      </c>
      <c r="AD28" s="182" t="s">
        <v>165</v>
      </c>
      <c r="AF28" s="9"/>
    </row>
    <row r="29" spans="2:32" x14ac:dyDescent="0.45">
      <c r="B29" s="195"/>
      <c r="C29" s="175">
        <v>25</v>
      </c>
      <c r="D29" s="175"/>
      <c r="E29" s="175"/>
      <c r="F29" s="175"/>
      <c r="G29" s="175"/>
      <c r="H29" s="175" t="s">
        <v>167</v>
      </c>
      <c r="I29" s="175"/>
      <c r="J29" s="175"/>
      <c r="K29" s="175"/>
      <c r="L29" s="175" t="s">
        <v>167</v>
      </c>
      <c r="M29" s="175"/>
      <c r="N29" s="175"/>
      <c r="O29" s="175"/>
      <c r="P29" s="175"/>
      <c r="Q29" s="175"/>
      <c r="R29" s="175" t="s">
        <v>167</v>
      </c>
      <c r="S29" s="175"/>
      <c r="T29" s="175"/>
      <c r="U29" s="175" t="s">
        <v>167</v>
      </c>
      <c r="V29" s="175"/>
      <c r="W29" s="175" t="s">
        <v>167</v>
      </c>
      <c r="X29" s="175"/>
      <c r="Y29" s="175"/>
      <c r="Z29" s="175"/>
      <c r="AA29" s="195"/>
      <c r="AB29" s="182">
        <v>25</v>
      </c>
      <c r="AC29" s="182" t="s">
        <v>160</v>
      </c>
      <c r="AD29" s="182" t="s">
        <v>161</v>
      </c>
      <c r="AF29" s="9"/>
    </row>
    <row r="30" spans="2:32" x14ac:dyDescent="0.45">
      <c r="B30" s="195"/>
      <c r="C30" s="175">
        <v>26</v>
      </c>
      <c r="D30" s="175"/>
      <c r="E30" s="175"/>
      <c r="F30" s="175"/>
      <c r="G30" s="175"/>
      <c r="H30" s="175" t="s">
        <v>167</v>
      </c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 t="s">
        <v>167</v>
      </c>
      <c r="V30" s="175" t="s">
        <v>167</v>
      </c>
      <c r="W30" s="175"/>
      <c r="X30" s="175"/>
      <c r="Y30" s="175"/>
      <c r="Z30" s="175"/>
      <c r="AA30" s="195"/>
      <c r="AB30" s="182">
        <v>26</v>
      </c>
      <c r="AC30" s="182" t="s">
        <v>163</v>
      </c>
      <c r="AD30" s="182" t="s">
        <v>165</v>
      </c>
      <c r="AF30" s="9"/>
    </row>
    <row r="31" spans="2:32" x14ac:dyDescent="0.45">
      <c r="B31" s="195"/>
      <c r="C31" s="175">
        <v>27</v>
      </c>
      <c r="D31" s="175"/>
      <c r="E31" s="175"/>
      <c r="F31" s="175"/>
      <c r="G31" s="175"/>
      <c r="H31" s="175" t="s">
        <v>167</v>
      </c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 t="s">
        <v>167</v>
      </c>
      <c r="V31" s="175"/>
      <c r="W31" s="175"/>
      <c r="X31" s="175" t="s">
        <v>167</v>
      </c>
      <c r="Y31" s="175"/>
      <c r="Z31" s="175"/>
      <c r="AA31" s="195"/>
      <c r="AB31" s="182">
        <v>27</v>
      </c>
      <c r="AC31" s="182" t="s">
        <v>160</v>
      </c>
      <c r="AD31" s="182" t="s">
        <v>161</v>
      </c>
      <c r="AF31" s="9"/>
    </row>
    <row r="32" spans="2:32" x14ac:dyDescent="0.45">
      <c r="B32" s="195"/>
      <c r="C32" s="175">
        <v>28</v>
      </c>
      <c r="D32" s="175"/>
      <c r="E32" s="175"/>
      <c r="F32" s="175"/>
      <c r="G32" s="175"/>
      <c r="H32" s="175"/>
      <c r="I32" s="175" t="s">
        <v>167</v>
      </c>
      <c r="J32" s="175"/>
      <c r="K32" s="175"/>
      <c r="L32" s="175" t="s">
        <v>167</v>
      </c>
      <c r="M32" s="175"/>
      <c r="N32" s="175"/>
      <c r="O32" s="175"/>
      <c r="P32" s="175" t="s">
        <v>167</v>
      </c>
      <c r="Q32" s="175"/>
      <c r="R32" s="175"/>
      <c r="S32" s="175"/>
      <c r="T32" s="175"/>
      <c r="U32" s="175" t="s">
        <v>167</v>
      </c>
      <c r="V32" s="175"/>
      <c r="W32" s="175"/>
      <c r="X32" s="175"/>
      <c r="Y32" s="175"/>
      <c r="Z32" s="175"/>
      <c r="AA32" s="195"/>
      <c r="AB32" s="182">
        <v>28</v>
      </c>
      <c r="AC32" s="182" t="s">
        <v>165</v>
      </c>
      <c r="AD32" s="182" t="s">
        <v>165</v>
      </c>
      <c r="AF32" s="9"/>
    </row>
    <row r="33" spans="1:57" x14ac:dyDescent="0.45">
      <c r="B33" s="195"/>
      <c r="C33" s="175">
        <v>29</v>
      </c>
      <c r="D33" s="175"/>
      <c r="E33" s="175"/>
      <c r="F33" s="175"/>
      <c r="G33" s="175"/>
      <c r="H33" s="175"/>
      <c r="I33" s="175" t="s">
        <v>167</v>
      </c>
      <c r="J33" s="175"/>
      <c r="K33" s="175"/>
      <c r="L33" s="175" t="s">
        <v>167</v>
      </c>
      <c r="M33" s="175"/>
      <c r="N33" s="175"/>
      <c r="O33" s="175"/>
      <c r="P33" s="175"/>
      <c r="Q33" s="175"/>
      <c r="R33" s="175"/>
      <c r="S33" s="175"/>
      <c r="T33" s="175"/>
      <c r="U33" s="175" t="s">
        <v>167</v>
      </c>
      <c r="V33" s="175"/>
      <c r="W33" s="175" t="s">
        <v>167</v>
      </c>
      <c r="X33" s="175"/>
      <c r="Y33" s="175"/>
      <c r="Z33" s="175"/>
      <c r="AA33" s="195"/>
      <c r="AB33" s="182">
        <v>29</v>
      </c>
      <c r="AC33" s="182" t="s">
        <v>161</v>
      </c>
      <c r="AD33" s="182" t="s">
        <v>161</v>
      </c>
      <c r="AF33" s="9"/>
    </row>
    <row r="34" spans="1:57" x14ac:dyDescent="0.45">
      <c r="B34" s="195"/>
      <c r="C34" s="175">
        <v>30</v>
      </c>
      <c r="D34" s="175"/>
      <c r="E34" s="175"/>
      <c r="F34" s="175"/>
      <c r="G34" s="175"/>
      <c r="H34" s="175"/>
      <c r="I34" s="175" t="s">
        <v>167</v>
      </c>
      <c r="J34" s="175"/>
      <c r="K34" s="175"/>
      <c r="L34" s="175" t="s">
        <v>167</v>
      </c>
      <c r="M34" s="175"/>
      <c r="N34" s="175"/>
      <c r="O34" s="175"/>
      <c r="P34" s="175"/>
      <c r="Q34" s="175"/>
      <c r="R34" s="175"/>
      <c r="S34" s="175"/>
      <c r="T34" s="175"/>
      <c r="U34" s="175" t="s">
        <v>167</v>
      </c>
      <c r="V34" s="175"/>
      <c r="W34" s="175" t="s">
        <v>167</v>
      </c>
      <c r="X34" s="175"/>
      <c r="Y34" s="175"/>
      <c r="Z34" s="175"/>
      <c r="AA34" s="195"/>
      <c r="AB34" s="182">
        <v>30</v>
      </c>
      <c r="AC34" s="182" t="s">
        <v>166</v>
      </c>
      <c r="AD34" s="182" t="s">
        <v>165</v>
      </c>
      <c r="AF34" s="9"/>
    </row>
    <row r="35" spans="1:57" x14ac:dyDescent="0.45">
      <c r="B35" s="195"/>
      <c r="C35" s="175">
        <v>31</v>
      </c>
      <c r="D35" s="175"/>
      <c r="E35" s="175"/>
      <c r="F35" s="175"/>
      <c r="G35" s="175"/>
      <c r="H35" s="175"/>
      <c r="I35" s="175" t="s">
        <v>167</v>
      </c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 t="s">
        <v>167</v>
      </c>
      <c r="V35" s="175"/>
      <c r="W35" s="175"/>
      <c r="X35" s="175" t="s">
        <v>167</v>
      </c>
      <c r="Y35" s="175"/>
      <c r="Z35" s="175"/>
      <c r="AA35" s="195"/>
      <c r="AB35" s="182">
        <v>31</v>
      </c>
      <c r="AC35" s="182" t="s">
        <v>162</v>
      </c>
      <c r="AD35" s="182" t="s">
        <v>161</v>
      </c>
      <c r="AF35" s="9"/>
    </row>
    <row r="36" spans="1:57" x14ac:dyDescent="0.45">
      <c r="B36" s="195"/>
      <c r="C36" s="175">
        <v>32</v>
      </c>
      <c r="D36" s="175"/>
      <c r="E36" s="175"/>
      <c r="F36" s="175"/>
      <c r="G36" s="175"/>
      <c r="H36" s="175"/>
      <c r="I36" s="175" t="s">
        <v>167</v>
      </c>
      <c r="J36" s="175"/>
      <c r="K36" s="175"/>
      <c r="L36" s="175" t="s">
        <v>167</v>
      </c>
      <c r="M36" s="175"/>
      <c r="N36" s="175" t="s">
        <v>167</v>
      </c>
      <c r="O36" s="175"/>
      <c r="P36" s="175"/>
      <c r="Q36" s="175"/>
      <c r="R36" s="175" t="s">
        <v>167</v>
      </c>
      <c r="S36" s="175"/>
      <c r="T36" s="175"/>
      <c r="U36" s="175" t="s">
        <v>167</v>
      </c>
      <c r="V36" s="175"/>
      <c r="W36" s="175"/>
      <c r="X36" s="175"/>
      <c r="Y36" s="175"/>
      <c r="Z36" s="175"/>
      <c r="AA36" s="195"/>
      <c r="AB36" s="182">
        <v>32</v>
      </c>
      <c r="AC36" s="182" t="s">
        <v>166</v>
      </c>
      <c r="AD36" s="182" t="s">
        <v>165</v>
      </c>
      <c r="AF36" s="9"/>
    </row>
    <row r="37" spans="1:57" x14ac:dyDescent="0.45">
      <c r="B37" s="195"/>
      <c r="C37" s="175">
        <v>33</v>
      </c>
      <c r="D37" s="175"/>
      <c r="E37" s="175"/>
      <c r="F37" s="175"/>
      <c r="G37" s="175"/>
      <c r="H37" s="175"/>
      <c r="I37" s="175" t="s">
        <v>167</v>
      </c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 t="s">
        <v>167</v>
      </c>
      <c r="V37" s="175"/>
      <c r="W37" s="175"/>
      <c r="X37" s="175" t="s">
        <v>167</v>
      </c>
      <c r="Y37" s="175"/>
      <c r="Z37" s="175"/>
      <c r="AA37" s="195"/>
      <c r="AB37" s="182">
        <v>33</v>
      </c>
      <c r="AC37" s="182" t="s">
        <v>162</v>
      </c>
      <c r="AD37" s="182" t="s">
        <v>161</v>
      </c>
      <c r="AF37" s="9"/>
    </row>
    <row r="38" spans="1:57" x14ac:dyDescent="0.45">
      <c r="B38" s="195"/>
      <c r="C38" s="175">
        <v>34</v>
      </c>
      <c r="D38" s="175"/>
      <c r="E38" s="175"/>
      <c r="F38" s="175"/>
      <c r="G38" s="175"/>
      <c r="H38" s="175"/>
      <c r="I38" s="175"/>
      <c r="J38" s="175" t="s">
        <v>167</v>
      </c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 t="s">
        <v>167</v>
      </c>
      <c r="Z38" s="175"/>
      <c r="AA38" s="195" t="s">
        <v>167</v>
      </c>
      <c r="AB38" s="182">
        <v>34</v>
      </c>
      <c r="AC38" s="182" t="s">
        <v>165</v>
      </c>
      <c r="AD38" s="182" t="s">
        <v>165</v>
      </c>
      <c r="AF38" s="9"/>
    </row>
    <row r="39" spans="1:57" x14ac:dyDescent="0.45">
      <c r="B39" s="195"/>
      <c r="C39" s="175">
        <v>35</v>
      </c>
      <c r="D39" s="175"/>
      <c r="E39" s="175"/>
      <c r="F39" s="175"/>
      <c r="G39" s="175"/>
      <c r="H39" s="175"/>
      <c r="I39" s="175"/>
      <c r="J39" s="175" t="s">
        <v>167</v>
      </c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 t="s">
        <v>167</v>
      </c>
      <c r="Z39" s="175"/>
      <c r="AA39" s="195" t="s">
        <v>167</v>
      </c>
      <c r="AB39" s="182">
        <v>35</v>
      </c>
      <c r="AC39" s="182" t="s">
        <v>162</v>
      </c>
      <c r="AD39" s="182" t="s">
        <v>161</v>
      </c>
      <c r="AF39" s="9"/>
    </row>
    <row r="40" spans="1:57" x14ac:dyDescent="0.45">
      <c r="B40" s="195"/>
      <c r="C40" s="175">
        <v>36</v>
      </c>
      <c r="D40" s="175"/>
      <c r="E40" s="175"/>
      <c r="F40" s="175"/>
      <c r="G40" s="175"/>
      <c r="H40" s="175"/>
      <c r="I40" s="175"/>
      <c r="J40" s="175" t="s">
        <v>167</v>
      </c>
      <c r="K40" s="175"/>
      <c r="L40" s="175"/>
      <c r="M40" s="175"/>
      <c r="N40" s="175"/>
      <c r="O40" s="175"/>
      <c r="P40" s="175" t="s">
        <v>167</v>
      </c>
      <c r="Q40" s="175"/>
      <c r="R40" s="175"/>
      <c r="S40" s="175"/>
      <c r="T40" s="175"/>
      <c r="U40" s="175"/>
      <c r="V40" s="175"/>
      <c r="W40" s="175"/>
      <c r="X40" s="175"/>
      <c r="Y40" s="175" t="s">
        <v>167</v>
      </c>
      <c r="Z40" s="175"/>
      <c r="AA40" s="195"/>
      <c r="AB40" s="182">
        <v>36</v>
      </c>
      <c r="AC40" s="182" t="s">
        <v>164</v>
      </c>
      <c r="AD40" s="182" t="s">
        <v>165</v>
      </c>
      <c r="AF40" s="9"/>
    </row>
    <row r="41" spans="1:57" x14ac:dyDescent="0.45">
      <c r="B41" s="195"/>
      <c r="C41" s="175">
        <v>37</v>
      </c>
      <c r="D41" s="175"/>
      <c r="E41" s="175"/>
      <c r="F41" s="175"/>
      <c r="G41" s="175"/>
      <c r="H41" s="175"/>
      <c r="I41" s="175"/>
      <c r="J41" s="175" t="s">
        <v>167</v>
      </c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 t="s">
        <v>167</v>
      </c>
      <c r="Z41" s="175"/>
      <c r="AA41" s="195" t="s">
        <v>167</v>
      </c>
      <c r="AB41" s="182">
        <v>37</v>
      </c>
      <c r="AC41" s="182" t="s">
        <v>159</v>
      </c>
      <c r="AD41" s="182" t="s">
        <v>161</v>
      </c>
      <c r="AF41" s="9"/>
    </row>
    <row r="42" spans="1:57" x14ac:dyDescent="0.45">
      <c r="B42" s="195"/>
      <c r="C42" s="175">
        <v>38</v>
      </c>
      <c r="D42" s="175"/>
      <c r="E42" s="175"/>
      <c r="F42" s="175"/>
      <c r="G42" s="175"/>
      <c r="H42" s="175"/>
      <c r="I42" s="175"/>
      <c r="J42" s="175" t="s">
        <v>167</v>
      </c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 t="s">
        <v>167</v>
      </c>
      <c r="Z42" s="175" t="s">
        <v>167</v>
      </c>
      <c r="AA42" s="195"/>
      <c r="AB42" s="182">
        <v>38</v>
      </c>
      <c r="AC42" s="182" t="s">
        <v>163</v>
      </c>
      <c r="AD42" s="182" t="s">
        <v>165</v>
      </c>
      <c r="AF42" s="9"/>
    </row>
    <row r="43" spans="1:57" x14ac:dyDescent="0.45">
      <c r="B43" s="195"/>
      <c r="C43" s="175">
        <v>39</v>
      </c>
      <c r="D43" s="175"/>
      <c r="E43" s="175"/>
      <c r="F43" s="175"/>
      <c r="G43" s="175"/>
      <c r="H43" s="175"/>
      <c r="I43" s="175"/>
      <c r="J43" s="175" t="s">
        <v>167</v>
      </c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 t="s">
        <v>167</v>
      </c>
      <c r="Z43" s="175" t="s">
        <v>167</v>
      </c>
      <c r="AA43" s="195"/>
      <c r="AB43" s="182">
        <v>39</v>
      </c>
      <c r="AC43" s="182" t="s">
        <v>160</v>
      </c>
      <c r="AD43" s="182" t="s">
        <v>161</v>
      </c>
      <c r="AF43" s="9"/>
    </row>
    <row r="44" spans="1:57" ht="14.65" thickBot="1" x14ac:dyDescent="0.5">
      <c r="B44" s="195"/>
      <c r="C44" s="175">
        <v>40</v>
      </c>
      <c r="D44" s="175"/>
      <c r="E44" s="175"/>
      <c r="F44" s="175"/>
      <c r="G44" s="175"/>
      <c r="H44" s="175"/>
      <c r="I44" s="175"/>
      <c r="J44" s="175" t="s">
        <v>167</v>
      </c>
      <c r="K44" s="175"/>
      <c r="L44" s="175"/>
      <c r="M44" s="175"/>
      <c r="N44" s="175" t="s">
        <v>167</v>
      </c>
      <c r="O44" s="175"/>
      <c r="P44" s="175"/>
      <c r="Q44" s="175"/>
      <c r="R44" s="175" t="s">
        <v>167</v>
      </c>
      <c r="S44" s="175"/>
      <c r="T44" s="175"/>
      <c r="U44" s="175"/>
      <c r="V44" s="175"/>
      <c r="W44" s="175"/>
      <c r="X44" s="175"/>
      <c r="Y44" s="175" t="s">
        <v>167</v>
      </c>
      <c r="Z44" s="175"/>
      <c r="AA44" s="195"/>
      <c r="AB44" s="182">
        <v>40</v>
      </c>
      <c r="AC44" s="182" t="s">
        <v>164</v>
      </c>
      <c r="AD44" s="182" t="s">
        <v>165</v>
      </c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B?</v>
      </c>
      <c r="FO3" s="8" t="b">
        <f>IF(FN3&lt;&gt;"",IF(ISNUMBER(SEARCH(FM3,FN3)),TRUE,FALSE),"")</f>
        <v>0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41</v>
      </c>
      <c r="D4" s="59">
        <v>75</v>
      </c>
      <c r="E4" s="45" t="str">
        <f>ROUND(C4/D4*100,0)&amp;"%"</f>
        <v>55%</v>
      </c>
      <c r="F4" s="27">
        <f>LOOKUP(COUNTIF(BZ3:BZ77,TRUE),FQ4:FQ79,FR4:FR79)</f>
        <v>18</v>
      </c>
      <c r="G4" s="27">
        <v>36</v>
      </c>
      <c r="H4" s="29" t="str">
        <f>LOOKUP(F4,FX$4:FX$39,FY$4:FY$39) &amp; "%"</f>
        <v>36%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F</v>
      </c>
      <c r="EK4" s="8" t="b">
        <f t="shared" ref="EK4:EK62" si="2">IF(EJ4&lt;&gt;"",IF(ISNUMBER(SEARCH(EI4,EJ4)),TRUE,FALSE),"")</f>
        <v>0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17</v>
      </c>
      <c r="D5" s="59">
        <v>60</v>
      </c>
      <c r="E5" s="45" t="str">
        <f>ROUND(C5/D5*100,0)&amp;"%"</f>
        <v>28%</v>
      </c>
      <c r="F5" s="27">
        <f>LOOKUP(COUNTIF(EK3:EK62,TRUE),FQ4:FQ64,FS4:FS64)</f>
        <v>16</v>
      </c>
      <c r="G5" s="27">
        <v>36</v>
      </c>
      <c r="H5" s="29" t="str">
        <f>LOOKUP(F5,FX$4:FX$39,FZ$4:FZ$39) &amp; "%"</f>
        <v>24%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B</v>
      </c>
      <c r="AO5" s="8" t="b">
        <f t="shared" si="0"/>
        <v>1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A</v>
      </c>
      <c r="BZ5" s="8" t="b">
        <f t="shared" si="1"/>
        <v>1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C?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A?</v>
      </c>
      <c r="FO5" s="8" t="b">
        <f t="shared" si="3"/>
        <v>0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22</v>
      </c>
      <c r="D6" s="59">
        <v>40</v>
      </c>
      <c r="E6" s="45" t="str">
        <f>ROUND(C6/D6*100,0)&amp;"%"</f>
        <v>55%</v>
      </c>
      <c r="F6" s="27">
        <f>LOOKUP(COUNTIF(AO3:AO42,TRUE),FQ4:FQ44,FT4:FT44)</f>
        <v>21</v>
      </c>
      <c r="G6" s="27">
        <v>36</v>
      </c>
      <c r="H6" s="29" t="str">
        <f>LOOKUP(F6,FX$4:FX$39,GA$4:GA$39) &amp; "%"</f>
        <v>53%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J</v>
      </c>
      <c r="BZ6" s="8" t="b">
        <f t="shared" si="1"/>
        <v>0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F?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15</v>
      </c>
      <c r="D7" s="60">
        <v>40</v>
      </c>
      <c r="E7" s="45" t="str">
        <f>ROUND(C7/D7*100,0)&amp;"%"</f>
        <v>38%</v>
      </c>
      <c r="F7" s="61">
        <f>LOOKUP(COUNTIF(FO3:FO42,TRUE),FQ4:FQ44,FU4:FU44)</f>
        <v>17</v>
      </c>
      <c r="G7" s="61">
        <v>36</v>
      </c>
      <c r="H7" s="29" t="str">
        <f>LOOKUP(F7,FX$4:FX$39,GB$4:GB$39) &amp; "%"</f>
        <v>22%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C?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A?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95</v>
      </c>
      <c r="D8" s="40">
        <f>SUM(D4:D7)</f>
        <v>215</v>
      </c>
      <c r="E8" s="45" t="str">
        <f>ROUND(C8/D8*100,0)&amp;"%"</f>
        <v>44%</v>
      </c>
      <c r="F8" s="41">
        <f>ROUND(AVERAGE(F4:F7),0)</f>
        <v>18</v>
      </c>
      <c r="G8" s="58">
        <v>36</v>
      </c>
      <c r="H8" s="42" t="str">
        <f>LOOKUP(F8,FX$4:FX$39,GC$4:GC$39) &amp; "%"</f>
        <v>33%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J</v>
      </c>
      <c r="AO8" s="8" t="b">
        <f t="shared" si="0"/>
        <v>0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G</v>
      </c>
      <c r="BZ8" s="8" t="b">
        <f t="shared" si="1"/>
        <v>0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G?</v>
      </c>
      <c r="FO8" s="8" t="b">
        <f t="shared" si="3"/>
        <v>0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D</v>
      </c>
      <c r="BZ9" s="8" t="b">
        <f t="shared" si="1"/>
        <v>0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C?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C?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F</v>
      </c>
      <c r="AO10" s="8" t="b">
        <f t="shared" si="0"/>
        <v>0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F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J</v>
      </c>
      <c r="EK10" s="8" t="b">
        <f t="shared" si="2"/>
        <v>0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J?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D</v>
      </c>
      <c r="EK11" s="8" t="b">
        <f t="shared" si="2"/>
        <v>1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C?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J</v>
      </c>
      <c r="BZ12" s="8" t="b">
        <f t="shared" si="1"/>
        <v>0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K</v>
      </c>
      <c r="EK12" s="8" t="b">
        <f t="shared" si="2"/>
        <v>0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J?</v>
      </c>
      <c r="FO12" s="8" t="b">
        <f t="shared" si="3"/>
        <v>1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D</v>
      </c>
      <c r="AO13" s="8" t="b">
        <f t="shared" si="0"/>
        <v>0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D?</v>
      </c>
      <c r="EK13" s="8" t="b">
        <f t="shared" si="2"/>
        <v>0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A</v>
      </c>
      <c r="FO13" s="8" t="b">
        <f t="shared" si="3"/>
        <v>0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H?</v>
      </c>
      <c r="EK14" s="8" t="b">
        <f t="shared" si="2"/>
        <v>0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D</v>
      </c>
      <c r="AO15" s="8" t="b">
        <f t="shared" si="0"/>
        <v>1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A</v>
      </c>
      <c r="BZ15" s="8" t="b">
        <f t="shared" si="1"/>
        <v>0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E?</v>
      </c>
      <c r="EK15" s="8" t="b">
        <f t="shared" si="2"/>
        <v>0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D</v>
      </c>
      <c r="FO15" s="8" t="b">
        <f t="shared" si="3"/>
        <v>1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J</v>
      </c>
      <c r="AO16" s="8" t="b">
        <f t="shared" si="0"/>
        <v>0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K?</v>
      </c>
      <c r="EK16" s="8" t="b">
        <f t="shared" si="2"/>
        <v>0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G?</v>
      </c>
      <c r="FO16" s="8" t="b">
        <f t="shared" si="3"/>
        <v>0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D?</v>
      </c>
      <c r="EK17" s="8" t="b">
        <f t="shared" si="2"/>
        <v>0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C?</v>
      </c>
      <c r="FO17" s="8" t="b">
        <f t="shared" si="3"/>
        <v>0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J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G?</v>
      </c>
      <c r="FO18" s="8" t="b">
        <f t="shared" si="3"/>
        <v>0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A</v>
      </c>
      <c r="BZ19" s="8" t="b">
        <f t="shared" si="1"/>
        <v>0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D?</v>
      </c>
      <c r="EK19" s="8" t="b">
        <f t="shared" si="2"/>
        <v>0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C</v>
      </c>
      <c r="FO19" s="8" t="b">
        <f t="shared" si="3"/>
        <v>0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F</v>
      </c>
      <c r="AO20" s="8" t="b">
        <f t="shared" si="0"/>
        <v>0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H</v>
      </c>
      <c r="FO20" s="8" t="b">
        <f t="shared" si="3"/>
        <v>0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C</v>
      </c>
      <c r="FO21" s="8" t="b">
        <f t="shared" si="3"/>
        <v>0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K?</v>
      </c>
      <c r="EK22" s="8" t="b">
        <f t="shared" si="2"/>
        <v>0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H</v>
      </c>
      <c r="FO22" s="8" t="b">
        <f t="shared" si="3"/>
        <v>0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D?</v>
      </c>
      <c r="EK23" s="8" t="b">
        <f t="shared" si="2"/>
        <v>0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</v>
      </c>
      <c r="FO23" s="8" t="b">
        <f t="shared" si="3"/>
        <v>1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H</v>
      </c>
      <c r="AO24" s="8" t="b">
        <f t="shared" si="0"/>
        <v>0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H</v>
      </c>
      <c r="FO24" s="8" t="b">
        <f t="shared" si="3"/>
        <v>0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C</v>
      </c>
      <c r="AO25" s="8" t="b">
        <f t="shared" si="0"/>
        <v>0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D</v>
      </c>
      <c r="EK25" s="8" t="b">
        <f t="shared" si="2"/>
        <v>0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C</v>
      </c>
      <c r="FO25" s="8" t="b">
        <f t="shared" si="3"/>
        <v>1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H</v>
      </c>
      <c r="AO26" s="8" t="b">
        <f t="shared" si="0"/>
        <v>0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H</v>
      </c>
      <c r="FO26" s="8" t="b">
        <f t="shared" si="3"/>
        <v>1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C</v>
      </c>
      <c r="EK27" s="8" t="b">
        <f t="shared" si="2"/>
        <v>0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C</v>
      </c>
      <c r="FO27" s="8" t="b">
        <f t="shared" si="3"/>
        <v>0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H</v>
      </c>
      <c r="AO28" s="8" t="b">
        <f t="shared" si="0"/>
        <v>0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J</v>
      </c>
      <c r="EK28" s="8" t="b">
        <f t="shared" si="2"/>
        <v>0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H</v>
      </c>
      <c r="FO28" s="8" t="b">
        <f t="shared" si="3"/>
        <v>0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B?</v>
      </c>
      <c r="EK29" s="8" t="b">
        <f t="shared" si="2"/>
        <v>0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C</v>
      </c>
      <c r="FO29" s="8" t="b">
        <f t="shared" si="3"/>
        <v>0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H</v>
      </c>
      <c r="AO30" s="8" t="b">
        <f t="shared" si="0"/>
        <v>0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G</v>
      </c>
      <c r="EK30" s="8" t="b">
        <f t="shared" si="2"/>
        <v>0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C</v>
      </c>
      <c r="AO31" s="8" t="b">
        <f t="shared" si="0"/>
        <v>0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B</v>
      </c>
      <c r="BZ31" s="8" t="b">
        <f t="shared" si="1"/>
        <v>0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C</v>
      </c>
      <c r="EK31" s="8" t="b">
        <f t="shared" si="2"/>
        <v>0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J</v>
      </c>
      <c r="BZ32" s="8" t="b">
        <f t="shared" si="1"/>
        <v>0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F</v>
      </c>
      <c r="EK32" s="8" t="b">
        <f t="shared" si="2"/>
        <v>0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H</v>
      </c>
      <c r="FO32" s="8" t="b">
        <f t="shared" si="3"/>
        <v>0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B</v>
      </c>
      <c r="EK33" s="8" t="b">
        <f t="shared" si="2"/>
        <v>0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C</v>
      </c>
      <c r="FO33" s="8" t="b">
        <f t="shared" si="3"/>
        <v>0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H</v>
      </c>
      <c r="AO34" s="8" t="b">
        <f t="shared" si="0"/>
        <v>0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H?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H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B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C</v>
      </c>
      <c r="EK35" s="8" t="b">
        <f t="shared" si="2"/>
        <v>0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C</v>
      </c>
      <c r="FO35" s="8" t="b">
        <f t="shared" si="3"/>
        <v>0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H</v>
      </c>
      <c r="AO36" s="8" t="b">
        <f t="shared" si="0"/>
        <v>0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H</v>
      </c>
      <c r="FO36" s="8" t="b">
        <f t="shared" si="3"/>
        <v>1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C</v>
      </c>
      <c r="AO37" s="8" t="b">
        <f t="shared" si="0"/>
        <v>0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D</v>
      </c>
      <c r="BZ37" s="8" t="b">
        <f t="shared" si="1"/>
        <v>0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C</v>
      </c>
      <c r="EK37" s="8" t="b">
        <f t="shared" si="2"/>
        <v>0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C</v>
      </c>
      <c r="FO37" s="8" t="b">
        <f t="shared" si="3"/>
        <v>0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H</v>
      </c>
      <c r="AO38" s="8" t="b">
        <f t="shared" si="0"/>
        <v>0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H</v>
      </c>
      <c r="EK38" s="8" t="b">
        <f t="shared" si="2"/>
        <v>0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H</v>
      </c>
      <c r="FO38" s="8" t="b">
        <f t="shared" si="3"/>
        <v>0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C</v>
      </c>
      <c r="AO39" s="8" t="b">
        <f t="shared" si="0"/>
        <v>0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C</v>
      </c>
      <c r="BZ39" s="8" t="b">
        <f t="shared" si="1"/>
        <v>1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C</v>
      </c>
      <c r="FO39" s="8" t="b">
        <f t="shared" si="3"/>
        <v>0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G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H</v>
      </c>
      <c r="EK40" s="8" t="b">
        <f t="shared" si="2"/>
        <v>0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H</v>
      </c>
      <c r="FO40" s="8" t="b">
        <f t="shared" si="3"/>
        <v>0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C</v>
      </c>
      <c r="AO41" s="8" t="b">
        <f t="shared" si="0"/>
        <v>0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D</v>
      </c>
      <c r="BZ41" s="8" t="b">
        <f t="shared" si="1"/>
        <v>1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C</v>
      </c>
      <c r="EK41" s="8" t="b">
        <f t="shared" si="2"/>
        <v>0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C</v>
      </c>
      <c r="FO41" s="8" t="b">
        <f t="shared" si="3"/>
        <v>0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H</v>
      </c>
      <c r="AO42" s="8" t="b">
        <f t="shared" si="0"/>
        <v>0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H</v>
      </c>
      <c r="FO42" s="8" t="b">
        <f t="shared" si="3"/>
        <v>0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C</v>
      </c>
      <c r="EK43" s="8" t="b">
        <f t="shared" si="2"/>
        <v>0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H</v>
      </c>
      <c r="EK44" s="8" t="b">
        <f t="shared" si="2"/>
        <v>0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B</v>
      </c>
      <c r="BZ45" s="8" t="b">
        <f t="shared" si="1"/>
        <v>0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C</v>
      </c>
      <c r="EK45" s="8" t="b">
        <f t="shared" si="2"/>
        <v>0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G</v>
      </c>
      <c r="BZ46" s="8" t="b">
        <f t="shared" si="1"/>
        <v>0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H</v>
      </c>
      <c r="EK46" s="8" t="b">
        <f t="shared" si="2"/>
        <v>0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C</v>
      </c>
      <c r="BZ47" s="8" t="b">
        <f t="shared" si="1"/>
        <v>0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C</v>
      </c>
      <c r="EK47" s="8" t="b">
        <f t="shared" si="2"/>
        <v>0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H</v>
      </c>
      <c r="EK48" s="8" t="b">
        <f t="shared" si="2"/>
        <v>0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C</v>
      </c>
      <c r="EK49" s="8" t="b">
        <f t="shared" si="2"/>
        <v>0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J</v>
      </c>
      <c r="BZ50" s="8" t="b">
        <f t="shared" si="1"/>
        <v>0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H</v>
      </c>
      <c r="EK50" s="8" t="b">
        <f t="shared" si="2"/>
        <v>0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H</v>
      </c>
      <c r="EK52" s="8" t="b">
        <f t="shared" si="2"/>
        <v>0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C</v>
      </c>
      <c r="EK53" s="8" t="b">
        <f t="shared" si="2"/>
        <v>0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H</v>
      </c>
      <c r="BZ54" s="8" t="b">
        <f t="shared" si="1"/>
        <v>0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H</v>
      </c>
      <c r="EK54" s="8" t="b">
        <f t="shared" si="2"/>
        <v>0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C</v>
      </c>
      <c r="BZ55" s="8" t="b">
        <f t="shared" si="1"/>
        <v>0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C</v>
      </c>
      <c r="EK55" s="8" t="b">
        <f t="shared" si="2"/>
        <v>0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H</v>
      </c>
      <c r="BZ56" s="8" t="b">
        <f t="shared" si="1"/>
        <v>0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H</v>
      </c>
      <c r="EK56" s="8" t="b">
        <f t="shared" si="2"/>
        <v>0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C</v>
      </c>
      <c r="EK57" s="8" t="b">
        <f t="shared" si="2"/>
        <v>0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H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C</v>
      </c>
      <c r="BZ59" s="8" t="b">
        <f t="shared" si="1"/>
        <v>0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C</v>
      </c>
      <c r="EK59" s="8" t="b">
        <f t="shared" si="2"/>
        <v>0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H</v>
      </c>
      <c r="BZ60" s="8" t="b">
        <f t="shared" si="1"/>
        <v>0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H?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C</v>
      </c>
      <c r="BZ61" s="8" t="b">
        <f t="shared" si="1"/>
        <v>0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C</v>
      </c>
      <c r="EK61" s="8" t="b">
        <f t="shared" si="2"/>
        <v>0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H</v>
      </c>
      <c r="BZ62" s="8" t="b">
        <f t="shared" si="1"/>
        <v>0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H</v>
      </c>
      <c r="EK62" s="8" t="b">
        <f t="shared" si="2"/>
        <v>0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H</v>
      </c>
      <c r="BZ64" s="8" t="b">
        <f t="shared" si="1"/>
        <v>0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H</v>
      </c>
      <c r="BZ66" s="8" t="b">
        <f t="shared" si="1"/>
        <v>1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C</v>
      </c>
      <c r="BZ67" s="8" t="b">
        <f t="shared" si="1"/>
        <v>0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H</v>
      </c>
      <c r="BZ68" s="8" t="b">
        <f t="shared" ref="BZ68:BZ77" si="4">IF(BY68&lt;&gt;"",IF(ISNUMBER(SEARCH(BX68,BY68)),TRUE,FALSE),"")</f>
        <v>0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C</v>
      </c>
      <c r="BZ69" s="8" t="b">
        <f t="shared" si="4"/>
        <v>0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H</v>
      </c>
      <c r="BZ70" s="8" t="b">
        <f t="shared" si="4"/>
        <v>0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C</v>
      </c>
      <c r="BZ71" s="8" t="b">
        <f t="shared" si="4"/>
        <v>0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H</v>
      </c>
      <c r="BZ72" s="8" t="b">
        <f t="shared" si="4"/>
        <v>0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C</v>
      </c>
      <c r="BZ73" s="8" t="b">
        <f t="shared" si="4"/>
        <v>0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H</v>
      </c>
      <c r="BZ74" s="8" t="b">
        <f t="shared" si="4"/>
        <v>0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C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H</v>
      </c>
      <c r="BZ76" s="8" t="b">
        <f t="shared" si="4"/>
        <v>0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C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21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18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40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4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2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2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41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55%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18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36%</v>
      </c>
      <c r="FI5" s="91" t="s">
        <v>352</v>
      </c>
      <c r="FJ5" s="29">
        <f>ACT!F7</f>
        <v>17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1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17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28%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16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24%</v>
      </c>
      <c r="FI6" s="91" t="s">
        <v>244</v>
      </c>
      <c r="FJ6" s="29">
        <f>ACT!F5</f>
        <v>16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39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4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2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2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22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55%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21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53%</v>
      </c>
      <c r="FI7" s="76" t="s">
        <v>360</v>
      </c>
      <c r="FJ7" s="92">
        <f>ACT!F8</f>
        <v>18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15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38%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17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22%</v>
      </c>
    </row>
    <row r="9" spans="2:189" ht="15" thickTop="1" thickBot="1" x14ac:dyDescent="0.5">
      <c r="B9" s="46" t="s">
        <v>349</v>
      </c>
      <c r="C9" s="27">
        <f>READ!AO10</f>
        <v>1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95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44%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18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33%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53%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36%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22%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24%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33%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1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21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18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17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16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1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18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53%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36%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22%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24%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33%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40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5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5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6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5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21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6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18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6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17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7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>
        <f>IF(ISNUMBER(SEARCH("A*",FJ$17)),FJ23,"")</f>
        <v>16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1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18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9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5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9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6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75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8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39</v>
      </c>
      <c r="FZ53" s="96">
        <f>META!L212</f>
        <v>40</v>
      </c>
      <c r="GA53" s="97">
        <f>FY53/FZ53</f>
        <v>0.97499999999999998</v>
      </c>
      <c r="GB53" s="98">
        <f>INDEX(FJ20:GF20,,MATCH(1,FJ$19:GF$19,0))</f>
        <v>21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53%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35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4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4</v>
      </c>
      <c r="FZ54" s="99">
        <f>META!AK217</f>
        <v>4</v>
      </c>
      <c r="GA54" s="97">
        <f>FY54/FZ54</f>
        <v>1</v>
      </c>
      <c r="GB54" s="98">
        <f>INDEX(FJ21:GF21,,MATCH(1,FJ$19:GF$19,0))</f>
        <v>18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36%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4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13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43</v>
      </c>
      <c r="FZ55" s="106">
        <f>SUM(FZ53:FZ54)</f>
        <v>44</v>
      </c>
      <c r="GA55" s="97">
        <f>FY55/FZ55</f>
        <v>0.97727272727272729</v>
      </c>
      <c r="GB55" s="98">
        <f>SUM(GB53:GB54)</f>
        <v>39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22%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1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2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2</v>
      </c>
      <c r="FZ56" s="99">
        <f>META!DH383</f>
        <v>2</v>
      </c>
      <c r="GA56" s="97">
        <f>FY56/FZ56</f>
        <v>1</v>
      </c>
      <c r="GB56" s="98">
        <f>INDEX(FJ23:GF23,,MATCH(1,FJ$19:GF$19,0))</f>
        <v>16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24%</v>
      </c>
    </row>
    <row r="57" spans="2:186" x14ac:dyDescent="0.45">
      <c r="B57" t="str">
        <f t="shared" si="63"/>
        <v>ACT Passage 1</v>
      </c>
      <c r="C57" s="27">
        <f>IF(ISNUMBER(SEARCH("A",$C$4)),READ!AK7,0)</f>
        <v>10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15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45</v>
      </c>
      <c r="FZ57" s="101">
        <f>SUM(META!L212,META!AK217,META!DH383,META!EG158)</f>
        <v>46</v>
      </c>
      <c r="GA57" s="97">
        <f>FY57/FZ57</f>
        <v>0.97826086956521741</v>
      </c>
      <c r="GB57" s="98">
        <f>INDEX(FJ24:GF24,,MATCH(1,FJ$19:GF$19,0))</f>
        <v>18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33%</v>
      </c>
    </row>
    <row r="58" spans="2:186" x14ac:dyDescent="0.45">
      <c r="B58" t="str">
        <f t="shared" si="63"/>
        <v>ACT Passage 2</v>
      </c>
      <c r="C58" s="27">
        <f>IF(ISNUMBER(SEARCH("A",$C$4)),READ!AL7,0)</f>
        <v>10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21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18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10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3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2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21</v>
      </c>
      <c r="FL59" s="27">
        <v>36</v>
      </c>
      <c r="FM59" s="102">
        <f>IF(FJ59&lt;&gt;0,FJ59*FK59/FL59,"")</f>
        <v>0.58333333333333337</v>
      </c>
      <c r="FT59" s="29">
        <f>ROUND(FM59*100,0)</f>
        <v>58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10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18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6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18</v>
      </c>
      <c r="FL60" s="27">
        <v>36</v>
      </c>
      <c r="FM60" s="102">
        <f>IF(FJ60&lt;&gt;0,FJ60*FK60/FL60,"")</f>
        <v>0.5</v>
      </c>
      <c r="FT60" s="29">
        <f>ROUND(FM60*100,0)</f>
        <v>50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58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30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4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4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17</v>
      </c>
      <c r="FL61" s="27">
        <v>36</v>
      </c>
      <c r="FM61" s="102">
        <f>IF(FJ61&lt;&gt;0,FJ61*FK61/FL61,"")</f>
        <v>0.47222222222222221</v>
      </c>
      <c r="FT61" s="29">
        <f>ROUND(FM61*100,0)</f>
        <v>47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50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8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3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7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16</v>
      </c>
      <c r="FL62" s="27">
        <v>36</v>
      </c>
      <c r="FM62" s="102">
        <f>IF(FJ62&lt;&gt;0,FJ62*FK62/FL62,"")</f>
        <v>0.44444444444444442</v>
      </c>
      <c r="FT62" s="29">
        <f>ROUND(FM62*100,0)</f>
        <v>44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44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2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1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2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18</v>
      </c>
      <c r="FL63" s="27">
        <v>36</v>
      </c>
      <c r="FM63" s="102">
        <f>IF(FJ63&lt;&gt;0,FJ63*FK63/FL63,"")</f>
        <v>0.5</v>
      </c>
      <c r="FT63" s="29">
        <f>ROUND(FM63*100,0)</f>
        <v>50</v>
      </c>
      <c r="FU63" s="103">
        <f>IF(FV63&lt;&gt;"",FT63,"")</f>
        <v>50</v>
      </c>
      <c r="FV63" s="27" t="str">
        <f>IF(FT63&gt;FT57,"ACT","")</f>
        <v>ACT</v>
      </c>
      <c r="GB63" s="103" t="e">
        <f>FT55</f>
        <v>#DIV/0!</v>
      </c>
      <c r="GC63" s="27">
        <f>FT61</f>
        <v>47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22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15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50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7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9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13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2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2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7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39</v>
      </c>
      <c r="FZ68" s="95" t="str">
        <f>"/"&amp;FZ53</f>
        <v>/40</v>
      </c>
      <c r="GA68" s="97">
        <f>GA53</f>
        <v>0.97499999999999998</v>
      </c>
      <c r="GB68" s="98">
        <f>IF(SUM($FJ$19:$GF$19)=1,GB53,GB60)</f>
        <v>21</v>
      </c>
      <c r="GC68" s="8" t="str">
        <f>IF(SUM($FJ$19:$GF$19)=1,"/"&amp;GC53,GC60)</f>
        <v>/36</v>
      </c>
      <c r="GD68" s="80" t="str">
        <f>IF(SUM($FJ$19:$GF$19)=1,GD53,GD60)</f>
        <v>53%</v>
      </c>
    </row>
    <row r="69" spans="2:186" x14ac:dyDescent="0.45">
      <c r="B69" t="str">
        <f t="shared" si="65"/>
        <v>General Theme</v>
      </c>
      <c r="C69" s="27">
        <f>READ!$AY$7</f>
        <v>3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10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4</v>
      </c>
      <c r="FZ69" s="95" t="str">
        <f>"/"&amp;FZ54</f>
        <v>/4</v>
      </c>
      <c r="GA69" s="97">
        <f>GA54</f>
        <v>1</v>
      </c>
      <c r="GB69" s="98">
        <f>IF(SUM($FJ$19:$GF$19)=1,GB54,GB61)</f>
        <v>18</v>
      </c>
      <c r="GC69" s="98" t="str">
        <f>IF(SUM($FJ$19:$GF$19)=1,"/"&amp;GC54,GC61)</f>
        <v>/36</v>
      </c>
      <c r="GD69" s="80" t="str">
        <f>IF(SUM($FJ$19:$GF$19)=1,GD54,GD61)</f>
        <v>36%</v>
      </c>
    </row>
    <row r="70" spans="2:186" x14ac:dyDescent="0.45">
      <c r="B70" t="str">
        <f t="shared" si="65"/>
        <v>Lines / Paragraph</v>
      </c>
      <c r="C70" s="27">
        <f>READ!$AZ$7</f>
        <v>9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1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39</v>
      </c>
      <c r="GC70" s="98" t="str">
        <f>IF(SUM($FJ$19:$GF$19)=1,"/"&amp;GC55,GC62)</f>
        <v>/36</v>
      </c>
      <c r="GD70" s="80" t="str">
        <f>IF(SUM($FJ$19:$GF$19)=1,GD55,GD62)</f>
        <v>22%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3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2</v>
      </c>
      <c r="FZ71" s="98" t="str">
        <f>"/"&amp;FZ56</f>
        <v>/2</v>
      </c>
      <c r="GA71" s="105">
        <f>GA56</f>
        <v>1</v>
      </c>
      <c r="GB71" s="98">
        <f>IF(SUM($FJ$19:$GF$19)=1,GB56,GB63)</f>
        <v>16</v>
      </c>
      <c r="GC71" s="98" t="str">
        <f>IF(SUM($FJ$19:$GF$19)=1,"/"&amp;GC56,GC63)</f>
        <v>/36</v>
      </c>
      <c r="GD71" s="80" t="str">
        <f>IF(SUM($FJ$19:$GF$19)=1,GD56,GD63)</f>
        <v>24%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6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45</v>
      </c>
      <c r="FZ72" s="98" t="str">
        <f>"/"&amp;FZ57</f>
        <v>/46</v>
      </c>
      <c r="GA72" s="105">
        <f>GA57</f>
        <v>0.97826086956521741</v>
      </c>
      <c r="GB72" s="98">
        <f>IF(SUM($FJ$19:$GF$19)=1,GB57,GB64)</f>
        <v>18</v>
      </c>
      <c r="GC72" s="98" t="str">
        <f>IF(SUM($FJ$19:$GF$19)=1,"/"&amp;GC57,GC64)</f>
        <v>/36</v>
      </c>
      <c r="GD72" s="80" t="str">
        <f>IF(SUM($FJ$19:$GF$19)=1,GD57,GD64)</f>
        <v>33%</v>
      </c>
    </row>
    <row r="73" spans="2:186" ht="14.65" thickTop="1" x14ac:dyDescent="0.45">
      <c r="B73" t="str">
        <f t="shared" si="65"/>
        <v>Answer Challenge</v>
      </c>
      <c r="C73" s="27">
        <f>READ!$BC$7</f>
        <v>4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52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3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15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1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18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7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8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6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6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13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7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11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1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4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60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60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19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19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2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2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6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6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8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8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2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2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40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1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1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1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5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9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9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5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4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4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6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5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5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5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27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27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6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4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4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6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7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1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15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15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9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26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26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5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5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5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9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1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1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6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1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1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8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6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6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4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8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8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13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4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4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2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1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1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15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1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1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18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8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8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2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4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4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6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2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2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4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7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1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1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2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1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1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1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1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21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21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7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7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2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2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5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5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1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7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7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 t="str">
        <f>SCIENCE!AC5</f>
        <v>D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6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6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 t="str">
        <f>SCIENCE!AD5</f>
        <v>B?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1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1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1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1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1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11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11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3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3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4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4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1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1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75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1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1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35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10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4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1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1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10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1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2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2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10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8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8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10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21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3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3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30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3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8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18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2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4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22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3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3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3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7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1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15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13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9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2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3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2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9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7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10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1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4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3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3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6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1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52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7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15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6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18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7</v>
      </c>
      <c r="DZ157" s="27">
        <f t="shared" ref="DZ157:DZ165" si="331">SUM(DX103:ET103)</f>
        <v>7</v>
      </c>
      <c r="EA157" s="27" t="str">
        <f>IF(DZ157&lt;&gt;0,DY157&amp;" / "&amp;DZ157,"")</f>
        <v>7 / 7</v>
      </c>
      <c r="EB157" s="27">
        <f>IF(DZ157&lt;&gt;0,DY157/DZ157,"")</f>
        <v>1</v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8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6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9</v>
      </c>
      <c r="DZ159" s="27">
        <f t="shared" si="331"/>
        <v>9</v>
      </c>
      <c r="EA159" s="27" t="str">
        <f t="shared" si="336"/>
        <v>9 / 9</v>
      </c>
      <c r="EB159" s="27">
        <f t="shared" si="337"/>
        <v>1</v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13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5</v>
      </c>
      <c r="DZ160" s="27">
        <f t="shared" si="331"/>
        <v>5</v>
      </c>
      <c r="EA160" s="27" t="str">
        <f t="shared" si="336"/>
        <v>5 / 5</v>
      </c>
      <c r="EB160" s="27">
        <f t="shared" si="337"/>
        <v>1</v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7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9</v>
      </c>
      <c r="DZ161" s="27">
        <f t="shared" si="331"/>
        <v>9</v>
      </c>
      <c r="EA161" s="27" t="str">
        <f t="shared" si="336"/>
        <v>9 / 9</v>
      </c>
      <c r="EB161" s="27">
        <f t="shared" si="337"/>
        <v>1</v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6</v>
      </c>
      <c r="DZ162" s="27">
        <f t="shared" si="331"/>
        <v>6</v>
      </c>
      <c r="EA162" s="27" t="str">
        <f t="shared" si="336"/>
        <v>6 / 6</v>
      </c>
      <c r="EB162" s="27">
        <f t="shared" si="337"/>
        <v>1</v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11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8</v>
      </c>
      <c r="DZ163" s="27">
        <f t="shared" si="331"/>
        <v>8</v>
      </c>
      <c r="EA163" s="27" t="str">
        <f t="shared" si="336"/>
        <v>8 / 8</v>
      </c>
      <c r="EB163" s="27">
        <f t="shared" si="337"/>
        <v>1</v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1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4</v>
      </c>
      <c r="DZ164" s="27">
        <f t="shared" si="331"/>
        <v>4</v>
      </c>
      <c r="EA164" s="27" t="str">
        <f t="shared" si="336"/>
        <v>4 / 4</v>
      </c>
      <c r="EB164" s="27">
        <f t="shared" si="337"/>
        <v>1</v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4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13</v>
      </c>
      <c r="DZ165" s="27">
        <f t="shared" si="331"/>
        <v>13</v>
      </c>
      <c r="EA165" s="27" t="str">
        <f t="shared" si="336"/>
        <v>13 / 13</v>
      </c>
      <c r="EB165" s="27">
        <f t="shared" si="337"/>
        <v>1</v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2</v>
      </c>
      <c r="DZ167" s="92">
        <f>SUM(DX112:ET112)</f>
        <v>2</v>
      </c>
      <c r="EA167" s="92" t="str">
        <f>IF(DZ167&lt;&gt;0,DY167&amp;" / "&amp;DZ167,"")</f>
        <v>2 / 2</v>
      </c>
      <c r="EB167" s="113">
        <f>IF(DZ167&lt;&gt;0,DY167/DZ167,"")</f>
        <v>1</v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15</v>
      </c>
      <c r="DZ169" s="92">
        <f>SUM(DX113:ET113)</f>
        <v>15</v>
      </c>
      <c r="EA169" s="92" t="str">
        <f>IF(DZ169&lt;&gt;0,DY169&amp;" / "&amp;DZ169,"")</f>
        <v>15 / 15</v>
      </c>
      <c r="EB169" s="113">
        <f>IF(DZ169&lt;&gt;0,DY169/DZ169,"")</f>
        <v>1</v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18</v>
      </c>
      <c r="DZ170" s="29">
        <f>SUM(DX114:ET114)</f>
        <v>18</v>
      </c>
      <c r="EA170" s="29" t="str">
        <f>IF(DZ170&lt;&gt;0,DY170&amp;" / "&amp;DZ170,"")</f>
        <v>18 / 18</v>
      </c>
      <c r="EB170" s="112">
        <f>IF(DZ170&lt;&gt;0,DY170/DZ170,"")</f>
        <v>1</v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2</v>
      </c>
      <c r="DZ171" s="29">
        <f>SUM(DX115:ET115)</f>
        <v>2</v>
      </c>
      <c r="EA171" s="29" t="str">
        <f>IF(DZ171&lt;&gt;0,DY171&amp;" / "&amp;DZ171,"")</f>
        <v>2 / 2</v>
      </c>
      <c r="EB171" s="112">
        <f>IF(DZ171&lt;&gt;0,DY171/DZ171,"")</f>
        <v>1</v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6</v>
      </c>
      <c r="DZ172" s="29">
        <f>SUM(DX116:ET116)</f>
        <v>6</v>
      </c>
      <c r="EA172" s="29" t="str">
        <f>IF(DZ172&lt;&gt;0,DY172&amp;" / "&amp;DZ172,"")</f>
        <v>6 / 6</v>
      </c>
      <c r="EB172" s="112">
        <f>IF(DZ172&lt;&gt;0,DY172/DZ172,"")</f>
        <v>1</v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4</v>
      </c>
      <c r="DZ174" s="92">
        <f>SUM(DX117:ET117)</f>
        <v>4</v>
      </c>
      <c r="EA174" s="92" t="str">
        <f>IF(DZ174&lt;&gt;0,DY174&amp;" / "&amp;DZ174,"")</f>
        <v>4 / 4</v>
      </c>
      <c r="EB174" s="113">
        <f>IF(DZ174&lt;&gt;0,DY174/DZ174,"")</f>
        <v>1</v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2</v>
      </c>
      <c r="DZ175" s="29">
        <f>SUM(DX119:ET119)</f>
        <v>2</v>
      </c>
      <c r="EA175" s="29" t="str">
        <f>IF(DZ175&lt;&gt;0,DY175&amp;" / "&amp;DZ175,"")</f>
        <v>2 / 2</v>
      </c>
      <c r="EB175" s="112">
        <f>IF(DZ175&lt;&gt;0,DY175/DZ175,"")</f>
        <v>1</v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7</v>
      </c>
      <c r="DZ176" s="29">
        <f>SUM(DX118:ET118)</f>
        <v>7</v>
      </c>
      <c r="EA176" s="29" t="str">
        <f>IF(DZ176&lt;&gt;0,DY176&amp;" / "&amp;DZ176,"")</f>
        <v>7 / 7</v>
      </c>
      <c r="EB176" s="112">
        <f>IF(DZ176&lt;&gt;0,DY176/DZ176,"")</f>
        <v>1</v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6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40</v>
      </c>
      <c r="DZ179" s="29">
        <f t="shared" ref="DZ179:DZ185" si="424">SUM(DX96:ET96)</f>
        <v>40</v>
      </c>
      <c r="EA179" s="29" t="str">
        <f>IF(DZ179&lt;&gt;0,DY179&amp;" / "&amp;DZ179,"")</f>
        <v>40 / 40</v>
      </c>
      <c r="EB179" s="112">
        <f>IF(DZ179&lt;&gt;0,DY179/DZ179,"")</f>
        <v>1</v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5</v>
      </c>
      <c r="DZ180" s="29">
        <f t="shared" si="424"/>
        <v>5</v>
      </c>
      <c r="EA180" s="29" t="str">
        <f t="shared" ref="EA180:EA185" si="429">IF(DZ180&lt;&gt;0,DY180&amp;" / "&amp;DZ180,"")</f>
        <v>5 / 5</v>
      </c>
      <c r="EB180" s="112">
        <f t="shared" ref="EB180:EB185" si="430">IF(DZ180&lt;&gt;0,DY180/DZ180,"")</f>
        <v>1</v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5</v>
      </c>
      <c r="DZ181" s="29">
        <f t="shared" si="424"/>
        <v>5</v>
      </c>
      <c r="EA181" s="29" t="str">
        <f t="shared" si="429"/>
        <v>5 / 5</v>
      </c>
      <c r="EB181" s="112">
        <f t="shared" si="430"/>
        <v>1</v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6</v>
      </c>
      <c r="DZ182" s="29">
        <f t="shared" si="424"/>
        <v>6</v>
      </c>
      <c r="EA182" s="29" t="str">
        <f t="shared" si="429"/>
        <v>6 / 6</v>
      </c>
      <c r="EB182" s="112">
        <f t="shared" si="430"/>
        <v>1</v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5</v>
      </c>
      <c r="DZ183" s="29">
        <f t="shared" si="424"/>
        <v>5</v>
      </c>
      <c r="EA183" s="29" t="str">
        <f t="shared" si="429"/>
        <v>5 / 5</v>
      </c>
      <c r="EB183" s="112">
        <f t="shared" si="430"/>
        <v>1</v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6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6</v>
      </c>
      <c r="DZ184" s="29">
        <f t="shared" si="424"/>
        <v>6</v>
      </c>
      <c r="EA184" s="29" t="str">
        <f t="shared" si="429"/>
        <v>6 / 6</v>
      </c>
      <c r="EB184" s="112">
        <f t="shared" si="430"/>
        <v>1</v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6</v>
      </c>
      <c r="DZ185" s="29">
        <f t="shared" si="424"/>
        <v>6</v>
      </c>
      <c r="EA185" s="29" t="str">
        <f t="shared" si="429"/>
        <v>6 / 6</v>
      </c>
      <c r="EB185" s="112">
        <f t="shared" si="430"/>
        <v>1</v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40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1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39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1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4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4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30</v>
      </c>
      <c r="E211" s="92">
        <f t="shared" ref="E211:E216" si="530">SUM(C141:Y141)</f>
        <v>30</v>
      </c>
      <c r="F211" s="92" t="str">
        <f t="shared" ref="F211:F216" si="531">IF(E211&lt;&gt;0,D211&amp;" / "&amp;E211,"")</f>
        <v>30 / 30</v>
      </c>
      <c r="G211" s="113">
        <f t="shared" ref="G211:G216" si="532">IF(E211&lt;&gt;0,D211/E211,"")</f>
        <v>1</v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8</v>
      </c>
      <c r="E212" s="29">
        <f t="shared" si="530"/>
        <v>8</v>
      </c>
      <c r="F212" s="29" t="str">
        <f t="shared" si="531"/>
        <v>8 / 8</v>
      </c>
      <c r="G212" s="112">
        <f t="shared" si="532"/>
        <v>1</v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39</v>
      </c>
      <c r="K212" s="27">
        <f>L212-J212</f>
        <v>1</v>
      </c>
      <c r="L212" s="27">
        <f>SUM(C203:Y203)</f>
        <v>40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2</v>
      </c>
      <c r="E213" s="29">
        <f t="shared" si="530"/>
        <v>2</v>
      </c>
      <c r="F213" s="29" t="str">
        <f t="shared" si="531"/>
        <v>2 / 2</v>
      </c>
      <c r="G213" s="112">
        <f t="shared" si="532"/>
        <v>1</v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1</v>
      </c>
      <c r="D214" s="29">
        <f t="shared" si="537"/>
        <v>21</v>
      </c>
      <c r="E214" s="29">
        <f t="shared" si="530"/>
        <v>22</v>
      </c>
      <c r="F214" s="29" t="str">
        <f t="shared" si="531"/>
        <v>21 / 22</v>
      </c>
      <c r="G214" s="112">
        <f t="shared" si="532"/>
        <v>0.95454545454545459</v>
      </c>
      <c r="H214" s="119">
        <f>IF(IF(SUM(C$2:Y$2)=1,INDEX(C184:Y184,MATCH(1,C$2:Y$2,0)),"-")&lt;&gt;0,IF(SUM(C$2:Y$2)=1,INDEX(C184:Y184,MATCH(1,C$2:Y$2,0)),"-"),"")</f>
        <v>6</v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7</v>
      </c>
      <c r="E215" s="29">
        <f t="shared" si="530"/>
        <v>7</v>
      </c>
      <c r="F215" s="29" t="str">
        <f t="shared" si="531"/>
        <v>7 / 7</v>
      </c>
      <c r="G215" s="112">
        <f t="shared" si="532"/>
        <v>1</v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75</v>
      </c>
      <c r="AD216" s="92">
        <f t="shared" ref="AD216:AD234" si="552">SUM(AB135:AX135)</f>
        <v>75</v>
      </c>
      <c r="AE216" s="92" t="str">
        <f>IF(AD216&lt;&gt;0,AC216&amp;" / "&amp;AD216,"")</f>
        <v>75 / 75</v>
      </c>
      <c r="AF216" s="113">
        <f>IF(AD216&lt;&gt;0,AC216/AD216,"")</f>
        <v>1</v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35</v>
      </c>
      <c r="AD217" s="29">
        <f t="shared" si="552"/>
        <v>35</v>
      </c>
      <c r="AE217" s="29" t="str">
        <f t="shared" ref="AE217:AE234" si="557">IF(AD217&lt;&gt;0,AC217&amp;" / "&amp;AD217,"")</f>
        <v>35 / 35</v>
      </c>
      <c r="AF217" s="111">
        <f t="shared" ref="AF217:AF234" si="558">IF(AD217&lt;&gt;0,AC217/AD217,"")</f>
        <v>1</v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4</v>
      </c>
      <c r="AJ217" s="27">
        <f>AK217-AI217</f>
        <v>0</v>
      </c>
      <c r="AK217" s="27">
        <f>SUM(AB208:AX208)</f>
        <v>4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13</v>
      </c>
      <c r="E218" s="92">
        <f>SUM(C147:Y147)</f>
        <v>13</v>
      </c>
      <c r="F218" s="92" t="str">
        <f>IF(E218&lt;&gt;0,D218&amp;" / "&amp;E218,"")</f>
        <v>13 / 13</v>
      </c>
      <c r="G218" s="113">
        <f>IF(E218&lt;&gt;0,D218/E218,"")</f>
        <v>1</v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4</v>
      </c>
      <c r="AD218" s="29">
        <f t="shared" si="552"/>
        <v>4</v>
      </c>
      <c r="AE218" s="29" t="str">
        <f t="shared" si="557"/>
        <v>4 / 4</v>
      </c>
      <c r="AF218" s="111">
        <f t="shared" si="558"/>
        <v>1</v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2</v>
      </c>
      <c r="E219" s="29">
        <f>SUM(C148:Y148)</f>
        <v>2</v>
      </c>
      <c r="F219" s="29" t="str">
        <f>IF(E219&lt;&gt;0,D219&amp;" / "&amp;E219,"")</f>
        <v>2 / 2</v>
      </c>
      <c r="G219" s="112">
        <f>IF(E219&lt;&gt;0,D219/E219,"")</f>
        <v>1</v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1</v>
      </c>
      <c r="AD219" s="29">
        <f t="shared" si="552"/>
        <v>1</v>
      </c>
      <c r="AE219" s="29" t="str">
        <f t="shared" si="557"/>
        <v>1 / 1</v>
      </c>
      <c r="AF219" s="111">
        <f t="shared" si="558"/>
        <v>1</v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3</v>
      </c>
      <c r="E220" s="29">
        <f>SUM(C149:Y149)</f>
        <v>3</v>
      </c>
      <c r="F220" s="29" t="str">
        <f>IF(E220&lt;&gt;0,D220&amp;" / "&amp;E220,"")</f>
        <v>3 / 3</v>
      </c>
      <c r="G220" s="112">
        <f>IF(E220&lt;&gt;0,D220/E220,"")</f>
        <v>1</v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9</v>
      </c>
      <c r="E221" s="29">
        <f>SUM(C150:Y150)</f>
        <v>9</v>
      </c>
      <c r="F221" s="29" t="str">
        <f>IF(E221&lt;&gt;0,D221&amp;" / "&amp;E221,"")</f>
        <v>9 / 9</v>
      </c>
      <c r="G221" s="112">
        <f>IF(E221&lt;&gt;0,D221/E221,"")</f>
        <v>1</v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21</v>
      </c>
      <c r="AD221" s="29">
        <f t="shared" si="552"/>
        <v>21</v>
      </c>
      <c r="AE221" s="29" t="str">
        <f t="shared" si="557"/>
        <v>21 / 21</v>
      </c>
      <c r="AF221" s="111">
        <f t="shared" si="558"/>
        <v>1</v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3</v>
      </c>
      <c r="AD222" s="92">
        <f t="shared" si="552"/>
        <v>3</v>
      </c>
      <c r="AE222" s="92" t="str">
        <f t="shared" si="557"/>
        <v>3 / 3</v>
      </c>
      <c r="AF222" s="113">
        <f t="shared" si="558"/>
        <v>1</v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18</v>
      </c>
      <c r="AD223" s="29">
        <f t="shared" si="552"/>
        <v>18</v>
      </c>
      <c r="AE223" s="29" t="str">
        <f t="shared" si="557"/>
        <v>18 / 18</v>
      </c>
      <c r="AF223" s="111">
        <f t="shared" si="558"/>
        <v>1</v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4</v>
      </c>
      <c r="AD224" s="29">
        <f t="shared" si="552"/>
        <v>4</v>
      </c>
      <c r="AE224" s="29" t="str">
        <f t="shared" si="557"/>
        <v>4 / 4</v>
      </c>
      <c r="AF224" s="111">
        <f t="shared" si="558"/>
        <v>1</v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3</v>
      </c>
      <c r="AD225" s="29">
        <f t="shared" si="552"/>
        <v>3</v>
      </c>
      <c r="AE225" s="29" t="str">
        <f t="shared" si="557"/>
        <v>3 / 3</v>
      </c>
      <c r="AF225" s="111">
        <f t="shared" si="558"/>
        <v>1</v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4</v>
      </c>
      <c r="E226" s="92">
        <f>SUM(C153:Y153)</f>
        <v>4</v>
      </c>
      <c r="F226" s="92" t="str">
        <f>IF(E226&lt;&gt;0,D226&amp;" / "&amp;E226,"")</f>
        <v>4 / 4</v>
      </c>
      <c r="G226" s="113">
        <f>IF(E226&lt;&gt;0,D226/E226,"")</f>
        <v>1</v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1</v>
      </c>
      <c r="AD226" s="29">
        <f t="shared" si="552"/>
        <v>1</v>
      </c>
      <c r="AE226" s="29" t="str">
        <f t="shared" si="557"/>
        <v>1 / 1</v>
      </c>
      <c r="AF226" s="111">
        <f t="shared" si="558"/>
        <v>1</v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3</v>
      </c>
      <c r="E227" s="29">
        <f>SUM(C154:Y154)</f>
        <v>3</v>
      </c>
      <c r="F227" s="29" t="str">
        <f>IF(E227&lt;&gt;0,D227&amp;" / "&amp;E227,"")</f>
        <v>3 / 3</v>
      </c>
      <c r="G227" s="112">
        <f>IF(E227&lt;&gt;0,D227/E227,"")</f>
        <v>1</v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15</v>
      </c>
      <c r="AD227" s="29">
        <f t="shared" si="552"/>
        <v>15</v>
      </c>
      <c r="AE227" s="29" t="str">
        <f t="shared" si="557"/>
        <v>15 / 15</v>
      </c>
      <c r="AF227" s="111">
        <f t="shared" si="558"/>
        <v>1</v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1</v>
      </c>
      <c r="E228" s="29">
        <f>SUM(C155:Y155)</f>
        <v>1</v>
      </c>
      <c r="F228" s="29" t="str">
        <f>IF(E228&lt;&gt;0,D228&amp;" / "&amp;E228,"")</f>
        <v>1 / 1</v>
      </c>
      <c r="G228" s="112">
        <f>IF(E228&lt;&gt;0,D228/E228,"")</f>
        <v>1</v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9</v>
      </c>
      <c r="AD228" s="29">
        <f t="shared" si="552"/>
        <v>9</v>
      </c>
      <c r="AE228" s="29" t="str">
        <f t="shared" si="557"/>
        <v>9 / 9</v>
      </c>
      <c r="AF228" s="111">
        <f t="shared" si="558"/>
        <v>1</v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7</v>
      </c>
      <c r="E229" s="29">
        <f>SUM(C156:Y156)</f>
        <v>7</v>
      </c>
      <c r="F229" s="29" t="str">
        <f>IF(E229&lt;&gt;0,D229&amp;" / "&amp;E229,"")</f>
        <v>7 / 7</v>
      </c>
      <c r="G229" s="112">
        <f>IF(E229&lt;&gt;0,D229/E229,"")</f>
        <v>1</v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6</v>
      </c>
      <c r="E230" s="29">
        <f>SUM(C157:Y157)</f>
        <v>6</v>
      </c>
      <c r="F230" s="29" t="str">
        <f>IF(E230&lt;&gt;0,D230&amp;" / "&amp;E230,"")</f>
        <v>6 / 6</v>
      </c>
      <c r="G230" s="112">
        <f>IF(E230&lt;&gt;0,D230/E230,"")</f>
        <v>1</v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2</v>
      </c>
      <c r="AD230" s="29">
        <f t="shared" si="552"/>
        <v>2</v>
      </c>
      <c r="AE230" s="29" t="str">
        <f t="shared" si="557"/>
        <v>2 / 2</v>
      </c>
      <c r="AF230" s="111">
        <f t="shared" si="558"/>
        <v>1</v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7</v>
      </c>
      <c r="AD231" s="92">
        <f t="shared" si="552"/>
        <v>7</v>
      </c>
      <c r="AE231" s="92" t="str">
        <f t="shared" si="557"/>
        <v>7 / 7</v>
      </c>
      <c r="AF231" s="113">
        <f t="shared" si="558"/>
        <v>1</v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10</v>
      </c>
      <c r="AD232" s="29">
        <f t="shared" si="552"/>
        <v>10</v>
      </c>
      <c r="AE232" s="29" t="str">
        <f t="shared" si="557"/>
        <v>10 / 10</v>
      </c>
      <c r="AF232" s="111">
        <f t="shared" si="558"/>
        <v>1</v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1</v>
      </c>
      <c r="AD233" s="29">
        <f t="shared" si="552"/>
        <v>1</v>
      </c>
      <c r="AE233" s="29" t="str">
        <f t="shared" si="557"/>
        <v>1 / 1</v>
      </c>
      <c r="AF233" s="111">
        <f t="shared" si="558"/>
        <v>1</v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3</v>
      </c>
      <c r="AD234" s="29">
        <f t="shared" si="552"/>
        <v>3</v>
      </c>
      <c r="AE234" s="29" t="str">
        <f t="shared" si="557"/>
        <v>3 / 3</v>
      </c>
      <c r="AF234" s="111">
        <f t="shared" si="558"/>
        <v>1</v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6</v>
      </c>
      <c r="AD236" s="92">
        <f t="shared" ref="AD236:AD247" si="621">SUM(AB154:AX154)</f>
        <v>6</v>
      </c>
      <c r="AE236" s="92" t="str">
        <f>IF(AD236&lt;&gt;0,AC236&amp;" / "&amp;AD236,"")</f>
        <v>6 / 6</v>
      </c>
      <c r="AF236" s="113">
        <f>IF(AD236&lt;&gt;0,AC236/AD236,"")</f>
        <v>1</v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52</v>
      </c>
      <c r="AD237" s="29">
        <f t="shared" si="621"/>
        <v>52</v>
      </c>
      <c r="AE237" s="29" t="str">
        <f t="shared" ref="AE237:AE247" si="625">IF(AD237&lt;&gt;0,AC237&amp;" / "&amp;AD237,"")</f>
        <v>52 / 52</v>
      </c>
      <c r="AF237" s="111">
        <f t="shared" ref="AF237:AF247" si="626">IF(AD237&lt;&gt;0,AC237/AD237,"")</f>
        <v>1</v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15</v>
      </c>
      <c r="AD238" s="29">
        <f t="shared" si="621"/>
        <v>15</v>
      </c>
      <c r="AE238" s="29" t="str">
        <f t="shared" si="625"/>
        <v>15 / 15</v>
      </c>
      <c r="AF238" s="111">
        <f t="shared" si="626"/>
        <v>1</v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1</v>
      </c>
      <c r="D239" s="29">
        <f>E239-C239</f>
        <v>9</v>
      </c>
      <c r="E239" s="29">
        <f>SUM(C137:Y137)</f>
        <v>10</v>
      </c>
      <c r="F239" s="29" t="str">
        <f>IF(E239&lt;&gt;0,D239&amp;" / "&amp;E239,"")</f>
        <v>9 / 10</v>
      </c>
      <c r="G239" s="112">
        <f>IF(E239&lt;&gt;0,D239/E239,"")</f>
        <v>0.9</v>
      </c>
      <c r="H239" s="119">
        <f>IF(IF(SUM(C$2:Y$2)=1,INDEX(C177:Y177,MATCH(1,C$2:Y$2,0)),"-")&lt;&gt;0,IF(SUM(C$2:Y$2)=1,INDEX(C177:Y177,MATCH(1,C$2:Y$2,0)),"-"),"")</f>
        <v>6</v>
      </c>
      <c r="AA239" s="115" t="s">
        <v>35</v>
      </c>
      <c r="AB239" s="29">
        <f t="shared" si="620"/>
        <v>0</v>
      </c>
      <c r="AC239" s="29">
        <f t="shared" si="556"/>
        <v>18</v>
      </c>
      <c r="AD239" s="29">
        <f t="shared" si="621"/>
        <v>18</v>
      </c>
      <c r="AE239" s="29" t="str">
        <f t="shared" si="625"/>
        <v>18 / 18</v>
      </c>
      <c r="AF239" s="111">
        <f t="shared" si="626"/>
        <v>1</v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10</v>
      </c>
      <c r="E240" s="29">
        <f>SUM(C138:Y138)</f>
        <v>10</v>
      </c>
      <c r="F240" s="29" t="str">
        <f>IF(E240&lt;&gt;0,D240&amp;" / "&amp;E240,"")</f>
        <v>10 / 10</v>
      </c>
      <c r="G240" s="112">
        <f>IF(E240&lt;&gt;0,D240/E240,"")</f>
        <v>1</v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8</v>
      </c>
      <c r="AD240" s="29">
        <f t="shared" si="621"/>
        <v>8</v>
      </c>
      <c r="AE240" s="29" t="str">
        <f t="shared" si="625"/>
        <v>8 / 8</v>
      </c>
      <c r="AF240" s="111">
        <f t="shared" si="626"/>
        <v>1</v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60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60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10</v>
      </c>
      <c r="E241" s="29">
        <f>SUM(C139:Y139)</f>
        <v>10</v>
      </c>
      <c r="F241" s="29" t="str">
        <f>IF(E241&lt;&gt;0,D241&amp;" / "&amp;E241,"")</f>
        <v>10 / 10</v>
      </c>
      <c r="G241" s="112">
        <f>IF(E241&lt;&gt;0,D241/E241,"")</f>
        <v>1</v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6</v>
      </c>
      <c r="AD241" s="29">
        <f t="shared" si="621"/>
        <v>6</v>
      </c>
      <c r="AE241" s="29" t="str">
        <f t="shared" si="625"/>
        <v>6 / 6</v>
      </c>
      <c r="AF241" s="111">
        <f t="shared" si="626"/>
        <v>1</v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10</v>
      </c>
      <c r="E242" s="29">
        <f>SUM(C140:Y140)</f>
        <v>10</v>
      </c>
      <c r="F242" s="29" t="str">
        <f>IF(E242&lt;&gt;0,D242&amp;" / "&amp;E242,"")</f>
        <v>10 / 10</v>
      </c>
      <c r="G242" s="112">
        <f>IF(E242&lt;&gt;0,D242/E242,"")</f>
        <v>1</v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13</v>
      </c>
      <c r="AD242" s="29">
        <f t="shared" si="621"/>
        <v>13</v>
      </c>
      <c r="AE242" s="29" t="str">
        <f t="shared" si="625"/>
        <v>13 / 13</v>
      </c>
      <c r="AF242" s="111">
        <f t="shared" si="626"/>
        <v>1</v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7</v>
      </c>
      <c r="AD243" s="29">
        <f t="shared" si="621"/>
        <v>7</v>
      </c>
      <c r="AE243" s="29" t="str">
        <f t="shared" si="625"/>
        <v>7 / 7</v>
      </c>
      <c r="AF243" s="111">
        <f t="shared" si="626"/>
        <v>1</v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19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19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2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2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11</v>
      </c>
      <c r="AD245" s="29">
        <f t="shared" si="621"/>
        <v>11</v>
      </c>
      <c r="AE245" s="29" t="str">
        <f t="shared" si="625"/>
        <v>11 / 11</v>
      </c>
      <c r="AF245" s="111">
        <f t="shared" si="626"/>
        <v>1</v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6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6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1</v>
      </c>
      <c r="AD246" s="29">
        <f t="shared" si="621"/>
        <v>1</v>
      </c>
      <c r="AE246" s="29" t="str">
        <f t="shared" si="625"/>
        <v>1 / 1</v>
      </c>
      <c r="AF246" s="111">
        <f t="shared" si="626"/>
        <v>1</v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8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8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4</v>
      </c>
      <c r="AD247" s="29">
        <f t="shared" si="621"/>
        <v>4</v>
      </c>
      <c r="AE247" s="29" t="str">
        <f t="shared" si="625"/>
        <v>4 / 4</v>
      </c>
      <c r="AF247" s="111">
        <f t="shared" si="626"/>
        <v>1</v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2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2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1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1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9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9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4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4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5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5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1</v>
      </c>
      <c r="D253" s="29">
        <f>E253-C253</f>
        <v>9</v>
      </c>
      <c r="E253" s="29">
        <f>SUM(C168:Y168)</f>
        <v>10</v>
      </c>
      <c r="F253" s="29" t="str">
        <f t="shared" si="673"/>
        <v>9 / 10</v>
      </c>
      <c r="G253" s="112">
        <f t="shared" si="674"/>
        <v>0.9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27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27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4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4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15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15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26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26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5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5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1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1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1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1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6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6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8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8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4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4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1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1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1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1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8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8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4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4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2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2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1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1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1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1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1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1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21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21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7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7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2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2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5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5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7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7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6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6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1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1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1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1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11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11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3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3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4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4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1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1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1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1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1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1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2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2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8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8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3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3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3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3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2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2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2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2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2</v>
      </c>
      <c r="CE383" s="27">
        <f>CF383-CD383</f>
        <v>0</v>
      </c>
      <c r="CF383" s="27">
        <f>SUM(BZ374:CV374)</f>
        <v>2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2</v>
      </c>
      <c r="DG383" s="27">
        <f>DH383-DF383</f>
        <v>0</v>
      </c>
      <c r="DH383" s="27">
        <f>SUM(CY374:DU374)</f>
        <v>2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2</v>
      </c>
      <c r="DA384" s="29">
        <f>CF383</f>
        <v>2</v>
      </c>
      <c r="DB384" s="29" t="str">
        <f t="shared" ref="DB384:DB392" si="909">IF(DA384&lt;&gt;0,CZ384&amp;" / "&amp;DA384,"")</f>
        <v>2 / 2</v>
      </c>
      <c r="DC384" s="111">
        <f t="shared" ref="DC384:DC392" si="910">IF(DA384&lt;&gt;0,CZ384/DA384,"")</f>
        <v>1</v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60</v>
      </c>
      <c r="DA387" s="29">
        <f>SUM(CY240:DU240)</f>
        <v>60</v>
      </c>
      <c r="DB387" s="29" t="str">
        <f>IF(DA387&lt;&gt;0,CZ387&amp;" / "&amp;DA387,"")</f>
        <v>60 / 60</v>
      </c>
      <c r="DC387" s="111">
        <f>IF(DA387&lt;&gt;0,CZ387/DA387,"")</f>
        <v>1</v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19</v>
      </c>
      <c r="DA390" s="29">
        <f>SUM(CY243:DU243)</f>
        <v>19</v>
      </c>
      <c r="DB390" s="29" t="str">
        <f>IF(DA390&lt;&gt;0,CZ390&amp;" / "&amp;DA390,"")</f>
        <v>19 / 19</v>
      </c>
      <c r="DC390" s="111">
        <f>IF(DA390&lt;&gt;0,CZ390/DA390,"")</f>
        <v>1</v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2</v>
      </c>
      <c r="DA393" s="29">
        <f t="shared" ref="DA393:DA405" si="912">SUM(CY244:DU244)</f>
        <v>2</v>
      </c>
      <c r="DB393" s="29" t="str">
        <f>IF(DA393&lt;&gt;0,CZ393&amp;" / "&amp;DA393,"")</f>
        <v>2 / 2</v>
      </c>
      <c r="DC393" s="111">
        <f>IF(DA393&lt;&gt;0,CZ393/DA393,"")</f>
        <v>1</v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6</v>
      </c>
      <c r="DA394" s="29">
        <f t="shared" si="912"/>
        <v>6</v>
      </c>
      <c r="DB394" s="29" t="str">
        <f t="shared" ref="DB394:DB404" si="915">IF(DA394&lt;&gt;0,CZ394&amp;" / "&amp;DA394,"")</f>
        <v>6 / 6</v>
      </c>
      <c r="DC394" s="111">
        <f t="shared" ref="DC394:DC404" si="916">IF(DA394&lt;&gt;0,CZ394/DA394,"")</f>
        <v>1</v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8</v>
      </c>
      <c r="DA395" s="29">
        <f t="shared" si="912"/>
        <v>8</v>
      </c>
      <c r="DB395" s="29" t="str">
        <f t="shared" si="915"/>
        <v>8 / 8</v>
      </c>
      <c r="DC395" s="111">
        <f t="shared" si="916"/>
        <v>1</v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2</v>
      </c>
      <c r="DA397" s="29">
        <f t="shared" si="912"/>
        <v>2</v>
      </c>
      <c r="DB397" s="29" t="str">
        <f t="shared" si="915"/>
        <v>2 / 2</v>
      </c>
      <c r="DC397" s="111">
        <f t="shared" si="916"/>
        <v>1</v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1</v>
      </c>
      <c r="DA398" s="29">
        <f t="shared" si="912"/>
        <v>1</v>
      </c>
      <c r="DB398" s="29" t="str">
        <f t="shared" si="915"/>
        <v>1 / 1</v>
      </c>
      <c r="DC398" s="111">
        <f t="shared" si="916"/>
        <v>1</v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9</v>
      </c>
      <c r="DA399" s="29">
        <f t="shared" si="912"/>
        <v>9</v>
      </c>
      <c r="DB399" s="29" t="str">
        <f t="shared" si="915"/>
        <v>9 / 9</v>
      </c>
      <c r="DC399" s="111">
        <f t="shared" si="916"/>
        <v>1</v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4</v>
      </c>
      <c r="DA400" s="29">
        <f t="shared" si="912"/>
        <v>4</v>
      </c>
      <c r="DB400" s="29" t="str">
        <f t="shared" si="915"/>
        <v>4 / 4</v>
      </c>
      <c r="DC400" s="111">
        <f t="shared" si="916"/>
        <v>1</v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5</v>
      </c>
      <c r="DA401" s="29">
        <f t="shared" si="912"/>
        <v>5</v>
      </c>
      <c r="DB401" s="29" t="str">
        <f t="shared" si="915"/>
        <v>5 / 5</v>
      </c>
      <c r="DC401" s="111">
        <f t="shared" si="916"/>
        <v>1</v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27</v>
      </c>
      <c r="DA402" s="29">
        <f t="shared" si="912"/>
        <v>27</v>
      </c>
      <c r="DB402" s="29" t="str">
        <f t="shared" si="915"/>
        <v>27 / 27</v>
      </c>
      <c r="DC402" s="111">
        <f t="shared" si="916"/>
        <v>1</v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4</v>
      </c>
      <c r="DA403" s="29">
        <f t="shared" si="912"/>
        <v>4</v>
      </c>
      <c r="DB403" s="29" t="str">
        <f t="shared" si="915"/>
        <v>4 / 4</v>
      </c>
      <c r="DC403" s="111">
        <f t="shared" si="916"/>
        <v>1</v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15</v>
      </c>
      <c r="DA407" s="29">
        <f t="shared" ref="DA407:DA422" si="918">SUM(CY257:DU257)</f>
        <v>15</v>
      </c>
      <c r="DB407" s="29" t="str">
        <f>IF(DA407&lt;&gt;0,CZ407&amp;" / "&amp;DA407,"")</f>
        <v>15 / 15</v>
      </c>
      <c r="DC407" s="111">
        <f>IF(DA407&lt;&gt;0,CZ407/DA407,"")</f>
        <v>1</v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26</v>
      </c>
      <c r="DA408" s="29">
        <f t="shared" si="918"/>
        <v>26</v>
      </c>
      <c r="DB408" s="29" t="str">
        <f t="shared" ref="DB408:DB422" si="921">IF(DA408&lt;&gt;0,CZ408&amp;" / "&amp;DA408,"")</f>
        <v>26 / 26</v>
      </c>
      <c r="DC408" s="111">
        <f t="shared" ref="DC408:DC422" si="922">IF(DA408&lt;&gt;0,CZ408/DA408,"")</f>
        <v>1</v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5</v>
      </c>
      <c r="DA409" s="29">
        <f t="shared" si="918"/>
        <v>5</v>
      </c>
      <c r="DB409" s="29" t="str">
        <f t="shared" si="921"/>
        <v>5 / 5</v>
      </c>
      <c r="DC409" s="111">
        <f t="shared" si="922"/>
        <v>1</v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1</v>
      </c>
      <c r="DA410" s="29">
        <f t="shared" si="918"/>
        <v>1</v>
      </c>
      <c r="DB410" s="29" t="str">
        <f t="shared" si="921"/>
        <v>1 / 1</v>
      </c>
      <c r="DC410" s="111">
        <f t="shared" si="922"/>
        <v>1</v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1</v>
      </c>
      <c r="DA411" s="29">
        <f t="shared" si="918"/>
        <v>1</v>
      </c>
      <c r="DB411" s="29" t="str">
        <f t="shared" si="921"/>
        <v>1 / 1</v>
      </c>
      <c r="DC411" s="111">
        <f t="shared" si="922"/>
        <v>1</v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6</v>
      </c>
      <c r="DA412" s="29">
        <f t="shared" si="918"/>
        <v>6</v>
      </c>
      <c r="DB412" s="29" t="str">
        <f t="shared" si="921"/>
        <v>6 / 6</v>
      </c>
      <c r="DC412" s="111">
        <f t="shared" si="922"/>
        <v>1</v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8</v>
      </c>
      <c r="DA413" s="29">
        <f t="shared" si="918"/>
        <v>8</v>
      </c>
      <c r="DB413" s="29" t="str">
        <f t="shared" si="921"/>
        <v>8 / 8</v>
      </c>
      <c r="DC413" s="111">
        <f t="shared" si="922"/>
        <v>1</v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4</v>
      </c>
      <c r="DA414" s="29">
        <f t="shared" si="918"/>
        <v>4</v>
      </c>
      <c r="DB414" s="29" t="str">
        <f t="shared" si="921"/>
        <v>4 / 4</v>
      </c>
      <c r="DC414" s="111">
        <f t="shared" si="922"/>
        <v>1</v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1</v>
      </c>
      <c r="DA415" s="29">
        <f t="shared" si="918"/>
        <v>1</v>
      </c>
      <c r="DB415" s="29" t="str">
        <f t="shared" si="921"/>
        <v>1 / 1</v>
      </c>
      <c r="DC415" s="111">
        <f t="shared" si="922"/>
        <v>1</v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1</v>
      </c>
      <c r="DA416" s="29">
        <f t="shared" si="918"/>
        <v>1</v>
      </c>
      <c r="DB416" s="29" t="str">
        <f t="shared" si="921"/>
        <v>1 / 1</v>
      </c>
      <c r="DC416" s="111">
        <f t="shared" si="922"/>
        <v>1</v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8</v>
      </c>
      <c r="DA417" s="29">
        <f t="shared" si="918"/>
        <v>8</v>
      </c>
      <c r="DB417" s="29" t="str">
        <f t="shared" si="921"/>
        <v>8 / 8</v>
      </c>
      <c r="DC417" s="111">
        <f t="shared" si="922"/>
        <v>1</v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4</v>
      </c>
      <c r="DA418" s="29">
        <f t="shared" si="918"/>
        <v>4</v>
      </c>
      <c r="DB418" s="29" t="str">
        <f t="shared" si="921"/>
        <v>4 / 4</v>
      </c>
      <c r="DC418" s="111">
        <f t="shared" si="922"/>
        <v>1</v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2</v>
      </c>
      <c r="DA419" s="29">
        <f t="shared" si="918"/>
        <v>2</v>
      </c>
      <c r="DB419" s="29" t="str">
        <f t="shared" si="921"/>
        <v>2 / 2</v>
      </c>
      <c r="DC419" s="111">
        <f t="shared" si="922"/>
        <v>1</v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1</v>
      </c>
      <c r="DA421" s="29">
        <f t="shared" si="918"/>
        <v>1</v>
      </c>
      <c r="DB421" s="29" t="str">
        <f t="shared" si="921"/>
        <v>1 / 1</v>
      </c>
      <c r="DC421" s="111">
        <f t="shared" si="922"/>
        <v>1</v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1</v>
      </c>
      <c r="DA422" s="29">
        <f t="shared" si="918"/>
        <v>1</v>
      </c>
      <c r="DB422" s="29" t="str">
        <f t="shared" si="921"/>
        <v>1 / 1</v>
      </c>
      <c r="DC422" s="111">
        <f t="shared" si="922"/>
        <v>1</v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1</v>
      </c>
      <c r="DA424" s="29">
        <f t="shared" ref="DA424:DA432" si="924">SUM(CY273:DU273)</f>
        <v>1</v>
      </c>
      <c r="DB424" s="29" t="str">
        <f>IF(DA424&lt;&gt;0,CZ424&amp;" / "&amp;DA424,"")</f>
        <v>1 / 1</v>
      </c>
      <c r="DC424" s="111">
        <f>IF(DA424&lt;&gt;0,CZ424/DA424,"")</f>
        <v>1</v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21</v>
      </c>
      <c r="DA425" s="29">
        <f t="shared" si="924"/>
        <v>21</v>
      </c>
      <c r="DB425" s="29" t="str">
        <f t="shared" ref="DB425:DB432" si="927">IF(DA425&lt;&gt;0,CZ425&amp;" / "&amp;DA425,"")</f>
        <v>21 / 21</v>
      </c>
      <c r="DC425" s="111">
        <f t="shared" ref="DC425:DC432" si="928">IF(DA425&lt;&gt;0,CZ425/DA425,"")</f>
        <v>1</v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7</v>
      </c>
      <c r="DA426" s="29">
        <f t="shared" si="924"/>
        <v>7</v>
      </c>
      <c r="DB426" s="29" t="str">
        <f t="shared" si="927"/>
        <v>7 / 7</v>
      </c>
      <c r="DC426" s="111">
        <f t="shared" si="928"/>
        <v>1</v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2</v>
      </c>
      <c r="DA427" s="29">
        <f t="shared" si="924"/>
        <v>2</v>
      </c>
      <c r="DB427" s="29" t="str">
        <f t="shared" si="927"/>
        <v>2 / 2</v>
      </c>
      <c r="DC427" s="111">
        <f t="shared" si="928"/>
        <v>1</v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5</v>
      </c>
      <c r="DA428" s="29">
        <f t="shared" si="924"/>
        <v>5</v>
      </c>
      <c r="DB428" s="29" t="str">
        <f t="shared" si="927"/>
        <v>5 / 5</v>
      </c>
      <c r="DC428" s="111">
        <f t="shared" si="928"/>
        <v>1</v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7</v>
      </c>
      <c r="DA429" s="29">
        <f t="shared" si="924"/>
        <v>7</v>
      </c>
      <c r="DB429" s="29" t="str">
        <f t="shared" si="927"/>
        <v>7 / 7</v>
      </c>
      <c r="DC429" s="111">
        <f t="shared" si="928"/>
        <v>1</v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6</v>
      </c>
      <c r="DA430" s="29">
        <f t="shared" si="924"/>
        <v>6</v>
      </c>
      <c r="DB430" s="29" t="str">
        <f t="shared" si="927"/>
        <v>6 / 6</v>
      </c>
      <c r="DC430" s="111">
        <f t="shared" si="928"/>
        <v>1</v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1</v>
      </c>
      <c r="DA431" s="29">
        <f t="shared" si="924"/>
        <v>1</v>
      </c>
      <c r="DB431" s="29" t="str">
        <f t="shared" si="927"/>
        <v>1 / 1</v>
      </c>
      <c r="DC431" s="111">
        <f t="shared" si="928"/>
        <v>1</v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1</v>
      </c>
      <c r="DA432" s="29">
        <f t="shared" si="924"/>
        <v>1</v>
      </c>
      <c r="DB432" s="29" t="str">
        <f t="shared" si="927"/>
        <v>1 / 1</v>
      </c>
      <c r="DC432" s="111">
        <f t="shared" si="928"/>
        <v>1</v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11</v>
      </c>
      <c r="DA435" s="29">
        <f t="shared" si="930"/>
        <v>11</v>
      </c>
      <c r="DB435" s="29" t="str">
        <f t="shared" ref="DB435:DB446" si="933">IF(DA435&lt;&gt;0,CZ435&amp;" / "&amp;DA435,"")</f>
        <v>11 / 11</v>
      </c>
      <c r="DC435" s="111">
        <f t="shared" ref="DC435:DC446" si="934">IF(DA435&lt;&gt;0,CZ435/DA435,"")</f>
        <v>1</v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3</v>
      </c>
      <c r="DA436" s="29">
        <f t="shared" si="930"/>
        <v>3</v>
      </c>
      <c r="DB436" s="29" t="str">
        <f t="shared" si="933"/>
        <v>3 / 3</v>
      </c>
      <c r="DC436" s="111">
        <f t="shared" si="934"/>
        <v>1</v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4</v>
      </c>
      <c r="DA437" s="29">
        <f t="shared" si="930"/>
        <v>4</v>
      </c>
      <c r="DB437" s="29" t="str">
        <f t="shared" si="933"/>
        <v>4 / 4</v>
      </c>
      <c r="DC437" s="111">
        <f t="shared" si="934"/>
        <v>1</v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1</v>
      </c>
      <c r="DA438" s="29">
        <f t="shared" si="930"/>
        <v>1</v>
      </c>
      <c r="DB438" s="29" t="str">
        <f t="shared" si="933"/>
        <v>1 / 1</v>
      </c>
      <c r="DC438" s="111">
        <f t="shared" si="934"/>
        <v>1</v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1</v>
      </c>
      <c r="DA439" s="29">
        <f t="shared" si="930"/>
        <v>1</v>
      </c>
      <c r="DB439" s="29" t="str">
        <f t="shared" si="933"/>
        <v>1 / 1</v>
      </c>
      <c r="DC439" s="111">
        <f t="shared" si="934"/>
        <v>1</v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1</v>
      </c>
      <c r="DA441" s="29">
        <f t="shared" si="930"/>
        <v>1</v>
      </c>
      <c r="DB441" s="29" t="str">
        <f t="shared" si="933"/>
        <v>1 / 1</v>
      </c>
      <c r="DC441" s="111">
        <f t="shared" si="934"/>
        <v>1</v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2</v>
      </c>
      <c r="DA442" s="29">
        <f t="shared" si="930"/>
        <v>2</v>
      </c>
      <c r="DB442" s="29" t="str">
        <f t="shared" si="933"/>
        <v>2 / 2</v>
      </c>
      <c r="DC442" s="111">
        <f t="shared" si="934"/>
        <v>1</v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8</v>
      </c>
      <c r="DA443" s="29">
        <f t="shared" si="930"/>
        <v>8</v>
      </c>
      <c r="DB443" s="29" t="str">
        <f t="shared" si="933"/>
        <v>8 / 8</v>
      </c>
      <c r="DC443" s="111">
        <f t="shared" si="934"/>
        <v>1</v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3</v>
      </c>
      <c r="DA444" s="29">
        <f t="shared" si="930"/>
        <v>3</v>
      </c>
      <c r="DB444" s="29" t="str">
        <f t="shared" si="933"/>
        <v>3 / 3</v>
      </c>
      <c r="DC444" s="111">
        <f t="shared" si="934"/>
        <v>1</v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3</v>
      </c>
      <c r="DA449" s="29">
        <f>SUM(CY296:DU296)</f>
        <v>3</v>
      </c>
      <c r="DB449" s="29" t="str">
        <f>IF(DA449&lt;&gt;0,CZ449&amp;" / "&amp;DA449,"")</f>
        <v>3 / 3</v>
      </c>
      <c r="DC449" s="111">
        <f>IF(DA449&lt;&gt;0,CZ449/DA449,"")</f>
        <v>1</v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LZ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38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</row>
    <row r="2" spans="1:338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</row>
    <row r="3" spans="1:338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</row>
    <row r="4" spans="1:338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</row>
    <row r="5" spans="1:338" thickBot="1" x14ac:dyDescent="0.5">
      <c r="C5" s="169">
        <v>1</v>
      </c>
      <c r="D5" s="170" t="str">
        <f>IF(L5="","",_xlfn.RANK.AVG(L5,$L$5:$L$49))</f>
        <v/>
      </c>
      <c r="E5" s="314">
        <f>K5</f>
        <v>1</v>
      </c>
      <c r="F5" s="310" t="s">
        <v>369</v>
      </c>
      <c r="G5" s="142">
        <f>IF(META!E211&lt;&gt;0, META!E211,"")</f>
        <v>30</v>
      </c>
      <c r="H5" s="147">
        <f>IF(SUM(META!C$203:Y$203)&lt;&gt;0,G5/SUM(META!C$203:Y$203),"")</f>
        <v>0.75</v>
      </c>
      <c r="I5" s="145" t="str">
        <f>IF(G5&lt;&gt;"",META!C211&amp;" / "&amp;G5,"")</f>
        <v>0 / 30</v>
      </c>
      <c r="J5" s="142" t="str">
        <f>META!F211</f>
        <v>30 / 30</v>
      </c>
      <c r="K5" s="247">
        <f>META!G211</f>
        <v>1</v>
      </c>
      <c r="L5" s="154"/>
      <c r="M5" s="321" t="str">
        <f>META!H211</f>
        <v>-</v>
      </c>
      <c r="N5" s="153" t="str">
        <f>IF(META!C141&lt;&gt;0,META!C101&amp;" / "&amp;META!C141,"")</f>
        <v>0 / 30</v>
      </c>
      <c r="O5" s="153" t="str">
        <f>IF(META!D141&lt;&gt;0,META!D101&amp;" / "&amp;META!D141,"")</f>
        <v/>
      </c>
      <c r="P5" s="147">
        <f>IF(META!C141&lt;&gt;0,META!C101/META!C141,"")</f>
        <v>0</v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38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14</v>
      </c>
      <c r="E6" s="285">
        <f>K6</f>
        <v>1</v>
      </c>
      <c r="F6" s="211" t="s">
        <v>20</v>
      </c>
      <c r="G6" s="212">
        <f>IF(META!E212&lt;&gt;0, META!E212,"")</f>
        <v>8</v>
      </c>
      <c r="H6" s="213">
        <f>IF(SUM(META!C$203:Y$203)&lt;&gt;0,G6/SUM(META!C$203:Y$203),"")</f>
        <v>0.2</v>
      </c>
      <c r="I6" s="214" t="str">
        <f>IF(G6&lt;&gt;"",META!C212&amp;" / "&amp;G6,"")</f>
        <v>0 / 8</v>
      </c>
      <c r="J6" s="212" t="str">
        <f>META!F212</f>
        <v>8 / 8</v>
      </c>
      <c r="K6" s="248">
        <f>META!G212</f>
        <v>1</v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>0 / 8</v>
      </c>
      <c r="O6" s="212" t="str">
        <f>IF(META!D142&lt;&gt;0,META!D102&amp;" / "&amp;META!D142,"")</f>
        <v/>
      </c>
      <c r="P6" s="213">
        <f>IF(META!C142&lt;&gt;0,META!C102/META!C142,"")</f>
        <v>0</v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633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38" ht="28.9" thickBot="1" x14ac:dyDescent="0.5">
      <c r="A7" s="200"/>
      <c r="B7" s="151"/>
      <c r="C7" s="170">
        <v>1</v>
      </c>
      <c r="D7" s="170">
        <f t="shared" si="0"/>
        <v>14</v>
      </c>
      <c r="E7" s="314">
        <f t="shared" ref="E7:E62" si="2">K7</f>
        <v>1</v>
      </c>
      <c r="F7" s="309" t="s">
        <v>256</v>
      </c>
      <c r="G7" s="153">
        <f>IF(META!E213&lt;&gt;0, META!E213,"")</f>
        <v>2</v>
      </c>
      <c r="H7" s="154">
        <f>IF(SUM(META!C$203:Y$203)&lt;&gt;0,G7/SUM(META!C$203:Y$203),"")</f>
        <v>0.05</v>
      </c>
      <c r="I7" s="155" t="str">
        <f>IF(G7&lt;&gt;"",META!C213&amp;" / "&amp;G7,"")</f>
        <v>0 / 2</v>
      </c>
      <c r="J7" s="153" t="str">
        <f>META!F213</f>
        <v>2 / 2</v>
      </c>
      <c r="K7" s="249">
        <f>META!G213</f>
        <v>1</v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>0 / 2</v>
      </c>
      <c r="O7" s="153" t="str">
        <f>IF(META!D143&lt;&gt;0,META!D103&amp;" / "&amp;META!D143,"")</f>
        <v/>
      </c>
      <c r="P7" s="154">
        <f>IF(META!C143&lt;&gt;0,META!C103/META!C143,"")</f>
        <v>0</v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38" s="215" customFormat="1" thickBot="1" x14ac:dyDescent="0.5">
      <c r="A8" s="208"/>
      <c r="B8" s="209"/>
      <c r="C8" s="210">
        <v>2</v>
      </c>
      <c r="D8" s="210">
        <f t="shared" si="0"/>
        <v>1.5</v>
      </c>
      <c r="E8" s="285">
        <f t="shared" si="2"/>
        <v>0.95454545454545459</v>
      </c>
      <c r="F8" s="211" t="s">
        <v>373</v>
      </c>
      <c r="G8" s="212">
        <f>IF(META!E214&lt;&gt;0, META!E214,"")</f>
        <v>22</v>
      </c>
      <c r="H8" s="213">
        <f>IF(SUM(META!C$203:Y$203)&lt;&gt;0,G8/SUM(META!C$203:Y$203),"")</f>
        <v>0.55000000000000004</v>
      </c>
      <c r="I8" s="214" t="str">
        <f>IF(G8&lt;&gt;"",META!C214&amp;" / "&amp;G8,"")</f>
        <v>1 / 22</v>
      </c>
      <c r="J8" s="212" t="str">
        <f>META!F214</f>
        <v>21 / 22</v>
      </c>
      <c r="K8" s="248">
        <f>META!G214</f>
        <v>0.95454545454545459</v>
      </c>
      <c r="L8" s="213">
        <f>IF(AND(META!K$212&lt;&gt;0,G8&gt;0),META!C214/META!K$212,"")</f>
        <v>1</v>
      </c>
      <c r="M8" s="322">
        <f>META!H214</f>
        <v>6</v>
      </c>
      <c r="N8" s="212" t="str">
        <f>IF(META!C144&lt;&gt;0,META!C104&amp;" / "&amp;META!C144,"")</f>
        <v>1 / 22</v>
      </c>
      <c r="O8" s="212" t="str">
        <f>IF(META!D144&lt;&gt;0,META!D104&amp;" / "&amp;META!D144,"")</f>
        <v/>
      </c>
      <c r="P8" s="213">
        <f>IF(META!C144&lt;&gt;0,META!C104/META!C144,"")</f>
        <v>4.5454545454545456E-2</v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41</v>
      </c>
      <c r="X8" s="218" t="str">
        <f>META!FC5</f>
        <v>75</v>
      </c>
      <c r="Y8" s="219" t="str">
        <f>META!FD5</f>
        <v>55%</v>
      </c>
      <c r="Z8" s="220" t="str">
        <f>META!FE5</f>
        <v>18</v>
      </c>
      <c r="AA8" s="221" t="str">
        <f>META!FF5</f>
        <v>36</v>
      </c>
      <c r="AB8" s="222" t="str">
        <f>META!FG5</f>
        <v>36%</v>
      </c>
      <c r="AD8" s="217" t="s">
        <v>260</v>
      </c>
      <c r="AE8" s="218" t="s">
        <v>686</v>
      </c>
      <c r="AF8" s="218" t="s">
        <v>687</v>
      </c>
      <c r="AG8" s="219" t="s">
        <v>688</v>
      </c>
      <c r="AH8" s="220" t="s">
        <v>689</v>
      </c>
      <c r="AI8" s="221" t="s">
        <v>690</v>
      </c>
      <c r="AJ8" s="222" t="s">
        <v>691</v>
      </c>
    </row>
    <row r="9" spans="1:338" thickBot="1" x14ac:dyDescent="0.5">
      <c r="A9" s="200"/>
      <c r="B9" s="151"/>
      <c r="C9" s="170">
        <v>2</v>
      </c>
      <c r="D9" s="170">
        <f t="shared" si="0"/>
        <v>14</v>
      </c>
      <c r="E9" s="314">
        <f t="shared" si="2"/>
        <v>1</v>
      </c>
      <c r="F9" s="286" t="s">
        <v>255</v>
      </c>
      <c r="G9" s="153">
        <f>IF(META!E215&lt;&gt;0, META!E215,"")</f>
        <v>7</v>
      </c>
      <c r="H9" s="154">
        <f>IF(SUM(META!C$203:Y$203)&lt;&gt;0,G9/SUM(META!C$203:Y$203),"")</f>
        <v>0.17499999999999999</v>
      </c>
      <c r="I9" s="155" t="str">
        <f>IF(G9&lt;&gt;"",META!C215&amp;" / "&amp;G9,"")</f>
        <v>0 / 7</v>
      </c>
      <c r="J9" s="153" t="str">
        <f>META!F215</f>
        <v>7 / 7</v>
      </c>
      <c r="K9" s="249">
        <f>META!G215</f>
        <v>1</v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>0 / 7</v>
      </c>
      <c r="O9" s="153" t="str">
        <f>IF(META!D145&lt;&gt;0,META!D105&amp;" / "&amp;META!D145,"")</f>
        <v/>
      </c>
      <c r="P9" s="154">
        <f>IF(META!C145&lt;&gt;0,META!C105/META!C145,"")</f>
        <v>0</v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17</v>
      </c>
      <c r="X9" s="129" t="str">
        <f>META!FC6</f>
        <v>60</v>
      </c>
      <c r="Y9" s="131" t="str">
        <f>META!FD6</f>
        <v>28%</v>
      </c>
      <c r="Z9" s="105" t="str">
        <f>META!FE6</f>
        <v>16</v>
      </c>
      <c r="AA9" s="98" t="str">
        <f>META!FF6</f>
        <v>36</v>
      </c>
      <c r="AB9" s="80" t="str">
        <f>META!FG6</f>
        <v>24%</v>
      </c>
      <c r="AD9" s="81" t="s">
        <v>181</v>
      </c>
      <c r="AE9" s="129" t="s">
        <v>692</v>
      </c>
      <c r="AF9" s="129" t="s">
        <v>693</v>
      </c>
      <c r="AG9" s="131" t="s">
        <v>694</v>
      </c>
      <c r="AH9" s="105" t="s">
        <v>695</v>
      </c>
      <c r="AI9" s="98" t="s">
        <v>690</v>
      </c>
      <c r="AJ9" s="80" t="s">
        <v>696</v>
      </c>
    </row>
    <row r="10" spans="1:338" s="215" customFormat="1" thickBot="1" x14ac:dyDescent="0.5">
      <c r="A10" s="208"/>
      <c r="B10" s="209"/>
      <c r="C10" s="210">
        <v>1</v>
      </c>
      <c r="D10" s="210">
        <f t="shared" si="0"/>
        <v>14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e">
        <f>IF(SUM(META!C$203:Y$203)&lt;&gt;0,G10/SUM(META!C$203:Y$203),"")</f>
        <v>#VALUE!</v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22</v>
      </c>
      <c r="X10" s="218" t="str">
        <f>META!FC7</f>
        <v>40</v>
      </c>
      <c r="Y10" s="224" t="str">
        <f>META!FD7</f>
        <v>55%</v>
      </c>
      <c r="Z10" s="220" t="str">
        <f>META!FE7</f>
        <v>21</v>
      </c>
      <c r="AA10" s="221" t="str">
        <f>META!FF7</f>
        <v>36</v>
      </c>
      <c r="AB10" s="222" t="str">
        <f>META!FG7</f>
        <v>53%</v>
      </c>
      <c r="AD10" s="221" t="s">
        <v>182</v>
      </c>
      <c r="AE10" s="218" t="s">
        <v>697</v>
      </c>
      <c r="AF10" s="218" t="s">
        <v>698</v>
      </c>
      <c r="AG10" s="224" t="s">
        <v>699</v>
      </c>
      <c r="AH10" s="220" t="s">
        <v>700</v>
      </c>
      <c r="AI10" s="221" t="s">
        <v>690</v>
      </c>
      <c r="AJ10" s="222" t="s">
        <v>701</v>
      </c>
    </row>
    <row r="11" spans="1:338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15</v>
      </c>
      <c r="X11" s="132" t="str">
        <f>META!FC8</f>
        <v>40</v>
      </c>
      <c r="Y11" s="133" t="str">
        <f>META!FD8</f>
        <v>38%</v>
      </c>
      <c r="Z11" s="134" t="str">
        <f>META!FE8</f>
        <v>17</v>
      </c>
      <c r="AA11" s="135" t="str">
        <f>META!FF8</f>
        <v>36</v>
      </c>
      <c r="AB11" s="83" t="str">
        <f>META!FG8</f>
        <v>22%</v>
      </c>
      <c r="AD11" s="82" t="s">
        <v>261</v>
      </c>
      <c r="AE11" s="132" t="s">
        <v>702</v>
      </c>
      <c r="AF11" s="132" t="s">
        <v>698</v>
      </c>
      <c r="AG11" s="133" t="s">
        <v>703</v>
      </c>
      <c r="AH11" s="134" t="s">
        <v>692</v>
      </c>
      <c r="AI11" s="135" t="s">
        <v>690</v>
      </c>
      <c r="AJ11" s="83" t="s">
        <v>704</v>
      </c>
    </row>
    <row r="12" spans="1:338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>
        <f t="shared" si="2"/>
        <v>1</v>
      </c>
      <c r="F12" s="225" t="s">
        <v>376</v>
      </c>
      <c r="G12" s="212">
        <f>IF(META!E218&lt;&gt;0,META!E218,"")</f>
        <v>13</v>
      </c>
      <c r="H12" s="213">
        <f>IF(SUM(META!C$203:Y$203)&lt;&gt;0,G12/SUM(META!C$203:Y$203),"")</f>
        <v>0.32500000000000001</v>
      </c>
      <c r="I12" s="214" t="str">
        <f>IF(G12&lt;&gt;"",META!C218&amp;" / "&amp;G12,"")</f>
        <v>0 / 13</v>
      </c>
      <c r="J12" s="212" t="str">
        <f>META!F218</f>
        <v>13 / 13</v>
      </c>
      <c r="K12" s="248">
        <f>META!G218</f>
        <v>1</v>
      </c>
      <c r="L12" s="213"/>
      <c r="M12" s="322" t="str">
        <f>META!H218</f>
        <v>-</v>
      </c>
      <c r="N12" s="212" t="str">
        <f>IF(META!C147&lt;&gt;0,META!C107&amp;" / "&amp;META!C147,"")</f>
        <v>0 / 13</v>
      </c>
      <c r="O12" s="212" t="str">
        <f>IF(META!D147&lt;&gt;0,META!D107&amp;" / "&amp;META!D147,"")</f>
        <v/>
      </c>
      <c r="P12" s="213">
        <f>IF(META!C147&lt;&gt;0,META!C107/META!C147,"")</f>
        <v>0</v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95</v>
      </c>
      <c r="X12" s="227" t="str">
        <f>META!FC9</f>
        <v>215</v>
      </c>
      <c r="Y12" s="228" t="str">
        <f>META!FD9</f>
        <v>44%</v>
      </c>
      <c r="Z12" s="229" t="str">
        <f>META!FE9</f>
        <v>18</v>
      </c>
      <c r="AA12" s="230" t="str">
        <f>META!FF9</f>
        <v>36</v>
      </c>
      <c r="AB12" s="231" t="str">
        <f>META!FG9</f>
        <v>33%</v>
      </c>
      <c r="AD12" s="226" t="s">
        <v>262</v>
      </c>
      <c r="AE12" s="227" t="s">
        <v>705</v>
      </c>
      <c r="AF12" s="227" t="s">
        <v>706</v>
      </c>
      <c r="AG12" s="228" t="s">
        <v>707</v>
      </c>
      <c r="AH12" s="229" t="s">
        <v>702</v>
      </c>
      <c r="AI12" s="230" t="s">
        <v>690</v>
      </c>
      <c r="AJ12" s="231" t="s">
        <v>708</v>
      </c>
    </row>
    <row r="13" spans="1:338" thickBot="1" x14ac:dyDescent="0.5">
      <c r="A13" s="200"/>
      <c r="B13" s="151"/>
      <c r="C13" s="170">
        <v>3</v>
      </c>
      <c r="D13" s="170">
        <f t="shared" si="0"/>
        <v>14</v>
      </c>
      <c r="E13" s="314">
        <f t="shared" si="2"/>
        <v>1</v>
      </c>
      <c r="F13" s="308" t="s">
        <v>251</v>
      </c>
      <c r="G13" s="153">
        <f>IF(META!E219&lt;&gt;0,META!E219,"")</f>
        <v>2</v>
      </c>
      <c r="H13" s="154">
        <f>IF(SUM(META!C$203:Y$203)&lt;&gt;0,G13/SUM(META!C$203:Y$203),"")</f>
        <v>0.05</v>
      </c>
      <c r="I13" s="155" t="str">
        <f>IF(G13&lt;&gt;"",META!C219&amp;" / "&amp;G13,"")</f>
        <v>0 / 2</v>
      </c>
      <c r="J13" s="153" t="str">
        <f>META!F219</f>
        <v>2 / 2</v>
      </c>
      <c r="K13" s="249">
        <f>META!G219</f>
        <v>1</v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>0 / 2</v>
      </c>
      <c r="O13" s="153" t="str">
        <f>IF(META!D148&lt;&gt;0,META!D108&amp;" / "&amp;META!D148,"")</f>
        <v/>
      </c>
      <c r="P13" s="154">
        <f>IF(META!C148&lt;&gt;0,META!C108/META!C148,"")</f>
        <v>0</v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38" s="215" customFormat="1" thickBot="1" x14ac:dyDescent="0.5">
      <c r="A14" s="208"/>
      <c r="B14" s="209"/>
      <c r="C14" s="210">
        <v>3</v>
      </c>
      <c r="D14" s="210">
        <f t="shared" si="0"/>
        <v>14</v>
      </c>
      <c r="E14" s="285">
        <f t="shared" si="2"/>
        <v>1</v>
      </c>
      <c r="F14" s="232" t="s">
        <v>252</v>
      </c>
      <c r="G14" s="212">
        <f>IF(META!E220&lt;&gt;0,META!E220,"")</f>
        <v>3</v>
      </c>
      <c r="H14" s="213">
        <f>IF(SUM(META!C$203:Y$203)&lt;&gt;0,G14/SUM(META!C$203:Y$203),"")</f>
        <v>7.4999999999999997E-2</v>
      </c>
      <c r="I14" s="214" t="str">
        <f>IF(G14&lt;&gt;"",META!C220&amp;" / "&amp;G14,"")</f>
        <v>0 / 3</v>
      </c>
      <c r="J14" s="212" t="str">
        <f>META!F220</f>
        <v>3 / 3</v>
      </c>
      <c r="K14" s="248">
        <f>META!G220</f>
        <v>1</v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>0 / 3</v>
      </c>
      <c r="O14" s="350" t="str">
        <f>IF(META!D149&lt;&gt;0,META!D109&amp;" / "&amp;META!D149,"")</f>
        <v/>
      </c>
      <c r="P14" s="213">
        <f>IF(META!C149&lt;&gt;0,META!C109/META!C149,"")</f>
        <v>0</v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38" thickBot="1" x14ac:dyDescent="0.5">
      <c r="A15" s="200"/>
      <c r="B15" s="151"/>
      <c r="C15" s="170">
        <v>2</v>
      </c>
      <c r="D15" s="170">
        <f t="shared" si="0"/>
        <v>14</v>
      </c>
      <c r="E15" s="314">
        <f t="shared" si="2"/>
        <v>1</v>
      </c>
      <c r="F15" s="308" t="s">
        <v>378</v>
      </c>
      <c r="G15" s="153">
        <f>IF(META!E221&lt;&gt;0,META!E221,"")</f>
        <v>9</v>
      </c>
      <c r="H15" s="154">
        <f>IF(SUM(META!C$203:Y$203)&lt;&gt;0,G15/SUM(META!C$203:Y$203),"")</f>
        <v>0.22500000000000001</v>
      </c>
      <c r="I15" s="155" t="str">
        <f>IF(G15&lt;&gt;"",META!C221&amp;" / "&amp;G15,"")</f>
        <v>0 / 9</v>
      </c>
      <c r="J15" s="153" t="str">
        <f>META!F221</f>
        <v>9 / 9</v>
      </c>
      <c r="K15" s="249">
        <f>META!G221</f>
        <v>1</v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>0 / 9</v>
      </c>
      <c r="O15" s="153" t="str">
        <f>IF(META!D150&lt;&gt;0,META!D110&amp;" / "&amp;META!D150,"")</f>
        <v/>
      </c>
      <c r="P15" s="154">
        <f>IF(META!C150&lt;&gt;0,META!C110/META!C150,"")</f>
        <v>0</v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38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e">
        <f>IF(SUM(META!C$203:Y$203)&lt;&gt;0,G17/SUM(META!C$203:Y$203),"")</f>
        <v>#VALUE!</v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14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e">
        <f>IF(SUM(META!C$203:Y$203)&lt;&gt;0,G18/SUM(META!C$203:Y$203),"")</f>
        <v>#VALUE!</v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>
        <f t="shared" si="2"/>
        <v>1</v>
      </c>
      <c r="F20" s="235" t="s">
        <v>382</v>
      </c>
      <c r="G20" s="212">
        <f>IF(META!E226&lt;&gt;0,META!E226,"")</f>
        <v>4</v>
      </c>
      <c r="H20" s="213">
        <f>IF(SUM(META!C$203:Y$203)&lt;&gt;0,G20/SUM(META!C$203:Y$203),"")</f>
        <v>0.1</v>
      </c>
      <c r="I20" s="214" t="str">
        <f>IF(G20&lt;&gt;"",META!C226&amp;" / "&amp;G20,"")</f>
        <v>0 / 4</v>
      </c>
      <c r="J20" s="212" t="str">
        <f>META!F226</f>
        <v>4 / 4</v>
      </c>
      <c r="K20" s="248">
        <f>META!G226</f>
        <v>1</v>
      </c>
      <c r="L20" s="213"/>
      <c r="M20" s="322" t="str">
        <f>META!H226</f>
        <v>-</v>
      </c>
      <c r="N20" s="212" t="str">
        <f>IF(META!C153&lt;&gt;0,META!C113&amp;" / "&amp;META!C153,"")</f>
        <v>0 / 4</v>
      </c>
      <c r="O20" s="212" t="str">
        <f>IF(META!D153&lt;&gt;0,META!D113&amp;" / "&amp;META!D153,"")</f>
        <v/>
      </c>
      <c r="P20" s="213">
        <f>IF(META!C153&lt;&gt;0,META!C113/META!C153,"")</f>
        <v>0</v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14</v>
      </c>
      <c r="E21" s="314">
        <f t="shared" si="2"/>
        <v>1</v>
      </c>
      <c r="F21" s="293" t="s">
        <v>26</v>
      </c>
      <c r="G21" s="153">
        <f>IF(META!E227&lt;&gt;0,META!E227,"")</f>
        <v>3</v>
      </c>
      <c r="H21" s="154">
        <f>IF(SUM(META!C$203:Y$203)&lt;&gt;0,G21/SUM(META!C$203:Y$203),"")</f>
        <v>7.4999999999999997E-2</v>
      </c>
      <c r="I21" s="155" t="str">
        <f>IF(G21&lt;&gt;"",META!C227&amp;" / "&amp;G21,"")</f>
        <v>0 / 3</v>
      </c>
      <c r="J21" s="153" t="str">
        <f>META!F227</f>
        <v>3 / 3</v>
      </c>
      <c r="K21" s="249">
        <f>META!G227</f>
        <v>1</v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>0 / 3</v>
      </c>
      <c r="O21" s="153" t="str">
        <f>IF(META!D154&lt;&gt;0,META!D114&amp;" / "&amp;META!D154,"")</f>
        <v/>
      </c>
      <c r="P21" s="154">
        <f>IF(META!C154&lt;&gt;0,META!C114/META!C154,"")</f>
        <v>0</v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14</v>
      </c>
      <c r="E22" s="285">
        <f t="shared" si="2"/>
        <v>1</v>
      </c>
      <c r="F22" s="223" t="s">
        <v>27</v>
      </c>
      <c r="G22" s="212">
        <f>IF(META!E228&lt;&gt;0,META!E228,"")</f>
        <v>1</v>
      </c>
      <c r="H22" s="213">
        <f>IF(SUM(META!C$203:Y$203)&lt;&gt;0,G22/SUM(META!C$203:Y$203),"")</f>
        <v>2.5000000000000001E-2</v>
      </c>
      <c r="I22" s="214" t="str">
        <f>IF(G22&lt;&gt;"",META!C228&amp;" / "&amp;G22,"")</f>
        <v>0 / 1</v>
      </c>
      <c r="J22" s="212" t="str">
        <f>META!F228</f>
        <v>1 / 1</v>
      </c>
      <c r="K22" s="248">
        <f>META!G228</f>
        <v>1</v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>0 / 1</v>
      </c>
      <c r="O22" s="212" t="str">
        <f>IF(META!D155&lt;&gt;0,META!D115&amp;" / "&amp;META!D155,"")</f>
        <v/>
      </c>
      <c r="P22" s="213">
        <f>IF(META!C155&lt;&gt;0,META!C115/META!C155,"")</f>
        <v>0</v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14</v>
      </c>
      <c r="E23" s="314">
        <f t="shared" si="2"/>
        <v>1</v>
      </c>
      <c r="F23" s="306" t="s">
        <v>14</v>
      </c>
      <c r="G23" s="153">
        <f>IF(META!E229&lt;&gt;0,META!E229,"")</f>
        <v>7</v>
      </c>
      <c r="H23" s="154">
        <f>IF(SUM(META!C$203:Y$203)&lt;&gt;0,G23/SUM(META!C$203:Y$203),"")</f>
        <v>0.17499999999999999</v>
      </c>
      <c r="I23" s="155" t="str">
        <f>IF(G23&lt;&gt;"",META!C229&amp;" / "&amp;G23,"")</f>
        <v>0 / 7</v>
      </c>
      <c r="J23" s="153" t="str">
        <f>META!F229</f>
        <v>7 / 7</v>
      </c>
      <c r="K23" s="249">
        <f>META!G229</f>
        <v>1</v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>0 / 7</v>
      </c>
      <c r="O23" s="153" t="str">
        <f>IF(META!D156&lt;&gt;0,META!D116&amp;" / "&amp;META!D156,"")</f>
        <v/>
      </c>
      <c r="P23" s="154">
        <f>IF(META!C156&lt;&gt;0,META!C116/META!C156,"")</f>
        <v>0</v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14</v>
      </c>
      <c r="E24" s="285">
        <f t="shared" si="2"/>
        <v>1</v>
      </c>
      <c r="F24" s="245" t="s">
        <v>24</v>
      </c>
      <c r="G24" s="212">
        <f>IF(META!E230&lt;&gt;0,META!E230,"")</f>
        <v>6</v>
      </c>
      <c r="H24" s="213">
        <f>IF(SUM(META!C$203:Y$203)&lt;&gt;0,G24/SUM(META!C$203:Y$203),"")</f>
        <v>0.15</v>
      </c>
      <c r="I24" s="214" t="str">
        <f>IF(G24&lt;&gt;"",META!C230&amp;" / "&amp;G24,"")</f>
        <v>0 / 6</v>
      </c>
      <c r="J24" s="212" t="str">
        <f>META!F230</f>
        <v>6 / 6</v>
      </c>
      <c r="K24" s="248">
        <f>META!G230</f>
        <v>1</v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>0 / 6</v>
      </c>
      <c r="O24" s="212" t="str">
        <f>IF(META!D157&lt;&gt;0,META!D117&amp;" / "&amp;META!D157,"")</f>
        <v/>
      </c>
      <c r="P24" s="213">
        <f>IF(META!C157&lt;&gt;0,META!C117/META!C157,"")</f>
        <v>0</v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e">
        <f>IF(SUM(META!C$203:Y$203)&lt;&gt;0,G26/SUM(META!C$203:Y$203),"")</f>
        <v>#VALUE!</v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14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e">
        <f>IF(SUM(META!C$203:Y$203)&lt;&gt;0,G27/SUM(META!C$203:Y$203),"")</f>
        <v>#VALUE!</v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14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e">
        <f>IF(SUM(META!C$203:Y$203)&lt;&gt;0,G28/SUM(META!C$203:Y$203),"")</f>
        <v>#VALUE!</v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14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e">
        <f>IF(SUM(META!C$203:Y$203)&lt;&gt;0,G29/SUM(META!C$203:Y$203),"")</f>
        <v>#VALUE!</v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1.5</v>
      </c>
      <c r="E33" s="314">
        <f t="shared" si="2"/>
        <v>0.9</v>
      </c>
      <c r="F33" s="286" t="s">
        <v>390</v>
      </c>
      <c r="G33" s="153">
        <f>IF(META!E239&lt;&gt;0,META!E239,"")</f>
        <v>10</v>
      </c>
      <c r="H33" s="154">
        <f>IF(SUM(META!C$203:Y$203)&lt;&gt;0,G33/SUM(META!C$203:Y$203),"")</f>
        <v>0.25</v>
      </c>
      <c r="I33" s="155" t="str">
        <f>IF(G33&lt;&gt;"",META!C239&amp;" / "&amp;G33,"")</f>
        <v>1 / 10</v>
      </c>
      <c r="J33" s="153" t="str">
        <f>META!F239</f>
        <v>9 / 10</v>
      </c>
      <c r="K33" s="249">
        <f>META!G239</f>
        <v>0.9</v>
      </c>
      <c r="L33" s="154">
        <f>IF(AND(META!K$212&lt;&gt;0,G33&gt;0),META!C239/META!K$212,"")</f>
        <v>1</v>
      </c>
      <c r="M33" s="323">
        <f>META!H239</f>
        <v>6</v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14</v>
      </c>
      <c r="E34" s="285">
        <f t="shared" si="2"/>
        <v>1</v>
      </c>
      <c r="F34" s="211" t="s">
        <v>391</v>
      </c>
      <c r="G34" s="212">
        <f>IF(META!E240&lt;&gt;0,META!E240,"")</f>
        <v>10</v>
      </c>
      <c r="H34" s="213">
        <f>IF(SUM(META!C$203:Y$203)&lt;&gt;0,G34/SUM(META!C$203:Y$203),"")</f>
        <v>0.25</v>
      </c>
      <c r="I34" s="214" t="str">
        <f>IF(G34&lt;&gt;"",META!C240&amp;" / "&amp;G34,"")</f>
        <v>0 / 10</v>
      </c>
      <c r="J34" s="212" t="str">
        <f>META!F240</f>
        <v>10 / 10</v>
      </c>
      <c r="K34" s="248">
        <f>META!G240</f>
        <v>1</v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14</v>
      </c>
      <c r="E35" s="314">
        <f t="shared" si="2"/>
        <v>1</v>
      </c>
      <c r="F35" s="286" t="s">
        <v>392</v>
      </c>
      <c r="G35" s="153">
        <f>IF(META!E241&lt;&gt;0,META!E241,"")</f>
        <v>10</v>
      </c>
      <c r="H35" s="154">
        <f>IF(SUM(META!C$203:Y$203)&lt;&gt;0,G35/SUM(META!C$203:Y$203),"")</f>
        <v>0.25</v>
      </c>
      <c r="I35" s="155" t="str">
        <f>IF(G35&lt;&gt;"",META!C241&amp;" / "&amp;G35,"")</f>
        <v>0 / 10</v>
      </c>
      <c r="J35" s="153" t="str">
        <f>META!F241</f>
        <v>10 / 10</v>
      </c>
      <c r="K35" s="249">
        <f>META!G241</f>
        <v>1</v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14</v>
      </c>
      <c r="E36" s="285">
        <f t="shared" si="2"/>
        <v>1</v>
      </c>
      <c r="F36" s="211" t="s">
        <v>393</v>
      </c>
      <c r="G36" s="212">
        <f>IF(META!E242&lt;&gt;0,META!E242,"")</f>
        <v>10</v>
      </c>
      <c r="H36" s="213">
        <f>IF(SUM(META!C$203:Y$203)&lt;&gt;0,G36/SUM(META!C$203:Y$203),"")</f>
        <v>0.25</v>
      </c>
      <c r="I36" s="214" t="str">
        <f>IF(G36&lt;&gt;"",META!C242&amp;" / "&amp;G36,"")</f>
        <v>0 / 10</v>
      </c>
      <c r="J36" s="212" t="str">
        <f>META!F242</f>
        <v>10 / 10</v>
      </c>
      <c r="K36" s="248">
        <f>META!G242</f>
        <v>1</v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14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e">
        <f>IF(SUM(META!C$203:Y$203)&lt;&gt;0,G38/SUM(META!C$203:Y$203),"")</f>
        <v>#VALUE!</v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14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e">
        <f>IF(SUM(META!C$203:Y$203)&lt;&gt;0,G39/SUM(META!C$203:Y$203),"")</f>
        <v>#VALUE!</v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14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e">
        <f>IF(SUM(META!C$203:Y$203)&lt;&gt;0,G40/SUM(META!C$203:Y$203),"")</f>
        <v>#VALUE!</v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14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e">
        <f>IF(SUM(META!C$203:Y$203)&lt;&gt;0,G41/SUM(META!C$203:Y$203),"")</f>
        <v>#VALUE!</v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14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e">
        <f>IF(SUM(META!C$203:Y$203)&lt;&gt;0,G42/SUM(META!C$203:Y$203),"")</f>
        <v>#VALUE!</v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38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38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38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38" s="215" customFormat="1" thickBot="1" x14ac:dyDescent="0.5">
      <c r="A52" s="208"/>
      <c r="B52" s="209"/>
      <c r="C52" s="210"/>
      <c r="D52" s="210"/>
      <c r="E52" s="285">
        <f t="shared" si="2"/>
        <v>0.9</v>
      </c>
      <c r="F52" s="211" t="s">
        <v>401</v>
      </c>
      <c r="G52" s="212">
        <f>IF(META!E253&lt;&gt;0,META!E253,"")</f>
        <v>10</v>
      </c>
      <c r="H52" s="213">
        <f>IF(SUM(META!C$203:Y$203)&lt;&gt;0,G52/SUM(META!C$203:Y$203),"")</f>
        <v>0.25</v>
      </c>
      <c r="I52" s="214" t="str">
        <f>IF(G52&lt;&gt;"",META!C253&amp;" / "&amp;G52,"")</f>
        <v>1 / 10</v>
      </c>
      <c r="J52" s="212" t="str">
        <f>META!F253</f>
        <v>9 / 10</v>
      </c>
      <c r="K52" s="248">
        <f>META!G253</f>
        <v>0.9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1 / 10</v>
      </c>
      <c r="O52" s="212" t="str">
        <f>IF(META!D168&lt;&gt;0,META!D128&amp;" / "&amp;META!D168,"")</f>
        <v/>
      </c>
      <c r="P52" s="213">
        <f>IF(META!C168&lt;&gt;0,META!C128/META!C168,"")</f>
        <v>0.1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38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>
        <f>IF(SUM(META!C$203:Y$203)&lt;&gt;0,G53/SUM(META!C$203:Y$203),"")</f>
        <v>0.5</v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38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e">
        <f>IF(SUM(META!C$203:Y$203)&lt;&gt;0,G54/SUM(META!C$203:Y$203),"")</f>
        <v>#VALUE!</v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38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38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e">
        <f>IF(SUM(META!C$203:Y$203)&lt;&gt;0,G56/SUM(META!C$203:Y$203),"")</f>
        <v>#VALUE!</v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38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e">
        <f>IF(SUM(META!C$203:Y$203)&lt;&gt;0,G57/SUM(META!C$203:Y$203),"")</f>
        <v>#VALUE!</v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38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e">
        <f>IF(SUM(META!C$203:Y$203)&lt;&gt;0,G58/SUM(META!C$203:Y$203),"")</f>
        <v>#VALUE!</v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38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38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e">
        <f>IF(SUM(META!C$203:Y$203)&lt;&gt;0,G60/SUM(META!C$203:Y$203),"")</f>
        <v>#VALUE!</v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38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e">
        <f>IF(SUM(META!C$203:Y$203)&lt;&gt;0,G61/SUM(META!C$203:Y$203),"")</f>
        <v>#VALUE!</v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38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e">
        <f>IF(SUM(META!C$203:Y$203)&lt;&gt;0,G62/SUM(META!C$203:Y$203),"")</f>
        <v>#VALUE!</v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38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38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</row>
    <row r="65" spans="1:338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</row>
    <row r="66" spans="1:338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>
        <f>IF(META!DZ157&lt;&gt;0,META!DZ157,"")</f>
        <v>7</v>
      </c>
      <c r="H66" s="148" t="str">
        <f>IF(SUM(META!DX$149:ET$149)&lt;&gt;0,G66/SUM(META!DX$149:ET$149),"")</f>
        <v/>
      </c>
      <c r="I66" s="145" t="str">
        <f>IF(G66&lt;&gt;"",META!DX157&amp;" / "&amp;G66,"")</f>
        <v>0 / 7</v>
      </c>
      <c r="J66" s="158" t="str">
        <f>META!EA157</f>
        <v>7 / 7</v>
      </c>
      <c r="K66" s="148"/>
      <c r="L66" s="159"/>
      <c r="M66" s="325"/>
      <c r="N66" s="318" t="str">
        <f>IF(META!DX103&lt;&gt;0,META!DX75&amp;" / "&amp;META!DX103,"")</f>
        <v>0 / 7</v>
      </c>
      <c r="O66" s="318" t="str">
        <f>IF(META!DY103&lt;&gt;0,META!DY75&amp;" / "&amp;META!DY103,"")</f>
        <v/>
      </c>
      <c r="P66" s="318">
        <f>IF(META!DX103&lt;&gt;0,META!DX75/META!DX103,"")</f>
        <v>0</v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38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38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>
        <f>IF(META!DZ159&lt;&gt;0,META!DZ159,"")</f>
        <v>9</v>
      </c>
      <c r="H68" s="159" t="str">
        <f>IF(SUM(META!DX$149:ET$149)&lt;&gt;0,G68/SUM(META!DX$149:ET$149),"")</f>
        <v/>
      </c>
      <c r="I68" s="155" t="str">
        <f>IF(G68&lt;&gt;"",META!DX159&amp;" / "&amp;G68,"")</f>
        <v>0 / 9</v>
      </c>
      <c r="J68" s="158" t="str">
        <f>META!EA159</f>
        <v>9 / 9</v>
      </c>
      <c r="K68" s="159">
        <f>META!EB159</f>
        <v>1</v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>0 / 9</v>
      </c>
      <c r="O68" s="318" t="str">
        <f>IF(META!DY105&lt;&gt;0,META!DY77&amp;" / "&amp;META!DY105,"")</f>
        <v/>
      </c>
      <c r="P68" s="318">
        <f>IF(META!DX105&lt;&gt;0,META!DX77/META!DX105,"")</f>
        <v>0</v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38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>
        <f>IF(META!DZ160&lt;&gt;0,META!DZ160,"")</f>
        <v>5</v>
      </c>
      <c r="H69" s="259" t="str">
        <f>IF(SUM(META!DX$149:ET$149)&lt;&gt;0,G69/SUM(META!DX$149:ET$149),"")</f>
        <v/>
      </c>
      <c r="I69" s="214" t="str">
        <f>IF(G69&lt;&gt;"",META!DX160&amp;" / "&amp;G69,"")</f>
        <v>0 / 5</v>
      </c>
      <c r="J69" s="258" t="str">
        <f>META!EA160</f>
        <v>5 / 5</v>
      </c>
      <c r="K69" s="259">
        <f>META!EB160</f>
        <v>1</v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>0 / 5</v>
      </c>
      <c r="O69" s="283" t="str">
        <f>IF(META!DY106&lt;&gt;0,META!DY78&amp;" / "&amp;META!DY106,"")</f>
        <v/>
      </c>
      <c r="P69" s="283">
        <f>IF(META!DX106&lt;&gt;0,META!DX78/META!DX106,"")</f>
        <v>0</v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38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>
        <f>IF(META!DZ161&lt;&gt;0,META!DZ161,"")</f>
        <v>9</v>
      </c>
      <c r="H70" s="159" t="str">
        <f>IF(SUM(META!DX$149:ET$149)&lt;&gt;0,G70/SUM(META!DX$149:ET$149),"")</f>
        <v/>
      </c>
      <c r="I70" s="155" t="str">
        <f>IF(G70&lt;&gt;"",META!DX161&amp;" / "&amp;G70,"")</f>
        <v>0 / 9</v>
      </c>
      <c r="J70" s="158" t="str">
        <f>META!EA161</f>
        <v>9 / 9</v>
      </c>
      <c r="K70" s="159">
        <f>META!EB161</f>
        <v>1</v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>0 / 9</v>
      </c>
      <c r="O70" s="318" t="str">
        <f>IF(META!DY107&lt;&gt;0,META!DY79&amp;" / "&amp;META!DY107,"")</f>
        <v/>
      </c>
      <c r="P70" s="318">
        <f>IF(META!DX107&lt;&gt;0,META!DX79/META!DX107,"")</f>
        <v>0</v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38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>
        <f>IF(META!DZ162&lt;&gt;0,META!DZ162,"")</f>
        <v>6</v>
      </c>
      <c r="H71" s="259" t="str">
        <f>IF(SUM(META!DX$149:ET$149)&lt;&gt;0,G71/SUM(META!DX$149:ET$149),"")</f>
        <v/>
      </c>
      <c r="I71" s="214" t="str">
        <f>IF(G71&lt;&gt;"",META!DX162&amp;" / "&amp;G71,"")</f>
        <v>0 / 6</v>
      </c>
      <c r="J71" s="258" t="str">
        <f>META!EA162</f>
        <v>6 / 6</v>
      </c>
      <c r="K71" s="259">
        <f>META!EB162</f>
        <v>1</v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>0 / 6</v>
      </c>
      <c r="O71" s="283" t="str">
        <f>IF(META!DY108&lt;&gt;0,META!DY80&amp;" / "&amp;META!DY108,"")</f>
        <v/>
      </c>
      <c r="P71" s="283">
        <f>IF(META!DX108&lt;&gt;0,META!DX80/META!DX108,"")</f>
        <v>0</v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38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>
        <f>IF(META!DZ163&lt;&gt;0,META!DZ163,"")</f>
        <v>8</v>
      </c>
      <c r="H72" s="159" t="str">
        <f>IF(SUM(META!DX$149:ET$149)&lt;&gt;0,G72/SUM(META!DX$149:ET$149),"")</f>
        <v/>
      </c>
      <c r="I72" s="155" t="str">
        <f>IF(G72&lt;&gt;"",META!DX163&amp;" / "&amp;G72,"")</f>
        <v>0 / 8</v>
      </c>
      <c r="J72" s="158" t="str">
        <f>META!EA163</f>
        <v>8 / 8</v>
      </c>
      <c r="K72" s="159">
        <f>META!EB163</f>
        <v>1</v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>0 / 8</v>
      </c>
      <c r="O72" s="318" t="str">
        <f>IF(META!DY109&lt;&gt;0,META!DY81&amp;" / "&amp;META!DY109,"")</f>
        <v/>
      </c>
      <c r="P72" s="318">
        <f>IF(META!DX109&lt;&gt;0,META!DX81/META!DX109,"")</f>
        <v>0</v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38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>
        <f>IF(META!DZ164&lt;&gt;0,META!DZ164,"")</f>
        <v>4</v>
      </c>
      <c r="H73" s="259" t="str">
        <f>IF(SUM(META!DX$149:ET$149)&lt;&gt;0,G73/SUM(META!DX$149:ET$149),"")</f>
        <v/>
      </c>
      <c r="I73" s="214" t="str">
        <f>IF(G73&lt;&gt;"",META!DX164&amp;" / "&amp;G73,"")</f>
        <v>0 / 4</v>
      </c>
      <c r="J73" s="258" t="str">
        <f>META!EA164</f>
        <v>4 / 4</v>
      </c>
      <c r="K73" s="259">
        <f>META!EB164</f>
        <v>1</v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>0 / 4</v>
      </c>
      <c r="O73" s="283" t="str">
        <f>IF(META!DY110&lt;&gt;0,META!DY82&amp;" / "&amp;META!DY110,"")</f>
        <v/>
      </c>
      <c r="P73" s="283">
        <f>IF(META!DX110&lt;&gt;0,META!DX82/META!DX110,"")</f>
        <v>0</v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38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>
        <f>IF(META!DZ165&lt;&gt;0,META!DZ165,"")</f>
        <v>13</v>
      </c>
      <c r="H74" s="159" t="str">
        <f>IF(SUM(META!DX$149:ET$149)&lt;&gt;0,G74/SUM(META!DX$149:ET$149),"")</f>
        <v/>
      </c>
      <c r="I74" s="155" t="str">
        <f>IF(G74&lt;&gt;"",META!DX165&amp;" / "&amp;G74,"")</f>
        <v>0 / 13</v>
      </c>
      <c r="J74" s="158" t="str">
        <f>META!EA165</f>
        <v>13 / 13</v>
      </c>
      <c r="K74" s="159">
        <f>META!EB165</f>
        <v>1</v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>0 / 13</v>
      </c>
      <c r="O74" s="318" t="str">
        <f>IF(META!DY111&lt;&gt;0,META!DY83&amp;" / "&amp;META!DY111,"")</f>
        <v/>
      </c>
      <c r="P74" s="318">
        <f>IF(META!DX111&lt;&gt;0,META!DX83/META!DX111,"")</f>
        <v>0</v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38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38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>
        <f>IF(META!DZ167&lt;&gt;0,META!DZ167,"")</f>
        <v>2</v>
      </c>
      <c r="H76" s="159" t="str">
        <f>IF(SUM(META!DX$149:ET$149)&lt;&gt;0,G76/SUM(META!DX$149:ET$149),"")</f>
        <v/>
      </c>
      <c r="I76" s="155" t="str">
        <f>IF(G76&lt;&gt;"",META!DX167&amp;" / "&amp;G76,"")</f>
        <v>0 / 2</v>
      </c>
      <c r="J76" s="158" t="str">
        <f>META!EA167</f>
        <v>2 / 2</v>
      </c>
      <c r="K76" s="159">
        <f>META!EB167</f>
        <v>1</v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>0 / 2</v>
      </c>
      <c r="O76" s="318" t="str">
        <f>IF(META!DY112&lt;&gt;0,META!DY84&amp;" / "&amp;META!DY112,"")</f>
        <v/>
      </c>
      <c r="P76" s="318">
        <f>IF(META!DX112&lt;&gt;0,META!DX84/META!DX112,"")</f>
        <v>0</v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38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38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>
        <f>IF(META!DZ169&lt;&gt;0,META!DZ169,"")</f>
        <v>15</v>
      </c>
      <c r="H78" s="159" t="str">
        <f>IF(SUM(META!DX$149:ET$149)&lt;&gt;0,G78/SUM(META!DX$149:ET$149),"")</f>
        <v/>
      </c>
      <c r="I78" s="155" t="str">
        <f>IF(G78&lt;&gt;"",META!DX169&amp;" / "&amp;G78,"")</f>
        <v>0 / 15</v>
      </c>
      <c r="J78" s="158" t="str">
        <f>META!EA169</f>
        <v>15 / 15</v>
      </c>
      <c r="K78" s="159">
        <f>META!EB169</f>
        <v>1</v>
      </c>
      <c r="L78" s="159"/>
      <c r="M78" s="327" t="str">
        <f>META!EC169</f>
        <v/>
      </c>
      <c r="N78" s="318" t="str">
        <f>IF(META!DX113&lt;&gt;0,META!DX85&amp;" / "&amp;META!DX113,"")</f>
        <v>0 / 15</v>
      </c>
      <c r="O78" s="318" t="str">
        <f>IF(META!DY113&lt;&gt;0,META!DY85&amp;" / "&amp;META!DY113,"")</f>
        <v/>
      </c>
      <c r="P78" s="318">
        <f>IF(META!DX113&lt;&gt;0,META!DX85/META!DX113,"")</f>
        <v>0</v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38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>
        <f>IF(META!DZ170&lt;&gt;0,META!DZ170,"")</f>
        <v>18</v>
      </c>
      <c r="H79" s="259" t="str">
        <f>IF(SUM(META!DX$149:ET$149)&lt;&gt;0,G79/SUM(META!DX$149:ET$149),"")</f>
        <v/>
      </c>
      <c r="I79" s="214" t="str">
        <f>IF(G79&lt;&gt;"",META!DX170&amp;" / "&amp;G79,"")</f>
        <v>0 / 18</v>
      </c>
      <c r="J79" s="258" t="str">
        <f>META!EA170</f>
        <v>18 / 18</v>
      </c>
      <c r="K79" s="259">
        <f>META!EB170</f>
        <v>1</v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>0 / 18</v>
      </c>
      <c r="O79" s="283" t="str">
        <f>IF(META!DY114&lt;&gt;0,META!DY86&amp;" / "&amp;META!DY114,"")</f>
        <v/>
      </c>
      <c r="P79" s="283">
        <f>IF(META!DX114&lt;&gt;0,META!DX86/META!DX114,"")</f>
        <v>0</v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38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>
        <f>IF(META!DZ171&lt;&gt;0,META!DZ171,"")</f>
        <v>2</v>
      </c>
      <c r="H80" s="159" t="str">
        <f>IF(SUM(META!DX$149:ET$149)&lt;&gt;0,G80/SUM(META!DX$149:ET$149),"")</f>
        <v/>
      </c>
      <c r="I80" s="155" t="str">
        <f>IF(G80&lt;&gt;"",META!DX171&amp;" / "&amp;G80,"")</f>
        <v>0 / 2</v>
      </c>
      <c r="J80" s="158" t="str">
        <f>META!EA171</f>
        <v>2 / 2</v>
      </c>
      <c r="K80" s="159">
        <f>META!EB171</f>
        <v>1</v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>0 / 2</v>
      </c>
      <c r="O80" s="318" t="str">
        <f>IF(META!DY115&lt;&gt;0,META!DY87&amp;" / "&amp;META!DY115,"")</f>
        <v/>
      </c>
      <c r="P80" s="318">
        <f>IF(META!DX115&lt;&gt;0,META!DX87/META!DX115,"")</f>
        <v>0</v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>
        <f>IF(META!DZ172&lt;&gt;0,META!DZ172,"")</f>
        <v>6</v>
      </c>
      <c r="H81" s="259" t="str">
        <f>IF(SUM(META!DX$149:ET$149)&lt;&gt;0,G81/SUM(META!DX$149:ET$149),"")</f>
        <v/>
      </c>
      <c r="I81" s="214" t="str">
        <f>IF(G81&lt;&gt;"",META!DX172&amp;" / "&amp;G81,"")</f>
        <v>0 / 6</v>
      </c>
      <c r="J81" s="258" t="str">
        <f>META!EA172</f>
        <v>6 / 6</v>
      </c>
      <c r="K81" s="259">
        <f>META!EB172</f>
        <v>1</v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>0 / 6</v>
      </c>
      <c r="O81" s="283" t="str">
        <f>IF(META!DY116&lt;&gt;0,META!DY88&amp;" / "&amp;META!DY116,"")</f>
        <v/>
      </c>
      <c r="P81" s="283">
        <f>IF(META!DX116&lt;&gt;0,META!DX88/META!DX116,"")</f>
        <v>0</v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>
        <f>IF(META!DZ174&lt;&gt;0,META!DZ174,"")</f>
        <v>4</v>
      </c>
      <c r="H83" s="259" t="str">
        <f>IF(SUM(META!DX$149:ET$149)&lt;&gt;0,G83/SUM(META!DX$149:ET$149),"")</f>
        <v/>
      </c>
      <c r="I83" s="214" t="str">
        <f>IF(G83&lt;&gt;"",META!DX174&amp;" / "&amp;G83,"")</f>
        <v>0 / 4</v>
      </c>
      <c r="J83" s="258" t="str">
        <f>META!EA174</f>
        <v>4 / 4</v>
      </c>
      <c r="K83" s="259">
        <f>META!EB174</f>
        <v>1</v>
      </c>
      <c r="L83" s="259"/>
      <c r="M83" s="326" t="str">
        <f>META!EC174</f>
        <v/>
      </c>
      <c r="N83" s="283" t="str">
        <f>IF(META!DX117&lt;&gt;0,META!DX89&amp;" / "&amp;META!DX117,"")</f>
        <v>0 / 4</v>
      </c>
      <c r="O83" s="283" t="str">
        <f>IF(META!DY117&lt;&gt;0,META!DY89&amp;" / "&amp;META!DY117,"")</f>
        <v/>
      </c>
      <c r="P83" s="283">
        <f>IF(META!DX117&lt;&gt;0,META!DX89/META!DX117,"")</f>
        <v>0</v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>
        <f>IF(META!DZ175&lt;&gt;0,META!DZ175,"")</f>
        <v>2</v>
      </c>
      <c r="H84" s="159" t="str">
        <f>IF(SUM(META!DX$149:ET$149)&lt;&gt;0,G84/SUM(META!DX$149:ET$149),"")</f>
        <v/>
      </c>
      <c r="I84" s="155" t="str">
        <f>IF(G84&lt;&gt;"",META!DX175&amp;" / "&amp;G84,"")</f>
        <v>0 / 2</v>
      </c>
      <c r="J84" s="158" t="str">
        <f>META!EA175</f>
        <v>2 / 2</v>
      </c>
      <c r="K84" s="159">
        <f>META!EB175</f>
        <v>1</v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>0 / 2</v>
      </c>
      <c r="O84" s="318" t="str">
        <f>IF(META!DY119&lt;&gt;0,META!DY91&amp;" / "&amp;META!DY119,"")</f>
        <v/>
      </c>
      <c r="P84" s="318">
        <f>IF(META!DX119&lt;&gt;0,META!DX91/META!DX119,"")</f>
        <v>0</v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>
        <f>IF(META!DZ176&lt;&gt;0,META!DZ176,"")</f>
        <v>7</v>
      </c>
      <c r="H85" s="259" t="str">
        <f>IF(SUM(META!DX$149:ET$149)&lt;&gt;0,G85/SUM(META!DX$149:ET$149),"")</f>
        <v/>
      </c>
      <c r="I85" s="214" t="str">
        <f>IF(G85&lt;&gt;"",META!DX176&amp;" / "&amp;G85,"")</f>
        <v>0 / 7</v>
      </c>
      <c r="J85" s="258" t="str">
        <f>META!EA176</f>
        <v>7 / 7</v>
      </c>
      <c r="K85" s="259">
        <f>META!EB176</f>
        <v>1</v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>0 / 7</v>
      </c>
      <c r="O85" s="283" t="str">
        <f>IF(META!DY118&lt;&gt;0,META!DY90&amp;" / "&amp;META!DY118,"")</f>
        <v/>
      </c>
      <c r="P85" s="283">
        <f>IF(META!DX118&lt;&gt;0,META!DX90/META!DX118,"")</f>
        <v>0</v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>
        <f>IF(META!DZ179&lt;&gt;0,META!DZ179,"")</f>
        <v>40</v>
      </c>
      <c r="H88" s="159" t="str">
        <f>IF(SUM(META!DX$149:ET$149)&lt;&gt;0,G88/SUM(META!DX$149:ET$149),"")</f>
        <v/>
      </c>
      <c r="I88" s="155" t="str">
        <f>IF(G88&lt;&gt;"",META!DX179&amp;" / "&amp;G88,"")</f>
        <v>0 / 40</v>
      </c>
      <c r="J88" s="158" t="str">
        <f>META!EA179</f>
        <v>40 / 40</v>
      </c>
      <c r="K88" s="159">
        <f>META!EB179</f>
        <v>1</v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>
        <f>IF(META!DZ180&lt;&gt;0,META!DZ180,"")</f>
        <v>5</v>
      </c>
      <c r="H89" s="259" t="str">
        <f>IF(SUM(META!DX$149:ET$149)&lt;&gt;0,G89/SUM(META!DX$149:ET$149),"")</f>
        <v/>
      </c>
      <c r="I89" s="214" t="str">
        <f>IF(G89&lt;&gt;"",META!DX180&amp;" / "&amp;G89,"")</f>
        <v>0 / 5</v>
      </c>
      <c r="J89" s="258" t="str">
        <f>META!EA180</f>
        <v>5 / 5</v>
      </c>
      <c r="K89" s="259">
        <f>META!EB180</f>
        <v>1</v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>
        <f>IF(META!DZ181&lt;&gt;0,META!DZ181,"")</f>
        <v>5</v>
      </c>
      <c r="H90" s="159" t="str">
        <f>IF(SUM(META!DX$149:ET$149)&lt;&gt;0,G90/SUM(META!DX$149:ET$149),"")</f>
        <v/>
      </c>
      <c r="I90" s="155" t="str">
        <f>IF(G90&lt;&gt;"",META!DX181&amp;" / "&amp;G90,"")</f>
        <v>0 / 5</v>
      </c>
      <c r="J90" s="158" t="str">
        <f>META!EA181</f>
        <v>5 / 5</v>
      </c>
      <c r="K90" s="159">
        <f>META!EB181</f>
        <v>1</v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>
        <f>IF(META!DZ182&lt;&gt;0,META!DZ182,"")</f>
        <v>6</v>
      </c>
      <c r="H91" s="259" t="str">
        <f>IF(SUM(META!DX$149:ET$149)&lt;&gt;0,G91/SUM(META!DX$149:ET$149),"")</f>
        <v/>
      </c>
      <c r="I91" s="214" t="str">
        <f>IF(G91&lt;&gt;"",META!DX182&amp;" / "&amp;G91,"")</f>
        <v>0 / 6</v>
      </c>
      <c r="J91" s="258" t="str">
        <f>META!EA182</f>
        <v>6 / 6</v>
      </c>
      <c r="K91" s="259">
        <f>META!EB182</f>
        <v>1</v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>
        <f>IF(META!DZ183&lt;&gt;0,META!DZ183,"")</f>
        <v>5</v>
      </c>
      <c r="H92" s="159" t="str">
        <f>IF(SUM(META!DX$149:ET$149)&lt;&gt;0,G92/SUM(META!DX$149:ET$149),"")</f>
        <v/>
      </c>
      <c r="I92" s="155" t="str">
        <f>IF(G92&lt;&gt;"",META!DX183&amp;" / "&amp;G92,"")</f>
        <v>0 / 5</v>
      </c>
      <c r="J92" s="158" t="str">
        <f>META!EA183</f>
        <v>5 / 5</v>
      </c>
      <c r="K92" s="159">
        <f>META!EB183</f>
        <v>1</v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>
        <f>IF(META!DZ184&lt;&gt;0,META!DZ184,"")</f>
        <v>6</v>
      </c>
      <c r="H93" s="259" t="str">
        <f>IF(SUM(META!DX$149:ET$149)&lt;&gt;0,G93/SUM(META!DX$149:ET$149),"")</f>
        <v/>
      </c>
      <c r="I93" s="214" t="str">
        <f>IF(G93&lt;&gt;"",META!DX184&amp;" / "&amp;G93,"")</f>
        <v>0 / 6</v>
      </c>
      <c r="J93" s="258" t="str">
        <f>META!EA184</f>
        <v>6 / 6</v>
      </c>
      <c r="K93" s="259">
        <f>META!EB184</f>
        <v>1</v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>
        <f>IF(META!DZ185&lt;&gt;0,META!DZ185,"")</f>
        <v>6</v>
      </c>
      <c r="H94" s="159" t="str">
        <f>IF(SUM(META!DX$149:ET$149)&lt;&gt;0,G94/SUM(META!DX$149:ET$149),"")</f>
        <v/>
      </c>
      <c r="I94" s="155" t="str">
        <f>IF(G94&lt;&gt;"",META!DX185&amp;" / "&amp;G94,"")</f>
        <v>0 / 6</v>
      </c>
      <c r="J94" s="158" t="str">
        <f>META!EA185</f>
        <v>6 / 6</v>
      </c>
      <c r="K94" s="159">
        <f>META!EB185</f>
        <v>1</v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38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38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38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38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38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38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</row>
    <row r="103" spans="1:338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</row>
    <row r="104" spans="1:338" thickBot="1" x14ac:dyDescent="0.5">
      <c r="C104" s="169"/>
      <c r="D104" s="170" t="str">
        <f>IF(L104="","",_xlfn.RANK.AVG(L104,$L$104:$L$135))</f>
        <v/>
      </c>
      <c r="E104" s="314">
        <f>K104</f>
        <v>1</v>
      </c>
      <c r="F104" s="299" t="s">
        <v>249</v>
      </c>
      <c r="G104" s="144">
        <f>IF(META!AD216&lt;&gt;0,META!AD216,"")</f>
        <v>75</v>
      </c>
      <c r="H104" s="148">
        <f>IF(SUM(META!AB$208:AX$208)&lt;&gt;0,G104/SUM(META!AB$208:AX$208),"")</f>
        <v>18.75</v>
      </c>
      <c r="I104" s="145" t="str">
        <f>IF(G104&lt;&gt;"",META!AB216&amp;" / "&amp;G104,"")</f>
        <v>0 / 75</v>
      </c>
      <c r="J104" s="144" t="str">
        <f>META!AE216</f>
        <v>75 / 75</v>
      </c>
      <c r="K104" s="146">
        <f>META!AF216</f>
        <v>1</v>
      </c>
      <c r="L104" s="159"/>
      <c r="M104" s="329" t="str">
        <f>META!AG216</f>
        <v>-</v>
      </c>
      <c r="N104" s="28" t="str">
        <f>IF(META!AB135&lt;&gt;0,META!AB94&amp;" / "&amp;META!AB135,"")</f>
        <v>0 / 75</v>
      </c>
      <c r="O104" s="28" t="str">
        <f>IF(META!AC135&lt;&gt;0,META!AC94&amp;" / "&amp;META!AC135,"")</f>
        <v/>
      </c>
      <c r="P104" s="318">
        <f>IF(META!AB135&lt;&gt;0,META!AB94/META!AB135,"")</f>
        <v>0</v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38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>
        <f>K105</f>
        <v>1</v>
      </c>
      <c r="F105" s="272" t="s">
        <v>411</v>
      </c>
      <c r="G105" s="273">
        <f>IF(META!AD217&lt;&gt;0,META!AD217,"")</f>
        <v>35</v>
      </c>
      <c r="H105" s="259">
        <f>IF(SUM(META!AB$208:AX$208)&lt;&gt;0,G105/SUM(META!AB$208:AX$208),"")</f>
        <v>8.75</v>
      </c>
      <c r="I105" s="214" t="str">
        <f>IF(G105&lt;&gt;"",META!AB217&amp;" / "&amp;G105,"")</f>
        <v>0 / 35</v>
      </c>
      <c r="J105" s="273" t="str">
        <f>META!AE217</f>
        <v>35 / 35</v>
      </c>
      <c r="K105" s="274">
        <f>META!AF217</f>
        <v>1</v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>0 / 35</v>
      </c>
      <c r="O105" s="265" t="str">
        <f>IF(META!AC136&lt;&gt;0,META!AC95&amp;" / "&amp;META!AC136,"")</f>
        <v/>
      </c>
      <c r="P105" s="283">
        <f>IF(META!AB136&lt;&gt;0,META!AB95/META!AB136,"")</f>
        <v>0</v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38" thickBot="1" x14ac:dyDescent="0.5">
      <c r="A106" s="200"/>
      <c r="B106" s="151"/>
      <c r="C106" s="170">
        <v>2</v>
      </c>
      <c r="D106" s="170" t="str">
        <f t="shared" si="9"/>
        <v/>
      </c>
      <c r="E106" s="314">
        <f t="shared" ref="E106:E149" si="10">K106</f>
        <v>1</v>
      </c>
      <c r="F106" s="293" t="s">
        <v>250</v>
      </c>
      <c r="G106" s="162">
        <f>IF(META!AD218&lt;&gt;0,META!AD218,"")</f>
        <v>4</v>
      </c>
      <c r="H106" s="159">
        <f>IF(SUM(META!AB$208:AX$208)&lt;&gt;0,G106/SUM(META!AB$208:AX$208),"")</f>
        <v>1</v>
      </c>
      <c r="I106" s="155" t="str">
        <f>IF(G106&lt;&gt;"",META!AB218&amp;" / "&amp;G106,"")</f>
        <v>0 / 4</v>
      </c>
      <c r="J106" s="162" t="str">
        <f>META!AE218</f>
        <v>4 / 4</v>
      </c>
      <c r="K106" s="163">
        <f>META!AF218</f>
        <v>1</v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>0 / 4</v>
      </c>
      <c r="O106" s="28" t="str">
        <f>IF(META!AC137&lt;&gt;0,META!AC96&amp;" / "&amp;META!AC137,"")</f>
        <v/>
      </c>
      <c r="P106" s="316">
        <f>IF(META!AB137&lt;&gt;0,META!AB96/META!AB137,"")</f>
        <v>0</v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38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>
        <f t="shared" si="10"/>
        <v>1</v>
      </c>
      <c r="F107" s="223" t="s">
        <v>37</v>
      </c>
      <c r="G107" s="273">
        <f>IF(META!AD219&lt;&gt;0,META!AD219,"")</f>
        <v>1</v>
      </c>
      <c r="H107" s="259">
        <f>IF(SUM(META!AB$208:AX$208)&lt;&gt;0,G107/SUM(META!AB$208:AX$208),"")</f>
        <v>0.25</v>
      </c>
      <c r="I107" s="214" t="str">
        <f>IF(G107&lt;&gt;"",META!AB219&amp;" / "&amp;G107,"")</f>
        <v>0 / 1</v>
      </c>
      <c r="J107" s="273" t="str">
        <f>META!AE219</f>
        <v>1 / 1</v>
      </c>
      <c r="K107" s="274">
        <f>META!AF219</f>
        <v>1</v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>0 / 1</v>
      </c>
      <c r="O107" s="265" t="str">
        <f>IF(META!AC138&lt;&gt;0,META!AC97&amp;" / "&amp;META!AC138,"")</f>
        <v/>
      </c>
      <c r="P107" s="283">
        <f>IF(META!AB138&lt;&gt;0,META!AB97/META!AB138,"")</f>
        <v>0</v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38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e">
        <f>IF(SUM(META!AB$208:AX$208)&lt;&gt;0,G108/SUM(META!AB$208:AX$208),"")</f>
        <v>#VALUE!</v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38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>
        <f t="shared" si="10"/>
        <v>1</v>
      </c>
      <c r="F109" s="275" t="s">
        <v>33</v>
      </c>
      <c r="G109" s="273">
        <f>IF(META!AD221&lt;&gt;0,META!AD221,"")</f>
        <v>21</v>
      </c>
      <c r="H109" s="259">
        <f>IF(SUM(META!AB$208:AX$208)&lt;&gt;0,G109/SUM(META!AB$208:AX$208),"")</f>
        <v>5.25</v>
      </c>
      <c r="I109" s="214" t="str">
        <f>IF(G109&lt;&gt;"",META!AB221&amp;" / "&amp;G109,"")</f>
        <v>0 / 21</v>
      </c>
      <c r="J109" s="273" t="str">
        <f>META!AE221</f>
        <v>21 / 21</v>
      </c>
      <c r="K109" s="274">
        <f>META!AF221</f>
        <v>1</v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>0 / 21</v>
      </c>
      <c r="O109" s="265" t="str">
        <f>IF(META!AC140&lt;&gt;0,META!AC99&amp;" / "&amp;META!AC140,"")</f>
        <v/>
      </c>
      <c r="P109" s="283">
        <f>IF(META!AB140&lt;&gt;0,META!AB99/META!AB140,"")</f>
        <v>0</v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38" thickBot="1" x14ac:dyDescent="0.5">
      <c r="A110" s="200"/>
      <c r="B110" s="151"/>
      <c r="C110" s="170"/>
      <c r="D110" s="170" t="str">
        <f t="shared" si="9"/>
        <v/>
      </c>
      <c r="E110" s="314">
        <f t="shared" si="10"/>
        <v>1</v>
      </c>
      <c r="F110" s="300" t="s">
        <v>254</v>
      </c>
      <c r="G110" s="162">
        <f>IF(META!AD222&lt;&gt;0,META!AD222,"")</f>
        <v>3</v>
      </c>
      <c r="H110" s="159">
        <f>IF(SUM(META!AB$208:AX$208)&lt;&gt;0,G110/SUM(META!AB$208:AX$208),"")</f>
        <v>0.75</v>
      </c>
      <c r="I110" s="155" t="str">
        <f>IF(G110&lt;&gt;"",META!AB222&amp;" / "&amp;G110,"")</f>
        <v>0 / 3</v>
      </c>
      <c r="J110" s="162" t="str">
        <f>META!AE222</f>
        <v>3 / 3</v>
      </c>
      <c r="K110" s="163">
        <f>META!AF222</f>
        <v>1</v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>0 / 3</v>
      </c>
      <c r="O110" s="28" t="str">
        <f>IF(META!AC141&lt;&gt;0,META!AC100&amp;" / "&amp;META!AC141,"")</f>
        <v/>
      </c>
      <c r="P110" s="316">
        <f>IF(META!AB141&lt;&gt;0,META!AB100/META!AB141,"")</f>
        <v>0</v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38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>
        <f t="shared" si="10"/>
        <v>1</v>
      </c>
      <c r="F111" s="276" t="s">
        <v>29</v>
      </c>
      <c r="G111" s="273">
        <f>IF(META!AD223&lt;&gt;0,META!AD223,"")</f>
        <v>18</v>
      </c>
      <c r="H111" s="259">
        <f>IF(SUM(META!AB$208:AX$208)&lt;&gt;0,G111/SUM(META!AB$208:AX$208),"")</f>
        <v>4.5</v>
      </c>
      <c r="I111" s="214" t="str">
        <f>IF(G111&lt;&gt;"",META!AB223&amp;" / "&amp;G111,"")</f>
        <v>0 / 18</v>
      </c>
      <c r="J111" s="273" t="str">
        <f>META!AE223</f>
        <v>18 / 18</v>
      </c>
      <c r="K111" s="274">
        <f>META!AF223</f>
        <v>1</v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>0 / 18</v>
      </c>
      <c r="O111" s="265" t="str">
        <f>IF(META!AC142&lt;&gt;0,META!AC101&amp;" / "&amp;META!AC142,"")</f>
        <v/>
      </c>
      <c r="P111" s="283">
        <f>IF(META!AB142&lt;&gt;0,META!AB101/META!AB142,"")</f>
        <v>0</v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38" thickBot="1" x14ac:dyDescent="0.5">
      <c r="A112" s="200"/>
      <c r="B112" s="151"/>
      <c r="C112" s="170">
        <v>2</v>
      </c>
      <c r="D112" s="170" t="str">
        <f t="shared" si="9"/>
        <v/>
      </c>
      <c r="E112" s="314">
        <f t="shared" si="10"/>
        <v>1</v>
      </c>
      <c r="F112" s="301" t="s">
        <v>34</v>
      </c>
      <c r="G112" s="162">
        <f>IF(META!AD224&lt;&gt;0,META!AD224,"")</f>
        <v>4</v>
      </c>
      <c r="H112" s="159">
        <f>IF(SUM(META!AB$208:AX$208)&lt;&gt;0,G112/SUM(META!AB$208:AX$208),"")</f>
        <v>1</v>
      </c>
      <c r="I112" s="155" t="str">
        <f>IF(G112&lt;&gt;"",META!AB224&amp;" / "&amp;G112,"")</f>
        <v>0 / 4</v>
      </c>
      <c r="J112" s="162" t="str">
        <f>META!AE224</f>
        <v>4 / 4</v>
      </c>
      <c r="K112" s="163">
        <f>META!AF224</f>
        <v>1</v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>0 / 4</v>
      </c>
      <c r="O112" s="28" t="str">
        <f>IF(META!AC143&lt;&gt;0,META!AC102&amp;" / "&amp;META!AC143,"")</f>
        <v/>
      </c>
      <c r="P112" s="316">
        <f>IF(META!AB143&lt;&gt;0,META!AB102/META!AB143,"")</f>
        <v>0</v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>
        <f t="shared" si="10"/>
        <v>1</v>
      </c>
      <c r="F113" s="276" t="s">
        <v>31</v>
      </c>
      <c r="G113" s="273">
        <f>IF(META!AD225&lt;&gt;0,META!AD225,"")</f>
        <v>3</v>
      </c>
      <c r="H113" s="259">
        <f>IF(SUM(META!AB$208:AX$208)&lt;&gt;0,G113/SUM(META!AB$208:AX$208),"")</f>
        <v>0.75</v>
      </c>
      <c r="I113" s="214" t="str">
        <f>IF(G113&lt;&gt;"",META!AB225&amp;" / "&amp;G113,"")</f>
        <v>0 / 3</v>
      </c>
      <c r="J113" s="273" t="str">
        <f>META!AE225</f>
        <v>3 / 3</v>
      </c>
      <c r="K113" s="274">
        <f>META!AF225</f>
        <v>1</v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>0 / 3</v>
      </c>
      <c r="O113" s="265" t="str">
        <f>IF(META!AC144&lt;&gt;0,META!AC103&amp;" / "&amp;META!AC144,"")</f>
        <v/>
      </c>
      <c r="P113" s="283">
        <f>IF(META!AB144&lt;&gt;0,META!AB103/META!AB144,"")</f>
        <v>0</v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>
        <f t="shared" si="10"/>
        <v>1</v>
      </c>
      <c r="F114" s="301" t="s">
        <v>32</v>
      </c>
      <c r="G114" s="162">
        <f>IF(META!AD226&lt;&gt;0,META!AD226,"")</f>
        <v>1</v>
      </c>
      <c r="H114" s="159">
        <f>IF(SUM(META!AB$208:AX$208)&lt;&gt;0,G114/SUM(META!AB$208:AX$208),"")</f>
        <v>0.25</v>
      </c>
      <c r="I114" s="155" t="str">
        <f>IF(G114&lt;&gt;"",META!AB226&amp;" / "&amp;G114,"")</f>
        <v>0 / 1</v>
      </c>
      <c r="J114" s="162" t="str">
        <f>META!AE226</f>
        <v>1 / 1</v>
      </c>
      <c r="K114" s="163">
        <f>META!AF226</f>
        <v>1</v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>0 / 1</v>
      </c>
      <c r="O114" s="28" t="str">
        <f>IF(META!AC145&lt;&gt;0,META!AC104&amp;" / "&amp;META!AC145,"")</f>
        <v/>
      </c>
      <c r="P114" s="316">
        <f>IF(META!AB145&lt;&gt;0,META!AB104/META!AB145,"")</f>
        <v>0</v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>
        <f t="shared" si="10"/>
        <v>1</v>
      </c>
      <c r="F115" s="276" t="s">
        <v>45</v>
      </c>
      <c r="G115" s="273">
        <f>IF(META!AD227&lt;&gt;0,META!AD227,"")</f>
        <v>15</v>
      </c>
      <c r="H115" s="259">
        <f>IF(SUM(META!AB$208:AX$208)&lt;&gt;0,G115/SUM(META!AB$208:AX$208),"")</f>
        <v>3.75</v>
      </c>
      <c r="I115" s="214" t="str">
        <f>IF(G115&lt;&gt;"",META!AB227&amp;" / "&amp;G115,"")</f>
        <v>0 / 15</v>
      </c>
      <c r="J115" s="273" t="str">
        <f>META!AE227</f>
        <v>15 / 15</v>
      </c>
      <c r="K115" s="274">
        <f>META!AF227</f>
        <v>1</v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>0 / 15</v>
      </c>
      <c r="O115" s="265" t="str">
        <f>IF(META!AC146&lt;&gt;0,META!AC105&amp;" / "&amp;META!AC146,"")</f>
        <v/>
      </c>
      <c r="P115" s="283">
        <f>IF(META!AB146&lt;&gt;0,META!AB105/META!AB146,"")</f>
        <v>0</v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>
        <f t="shared" si="10"/>
        <v>1</v>
      </c>
      <c r="F116" s="301" t="s">
        <v>412</v>
      </c>
      <c r="G116" s="162">
        <f>IF(META!AD228&lt;&gt;0,META!AD228,"")</f>
        <v>9</v>
      </c>
      <c r="H116" s="159">
        <f>IF(SUM(META!AB$208:AX$208)&lt;&gt;0,G116/SUM(META!AB$208:AX$208),"")</f>
        <v>2.25</v>
      </c>
      <c r="I116" s="155" t="str">
        <f>IF(G116&lt;&gt;"",META!AB228&amp;" / "&amp;G116,"")</f>
        <v>0 / 9</v>
      </c>
      <c r="J116" s="162" t="str">
        <f>META!AE228</f>
        <v>9 / 9</v>
      </c>
      <c r="K116" s="163">
        <f>META!AF228</f>
        <v>1</v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>0 / 9</v>
      </c>
      <c r="O116" s="28" t="str">
        <f>IF(META!AC147&lt;&gt;0,META!AC106&amp;" / "&amp;META!AC147,"")</f>
        <v/>
      </c>
      <c r="P116" s="316">
        <f>IF(META!AB147&lt;&gt;0,META!AB106/META!AB147,"")</f>
        <v>0</v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e">
        <f>IF(SUM(META!AB$208:AX$208)&lt;&gt;0,G117/SUM(META!AB$208:AX$208),"")</f>
        <v>#VALUE!</v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>
        <f t="shared" si="10"/>
        <v>1</v>
      </c>
      <c r="F118" s="293" t="s">
        <v>47</v>
      </c>
      <c r="G118" s="162">
        <f>IF(META!AD230&lt;&gt;0,META!AD230,"")</f>
        <v>2</v>
      </c>
      <c r="H118" s="159">
        <f>IF(SUM(META!AB$208:AX$208)&lt;&gt;0,G118/SUM(META!AB$208:AX$208),"")</f>
        <v>0.5</v>
      </c>
      <c r="I118" s="155" t="str">
        <f>IF(G118&lt;&gt;"",META!AB230&amp;" / "&amp;G118,"")</f>
        <v>0 / 2</v>
      </c>
      <c r="J118" s="162" t="str">
        <f>META!AE230</f>
        <v>2 / 2</v>
      </c>
      <c r="K118" s="163">
        <f>META!AF230</f>
        <v>1</v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>0 / 2</v>
      </c>
      <c r="O118" s="28" t="str">
        <f>IF(META!AC149&lt;&gt;0,META!AC108&amp;" / "&amp;META!AC149,"")</f>
        <v/>
      </c>
      <c r="P118" s="316">
        <f>IF(META!AB149&lt;&gt;0,META!AB108/META!AB149,"")</f>
        <v>0</v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>
        <f t="shared" si="10"/>
        <v>1</v>
      </c>
      <c r="F119" s="223" t="s">
        <v>253</v>
      </c>
      <c r="G119" s="273">
        <f>IF(META!AD231&lt;&gt;0,META!AD231,"")</f>
        <v>7</v>
      </c>
      <c r="H119" s="259">
        <f>IF(SUM(META!AB$208:AX$208)&lt;&gt;0,G119/SUM(META!AB$208:AX$208),"")</f>
        <v>1.75</v>
      </c>
      <c r="I119" s="214" t="str">
        <f>IF(G119&lt;&gt;"",META!AB231&amp;" / "&amp;G119,"")</f>
        <v>0 / 7</v>
      </c>
      <c r="J119" s="273" t="str">
        <f>META!AE231</f>
        <v>7 / 7</v>
      </c>
      <c r="K119" s="274">
        <f>META!AF231</f>
        <v>1</v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>0 / 7</v>
      </c>
      <c r="O119" s="265" t="str">
        <f>IF(META!AC150&lt;&gt;0,META!AC109&amp;" / "&amp;META!AC150,"")</f>
        <v/>
      </c>
      <c r="P119" s="283">
        <f>IF(META!AB150&lt;&gt;0,META!AB109/META!AB150,"")</f>
        <v>0</v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>
        <f t="shared" si="10"/>
        <v>1</v>
      </c>
      <c r="F120" s="300" t="s">
        <v>28</v>
      </c>
      <c r="G120" s="162">
        <f>IF(META!AD232&lt;&gt;0,META!AD232,"")</f>
        <v>10</v>
      </c>
      <c r="H120" s="159">
        <f>IF(SUM(META!AB$208:AX$208)&lt;&gt;0,G120/SUM(META!AB$208:AX$208),"")</f>
        <v>2.5</v>
      </c>
      <c r="I120" s="155" t="str">
        <f>IF(G120&lt;&gt;"",META!AB232&amp;" / "&amp;G120,"")</f>
        <v>0 / 10</v>
      </c>
      <c r="J120" s="162" t="str">
        <f>META!AE232</f>
        <v>10 / 10</v>
      </c>
      <c r="K120" s="163">
        <f>META!AF232</f>
        <v>1</v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>0 / 10</v>
      </c>
      <c r="O120" s="28" t="str">
        <f>IF(META!AC151&lt;&gt;0,META!AC110&amp;" / "&amp;META!AC151,"")</f>
        <v/>
      </c>
      <c r="P120" s="316">
        <f>IF(META!AB151&lt;&gt;0,META!AB110/META!AB151,"")</f>
        <v>0</v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>
        <f t="shared" si="10"/>
        <v>1</v>
      </c>
      <c r="F121" s="275" t="s">
        <v>42</v>
      </c>
      <c r="G121" s="273">
        <f>IF(META!AD233&lt;&gt;0,META!AD233,"")</f>
        <v>1</v>
      </c>
      <c r="H121" s="259">
        <f>IF(SUM(META!AB$208:AX$208)&lt;&gt;0,G121/SUM(META!AB$208:AX$208),"")</f>
        <v>0.25</v>
      </c>
      <c r="I121" s="214" t="str">
        <f>IF(G121&lt;&gt;"",META!AB233&amp;" / "&amp;G121,"")</f>
        <v>0 / 1</v>
      </c>
      <c r="J121" s="273" t="str">
        <f>META!AE233</f>
        <v>1 / 1</v>
      </c>
      <c r="K121" s="274">
        <f>META!AF233</f>
        <v>1</v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>0 / 1</v>
      </c>
      <c r="O121" s="265" t="str">
        <f>IF(META!AC152&lt;&gt;0,META!AC111&amp;" / "&amp;META!AC152,"")</f>
        <v/>
      </c>
      <c r="P121" s="283">
        <f>IF(META!AB152&lt;&gt;0,META!AB111/META!AB152,"")</f>
        <v>0</v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>
        <f t="shared" si="10"/>
        <v>1</v>
      </c>
      <c r="F122" s="300" t="s">
        <v>46</v>
      </c>
      <c r="G122" s="162">
        <f>IF(META!AD234&lt;&gt;0,META!AD234,"")</f>
        <v>3</v>
      </c>
      <c r="H122" s="159">
        <f>IF(SUM(META!AB$208:AX$208)&lt;&gt;0,G122/SUM(META!AB$208:AX$208),"")</f>
        <v>0.75</v>
      </c>
      <c r="I122" s="155" t="str">
        <f>IF(G122&lt;&gt;"",META!AB234&amp;" / "&amp;G122,"")</f>
        <v>0 / 3</v>
      </c>
      <c r="J122" s="162" t="str">
        <f>META!AE234</f>
        <v>3 / 3</v>
      </c>
      <c r="K122" s="163">
        <f>META!AF234</f>
        <v>1</v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>0 / 3</v>
      </c>
      <c r="O122" s="28" t="str">
        <f>IF(META!AC153&lt;&gt;0,META!AC112&amp;" / "&amp;META!AC153,"")</f>
        <v/>
      </c>
      <c r="P122" s="316">
        <f>IF(META!AB153&lt;&gt;0,META!AB112/META!AB153,"")</f>
        <v>0</v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>
        <f>K124</f>
        <v>1</v>
      </c>
      <c r="F124" s="291" t="s">
        <v>257</v>
      </c>
      <c r="G124" s="162">
        <f>IF(META!AD236&lt;&gt;0,META!AD236,"")</f>
        <v>6</v>
      </c>
      <c r="H124" s="159">
        <f>IF(SUM(META!AB$208:AX$208)&lt;&gt;0,G124/SUM(META!AB$208:AX$208),"")</f>
        <v>1.5</v>
      </c>
      <c r="I124" s="155" t="str">
        <f>IF(G124&lt;&gt;"",META!AB236&amp;" / "&amp;G124,"")</f>
        <v>0 / 6</v>
      </c>
      <c r="J124" s="162" t="str">
        <f>META!AE236</f>
        <v>6 / 6</v>
      </c>
      <c r="K124" s="163">
        <f>META!AF236</f>
        <v>1</v>
      </c>
      <c r="L124" s="159"/>
      <c r="M124" s="331" t="str">
        <f>META!AG236</f>
        <v>-</v>
      </c>
      <c r="N124" s="28" t="str">
        <f>IF(META!AB154&lt;&gt;0,META!AB113&amp;" / "&amp;META!AB154,"")</f>
        <v>0 / 6</v>
      </c>
      <c r="O124" s="28" t="str">
        <f>IF(META!AC154&lt;&gt;0,META!AC113&amp;" / "&amp;META!AC154,"")</f>
        <v/>
      </c>
      <c r="P124" s="316">
        <f>IF(META!AB154&lt;&gt;0,META!AB113/META!AB154,"")</f>
        <v>0</v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>
        <f t="shared" si="10"/>
        <v>1</v>
      </c>
      <c r="F125" s="223" t="s">
        <v>414</v>
      </c>
      <c r="G125" s="273">
        <f>IF(META!AD237&lt;&gt;0,META!AD237,"")</f>
        <v>52</v>
      </c>
      <c r="H125" s="259">
        <f>IF(SUM(META!AB$208:AX$208)&lt;&gt;0,G125/SUM(META!AB$208:AX$208),"")</f>
        <v>13</v>
      </c>
      <c r="I125" s="214" t="str">
        <f>IF(G125&lt;&gt;"",META!AB237&amp;" / "&amp;G125,"")</f>
        <v>0 / 52</v>
      </c>
      <c r="J125" s="273" t="str">
        <f>META!AE237</f>
        <v>52 / 52</v>
      </c>
      <c r="K125" s="274">
        <f>META!AF237</f>
        <v>1</v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>0 / 52</v>
      </c>
      <c r="O125" s="265" t="str">
        <f>IF(META!AC155&lt;&gt;0,META!AC114&amp;" / "&amp;META!AC155,"")</f>
        <v/>
      </c>
      <c r="P125" s="283">
        <f>IF(META!AB155&lt;&gt;0,META!AB114/META!AB155,"")</f>
        <v>0</v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>
        <f t="shared" si="10"/>
        <v>1</v>
      </c>
      <c r="F126" s="293" t="s">
        <v>415</v>
      </c>
      <c r="G126" s="162">
        <f>IF(META!AD238&lt;&gt;0,META!AD238,"")</f>
        <v>15</v>
      </c>
      <c r="H126" s="159">
        <f>IF(SUM(META!AB$208:AX$208)&lt;&gt;0,G126/SUM(META!AB$208:AX$208),"")</f>
        <v>3.75</v>
      </c>
      <c r="I126" s="155" t="str">
        <f>IF(G126&lt;&gt;"",META!AB238&amp;" / "&amp;G126,"")</f>
        <v>0 / 15</v>
      </c>
      <c r="J126" s="162" t="str">
        <f>META!AE238</f>
        <v>15 / 15</v>
      </c>
      <c r="K126" s="163">
        <f>META!AF238</f>
        <v>1</v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>0 / 15</v>
      </c>
      <c r="O126" s="28" t="str">
        <f>IF(META!AC156&lt;&gt;0,META!AC115&amp;" / "&amp;META!AC156,"")</f>
        <v/>
      </c>
      <c r="P126" s="316">
        <f>IF(META!AB156&lt;&gt;0,META!AB115/META!AB156,"")</f>
        <v>0</v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>
        <f t="shared" si="10"/>
        <v>1</v>
      </c>
      <c r="F127" s="275" t="s">
        <v>35</v>
      </c>
      <c r="G127" s="273">
        <f>IF(META!AD239&lt;&gt;0,META!AD239,"")</f>
        <v>18</v>
      </c>
      <c r="H127" s="259">
        <f>IF(SUM(META!AB$208:AX$208)&lt;&gt;0,G127/SUM(META!AB$208:AX$208),"")</f>
        <v>4.5</v>
      </c>
      <c r="I127" s="214" t="str">
        <f>IF(G127&lt;&gt;"",META!AB239&amp;" / "&amp;G127,"")</f>
        <v>0 / 18</v>
      </c>
      <c r="J127" s="273" t="str">
        <f>META!AE239</f>
        <v>18 / 18</v>
      </c>
      <c r="K127" s="274">
        <f>META!AF239</f>
        <v>1</v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>0 / 18</v>
      </c>
      <c r="O127" s="265" t="str">
        <f>IF(META!AC157&lt;&gt;0,META!AC116&amp;" / "&amp;META!AC157,"")</f>
        <v/>
      </c>
      <c r="P127" s="283">
        <f>IF(META!AB157&lt;&gt;0,META!AB116/META!AB157,"")</f>
        <v>0</v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>
        <f t="shared" si="10"/>
        <v>1</v>
      </c>
      <c r="F128" s="300" t="s">
        <v>417</v>
      </c>
      <c r="G128" s="162">
        <f>IF(META!AD240&lt;&gt;0,META!AD240,"")</f>
        <v>8</v>
      </c>
      <c r="H128" s="159">
        <f>IF(SUM(META!AB$208:AX$208)&lt;&gt;0,G128/SUM(META!AB$208:AX$208),"")</f>
        <v>2</v>
      </c>
      <c r="I128" s="155" t="str">
        <f>IF(G128&lt;&gt;"",META!AB240&amp;" / "&amp;G128,"")</f>
        <v>0 / 8</v>
      </c>
      <c r="J128" s="162" t="str">
        <f>META!AE240</f>
        <v>8 / 8</v>
      </c>
      <c r="K128" s="163">
        <f>META!AF240</f>
        <v>1</v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>0 / 8</v>
      </c>
      <c r="O128" s="28" t="str">
        <f>IF(META!AC158&lt;&gt;0,META!AC117&amp;" / "&amp;META!AC158,"")</f>
        <v/>
      </c>
      <c r="P128" s="316">
        <f>IF(META!AB158&lt;&gt;0,META!AB117/META!AB158,"")</f>
        <v>0</v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>
        <f t="shared" si="10"/>
        <v>1</v>
      </c>
      <c r="F129" s="223" t="s">
        <v>30</v>
      </c>
      <c r="G129" s="273">
        <f>IF(META!AD241&lt;&gt;0,META!AD241,"")</f>
        <v>6</v>
      </c>
      <c r="H129" s="259">
        <f>IF(SUM(META!AB$208:AX$208)&lt;&gt;0,G129/SUM(META!AB$208:AX$208),"")</f>
        <v>1.5</v>
      </c>
      <c r="I129" s="214" t="str">
        <f>IF(G129&lt;&gt;"",META!AB241&amp;" / "&amp;G129,"")</f>
        <v>0 / 6</v>
      </c>
      <c r="J129" s="273" t="str">
        <f>META!AE241</f>
        <v>6 / 6</v>
      </c>
      <c r="K129" s="274">
        <f>META!AF241</f>
        <v>1</v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>0 / 6</v>
      </c>
      <c r="O129" s="265" t="str">
        <f>IF(META!AC159&lt;&gt;0,META!AC118&amp;" / "&amp;META!AC159,"")</f>
        <v/>
      </c>
      <c r="P129" s="283">
        <f>IF(META!AB159&lt;&gt;0,META!AB118/META!AB159,"")</f>
        <v>0</v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>
        <f t="shared" si="10"/>
        <v>1</v>
      </c>
      <c r="F130" s="300" t="s">
        <v>44</v>
      </c>
      <c r="G130" s="162">
        <f>IF(META!AD242&lt;&gt;0,META!AD242,"")</f>
        <v>13</v>
      </c>
      <c r="H130" s="159">
        <f>IF(SUM(META!AB$208:AX$208)&lt;&gt;0,G130/SUM(META!AB$208:AX$208),"")</f>
        <v>3.25</v>
      </c>
      <c r="I130" s="155" t="str">
        <f>IF(G130&lt;&gt;"",META!AB242&amp;" / "&amp;G130,"")</f>
        <v>0 / 13</v>
      </c>
      <c r="J130" s="162" t="str">
        <f>META!AE242</f>
        <v>13 / 13</v>
      </c>
      <c r="K130" s="163">
        <f>META!AF242</f>
        <v>1</v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>0 / 13</v>
      </c>
      <c r="O130" s="28" t="str">
        <f>IF(META!AC160&lt;&gt;0,META!AC119&amp;" / "&amp;META!AC160,"")</f>
        <v/>
      </c>
      <c r="P130" s="316">
        <f>IF(META!AB160&lt;&gt;0,META!AB119/META!AB160,"")</f>
        <v>0</v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>
        <f t="shared" si="10"/>
        <v>1</v>
      </c>
      <c r="F131" s="223" t="s">
        <v>418</v>
      </c>
      <c r="G131" s="273">
        <f>IF(META!AD243&lt;&gt;0,META!AD243,"")</f>
        <v>7</v>
      </c>
      <c r="H131" s="259">
        <f>IF(SUM(META!AB$208:AX$208)&lt;&gt;0,G131/SUM(META!AB$208:AX$208),"")</f>
        <v>1.75</v>
      </c>
      <c r="I131" s="214" t="str">
        <f>IF(G131&lt;&gt;"",META!AB243&amp;" / "&amp;G131,"")</f>
        <v>0 / 7</v>
      </c>
      <c r="J131" s="273" t="str">
        <f>META!AE243</f>
        <v>7 / 7</v>
      </c>
      <c r="K131" s="274">
        <f>META!AF243</f>
        <v>1</v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>0 / 7</v>
      </c>
      <c r="O131" s="265" t="str">
        <f>IF(META!AC161&lt;&gt;0,META!AC120&amp;" / "&amp;META!AC161,"")</f>
        <v/>
      </c>
      <c r="P131" s="283">
        <f>IF(META!AB161&lt;&gt;0,META!AB120/META!AB161,"")</f>
        <v>0</v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e">
        <f>IF(SUM(META!AB$208:AX$208)&lt;&gt;0,G132/SUM(META!AB$208:AX$208),"")</f>
        <v>#VALUE!</v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>
        <f t="shared" si="10"/>
        <v>1</v>
      </c>
      <c r="F133" s="223" t="s">
        <v>41</v>
      </c>
      <c r="G133" s="273">
        <f>IF(META!AD245&lt;&gt;0,META!AD245,"")</f>
        <v>11</v>
      </c>
      <c r="H133" s="259">
        <f>IF(SUM(META!AB$208:AX$208)&lt;&gt;0,G133/SUM(META!AB$208:AX$208),"")</f>
        <v>2.75</v>
      </c>
      <c r="I133" s="214" t="str">
        <f>IF(G133&lt;&gt;"",META!AB245&amp;" / "&amp;G133,"")</f>
        <v>0 / 11</v>
      </c>
      <c r="J133" s="273" t="str">
        <f>META!AE245</f>
        <v>11 / 11</v>
      </c>
      <c r="K133" s="274">
        <f>META!AF245</f>
        <v>1</v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>0 / 11</v>
      </c>
      <c r="O133" s="265" t="str">
        <f>IF(META!AC163&lt;&gt;0,META!AC122&amp;" / "&amp;META!AC163,"")</f>
        <v/>
      </c>
      <c r="P133" s="283">
        <f>IF(META!AB163&lt;&gt;0,META!AB122/META!AB163,"")</f>
        <v>0</v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>
        <f t="shared" si="10"/>
        <v>1</v>
      </c>
      <c r="F134" s="293" t="s">
        <v>258</v>
      </c>
      <c r="G134" s="162">
        <f>IF(META!AD246&lt;&gt;0,META!AD246,"")</f>
        <v>1</v>
      </c>
      <c r="H134" s="159">
        <f>IF(SUM(META!AB$208:AX$208)&lt;&gt;0,G134/SUM(META!AB$208:AX$208),"")</f>
        <v>0.25</v>
      </c>
      <c r="I134" s="155" t="str">
        <f>IF(G134&lt;&gt;"",META!AB246&amp;" / "&amp;G134,"")</f>
        <v>0 / 1</v>
      </c>
      <c r="J134" s="162" t="str">
        <f>META!AE246</f>
        <v>1 / 1</v>
      </c>
      <c r="K134" s="163">
        <f>META!AF246</f>
        <v>1</v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>0 / 1</v>
      </c>
      <c r="O134" s="28" t="str">
        <f>IF(META!AC164&lt;&gt;0,META!AC123&amp;" / "&amp;META!AC164,"")</f>
        <v/>
      </c>
      <c r="P134" s="316">
        <f>IF(META!AB164&lt;&gt;0,META!AB123/META!AB164,"")</f>
        <v>0</v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>
        <f t="shared" si="10"/>
        <v>1</v>
      </c>
      <c r="F135" s="223" t="s">
        <v>49</v>
      </c>
      <c r="G135" s="273">
        <f>IF(META!AD247&lt;&gt;0,META!AD247,"")</f>
        <v>4</v>
      </c>
      <c r="H135" s="259">
        <f>IF(SUM(META!AB$208:AX$208)&lt;&gt;0,G135/SUM(META!AB$208:AX$208),"")</f>
        <v>1</v>
      </c>
      <c r="I135" s="214" t="str">
        <f>IF(G135&lt;&gt;"",META!AB247&amp;" / "&amp;G135,"")</f>
        <v>0 / 4</v>
      </c>
      <c r="J135" s="273" t="str">
        <f>META!AE247</f>
        <v>4 / 4</v>
      </c>
      <c r="K135" s="274">
        <f>META!AF247</f>
        <v>1</v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>0 / 4</v>
      </c>
      <c r="O135" s="265" t="str">
        <f>IF(META!AC165&lt;&gt;0,META!AC124&amp;" / "&amp;META!AC165,"")</f>
        <v/>
      </c>
      <c r="P135" s="283">
        <f>IF(META!AB165&lt;&gt;0,META!AB124/META!AB165,"")</f>
        <v>0</v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>
        <f>IF(SUM(META!AB$208:AX$208)&lt;&gt;0,G139/SUM(META!AB$208:AX$208),"")</f>
        <v>2.5</v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>
        <f>IF(SUM(META!AB$208:AX$208)&lt;&gt;0,G140/SUM(META!AB$208:AX$208),"")</f>
        <v>13.75</v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e">
        <f>IF(SUM(META!AB$208:AX$208)&lt;&gt;0,G141/SUM(META!AB$208:AX$208),"")</f>
        <v>#VALUE!</v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e">
        <f>IF(SUM(META!AB$208:AX$208)&lt;&gt;0,G143/SUM(META!AB$208:AX$208),"")</f>
        <v>#VALUE!</v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e">
        <f>IF(SUM(META!AB$208:AX$208)&lt;&gt;0,G144/SUM(META!AB$208:AX$208),"")</f>
        <v>#VALUE!</v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38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e">
        <f>IF(SUM(META!AB$208:AX$208)&lt;&gt;0,G145/SUM(META!AB$208:AX$208),"")</f>
        <v>#VALUE!</v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38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38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e">
        <f>IF(SUM(META!AB$208:AX$208)&lt;&gt;0,G147/SUM(META!AB$208:AX$208),"")</f>
        <v>#VALUE!</v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38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e">
        <f>IF(SUM(META!AB$208:AX$208)&lt;&gt;0,G148/SUM(META!AB$208:AX$208),"")</f>
        <v>#VALUE!</v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38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e">
        <f>IF(SUM(META!AB$208:AX$208)&lt;&gt;0,G149/SUM(META!AB$208:AX$208),"")</f>
        <v>#VALUE!</v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38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38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</row>
    <row r="152" spans="1:338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</row>
    <row r="153" spans="1:338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38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e">
        <f>IF(SUM(META!CY$374:DU$374)&lt;&gt;0,G154/SUM(META!CY$374:DU$374),"")</f>
        <v>#VALUE!</v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38" thickBot="1" x14ac:dyDescent="0.5">
      <c r="A155" s="200"/>
      <c r="B155" s="151"/>
      <c r="C155" s="170"/>
      <c r="D155" s="170" t="str">
        <f t="shared" si="13"/>
        <v/>
      </c>
      <c r="E155" s="314">
        <f t="shared" ref="E155:E217" si="14">K155</f>
        <v>1</v>
      </c>
      <c r="F155" s="298" t="s">
        <v>421</v>
      </c>
      <c r="G155" s="153">
        <f>IF(META!DA384&lt;&gt;0,META!DA384,"")</f>
        <v>2</v>
      </c>
      <c r="H155" s="159">
        <f>IF(SUM(META!CY$374:DU$374)&lt;&gt;0,G155/SUM(META!CY$374:DU$374),"")</f>
        <v>1</v>
      </c>
      <c r="I155" s="155" t="str">
        <f>IF(G155&lt;&gt;"",META!CY384&amp;" / "&amp;G155,"")</f>
        <v>0 / 2</v>
      </c>
      <c r="J155" s="153" t="str">
        <f>META!DB384</f>
        <v>2 / 2</v>
      </c>
      <c r="K155" s="154">
        <f>META!DC384</f>
        <v>1</v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38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e">
        <f>IF(SUM(META!CY$374:DU$374)&lt;&gt;0,G156/SUM(META!CY$374:DU$374),"")</f>
        <v>#VALUE!</v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38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38" s="215" customFormat="1" thickBot="1" x14ac:dyDescent="0.5">
      <c r="A158" s="208"/>
      <c r="B158" s="209"/>
      <c r="C158" s="210"/>
      <c r="D158" s="210" t="str">
        <f t="shared" si="13"/>
        <v/>
      </c>
      <c r="E158" s="285">
        <f t="shared" si="14"/>
        <v>1</v>
      </c>
      <c r="F158" s="278" t="s">
        <v>425</v>
      </c>
      <c r="G158" s="212">
        <f>IF(META!DA387&lt;&gt;0,META!DA387,"")</f>
        <v>60</v>
      </c>
      <c r="H158" s="259">
        <f>IF(SUM(META!CY$374:DU$374)&lt;&gt;0,G158/SUM(META!CY$374:DU$374),"")</f>
        <v>30</v>
      </c>
      <c r="I158" s="214" t="str">
        <f>IF(G158&lt;&gt;"",META!CY387&amp;" / "&amp;G158,"")</f>
        <v>0 / 60</v>
      </c>
      <c r="J158" s="212" t="str">
        <f>META!DB387</f>
        <v>60 / 60</v>
      </c>
      <c r="K158" s="213">
        <f>META!DC387</f>
        <v>1</v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>0 / 60</v>
      </c>
      <c r="O158" s="265" t="str">
        <f>IF(META!CZ240&lt;&gt;0,META!CZ164&amp;" / "&amp;META!CZ240,"")</f>
        <v/>
      </c>
      <c r="P158" s="283">
        <f>IF(META!CY240&lt;&gt;0,META!CY164/META!CY240,"")</f>
        <v>0</v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38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38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e">
        <f>IF(SUM(META!CY$374:DU$374)&lt;&gt;0,G160/SUM(META!CY$374:DU$374),"")</f>
        <v>#VALUE!</v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>
        <f t="shared" si="14"/>
        <v>1</v>
      </c>
      <c r="F161" s="296" t="s">
        <v>424</v>
      </c>
      <c r="G161" s="153">
        <f>IF(META!DA390&lt;&gt;0,META!DA390,"")</f>
        <v>19</v>
      </c>
      <c r="H161" s="159">
        <f>IF(SUM(META!CY$374:DU$374)&lt;&gt;0,G161/SUM(META!CY$374:DU$374),"")</f>
        <v>9.5</v>
      </c>
      <c r="I161" s="155" t="str">
        <f>IF(G161&lt;&gt;"",META!CY390&amp;" / "&amp;G161,"")</f>
        <v>0 / 19</v>
      </c>
      <c r="J161" s="153" t="str">
        <f>META!DB390</f>
        <v>19 / 19</v>
      </c>
      <c r="K161" s="154">
        <f>META!DC390</f>
        <v>1</v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>0 / 19</v>
      </c>
      <c r="O161" s="28" t="str">
        <f>IF(META!CZ243&lt;&gt;0,META!CZ167&amp;" / "&amp;META!CZ243,"")</f>
        <v/>
      </c>
      <c r="P161" s="316">
        <f>IF(META!CY243&lt;&gt;0,META!CY167/META!CY243,"")</f>
        <v>0</v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>
        <f t="shared" si="14"/>
        <v>1</v>
      </c>
      <c r="F163" s="295" t="s">
        <v>426</v>
      </c>
      <c r="G163" s="153" t="str">
        <f>IF(META!DA392&lt;&gt;0,META!DA392,"")</f>
        <v/>
      </c>
      <c r="H163" s="159" t="e">
        <f>IF(SUM(META!CY$374:DU$374)&lt;&gt;0,G163/SUM(META!CY$374:DU$374),"")</f>
        <v>#VALUE!</v>
      </c>
      <c r="I163" s="155" t="str">
        <f>IF(G163&lt;&gt;"",META!CY392&amp;" / "&amp;G163,"")</f>
        <v/>
      </c>
      <c r="J163" s="153" t="str">
        <f>META!DB393</f>
        <v>2 / 2</v>
      </c>
      <c r="K163" s="154">
        <f>META!DC393</f>
        <v>1</v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>0 / 2</v>
      </c>
      <c r="O163" s="28" t="str">
        <f>IF(META!CZ244&lt;&gt;0,META!CZ168&amp;" / "&amp;META!CZ244,"")</f>
        <v/>
      </c>
      <c r="P163" s="316">
        <f>IF(META!CY244&lt;&gt;0,META!CY168/META!CY244,"")</f>
        <v>0</v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>
        <f t="shared" si="14"/>
        <v>1</v>
      </c>
      <c r="F164" s="272" t="s">
        <v>427</v>
      </c>
      <c r="G164" s="212">
        <f>IF(META!DA393&lt;&gt;0,META!DA393,"")</f>
        <v>2</v>
      </c>
      <c r="H164" s="259">
        <f>IF(SUM(META!CY$374:DU$374)&lt;&gt;0,G164/SUM(META!CY$374:DU$374),"")</f>
        <v>1</v>
      </c>
      <c r="I164" s="214" t="str">
        <f>IF(G164&lt;&gt;"",META!CY393&amp;" / "&amp;G164,"")</f>
        <v>0 / 2</v>
      </c>
      <c r="J164" s="212" t="str">
        <f>META!DB394</f>
        <v>6 / 6</v>
      </c>
      <c r="K164" s="213">
        <f>META!DC394</f>
        <v>1</v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>0 / 6</v>
      </c>
      <c r="O164" s="265" t="str">
        <f>IF(META!CZ245&lt;&gt;0,META!CZ169&amp;" / "&amp;META!CZ245,"")</f>
        <v/>
      </c>
      <c r="P164" s="283">
        <f>IF(META!CY245&lt;&gt;0,META!CY169/META!CY245,"")</f>
        <v>0</v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>
        <f>IF(META!DA394&lt;&gt;0,META!DA394,"")</f>
        <v>6</v>
      </c>
      <c r="H165" s="159">
        <f>IF(SUM(META!CY$374:DU$374)&lt;&gt;0,G165/SUM(META!CY$374:DU$374),"")</f>
        <v>3</v>
      </c>
      <c r="I165" s="155" t="str">
        <f>IF(G165&lt;&gt;"",META!CY394&amp;" / "&amp;G165,"")</f>
        <v>0 / 6</v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>
        <f t="shared" si="14"/>
        <v>1</v>
      </c>
      <c r="F166" s="272" t="s">
        <v>429</v>
      </c>
      <c r="G166" s="212">
        <f>IF(META!DA395&lt;&gt;0,META!DA395,"")</f>
        <v>8</v>
      </c>
      <c r="H166" s="259">
        <f>IF(SUM(META!CY$374:DU$374)&lt;&gt;0,G166/SUM(META!CY$374:DU$374),"")</f>
        <v>4</v>
      </c>
      <c r="I166" s="214" t="str">
        <f>IF(G166&lt;&gt;"",META!CY395&amp;" / "&amp;G166,"")</f>
        <v>0 / 8</v>
      </c>
      <c r="J166" s="212" t="str">
        <f>META!DB395</f>
        <v>8 / 8</v>
      </c>
      <c r="K166" s="213">
        <f>META!DC395</f>
        <v>1</v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>0 / 8</v>
      </c>
      <c r="O166" s="265" t="str">
        <f>IF(META!CZ246&lt;&gt;0,META!CZ170&amp;" / "&amp;META!CZ246,"")</f>
        <v/>
      </c>
      <c r="P166" s="283">
        <f>IF(META!CY246&lt;&gt;0,META!CY170/META!CY246,"")</f>
        <v>0</v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e">
        <f>IF(SUM(META!CY$374:DU$374)&lt;&gt;0,G167/SUM(META!CY$374:DU$374),"")</f>
        <v>#VALUE!</v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>
        <f t="shared" si="14"/>
        <v>1</v>
      </c>
      <c r="F168" s="272" t="s">
        <v>83</v>
      </c>
      <c r="G168" s="212">
        <f>IF(META!DA397&lt;&gt;0,META!DA397,"")</f>
        <v>2</v>
      </c>
      <c r="H168" s="259">
        <f>IF(SUM(META!CY$374:DU$374)&lt;&gt;0,G168/SUM(META!CY$374:DU$374),"")</f>
        <v>1</v>
      </c>
      <c r="I168" s="214" t="str">
        <f>IF(G168&lt;&gt;"",META!CY397&amp;" / "&amp;G168,"")</f>
        <v>0 / 2</v>
      </c>
      <c r="J168" s="212" t="str">
        <f>META!DB397</f>
        <v>2 / 2</v>
      </c>
      <c r="K168" s="213">
        <f>META!DC397</f>
        <v>1</v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>0 / 2</v>
      </c>
      <c r="O168" s="265" t="str">
        <f>IF(META!CZ248&lt;&gt;0,META!CZ172&amp;" / "&amp;META!CZ248,"")</f>
        <v/>
      </c>
      <c r="P168" s="283">
        <f>IF(META!CY248&lt;&gt;0,META!CY172/META!CY248,"")</f>
        <v>0</v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>
        <f t="shared" si="14"/>
        <v>1</v>
      </c>
      <c r="F169" s="295" t="s">
        <v>91</v>
      </c>
      <c r="G169" s="153">
        <f>IF(META!DA398&lt;&gt;0,META!DA398,"")</f>
        <v>1</v>
      </c>
      <c r="H169" s="159">
        <f>IF(SUM(META!CY$374:DU$374)&lt;&gt;0,G169/SUM(META!CY$374:DU$374),"")</f>
        <v>0.5</v>
      </c>
      <c r="I169" s="155" t="str">
        <f>IF(G169&lt;&gt;"",META!CY398&amp;" / "&amp;G169,"")</f>
        <v>0 / 1</v>
      </c>
      <c r="J169" s="153" t="str">
        <f>META!DB398</f>
        <v>1 / 1</v>
      </c>
      <c r="K169" s="154">
        <f>META!DC398</f>
        <v>1</v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>0 / 1</v>
      </c>
      <c r="O169" s="28" t="str">
        <f>IF(META!CZ249&lt;&gt;0,META!CZ173&amp;" / "&amp;META!CZ249,"")</f>
        <v/>
      </c>
      <c r="P169" s="316">
        <f>IF(META!CY249&lt;&gt;0,META!CY173/META!CY249,"")</f>
        <v>0</v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>
        <f t="shared" si="14"/>
        <v>1</v>
      </c>
      <c r="F170" s="272" t="s">
        <v>430</v>
      </c>
      <c r="G170" s="212">
        <f>IF(META!DA399&lt;&gt;0,META!DA399,"")</f>
        <v>9</v>
      </c>
      <c r="H170" s="259">
        <f>IF(SUM(META!CY$374:DU$374)&lt;&gt;0,G170/SUM(META!CY$374:DU$374),"")</f>
        <v>4.5</v>
      </c>
      <c r="I170" s="214" t="str">
        <f>IF(G170&lt;&gt;"",META!CY399&amp;" / "&amp;G170,"")</f>
        <v>0 / 9</v>
      </c>
      <c r="J170" s="212" t="str">
        <f>META!DB399</f>
        <v>9 / 9</v>
      </c>
      <c r="K170" s="213">
        <f>META!DC399</f>
        <v>1</v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>0 / 9</v>
      </c>
      <c r="O170" s="265" t="str">
        <f>IF(META!CZ250&lt;&gt;0,META!CZ174&amp;" / "&amp;META!CZ250,"")</f>
        <v/>
      </c>
      <c r="P170" s="283">
        <f>IF(META!CY250&lt;&gt;0,META!CY174/META!CY250,"")</f>
        <v>0</v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>
        <f t="shared" si="14"/>
        <v>1</v>
      </c>
      <c r="F171" s="295" t="s">
        <v>431</v>
      </c>
      <c r="G171" s="153">
        <f>IF(META!DA400&lt;&gt;0,META!DA400,"")</f>
        <v>4</v>
      </c>
      <c r="H171" s="159">
        <f>IF(SUM(META!CY$374:DU$374)&lt;&gt;0,G171/SUM(META!CY$374:DU$374),"")</f>
        <v>2</v>
      </c>
      <c r="I171" s="155" t="str">
        <f>IF(G171&lt;&gt;"",META!CY400&amp;" / "&amp;G171,"")</f>
        <v>0 / 4</v>
      </c>
      <c r="J171" s="153" t="str">
        <f>META!DB400</f>
        <v>4 / 4</v>
      </c>
      <c r="K171" s="154">
        <f>META!DC400</f>
        <v>1</v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>0 / 4</v>
      </c>
      <c r="O171" s="28" t="str">
        <f>IF(META!CZ251&lt;&gt;0,META!CZ175&amp;" / "&amp;META!CZ251,"")</f>
        <v/>
      </c>
      <c r="P171" s="316">
        <f>IF(META!CY251&lt;&gt;0,META!CY175/META!CY251,"")</f>
        <v>0</v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>
        <f t="shared" si="14"/>
        <v>1</v>
      </c>
      <c r="F172" s="272" t="s">
        <v>432</v>
      </c>
      <c r="G172" s="212">
        <f>IF(META!DA401&lt;&gt;0,META!DA401,"")</f>
        <v>5</v>
      </c>
      <c r="H172" s="259">
        <f>IF(SUM(META!CY$374:DU$374)&lt;&gt;0,G172/SUM(META!CY$374:DU$374),"")</f>
        <v>2.5</v>
      </c>
      <c r="I172" s="214" t="str">
        <f>IF(G172&lt;&gt;"",META!CY401&amp;" / "&amp;G172,"")</f>
        <v>0 / 5</v>
      </c>
      <c r="J172" s="212" t="str">
        <f>META!DB401</f>
        <v>5 / 5</v>
      </c>
      <c r="K172" s="213">
        <f>META!DC401</f>
        <v>1</v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>0 / 5</v>
      </c>
      <c r="O172" s="265" t="str">
        <f>IF(META!CZ252&lt;&gt;0,META!CZ176&amp;" / "&amp;META!CZ252,"")</f>
        <v/>
      </c>
      <c r="P172" s="283">
        <f>IF(META!CY252&lt;&gt;0,META!CY176/META!CY252,"")</f>
        <v>0</v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>
        <f t="shared" si="14"/>
        <v>1</v>
      </c>
      <c r="F173" s="296" t="s">
        <v>433</v>
      </c>
      <c r="G173" s="153">
        <f>IF(META!DA402&lt;&gt;0,META!DA402,"")</f>
        <v>27</v>
      </c>
      <c r="H173" s="159">
        <f>IF(SUM(META!CY$374:DU$374)&lt;&gt;0,G173/SUM(META!CY$374:DU$374),"")</f>
        <v>13.5</v>
      </c>
      <c r="I173" s="155" t="str">
        <f>IF(G173&lt;&gt;"",META!CY402&amp;" / "&amp;G173,"")</f>
        <v>0 / 27</v>
      </c>
      <c r="J173" s="153" t="str">
        <f>META!DB402</f>
        <v>27 / 27</v>
      </c>
      <c r="K173" s="154">
        <f>META!DC402</f>
        <v>1</v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>0 / 27</v>
      </c>
      <c r="O173" s="28" t="str">
        <f>IF(META!CZ253&lt;&gt;0,META!CZ177&amp;" / "&amp;META!CZ253,"")</f>
        <v/>
      </c>
      <c r="P173" s="316">
        <f>IF(META!CY253&lt;&gt;0,META!CY177/META!CY253,"")</f>
        <v>0</v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>
        <f t="shared" si="14"/>
        <v>1</v>
      </c>
      <c r="F174" s="279" t="s">
        <v>434</v>
      </c>
      <c r="G174" s="212">
        <f>IF(META!DA403&lt;&gt;0,META!DA403,"")</f>
        <v>4</v>
      </c>
      <c r="H174" s="259">
        <f>IF(SUM(META!CY$374:DU$374)&lt;&gt;0,G174/SUM(META!CY$374:DU$374),"")</f>
        <v>2</v>
      </c>
      <c r="I174" s="214" t="str">
        <f>IF(G174&lt;&gt;"",META!CY403&amp;" / "&amp;G174,"")</f>
        <v>0 / 4</v>
      </c>
      <c r="J174" s="212" t="str">
        <f>META!DB403</f>
        <v>4 / 4</v>
      </c>
      <c r="K174" s="213">
        <f>META!DC403</f>
        <v>1</v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>0 / 4</v>
      </c>
      <c r="O174" s="265" t="str">
        <f>IF(META!CZ254&lt;&gt;0,META!CZ178&amp;" / "&amp;META!CZ254,"")</f>
        <v/>
      </c>
      <c r="P174" s="283">
        <f>IF(META!CY254&lt;&gt;0,META!CY178/META!CY254,"")</f>
        <v>0</v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e">
        <f>IF(SUM(META!CY$374:DU$374)&lt;&gt;0,G175/SUM(META!CY$374:DU$374),"")</f>
        <v>#VALUE!</v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e">
        <f>IF(SUM(META!CY$374:DU$374)&lt;&gt;0,G176/SUM(META!CY$374:DU$374),"")</f>
        <v>#VALUE!</v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>
        <f t="shared" si="14"/>
        <v>1</v>
      </c>
      <c r="F178" s="280" t="s">
        <v>72</v>
      </c>
      <c r="G178" s="212">
        <f>IF(META!DA407&lt;&gt;0,META!DA407,"")</f>
        <v>15</v>
      </c>
      <c r="H178" s="259">
        <f>IF(SUM(META!CY$374:DU$374)&lt;&gt;0,G178/SUM(META!CY$374:DU$374),"")</f>
        <v>7.5</v>
      </c>
      <c r="I178" s="214" t="str">
        <f>IF(G178&lt;&gt;"",META!CY407&amp;" / "&amp;G178,"")</f>
        <v>0 / 15</v>
      </c>
      <c r="J178" s="212" t="str">
        <f>META!DB407</f>
        <v>15 / 15</v>
      </c>
      <c r="K178" s="213">
        <f>META!DC407</f>
        <v>1</v>
      </c>
      <c r="L178" s="213"/>
      <c r="M178" s="333" t="str">
        <f>META!DD407</f>
        <v/>
      </c>
      <c r="N178" s="265" t="str">
        <f>IF(META!CY257&lt;&gt;0,META!CY181&amp;" / "&amp;META!CY257,"")</f>
        <v>0 / 15</v>
      </c>
      <c r="O178" s="265" t="str">
        <f>IF(META!CZ257&lt;&gt;0,META!CZ181&amp;" / "&amp;META!CZ257,"")</f>
        <v/>
      </c>
      <c r="P178" s="283">
        <f>IF(META!CY257&lt;&gt;0,META!CY181/META!CY257,"")</f>
        <v>0</v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>
        <f t="shared" si="14"/>
        <v>1</v>
      </c>
      <c r="F179" s="295" t="s">
        <v>436</v>
      </c>
      <c r="G179" s="153">
        <f>IF(META!DA408&lt;&gt;0,META!DA408,"")</f>
        <v>26</v>
      </c>
      <c r="H179" s="159">
        <f>IF(SUM(META!CY$374:DU$374)&lt;&gt;0,G179/SUM(META!CY$374:DU$374),"")</f>
        <v>13</v>
      </c>
      <c r="I179" s="155" t="str">
        <f>IF(G179&lt;&gt;"",META!CY408&amp;" / "&amp;G179,"")</f>
        <v>0 / 26</v>
      </c>
      <c r="J179" s="153" t="str">
        <f>META!DB408</f>
        <v>26 / 26</v>
      </c>
      <c r="K179" s="154">
        <f>META!DC408</f>
        <v>1</v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>0 / 26</v>
      </c>
      <c r="O179" s="28" t="str">
        <f>IF(META!CZ258&lt;&gt;0,META!CZ182&amp;" / "&amp;META!CZ258,"")</f>
        <v/>
      </c>
      <c r="P179" s="316">
        <f>IF(META!CY258&lt;&gt;0,META!CY182/META!CY258,"")</f>
        <v>0</v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>
        <f t="shared" si="14"/>
        <v>1</v>
      </c>
      <c r="F180" s="272" t="s">
        <v>438</v>
      </c>
      <c r="G180" s="212">
        <f>IF(META!DA409&lt;&gt;0,META!DA409,"")</f>
        <v>5</v>
      </c>
      <c r="H180" s="259">
        <f>IF(SUM(META!CY$374:DU$374)&lt;&gt;0,G180/SUM(META!CY$374:DU$374),"")</f>
        <v>2.5</v>
      </c>
      <c r="I180" s="214" t="str">
        <f>IF(G180&lt;&gt;"",META!CY409&amp;" / "&amp;G180,"")</f>
        <v>0 / 5</v>
      </c>
      <c r="J180" s="212" t="str">
        <f>META!DB409</f>
        <v>5 / 5</v>
      </c>
      <c r="K180" s="213">
        <f>META!DC409</f>
        <v>1</v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>0 / 5</v>
      </c>
      <c r="O180" s="265" t="str">
        <f>IF(META!CZ259&lt;&gt;0,META!CZ183&amp;" / "&amp;META!CZ259,"")</f>
        <v/>
      </c>
      <c r="P180" s="283">
        <f>IF(META!CY259&lt;&gt;0,META!CY183/META!CY259,"")</f>
        <v>0</v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>
        <f t="shared" si="14"/>
        <v>1</v>
      </c>
      <c r="F181" s="296" t="s">
        <v>439</v>
      </c>
      <c r="G181" s="153">
        <f>IF(META!DA410&lt;&gt;0,META!DA410,"")</f>
        <v>1</v>
      </c>
      <c r="H181" s="159">
        <f>IF(SUM(META!CY$374:DU$374)&lt;&gt;0,G181/SUM(META!CY$374:DU$374),"")</f>
        <v>0.5</v>
      </c>
      <c r="I181" s="155" t="str">
        <f>IF(G181&lt;&gt;"",META!CY410&amp;" / "&amp;G181,"")</f>
        <v>0 / 1</v>
      </c>
      <c r="J181" s="153" t="str">
        <f>META!DB410</f>
        <v>1 / 1</v>
      </c>
      <c r="K181" s="154">
        <f>META!DC410</f>
        <v>1</v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>0 / 1</v>
      </c>
      <c r="O181" s="28" t="str">
        <f>IF(META!CZ260&lt;&gt;0,META!CZ184&amp;" / "&amp;META!CZ260,"")</f>
        <v/>
      </c>
      <c r="P181" s="316">
        <f>IF(META!CY260&lt;&gt;0,META!CY184/META!CY260,"")</f>
        <v>0</v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>
        <f t="shared" si="14"/>
        <v>1</v>
      </c>
      <c r="F182" s="272" t="s">
        <v>93</v>
      </c>
      <c r="G182" s="212">
        <f>IF(META!DA411&lt;&gt;0,META!DA411,"")</f>
        <v>1</v>
      </c>
      <c r="H182" s="259">
        <f>IF(SUM(META!CY$374:DU$374)&lt;&gt;0,G182/SUM(META!CY$374:DU$374),"")</f>
        <v>0.5</v>
      </c>
      <c r="I182" s="214" t="str">
        <f>IF(G182&lt;&gt;"",META!CY411&amp;" / "&amp;G182,"")</f>
        <v>0 / 1</v>
      </c>
      <c r="J182" s="212" t="str">
        <f>META!DB411</f>
        <v>1 / 1</v>
      </c>
      <c r="K182" s="213">
        <f>META!DC411</f>
        <v>1</v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>0 / 1</v>
      </c>
      <c r="O182" s="265" t="str">
        <f>IF(META!CZ261&lt;&gt;0,META!CZ185&amp;" / "&amp;META!CZ261,"")</f>
        <v/>
      </c>
      <c r="P182" s="283">
        <f>IF(META!CY261&lt;&gt;0,META!CY185/META!CY261,"")</f>
        <v>0</v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>
        <f t="shared" si="14"/>
        <v>1</v>
      </c>
      <c r="F183" s="156" t="s">
        <v>440</v>
      </c>
      <c r="G183" s="153">
        <f>IF(META!DA412&lt;&gt;0,META!DA412,"")</f>
        <v>6</v>
      </c>
      <c r="H183" s="159">
        <f>IF(SUM(META!CY$374:DU$374)&lt;&gt;0,G183/SUM(META!CY$374:DU$374),"")</f>
        <v>3</v>
      </c>
      <c r="I183" s="155" t="str">
        <f>IF(G183&lt;&gt;"",META!CY412&amp;" / "&amp;G183,"")</f>
        <v>0 / 6</v>
      </c>
      <c r="J183" s="153" t="str">
        <f>META!DB412</f>
        <v>6 / 6</v>
      </c>
      <c r="K183" s="154">
        <f>META!DC412</f>
        <v>1</v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>0 / 6</v>
      </c>
      <c r="O183" s="28" t="str">
        <f>IF(META!CZ262&lt;&gt;0,META!CZ186&amp;" / "&amp;META!CZ262,"")</f>
        <v/>
      </c>
      <c r="P183" s="316">
        <f>IF(META!CY262&lt;&gt;0,META!CY186/META!CY262,"")</f>
        <v>0</v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>
        <f t="shared" si="14"/>
        <v>1</v>
      </c>
      <c r="F184" s="279" t="s">
        <v>80</v>
      </c>
      <c r="G184" s="212">
        <f>IF(META!DA413&lt;&gt;0,META!DA413,"")</f>
        <v>8</v>
      </c>
      <c r="H184" s="259">
        <f>IF(SUM(META!CY$374:DU$374)&lt;&gt;0,G184/SUM(META!CY$374:DU$374),"")</f>
        <v>4</v>
      </c>
      <c r="I184" s="214" t="str">
        <f>IF(G184&lt;&gt;"",META!CY413&amp;" / "&amp;G184,"")</f>
        <v>0 / 8</v>
      </c>
      <c r="J184" s="212" t="str">
        <f>META!DB413</f>
        <v>8 / 8</v>
      </c>
      <c r="K184" s="213">
        <f>META!DC413</f>
        <v>1</v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>0 / 8</v>
      </c>
      <c r="O184" s="265" t="str">
        <f>IF(META!CZ263&lt;&gt;0,META!CZ187&amp;" / "&amp;META!CZ263,"")</f>
        <v/>
      </c>
      <c r="P184" s="283">
        <f>IF(META!CY263&lt;&gt;0,META!CY187/META!CY263,"")</f>
        <v>0</v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>
        <f t="shared" si="14"/>
        <v>1</v>
      </c>
      <c r="F185" s="296" t="s">
        <v>441</v>
      </c>
      <c r="G185" s="153">
        <f>IF(META!DA414&lt;&gt;0,META!DA414,"")</f>
        <v>4</v>
      </c>
      <c r="H185" s="159">
        <f>IF(SUM(META!CY$374:DU$374)&lt;&gt;0,G185/SUM(META!CY$374:DU$374),"")</f>
        <v>2</v>
      </c>
      <c r="I185" s="155" t="str">
        <f>IF(G185&lt;&gt;"",META!CY414&amp;" / "&amp;G185,"")</f>
        <v>0 / 4</v>
      </c>
      <c r="J185" s="153" t="str">
        <f>META!DB414</f>
        <v>4 / 4</v>
      </c>
      <c r="K185" s="154">
        <f>META!DC414</f>
        <v>1</v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>0 / 4</v>
      </c>
      <c r="O185" s="28" t="str">
        <f>IF(META!CZ264&lt;&gt;0,META!CZ188&amp;" / "&amp;META!CZ264,"")</f>
        <v/>
      </c>
      <c r="P185" s="316">
        <f>IF(META!CY264&lt;&gt;0,META!CY188/META!CY264,"")</f>
        <v>0</v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>
        <f t="shared" si="14"/>
        <v>1</v>
      </c>
      <c r="F186" s="272" t="s">
        <v>85</v>
      </c>
      <c r="G186" s="212">
        <f>IF(META!DA415&lt;&gt;0,META!DA415,"")</f>
        <v>1</v>
      </c>
      <c r="H186" s="259">
        <f>IF(SUM(META!CY$374:DU$374)&lt;&gt;0,G186/SUM(META!CY$374:DU$374),"")</f>
        <v>0.5</v>
      </c>
      <c r="I186" s="214" t="str">
        <f>IF(G186&lt;&gt;"",META!CY415&amp;" / "&amp;G186,"")</f>
        <v>0 / 1</v>
      </c>
      <c r="J186" s="212" t="str">
        <f>META!DB415</f>
        <v>1 / 1</v>
      </c>
      <c r="K186" s="213">
        <f>META!DC415</f>
        <v>1</v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>0 / 1</v>
      </c>
      <c r="O186" s="265" t="str">
        <f>IF(META!CZ265&lt;&gt;0,META!CZ189&amp;" / "&amp;META!CZ265,"")</f>
        <v/>
      </c>
      <c r="P186" s="283">
        <f>IF(META!CY265&lt;&gt;0,META!CY189/META!CY265,"")</f>
        <v>0</v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>
        <f t="shared" si="14"/>
        <v>1</v>
      </c>
      <c r="F187" s="295" t="s">
        <v>86</v>
      </c>
      <c r="G187" s="153">
        <f>IF(META!DA416&lt;&gt;0,META!DA416,"")</f>
        <v>1</v>
      </c>
      <c r="H187" s="159">
        <f>IF(SUM(META!CY$374:DU$374)&lt;&gt;0,G187/SUM(META!CY$374:DU$374),"")</f>
        <v>0.5</v>
      </c>
      <c r="I187" s="155" t="str">
        <f>IF(G187&lt;&gt;"",META!CY416&amp;" / "&amp;G187,"")</f>
        <v>0 / 1</v>
      </c>
      <c r="J187" s="153" t="str">
        <f>META!DB416</f>
        <v>1 / 1</v>
      </c>
      <c r="K187" s="154">
        <f>META!DC416</f>
        <v>1</v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>0 / 1</v>
      </c>
      <c r="O187" s="28" t="str">
        <f>IF(META!CZ266&lt;&gt;0,META!CZ190&amp;" / "&amp;META!CZ266,"")</f>
        <v/>
      </c>
      <c r="P187" s="316">
        <f>IF(META!CY266&lt;&gt;0,META!CY190/META!CY266,"")</f>
        <v>0</v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>
        <f t="shared" si="14"/>
        <v>1</v>
      </c>
      <c r="F188" s="279" t="s">
        <v>97</v>
      </c>
      <c r="G188" s="212">
        <f>IF(META!DA417&lt;&gt;0,META!DA417,"")</f>
        <v>8</v>
      </c>
      <c r="H188" s="259">
        <f>IF(SUM(META!CY$374:DU$374)&lt;&gt;0,G188/SUM(META!CY$374:DU$374),"")</f>
        <v>4</v>
      </c>
      <c r="I188" s="214" t="str">
        <f>IF(G188&lt;&gt;"",META!CY417&amp;" / "&amp;G188,"")</f>
        <v>0 / 8</v>
      </c>
      <c r="J188" s="212" t="str">
        <f>META!DB417</f>
        <v>8 / 8</v>
      </c>
      <c r="K188" s="213">
        <f>META!DC417</f>
        <v>1</v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>0 / 8</v>
      </c>
      <c r="O188" s="265" t="str">
        <f>IF(META!CZ267&lt;&gt;0,META!CZ191&amp;" / "&amp;META!CZ267,"")</f>
        <v/>
      </c>
      <c r="P188" s="283">
        <f>IF(META!CY267&lt;&gt;0,META!CY191/META!CY267,"")</f>
        <v>0</v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>
        <f t="shared" si="14"/>
        <v>1</v>
      </c>
      <c r="F189" s="296" t="s">
        <v>442</v>
      </c>
      <c r="G189" s="153">
        <f>IF(META!DA418&lt;&gt;0,META!DA418,"")</f>
        <v>4</v>
      </c>
      <c r="H189" s="159">
        <f>IF(SUM(META!CY$374:DU$374)&lt;&gt;0,G189/SUM(META!CY$374:DU$374),"")</f>
        <v>2</v>
      </c>
      <c r="I189" s="155" t="str">
        <f>IF(G189&lt;&gt;"",META!CY418&amp;" / "&amp;G189,"")</f>
        <v>0 / 4</v>
      </c>
      <c r="J189" s="153" t="str">
        <f>META!DB418</f>
        <v>4 / 4</v>
      </c>
      <c r="K189" s="154">
        <f>META!DC418</f>
        <v>1</v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>0 / 4</v>
      </c>
      <c r="O189" s="28" t="str">
        <f>IF(META!CZ268&lt;&gt;0,META!CZ192&amp;" / "&amp;META!CZ268,"")</f>
        <v/>
      </c>
      <c r="P189" s="316">
        <f>IF(META!CY268&lt;&gt;0,META!CY192/META!CY268,"")</f>
        <v>0</v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>
        <f t="shared" si="14"/>
        <v>1</v>
      </c>
      <c r="F190" s="272" t="s">
        <v>89</v>
      </c>
      <c r="G190" s="212">
        <f>IF(META!DA419&lt;&gt;0,META!DA419,"")</f>
        <v>2</v>
      </c>
      <c r="H190" s="259">
        <f>IF(SUM(META!CY$374:DU$374)&lt;&gt;0,G190/SUM(META!CY$374:DU$374),"")</f>
        <v>1</v>
      </c>
      <c r="I190" s="214" t="str">
        <f>IF(G190&lt;&gt;"",META!CY419&amp;" / "&amp;G190,"")</f>
        <v>0 / 2</v>
      </c>
      <c r="J190" s="212" t="str">
        <f>META!DB419</f>
        <v>2 / 2</v>
      </c>
      <c r="K190" s="213">
        <f>META!DC419</f>
        <v>1</v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>0 / 2</v>
      </c>
      <c r="O190" s="265" t="str">
        <f>IF(META!CZ269&lt;&gt;0,META!CZ193&amp;" / "&amp;META!CZ269,"")</f>
        <v/>
      </c>
      <c r="P190" s="283">
        <f>IF(META!CY269&lt;&gt;0,META!CY193/META!CY269,"")</f>
        <v>0</v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e">
        <f>IF(SUM(META!CY$374:DU$374)&lt;&gt;0,G191/SUM(META!CY$374:DU$374),"")</f>
        <v>#VALUE!</v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>
        <f t="shared" si="14"/>
        <v>1</v>
      </c>
      <c r="F192" s="272" t="s">
        <v>79</v>
      </c>
      <c r="G192" s="212">
        <f>IF(META!DA421&lt;&gt;0,META!DA421,"")</f>
        <v>1</v>
      </c>
      <c r="H192" s="259">
        <f>IF(SUM(META!CY$374:DU$374)&lt;&gt;0,G192/SUM(META!CY$374:DU$374),"")</f>
        <v>0.5</v>
      </c>
      <c r="I192" s="214" t="str">
        <f>IF(G192&lt;&gt;"",META!CY421&amp;" / "&amp;G192,"")</f>
        <v>0 / 1</v>
      </c>
      <c r="J192" s="212" t="str">
        <f>META!DB421</f>
        <v>1 / 1</v>
      </c>
      <c r="K192" s="213">
        <f>META!DC421</f>
        <v>1</v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>0 / 1</v>
      </c>
      <c r="O192" s="265" t="str">
        <f>IF(META!CZ271&lt;&gt;0,META!CZ195&amp;" / "&amp;META!CZ271,"")</f>
        <v/>
      </c>
      <c r="P192" s="283">
        <f>IF(META!CY271&lt;&gt;0,META!CY195/META!CY271,"")</f>
        <v>0</v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>
        <f t="shared" si="14"/>
        <v>1</v>
      </c>
      <c r="F193" s="295" t="s">
        <v>82</v>
      </c>
      <c r="G193" s="153">
        <f>IF(META!DA422&lt;&gt;0,META!DA422,"")</f>
        <v>1</v>
      </c>
      <c r="H193" s="159">
        <f>IF(SUM(META!CY$374:DU$374)&lt;&gt;0,G193/SUM(META!CY$374:DU$374),"")</f>
        <v>0.5</v>
      </c>
      <c r="I193" s="155" t="str">
        <f>IF(G193&lt;&gt;"",META!CY422&amp;" / "&amp;G193,"")</f>
        <v>0 / 1</v>
      </c>
      <c r="J193" s="153" t="str">
        <f>META!DB422</f>
        <v>1 / 1</v>
      </c>
      <c r="K193" s="154">
        <f>META!DC422</f>
        <v>1</v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>0 / 1</v>
      </c>
      <c r="O193" s="28" t="str">
        <f>IF(META!CZ272&lt;&gt;0,META!CZ196&amp;" / "&amp;META!CZ272,"")</f>
        <v/>
      </c>
      <c r="P193" s="316">
        <f>IF(META!CY272&lt;&gt;0,META!CY196/META!CY272,"")</f>
        <v>0</v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>
        <f t="shared" si="14"/>
        <v>1</v>
      </c>
      <c r="F195" s="291" t="s">
        <v>73</v>
      </c>
      <c r="G195" s="153">
        <f>IF(META!DA424&lt;&gt;0,META!DA424,"")</f>
        <v>1</v>
      </c>
      <c r="H195" s="159">
        <f>IF(SUM(META!CY$374:DU$374)&lt;&gt;0,G195/SUM(META!CY$374:DU$374),"")</f>
        <v>0.5</v>
      </c>
      <c r="I195" s="155" t="str">
        <f>IF(G195&lt;&gt;"",META!CY424&amp;" / "&amp;G195,"")</f>
        <v>0 / 1</v>
      </c>
      <c r="J195" s="153" t="str">
        <f>META!DB424</f>
        <v>1 / 1</v>
      </c>
      <c r="K195" s="154">
        <f>META!DC424</f>
        <v>1</v>
      </c>
      <c r="L195" s="154"/>
      <c r="M195" s="334" t="str">
        <f>META!DD424</f>
        <v/>
      </c>
      <c r="N195" s="28" t="str">
        <f>IF(META!CY273&lt;&gt;0,META!CY197&amp;" / "&amp;META!CY273,"")</f>
        <v>0 / 1</v>
      </c>
      <c r="O195" s="28" t="str">
        <f>IF(META!CZ273&lt;&gt;0,META!CZ197&amp;" / "&amp;META!CZ273,"")</f>
        <v/>
      </c>
      <c r="P195" s="316">
        <f>IF(META!CY273&lt;&gt;0,META!CY197/META!CY273,"")</f>
        <v>0</v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>
        <f t="shared" si="14"/>
        <v>1</v>
      </c>
      <c r="F196" s="272" t="s">
        <v>76</v>
      </c>
      <c r="G196" s="212">
        <f>IF(META!DA425&lt;&gt;0,META!DA425,"")</f>
        <v>21</v>
      </c>
      <c r="H196" s="259">
        <f>IF(SUM(META!CY$374:DU$374)&lt;&gt;0,G196/SUM(META!CY$374:DU$374),"")</f>
        <v>10.5</v>
      </c>
      <c r="I196" s="214" t="str">
        <f>IF(G196&lt;&gt;"",META!CY425&amp;" / "&amp;G196,"")</f>
        <v>0 / 21</v>
      </c>
      <c r="J196" s="212" t="str">
        <f>META!DB425</f>
        <v>21 / 21</v>
      </c>
      <c r="K196" s="213">
        <f>META!DC425</f>
        <v>1</v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>0 / 21</v>
      </c>
      <c r="O196" s="265" t="str">
        <f>IF(META!CZ274&lt;&gt;0,META!CZ198&amp;" / "&amp;META!CZ274,"")</f>
        <v/>
      </c>
      <c r="P196" s="283">
        <f>IF(META!CY274&lt;&gt;0,META!CY198/META!CY274,"")</f>
        <v>0</v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>
        <f t="shared" si="14"/>
        <v>1</v>
      </c>
      <c r="F197" s="295" t="s">
        <v>102</v>
      </c>
      <c r="G197" s="153">
        <f>IF(META!DA426&lt;&gt;0,META!DA426,"")</f>
        <v>7</v>
      </c>
      <c r="H197" s="159">
        <f>IF(SUM(META!CY$374:DU$374)&lt;&gt;0,G197/SUM(META!CY$374:DU$374),"")</f>
        <v>3.5</v>
      </c>
      <c r="I197" s="155" t="str">
        <f>IF(G197&lt;&gt;"",META!CY426&amp;" / "&amp;G197,"")</f>
        <v>0 / 7</v>
      </c>
      <c r="J197" s="153" t="str">
        <f>META!DB426</f>
        <v>7 / 7</v>
      </c>
      <c r="K197" s="154">
        <f>META!DC426</f>
        <v>1</v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>0 / 7</v>
      </c>
      <c r="O197" s="28" t="str">
        <f>IF(META!CZ275&lt;&gt;0,META!CZ199&amp;" / "&amp;META!CZ275,"")</f>
        <v/>
      </c>
      <c r="P197" s="316">
        <f>IF(META!CY275&lt;&gt;0,META!CY199/META!CY275,"")</f>
        <v>0</v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>
        <f t="shared" si="14"/>
        <v>1</v>
      </c>
      <c r="F198" s="272" t="s">
        <v>77</v>
      </c>
      <c r="G198" s="212">
        <f>IF(META!DA427&lt;&gt;0,META!DA427,"")</f>
        <v>2</v>
      </c>
      <c r="H198" s="259">
        <f>IF(SUM(META!CY$374:DU$374)&lt;&gt;0,G198/SUM(META!CY$374:DU$374),"")</f>
        <v>1</v>
      </c>
      <c r="I198" s="214" t="str">
        <f>IF(G198&lt;&gt;"",META!CY427&amp;" / "&amp;G198,"")</f>
        <v>0 / 2</v>
      </c>
      <c r="J198" s="212" t="str">
        <f>META!DB427</f>
        <v>2 / 2</v>
      </c>
      <c r="K198" s="213">
        <f>META!DC427</f>
        <v>1</v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>0 / 2</v>
      </c>
      <c r="O198" s="265" t="str">
        <f>IF(META!CZ276&lt;&gt;0,META!CZ200&amp;" / "&amp;META!CZ276,"")</f>
        <v/>
      </c>
      <c r="P198" s="283">
        <f>IF(META!CY276&lt;&gt;0,META!CY200/META!CY276,"")</f>
        <v>0</v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>
        <f t="shared" si="14"/>
        <v>1</v>
      </c>
      <c r="F199" s="295" t="s">
        <v>94</v>
      </c>
      <c r="G199" s="153">
        <f>IF(META!DA428&lt;&gt;0,META!DA428,"")</f>
        <v>5</v>
      </c>
      <c r="H199" s="159">
        <f>IF(SUM(META!CY$374:DU$374)&lt;&gt;0,G199/SUM(META!CY$374:DU$374),"")</f>
        <v>2.5</v>
      </c>
      <c r="I199" s="155" t="str">
        <f>IF(G199&lt;&gt;"",META!CY428&amp;" / "&amp;G199,"")</f>
        <v>0 / 5</v>
      </c>
      <c r="J199" s="153" t="str">
        <f>META!DB428</f>
        <v>5 / 5</v>
      </c>
      <c r="K199" s="154">
        <f>META!DC428</f>
        <v>1</v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>0 / 5</v>
      </c>
      <c r="O199" s="28" t="str">
        <f>IF(META!CZ277&lt;&gt;0,META!CZ201&amp;" / "&amp;META!CZ277,"")</f>
        <v/>
      </c>
      <c r="P199" s="316">
        <f>IF(META!CY277&lt;&gt;0,META!CY201/META!CY277,"")</f>
        <v>0</v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>
        <f t="shared" si="14"/>
        <v>1</v>
      </c>
      <c r="F200" s="279" t="s">
        <v>92</v>
      </c>
      <c r="G200" s="212">
        <f>IF(META!DA429&lt;&gt;0,META!DA429,"")</f>
        <v>7</v>
      </c>
      <c r="H200" s="259">
        <f>IF(SUM(META!CY$374:DU$374)&lt;&gt;0,G200/SUM(META!CY$374:DU$374),"")</f>
        <v>3.5</v>
      </c>
      <c r="I200" s="214" t="str">
        <f>IF(G200&lt;&gt;"",META!CY429&amp;" / "&amp;G200,"")</f>
        <v>0 / 7</v>
      </c>
      <c r="J200" s="212" t="str">
        <f>META!DB429</f>
        <v>7 / 7</v>
      </c>
      <c r="K200" s="213">
        <f>META!DC429</f>
        <v>1</v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>0 / 7</v>
      </c>
      <c r="O200" s="265" t="str">
        <f>IF(META!CZ278&lt;&gt;0,META!CZ202&amp;" / "&amp;META!CZ278,"")</f>
        <v/>
      </c>
      <c r="P200" s="283">
        <f>IF(META!CY278&lt;&gt;0,META!CY202/META!CY278,"")</f>
        <v>0</v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>
        <f t="shared" si="14"/>
        <v>1</v>
      </c>
      <c r="F201" s="296" t="s">
        <v>95</v>
      </c>
      <c r="G201" s="153">
        <f>IF(META!DA430&lt;&gt;0,META!DA430,"")</f>
        <v>6</v>
      </c>
      <c r="H201" s="159">
        <f>IF(SUM(META!CY$374:DU$374)&lt;&gt;0,G201/SUM(META!CY$374:DU$374),"")</f>
        <v>3</v>
      </c>
      <c r="I201" s="155" t="str">
        <f>IF(G201&lt;&gt;"",META!CY430&amp;" / "&amp;G201,"")</f>
        <v>0 / 6</v>
      </c>
      <c r="J201" s="153" t="str">
        <f>META!DB430</f>
        <v>6 / 6</v>
      </c>
      <c r="K201" s="154">
        <f>META!DC430</f>
        <v>1</v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>0 / 6</v>
      </c>
      <c r="O201" s="28" t="str">
        <f>IF(META!CZ279&lt;&gt;0,META!CZ203&amp;" / "&amp;META!CZ279,"")</f>
        <v/>
      </c>
      <c r="P201" s="316">
        <f>IF(META!CY279&lt;&gt;0,META!CY203/META!CY279,"")</f>
        <v>0</v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>
        <f t="shared" si="14"/>
        <v>1</v>
      </c>
      <c r="F202" s="279" t="s">
        <v>443</v>
      </c>
      <c r="G202" s="212">
        <f>IF(META!DA431&lt;&gt;0,META!DA431,"")</f>
        <v>1</v>
      </c>
      <c r="H202" s="259">
        <f>IF(SUM(META!CY$374:DU$374)&lt;&gt;0,G202/SUM(META!CY$374:DU$374),"")</f>
        <v>0.5</v>
      </c>
      <c r="I202" s="214" t="str">
        <f>IF(G202&lt;&gt;"",META!CY431&amp;" / "&amp;G202,"")</f>
        <v>0 / 1</v>
      </c>
      <c r="J202" s="212" t="str">
        <f>META!DB431</f>
        <v>1 / 1</v>
      </c>
      <c r="K202" s="213">
        <f>META!DC431</f>
        <v>1</v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>0 / 1</v>
      </c>
      <c r="O202" s="265" t="str">
        <f>IF(META!CZ280&lt;&gt;0,META!CZ204&amp;" / "&amp;META!CZ280,"")</f>
        <v/>
      </c>
      <c r="P202" s="283">
        <f>IF(META!CY280&lt;&gt;0,META!CY204/META!CY280,"")</f>
        <v>0</v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>
        <f t="shared" si="14"/>
        <v>1</v>
      </c>
      <c r="F203" s="297" t="s">
        <v>99</v>
      </c>
      <c r="G203" s="153">
        <f>IF(META!DA432&lt;&gt;0,META!DA432,"")</f>
        <v>1</v>
      </c>
      <c r="H203" s="159">
        <f>IF(SUM(META!CY$374:DU$374)&lt;&gt;0,G203/SUM(META!CY$374:DU$374),"")</f>
        <v>0.5</v>
      </c>
      <c r="I203" s="155" t="str">
        <f>IF(G203&lt;&gt;"",META!CY432&amp;" / "&amp;G203,"")</f>
        <v>0 / 1</v>
      </c>
      <c r="J203" s="153" t="str">
        <f>META!DB432</f>
        <v>1 / 1</v>
      </c>
      <c r="K203" s="154">
        <f>META!DC432</f>
        <v>1</v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>0 / 1</v>
      </c>
      <c r="O203" s="28" t="str">
        <f>IF(META!CZ281&lt;&gt;0,META!CZ205&amp;" / "&amp;META!CZ281,"")</f>
        <v/>
      </c>
      <c r="P203" s="316">
        <f>IF(META!CY281&lt;&gt;0,META!CY205/META!CY281,"")</f>
        <v>0</v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e">
        <f>IF(SUM(META!CY$374:DU$374)&lt;&gt;0,G205/SUM(META!CY$374:DU$374),"")</f>
        <v>#VALUE!</v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>
        <f t="shared" si="14"/>
        <v>1</v>
      </c>
      <c r="F206" s="272" t="s">
        <v>100</v>
      </c>
      <c r="G206" s="212">
        <f>IF(META!DA435&lt;&gt;0,META!DA435,"")</f>
        <v>11</v>
      </c>
      <c r="H206" s="259">
        <f>IF(SUM(META!CY$374:DU$374)&lt;&gt;0,G206/SUM(META!CY$374:DU$374),"")</f>
        <v>5.5</v>
      </c>
      <c r="I206" s="214" t="str">
        <f>IF(G206&lt;&gt;"",META!CY435&amp;" / "&amp;G206,"")</f>
        <v>0 / 11</v>
      </c>
      <c r="J206" s="212" t="str">
        <f>META!DB435</f>
        <v>11 / 11</v>
      </c>
      <c r="K206" s="213">
        <f>META!DC435</f>
        <v>1</v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>0 / 11</v>
      </c>
      <c r="O206" s="265" t="str">
        <f>IF(META!CZ283&lt;&gt;0,META!CZ207&amp;" / "&amp;META!CZ283,"")</f>
        <v/>
      </c>
      <c r="P206" s="283">
        <f>IF(META!CY283&lt;&gt;0,META!CY207/META!CY283,"")</f>
        <v>0</v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>
        <f t="shared" si="14"/>
        <v>1</v>
      </c>
      <c r="F207" s="296" t="s">
        <v>88</v>
      </c>
      <c r="G207" s="153">
        <f>IF(META!DA436&lt;&gt;0,META!DA436,"")</f>
        <v>3</v>
      </c>
      <c r="H207" s="159">
        <f>IF(SUM(META!CY$374:DU$374)&lt;&gt;0,G207/SUM(META!CY$374:DU$374),"")</f>
        <v>1.5</v>
      </c>
      <c r="I207" s="155" t="str">
        <f>IF(G207&lt;&gt;"",META!CY436&amp;" / "&amp;G207,"")</f>
        <v>0 / 3</v>
      </c>
      <c r="J207" s="153" t="str">
        <f>META!DB436</f>
        <v>3 / 3</v>
      </c>
      <c r="K207" s="154">
        <f>META!DC436</f>
        <v>1</v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>0 / 3</v>
      </c>
      <c r="O207" s="28" t="str">
        <f>IF(META!CZ284&lt;&gt;0,META!CZ208&amp;" / "&amp;META!CZ284,"")</f>
        <v/>
      </c>
      <c r="P207" s="316">
        <f>IF(META!CY284&lt;&gt;0,META!CY208/META!CY284,"")</f>
        <v>0</v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>
        <f t="shared" si="14"/>
        <v>1</v>
      </c>
      <c r="F208" s="279" t="s">
        <v>444</v>
      </c>
      <c r="G208" s="212">
        <f>IF(META!DA437&lt;&gt;0,META!DA437,"")</f>
        <v>4</v>
      </c>
      <c r="H208" s="259">
        <f>IF(SUM(META!CY$374:DU$374)&lt;&gt;0,G208/SUM(META!CY$374:DU$374),"")</f>
        <v>2</v>
      </c>
      <c r="I208" s="214" t="str">
        <f>IF(G208&lt;&gt;"",META!CY437&amp;" / "&amp;G208,"")</f>
        <v>0 / 4</v>
      </c>
      <c r="J208" s="212" t="str">
        <f>META!DB437</f>
        <v>4 / 4</v>
      </c>
      <c r="K208" s="213">
        <f>META!DC437</f>
        <v>1</v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>0 / 4</v>
      </c>
      <c r="O208" s="265" t="str">
        <f>IF(META!CZ285&lt;&gt;0,META!CZ209&amp;" / "&amp;META!CZ285,"")</f>
        <v/>
      </c>
      <c r="P208" s="283">
        <f>IF(META!CY285&lt;&gt;0,META!CY209/META!CY285,"")</f>
        <v>0</v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>
        <f t="shared" si="14"/>
        <v>1</v>
      </c>
      <c r="F209" s="296" t="s">
        <v>445</v>
      </c>
      <c r="G209" s="153">
        <f>IF(META!DA438&lt;&gt;0,META!DA438,"")</f>
        <v>1</v>
      </c>
      <c r="H209" s="159">
        <f>IF(SUM(META!CY$374:DU$374)&lt;&gt;0,G209/SUM(META!CY$374:DU$374),"")</f>
        <v>0.5</v>
      </c>
      <c r="I209" s="155" t="str">
        <f>IF(G209&lt;&gt;"",META!CY438&amp;" / "&amp;G209,"")</f>
        <v>0 / 1</v>
      </c>
      <c r="J209" s="153" t="str">
        <f>META!DB438</f>
        <v>1 / 1</v>
      </c>
      <c r="K209" s="154">
        <f>META!DC438</f>
        <v>1</v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>0 / 1</v>
      </c>
      <c r="O209" s="28" t="str">
        <f>IF(META!CZ286&lt;&gt;0,META!CZ210&amp;" / "&amp;META!CZ286,"")</f>
        <v/>
      </c>
      <c r="P209" s="316">
        <f>IF(META!CY286&lt;&gt;0,META!CY210/META!CY286,"")</f>
        <v>0</v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>
        <f t="shared" si="14"/>
        <v>1</v>
      </c>
      <c r="F210" s="272" t="s">
        <v>446</v>
      </c>
      <c r="G210" s="212">
        <f>IF(META!DA439&lt;&gt;0,META!DA439,"")</f>
        <v>1</v>
      </c>
      <c r="H210" s="259">
        <f>IF(SUM(META!CY$374:DU$374)&lt;&gt;0,G210/SUM(META!CY$374:DU$374),"")</f>
        <v>0.5</v>
      </c>
      <c r="I210" s="214" t="str">
        <f>IF(G210&lt;&gt;"",META!CY439&amp;" / "&amp;G210,"")</f>
        <v>0 / 1</v>
      </c>
      <c r="J210" s="212" t="str">
        <f>META!DB439</f>
        <v>1 / 1</v>
      </c>
      <c r="K210" s="213">
        <f>META!DC439</f>
        <v>1</v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>0 / 1</v>
      </c>
      <c r="O210" s="265" t="str">
        <f>IF(META!CZ287&lt;&gt;0,META!CZ211&amp;" / "&amp;META!CZ287,"")</f>
        <v/>
      </c>
      <c r="P210" s="283">
        <f>IF(META!CY287&lt;&gt;0,META!CY211/META!CY287,"")</f>
        <v>0</v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e">
        <f>IF(SUM(META!CY$374:DU$374)&lt;&gt;0,G211/SUM(META!CY$374:DU$374),"")</f>
        <v>#VALUE!</v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>
        <f t="shared" si="14"/>
        <v>1</v>
      </c>
      <c r="F212" s="272" t="s">
        <v>90</v>
      </c>
      <c r="G212" s="212">
        <f>IF(META!DA441&lt;&gt;0,META!DA441,"")</f>
        <v>1</v>
      </c>
      <c r="H212" s="259">
        <f>IF(SUM(META!CY$374:DU$374)&lt;&gt;0,G212/SUM(META!CY$374:DU$374),"")</f>
        <v>0.5</v>
      </c>
      <c r="I212" s="214" t="str">
        <f>IF(G212&lt;&gt;"",META!CY441&amp;" / "&amp;G212,"")</f>
        <v>0 / 1</v>
      </c>
      <c r="J212" s="212" t="str">
        <f>META!DB441</f>
        <v>1 / 1</v>
      </c>
      <c r="K212" s="213">
        <f>META!DC441</f>
        <v>1</v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>0 / 1</v>
      </c>
      <c r="O212" s="265" t="str">
        <f>IF(META!CZ289&lt;&gt;0,META!CZ213&amp;" / "&amp;META!CZ289,"")</f>
        <v/>
      </c>
      <c r="P212" s="283">
        <f>IF(META!CY289&lt;&gt;0,META!CY213/META!CY289,"")</f>
        <v>0</v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>
        <f t="shared" si="14"/>
        <v>1</v>
      </c>
      <c r="F213" s="295" t="s">
        <v>447</v>
      </c>
      <c r="G213" s="153">
        <f>IF(META!DA442&lt;&gt;0,META!DA442,"")</f>
        <v>2</v>
      </c>
      <c r="H213" s="159">
        <f>IF(SUM(META!CY$374:DU$374)&lt;&gt;0,G213/SUM(META!CY$374:DU$374),"")</f>
        <v>1</v>
      </c>
      <c r="I213" s="155" t="str">
        <f>IF(G213&lt;&gt;"",META!CY442&amp;" / "&amp;G213,"")</f>
        <v>0 / 2</v>
      </c>
      <c r="J213" s="153" t="str">
        <f>META!DB442</f>
        <v>2 / 2</v>
      </c>
      <c r="K213" s="154">
        <f>META!DC442</f>
        <v>1</v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>0 / 2</v>
      </c>
      <c r="O213" s="28" t="str">
        <f>IF(META!CZ290&lt;&gt;0,META!CZ214&amp;" / "&amp;META!CZ290,"")</f>
        <v/>
      </c>
      <c r="P213" s="316">
        <f>IF(META!CY290&lt;&gt;0,META!CY214/META!CY290,"")</f>
        <v>0</v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>
        <f t="shared" si="14"/>
        <v>1</v>
      </c>
      <c r="F214" s="279" t="s">
        <v>448</v>
      </c>
      <c r="G214" s="212">
        <f>IF(META!DA443&lt;&gt;0,META!DA443,"")</f>
        <v>8</v>
      </c>
      <c r="H214" s="259">
        <f>IF(SUM(META!CY$374:DU$374)&lt;&gt;0,G214/SUM(META!CY$374:DU$374),"")</f>
        <v>4</v>
      </c>
      <c r="I214" s="214" t="str">
        <f>IF(G214&lt;&gt;"",META!CY443&amp;" / "&amp;G214,"")</f>
        <v>0 / 8</v>
      </c>
      <c r="J214" s="212" t="str">
        <f>META!DB443</f>
        <v>8 / 8</v>
      </c>
      <c r="K214" s="213">
        <f>META!DC443</f>
        <v>1</v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>0 / 8</v>
      </c>
      <c r="O214" s="265" t="str">
        <f>IF(META!CZ291&lt;&gt;0,META!CZ215&amp;" / "&amp;META!CZ291,"")</f>
        <v/>
      </c>
      <c r="P214" s="283">
        <f>IF(META!CY291&lt;&gt;0,META!CY215/META!CY291,"")</f>
        <v>0</v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>
        <f t="shared" si="14"/>
        <v>1</v>
      </c>
      <c r="F215" s="296" t="s">
        <v>449</v>
      </c>
      <c r="G215" s="153">
        <f>IF(META!DA444&lt;&gt;0,META!DA444,"")</f>
        <v>3</v>
      </c>
      <c r="H215" s="159">
        <f>IF(SUM(META!CY$374:DU$374)&lt;&gt;0,G215/SUM(META!CY$374:DU$374),"")</f>
        <v>1.5</v>
      </c>
      <c r="I215" s="155" t="str">
        <f>IF(G215&lt;&gt;"",META!CY444&amp;" / "&amp;G215,"")</f>
        <v>0 / 3</v>
      </c>
      <c r="J215" s="153" t="str">
        <f>META!DB444</f>
        <v>3 / 3</v>
      </c>
      <c r="K215" s="154">
        <f>META!DC444</f>
        <v>1</v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>0 / 3</v>
      </c>
      <c r="O215" s="28" t="str">
        <f>IF(META!CZ292&lt;&gt;0,META!CZ216&amp;" / "&amp;META!CZ292,"")</f>
        <v/>
      </c>
      <c r="P215" s="316">
        <f>IF(META!CY292&lt;&gt;0,META!CY216/META!CY292,"")</f>
        <v>0</v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e">
        <f>IF(SUM(META!CY$374:DU$374)&lt;&gt;0,G216/SUM(META!CY$374:DU$374),"")</f>
        <v>#VALUE!</v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e">
        <f>IF(SUM(META!CY$374:DU$374)&lt;&gt;0,G217/SUM(META!CY$374:DU$374),"")</f>
        <v>#VALUE!</v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e">
        <f>IF(SUM(META!CY$374:DU$374)&lt;&gt;0,G219/SUM(META!CY$374:DU$374),"")</f>
        <v>#VALUE!</v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>
        <f t="shared" si="17"/>
        <v>1</v>
      </c>
      <c r="F220" s="272" t="s">
        <v>98</v>
      </c>
      <c r="G220" s="212">
        <f>IF(META!DA449&lt;&gt;0,META!DA449,"")</f>
        <v>3</v>
      </c>
      <c r="H220" s="259">
        <f>IF(SUM(META!CY$374:DU$374)&lt;&gt;0,G220/SUM(META!CY$374:DU$374),"")</f>
        <v>1.5</v>
      </c>
      <c r="I220" s="214" t="str">
        <f>IF(G220&lt;&gt;"",META!CY449&amp;" / "&amp;G220,"")</f>
        <v>0 / 3</v>
      </c>
      <c r="J220" s="212" t="str">
        <f>META!DB449</f>
        <v>3 / 3</v>
      </c>
      <c r="K220" s="213">
        <f>META!DC449</f>
        <v>1</v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>0 / 3</v>
      </c>
      <c r="O220" s="265" t="str">
        <f>IF(META!CZ296&lt;&gt;0,META!CZ220&amp;" / "&amp;META!CZ296,"")</f>
        <v/>
      </c>
      <c r="P220" s="283">
        <f>IF(META!CY296&lt;&gt;0,META!CY220/META!CY296,"")</f>
        <v>0</v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>
        <f>IF(SUM(META!CY$374:DU$374)&lt;&gt;0,G224/SUM(META!CY$374:DU$374),"")</f>
        <v>10</v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>
        <f>IF(SUM(META!CY$374:DU$374)&lt;&gt;0,G225/SUM(META!CY$374:DU$374),"")</f>
        <v>10</v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>
        <f>IF(SUM(META!CY$374:DU$374)&lt;&gt;0,G226/SUM(META!CY$374:DU$374),"")</f>
        <v>10</v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e">
        <f>IF(SUM(META!CY$374:DU$374)&lt;&gt;0,G228/SUM(META!CY$374:DU$374),"")</f>
        <v>#VALUE!</v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e">
        <f>IF(SUM(META!CY$374:DU$374)&lt;&gt;0,G229/SUM(META!CY$374:DU$374),"")</f>
        <v>#VALUE!</v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e">
        <f>IF(SUM(META!CY$374:DU$374)&lt;&gt;0,G230/SUM(META!CY$374:DU$374),"")</f>
        <v>#VALUE!</v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e">
        <f>IF(SUM(META!CY$374:DU$374)&lt;&gt;0,G232/SUM(META!CY$374:DU$374),"")</f>
        <v>#VALUE!</v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e">
        <f>IF(SUM(META!CY$374:DU$374)&lt;&gt;0,G233/SUM(META!CY$374:DU$374),"")</f>
        <v>#VALUE!</v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e">
        <f>IF(SUM(META!CY$374:DU$374)&lt;&gt;0,G234/SUM(META!CY$374:DU$374),"")</f>
        <v>#VALUE!</v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>
        <f>IF(SUM(META!CY$374:DU$374)&lt;&gt;0,G238/SUM(META!CY$374:DU$374),"")</f>
        <v>5</v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>
        <f>IF(SUM(META!CY$374:DU$374)&lt;&gt;0,G239/SUM(META!CY$374:DU$374),"")</f>
        <v>20</v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e">
        <f>IF(SUM(META!CY$374:DU$374)&lt;&gt;0,G240/SUM(META!CY$374:DU$374),"")</f>
        <v>#VALUE!</v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38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38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e">
        <f>IF(SUM(META!CY$374:DU$374)&lt;&gt;0,G242/SUM(META!CY$374:DU$374),"")</f>
        <v>#VALUE!</v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38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e">
        <f>IF(SUM(META!CY$374:DU$374)&lt;&gt;0,G243/SUM(META!CY$374:DU$374),"")</f>
        <v>#VALUE!</v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38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e">
        <f>IF(SUM(META!CY$374:DU$374)&lt;&gt;0,G244/SUM(META!CY$374:DU$374),"")</f>
        <v>#VALUE!</v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38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38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e">
        <f>IF(SUM(META!CY$374:DU$374)&lt;&gt;0,G246/SUM(META!CY$374:DU$374),"")</f>
        <v>#VALUE!</v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38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e">
        <f>IF(SUM(META!CY$374:DU$374)&lt;&gt;0,G247/SUM(META!CY$374:DU$374),"")</f>
        <v>#VALUE!</v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38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e">
        <f>IF(SUM(META!CY$374:DU$374)&lt;&gt;0,G248/SUM(META!CY$374:DU$374),"")</f>
        <v>#VALUE!</v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38" thickBot="1" x14ac:dyDescent="0.5">
      <c r="E249" s="314"/>
    </row>
    <row r="250" spans="1:338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</row>
    <row r="251" spans="1:338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</row>
    <row r="252" spans="1:338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38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38" thickBot="1" x14ac:dyDescent="0.5">
      <c r="A254" s="200"/>
      <c r="B254" s="151"/>
      <c r="C254" s="165"/>
      <c r="D254" s="165"/>
      <c r="E254" s="316">
        <f t="shared" ref="E254:E283" si="18">K254</f>
        <v>1</v>
      </c>
      <c r="F254" s="286" t="str">
        <f>F5</f>
        <v>"I SPY"</v>
      </c>
      <c r="G254" s="162">
        <f t="shared" ref="G254:S254" si="19">G5</f>
        <v>30</v>
      </c>
      <c r="H254" s="159">
        <f t="shared" si="19"/>
        <v>0.75</v>
      </c>
      <c r="I254" s="155" t="str">
        <f t="shared" si="19"/>
        <v>0 / 30</v>
      </c>
      <c r="J254" s="162" t="str">
        <f t="shared" si="19"/>
        <v>30 / 30</v>
      </c>
      <c r="K254" s="163">
        <f t="shared" si="19"/>
        <v>1</v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>0 / 30</v>
      </c>
      <c r="O254" s="331" t="str">
        <f t="shared" si="19"/>
        <v/>
      </c>
      <c r="P254" s="331">
        <f t="shared" si="19"/>
        <v>0</v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38" s="215" customFormat="1" thickBot="1" x14ac:dyDescent="0.5">
      <c r="A255" s="208"/>
      <c r="B255" s="209"/>
      <c r="C255" s="265"/>
      <c r="D255" s="265"/>
      <c r="E255" s="283">
        <f t="shared" si="18"/>
        <v>1</v>
      </c>
      <c r="F255" s="260" t="str">
        <f>F71</f>
        <v>Factual</v>
      </c>
      <c r="G255" s="258">
        <f t="shared" ref="G255:M255" si="20">G71</f>
        <v>6</v>
      </c>
      <c r="H255" s="259" t="str">
        <f t="shared" si="20"/>
        <v/>
      </c>
      <c r="I255" s="214" t="str">
        <f t="shared" si="20"/>
        <v>0 / 6</v>
      </c>
      <c r="J255" s="258" t="str">
        <f t="shared" si="20"/>
        <v>6 / 6</v>
      </c>
      <c r="K255" s="259">
        <f t="shared" si="20"/>
        <v>1</v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>0 / 6</v>
      </c>
      <c r="O255" s="326" t="str">
        <f t="shared" si="21"/>
        <v/>
      </c>
      <c r="P255" s="326">
        <f t="shared" si="21"/>
        <v>0</v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38" thickBot="1" x14ac:dyDescent="0.5">
      <c r="A256" s="200"/>
      <c r="B256" s="151"/>
      <c r="C256" s="165"/>
      <c r="D256" s="165"/>
      <c r="E256" s="316">
        <f t="shared" si="18"/>
        <v>1</v>
      </c>
      <c r="F256" s="293" t="str">
        <f>F125</f>
        <v>Question's Intent</v>
      </c>
      <c r="G256" s="162">
        <f t="shared" ref="G256:M256" si="22">G125</f>
        <v>52</v>
      </c>
      <c r="H256" s="159">
        <f t="shared" si="22"/>
        <v>13</v>
      </c>
      <c r="I256" s="155" t="str">
        <f t="shared" si="22"/>
        <v>0 / 52</v>
      </c>
      <c r="J256" s="162" t="str">
        <f t="shared" si="22"/>
        <v>52 / 52</v>
      </c>
      <c r="K256" s="163">
        <f t="shared" si="22"/>
        <v>1</v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>0 / 52</v>
      </c>
      <c r="O256" s="331" t="str">
        <f t="shared" si="23"/>
        <v/>
      </c>
      <c r="P256" s="331">
        <f t="shared" si="23"/>
        <v>0</v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e">
        <f t="shared" si="24"/>
        <v>#VALUE!</v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e">
        <f t="shared" si="26"/>
        <v>#VALUE!</v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>
        <f t="shared" si="18"/>
        <v>1</v>
      </c>
      <c r="F261" s="211" t="s">
        <v>630</v>
      </c>
      <c r="G261" s="273">
        <f t="shared" ref="G261:M261" si="28">G83</f>
        <v>4</v>
      </c>
      <c r="H261" s="259" t="str">
        <f t="shared" si="28"/>
        <v/>
      </c>
      <c r="I261" s="214" t="str">
        <f t="shared" si="28"/>
        <v>0 / 4</v>
      </c>
      <c r="J261" s="273" t="str">
        <f t="shared" si="28"/>
        <v>4 / 4</v>
      </c>
      <c r="K261" s="274">
        <f t="shared" si="28"/>
        <v>1</v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>0 / 4</v>
      </c>
      <c r="O261" s="330" t="str">
        <f t="shared" si="29"/>
        <v/>
      </c>
      <c r="P261" s="330">
        <f t="shared" si="29"/>
        <v>0</v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>
        <f t="shared" si="18"/>
        <v>1</v>
      </c>
      <c r="F264" s="286" t="s">
        <v>548</v>
      </c>
      <c r="G264" s="162">
        <f>G12</f>
        <v>13</v>
      </c>
      <c r="H264" s="159">
        <f t="shared" ref="H264:M264" si="30">H12</f>
        <v>0.32500000000000001</v>
      </c>
      <c r="I264" s="155" t="str">
        <f t="shared" si="30"/>
        <v>0 / 13</v>
      </c>
      <c r="J264" s="162" t="str">
        <f t="shared" si="30"/>
        <v>13 / 13</v>
      </c>
      <c r="K264" s="163">
        <f t="shared" si="30"/>
        <v>1</v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>0 / 13</v>
      </c>
      <c r="O264" s="331" t="str">
        <f t="shared" si="31"/>
        <v/>
      </c>
      <c r="P264" s="331">
        <f t="shared" si="31"/>
        <v>0</v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>
        <f t="shared" si="18"/>
        <v>1</v>
      </c>
      <c r="F265" s="211" t="str">
        <f>F85</f>
        <v>Understanding Viewpoint</v>
      </c>
      <c r="G265" s="273">
        <f t="shared" ref="G265:M265" si="32">G85</f>
        <v>7</v>
      </c>
      <c r="H265" s="259" t="str">
        <f t="shared" si="32"/>
        <v/>
      </c>
      <c r="I265" s="214" t="str">
        <f t="shared" si="32"/>
        <v>0 / 7</v>
      </c>
      <c r="J265" s="273" t="str">
        <f t="shared" si="32"/>
        <v>7 / 7</v>
      </c>
      <c r="K265" s="274">
        <f t="shared" si="32"/>
        <v>1</v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>0 / 7</v>
      </c>
      <c r="O265" s="330" t="str">
        <f t="shared" si="33"/>
        <v/>
      </c>
      <c r="P265" s="330">
        <f t="shared" si="33"/>
        <v>0</v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>
        <f t="shared" si="18"/>
        <v>1</v>
      </c>
      <c r="F266" s="286" t="str">
        <f>F126</f>
        <v>Passage's Intent</v>
      </c>
      <c r="G266" s="162">
        <f t="shared" ref="G266:M266" si="34">G126</f>
        <v>15</v>
      </c>
      <c r="H266" s="159">
        <f t="shared" si="34"/>
        <v>3.75</v>
      </c>
      <c r="I266" s="155" t="str">
        <f t="shared" si="34"/>
        <v>0 / 15</v>
      </c>
      <c r="J266" s="162" t="str">
        <f t="shared" si="34"/>
        <v>15 / 15</v>
      </c>
      <c r="K266" s="163">
        <f t="shared" si="34"/>
        <v>1</v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>0 / 15</v>
      </c>
      <c r="O266" s="331" t="str">
        <f t="shared" si="35"/>
        <v/>
      </c>
      <c r="P266" s="331">
        <f t="shared" si="35"/>
        <v>0</v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>
        <f t="shared" si="18"/>
        <v>2.5000000000000001E-2</v>
      </c>
      <c r="F269" s="211" t="s">
        <v>622</v>
      </c>
      <c r="G269" s="265">
        <f>IF(SUM(META!C207:Y207)&lt;&gt;0,SUM(META!C207:Y207),"")</f>
        <v>1</v>
      </c>
      <c r="H269" s="265"/>
      <c r="I269" s="209"/>
      <c r="J269" s="265"/>
      <c r="K269" s="283">
        <f>IF(META!L212&lt;&gt;0,SUM(META!C207:Y207)/META!L212,"")</f>
        <v>2.5000000000000001E-2</v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>
        <f t="shared" si="18"/>
        <v>0</v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>
        <f>IF(META!AK217&lt;&gt;0,SUM(META!AB212:AX212)/META!AK217,"")</f>
        <v>0</v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>
        <f t="shared" si="18"/>
        <v>0</v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>
        <f>IF(META!DH383&lt;&gt;0,SUM(META!CY378:DU378)/META!DH383,"")</f>
        <v>0</v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>
        <f t="shared" si="18"/>
        <v>2.1739130434782608E-2</v>
      </c>
      <c r="F273" s="211" t="s">
        <v>616</v>
      </c>
      <c r="G273" s="265">
        <f>IF(SUM(META!C207:Y207,META!AB212:AX212,META!CY378:DU378,META!DX153:ET153)&lt;&gt;0,SUM(META!C207:Y207,META!AB212:AX212,META!CY378:DU378,META!DX153:ET153),"")</f>
        <v>1</v>
      </c>
      <c r="H273" s="265"/>
      <c r="I273" s="209"/>
      <c r="J273" s="265"/>
      <c r="K273" s="283">
        <f>IF(SUM(META!L212,META!AK217,META!DH383,META!EG158)&lt;&gt;0,SUM(META!C207:Y207,META!AB212:AX212,META!CY378:DU378,META!DX153:ET153)/SUM(META!L212,META!AK217,META!DH383,META!EG158),"")</f>
        <v>2.1739130434782608E-2</v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0.99199999999999999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0.99199999999999999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2019-06-14T12:41:35Z</dcterms:modified>
</cp:coreProperties>
</file>