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"/>
    </mc:Choice>
  </mc:AlternateContent>
  <xr:revisionPtr revIDLastSave="0" documentId="13_ncr:1_{BBF9ED66-3617-4721-94D4-07F9ECF8087F}" xr6:coauthVersionLast="43" xr6:coauthVersionMax="43" xr10:uidLastSave="{00000000-0000-0000-0000-000000000000}"/>
  <bookViews>
    <workbookView xWindow="3008" yWindow="3060" windowWidth="17422" windowHeight="10658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I107" i="8" s="1"/>
  <c r="J4" i="8"/>
  <c r="J2" i="8"/>
  <c r="K4" i="8"/>
  <c r="K2" i="8"/>
  <c r="L4" i="8"/>
  <c r="L2" i="8"/>
  <c r="AK2" i="8" s="1"/>
  <c r="M4" i="8"/>
  <c r="M188" i="8" s="1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U107" i="8" s="1"/>
  <c r="V4" i="8"/>
  <c r="V185" i="8" s="1"/>
  <c r="V2" i="8"/>
  <c r="W4" i="8"/>
  <c r="W2" i="8"/>
  <c r="X4" i="8"/>
  <c r="X183" i="8" s="1"/>
  <c r="X2" i="8"/>
  <c r="Y4" i="8"/>
  <c r="Y188" i="8" s="1"/>
  <c r="Y2" i="8"/>
  <c r="Y107" i="8" s="1"/>
  <c r="F94" i="8"/>
  <c r="A6" i="2"/>
  <c r="AQ13" i="2" s="1"/>
  <c r="A59" i="2"/>
  <c r="A112" i="2"/>
  <c r="A165" i="2"/>
  <c r="FA34" i="8" s="1"/>
  <c r="V37" i="22" s="1"/>
  <c r="A218" i="2"/>
  <c r="FA43" i="8" s="1"/>
  <c r="V52" i="22" s="1"/>
  <c r="A271" i="2"/>
  <c r="A324" i="2"/>
  <c r="FC63" i="8" s="1"/>
  <c r="X72" i="22" s="1"/>
  <c r="A377" i="2"/>
  <c r="FF71" i="8" s="1"/>
  <c r="AA80" i="22" s="1"/>
  <c r="A430" i="2"/>
  <c r="A483" i="2"/>
  <c r="A536" i="2"/>
  <c r="A589" i="2"/>
  <c r="FA105" i="8" s="1"/>
  <c r="V114" i="22" s="1"/>
  <c r="A642" i="2"/>
  <c r="FA117" i="8" s="1"/>
  <c r="V126" i="22" s="1"/>
  <c r="A695" i="2"/>
  <c r="A748" i="2"/>
  <c r="FA135" i="8" s="1"/>
  <c r="V144" i="22" s="1"/>
  <c r="A801" i="2"/>
  <c r="FF140" i="8" s="1"/>
  <c r="AA149" i="22" s="1"/>
  <c r="A854" i="2"/>
  <c r="A907" i="2"/>
  <c r="A960" i="2"/>
  <c r="A1013" i="2"/>
  <c r="FA180" i="8" s="1"/>
  <c r="V189" i="22" s="1"/>
  <c r="A1066" i="2"/>
  <c r="FC188" i="8" s="1"/>
  <c r="X197" i="22" s="1"/>
  <c r="A1119" i="2"/>
  <c r="A1172" i="2"/>
  <c r="FA207" i="8" s="1"/>
  <c r="V216" i="22" s="1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BU14" i="5" s="1"/>
  <c r="BZ80" i="8" s="1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G5" i="8"/>
  <c r="H5" i="8"/>
  <c r="I5" i="8"/>
  <c r="J5" i="8"/>
  <c r="J213" i="8" s="1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G32" i="8"/>
  <c r="H32" i="8"/>
  <c r="I32" i="8"/>
  <c r="J32" i="8"/>
  <c r="J116" i="8" s="1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V73" i="8"/>
  <c r="W73" i="8"/>
  <c r="X73" i="8"/>
  <c r="Y73" i="8"/>
  <c r="Y157" i="8" s="1"/>
  <c r="C31" i="8"/>
  <c r="D31" i="8"/>
  <c r="E31" i="8"/>
  <c r="F31" i="8"/>
  <c r="G31" i="8"/>
  <c r="H31" i="8"/>
  <c r="H115" i="8" s="1"/>
  <c r="I31" i="8"/>
  <c r="J31" i="8"/>
  <c r="K31" i="8"/>
  <c r="L31" i="8"/>
  <c r="M31" i="8"/>
  <c r="N31" i="8"/>
  <c r="O31" i="8"/>
  <c r="P31" i="8"/>
  <c r="P115" i="8" s="1"/>
  <c r="Q31" i="8"/>
  <c r="R31" i="8"/>
  <c r="S31" i="8"/>
  <c r="T31" i="8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K30" i="8"/>
  <c r="L30" i="8"/>
  <c r="M30" i="8"/>
  <c r="N30" i="8"/>
  <c r="N114" i="8" s="1"/>
  <c r="O30" i="8"/>
  <c r="P30" i="8"/>
  <c r="Q30" i="8"/>
  <c r="R30" i="8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C29" i="8"/>
  <c r="D29" i="8"/>
  <c r="D113" i="8" s="1"/>
  <c r="E29" i="8"/>
  <c r="F29" i="8"/>
  <c r="G29" i="8"/>
  <c r="H29" i="8"/>
  <c r="I29" i="8"/>
  <c r="J29" i="8"/>
  <c r="K29" i="8"/>
  <c r="L29" i="8"/>
  <c r="L113" i="8" s="1"/>
  <c r="M29" i="8"/>
  <c r="N29" i="8"/>
  <c r="O29" i="8"/>
  <c r="P29" i="8"/>
  <c r="Q29" i="8"/>
  <c r="R29" i="8"/>
  <c r="S29" i="8"/>
  <c r="T29" i="8"/>
  <c r="T113" i="8" s="1"/>
  <c r="U29" i="8"/>
  <c r="V29" i="8"/>
  <c r="W29" i="8"/>
  <c r="X29" i="8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P744" i="5" s="1"/>
  <c r="CI75" i="8" s="1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J38" i="8"/>
  <c r="K38" i="8"/>
  <c r="L38" i="8"/>
  <c r="M38" i="8"/>
  <c r="N38" i="8"/>
  <c r="O38" i="8"/>
  <c r="P38" i="8"/>
  <c r="Q38" i="8"/>
  <c r="R38" i="8"/>
  <c r="S38" i="8"/>
  <c r="T38" i="8"/>
  <c r="U38" i="8"/>
  <c r="V38" i="8"/>
  <c r="W38" i="8"/>
  <c r="X38" i="8"/>
  <c r="Y38" i="8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P17" i="8" s="1"/>
  <c r="FP20" i="8" s="1"/>
  <c r="FO19" i="8"/>
  <c r="FO17" i="8" s="1"/>
  <c r="FO23" i="8" s="1"/>
  <c r="FN19" i="8"/>
  <c r="FM19" i="8"/>
  <c r="FM17" i="8" s="1"/>
  <c r="FM35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J536" i="10" s="1"/>
  <c r="EK536" i="10" s="1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Q1230" i="5"/>
  <c r="CO76" i="8" s="1"/>
  <c r="BP1228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A62" i="8"/>
  <c r="V71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C132" i="8"/>
  <c r="X141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C33" i="8"/>
  <c r="X36" i="22" s="1"/>
  <c r="FF35" i="8"/>
  <c r="AA38" i="22" s="1"/>
  <c r="FF34" i="8"/>
  <c r="AA37" i="22" s="1"/>
  <c r="FF32" i="8"/>
  <c r="AA35" i="22" s="1"/>
  <c r="FC71" i="8"/>
  <c r="X80" i="22" s="1"/>
  <c r="FC72" i="8"/>
  <c r="X81" i="22" s="1"/>
  <c r="FF70" i="8"/>
  <c r="AA79" i="22" s="1"/>
  <c r="FF69" i="8"/>
  <c r="AA78" i="22" s="1"/>
  <c r="FA108" i="8"/>
  <c r="V117" i="22" s="1"/>
  <c r="FA107" i="8"/>
  <c r="V116" i="22" s="1"/>
  <c r="FC107" i="8"/>
  <c r="X116" i="22" s="1"/>
  <c r="FF106" i="8"/>
  <c r="AA115" i="22" s="1"/>
  <c r="FC105" i="8"/>
  <c r="X114" i="22" s="1"/>
  <c r="FF104" i="8"/>
  <c r="AA113" i="22" s="1"/>
  <c r="FF107" i="8"/>
  <c r="AA116" i="22" s="1"/>
  <c r="FC142" i="8"/>
  <c r="X151" i="22" s="1"/>
  <c r="FG141" i="8"/>
  <c r="AB150" i="22" s="1"/>
  <c r="FA141" i="8"/>
  <c r="V150" i="22" s="1"/>
  <c r="FC140" i="8"/>
  <c r="X149" i="22" s="1"/>
  <c r="FA177" i="8"/>
  <c r="V186" i="22" s="1"/>
  <c r="FA176" i="8"/>
  <c r="V185" i="22" s="1"/>
  <c r="FC178" i="8"/>
  <c r="X187" i="22" s="1"/>
  <c r="FF177" i="8"/>
  <c r="AA186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A42" i="8"/>
  <c r="V51" i="22" s="1"/>
  <c r="FF41" i="8"/>
  <c r="AA49" i="22" s="1"/>
  <c r="FF44" i="8"/>
  <c r="AA53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A113" i="8"/>
  <c r="V122" i="22" s="1"/>
  <c r="FC116" i="8"/>
  <c r="X125" i="22" s="1"/>
  <c r="FF114" i="8"/>
  <c r="AA123" i="22" s="1"/>
  <c r="FC117" i="8"/>
  <c r="X126" i="22" s="1"/>
  <c r="FF115" i="8"/>
  <c r="AA124" i="22" s="1"/>
  <c r="FC113" i="8"/>
  <c r="X122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F187" i="8"/>
  <c r="AA196" i="22" s="1"/>
  <c r="FA186" i="8"/>
  <c r="V195" i="22" s="1"/>
  <c r="FF189" i="8"/>
  <c r="AA198" i="22" s="1"/>
  <c r="FA187" i="8"/>
  <c r="V196" i="22" s="1"/>
  <c r="FA185" i="8"/>
  <c r="V194" i="22" s="1"/>
  <c r="B4" i="2"/>
  <c r="BZ13" i="10"/>
  <c r="FN419" i="16"/>
  <c r="FO419" i="16" s="1"/>
  <c r="M104" i="22"/>
  <c r="FB96" i="8"/>
  <c r="W105" i="22" s="1"/>
  <c r="FB98" i="8"/>
  <c r="W107" i="22" s="1"/>
  <c r="FB204" i="8"/>
  <c r="W213" i="22" s="1"/>
  <c r="FB150" i="8"/>
  <c r="W159" i="22" s="1"/>
  <c r="FB149" i="8"/>
  <c r="W158" i="22" s="1"/>
  <c r="FE176" i="8"/>
  <c r="Z185" i="22" s="1"/>
  <c r="FE149" i="8"/>
  <c r="Z158" i="22" s="1"/>
  <c r="FE98" i="8"/>
  <c r="Z107" i="22" s="1"/>
  <c r="FB167" i="8"/>
  <c r="W176" i="22" s="1"/>
  <c r="FE96" i="8"/>
  <c r="Z105" i="22" s="1"/>
  <c r="FE116" i="8"/>
  <c r="Z125" i="22" s="1"/>
  <c r="FE167" i="8"/>
  <c r="Z176" i="22" s="1"/>
  <c r="FE185" i="8"/>
  <c r="Z194" i="22" s="1"/>
  <c r="FE150" i="8"/>
  <c r="Z159" i="22" s="1"/>
  <c r="FB152" i="8"/>
  <c r="W161" i="22" s="1"/>
  <c r="FB107" i="8"/>
  <c r="W116" i="22" s="1"/>
  <c r="FD114" i="8"/>
  <c r="Y123" i="22" s="1"/>
  <c r="FD116" i="8"/>
  <c r="Y125" i="22" s="1"/>
  <c r="AT14" i="2"/>
  <c r="FB151" i="8"/>
  <c r="W160" i="22" s="1"/>
  <c r="FE151" i="8"/>
  <c r="Z160" i="22" s="1"/>
  <c r="FD149" i="8"/>
  <c r="Y158" i="22" s="1"/>
  <c r="FD104" i="8"/>
  <c r="Y113" i="22" s="1"/>
  <c r="FB95" i="8"/>
  <c r="W104" i="22" s="1"/>
  <c r="FD96" i="8"/>
  <c r="Y105" i="22" s="1"/>
  <c r="FD150" i="8"/>
  <c r="Y159" i="22" s="1"/>
  <c r="FD98" i="8"/>
  <c r="Y107" i="22" s="1"/>
  <c r="FG188" i="8"/>
  <c r="AB197" i="22" s="1"/>
  <c r="FG170" i="8"/>
  <c r="AB179" i="22" s="1"/>
  <c r="FG179" i="8"/>
  <c r="AB188" i="22" s="1"/>
  <c r="FG149" i="8"/>
  <c r="AB158" i="22" s="1"/>
  <c r="FD167" i="8"/>
  <c r="Y176" i="22" s="1"/>
  <c r="FE105" i="8"/>
  <c r="Z114" i="22" s="1"/>
  <c r="FE152" i="8"/>
  <c r="Z161" i="22" s="1"/>
  <c r="FG176" i="8"/>
  <c r="AB185" i="22" s="1"/>
  <c r="FE178" i="8"/>
  <c r="Z187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G150" i="8"/>
  <c r="AB159" i="22" s="1"/>
  <c r="FE169" i="8"/>
  <c r="Z178" i="22" s="1"/>
  <c r="FB187" i="8"/>
  <c r="W196" i="22" s="1"/>
  <c r="FB169" i="8"/>
  <c r="W178" i="22" s="1"/>
  <c r="FE95" i="8"/>
  <c r="Z104" i="22" s="1"/>
  <c r="FB168" i="8"/>
  <c r="W177" i="22" s="1"/>
  <c r="FB186" i="8"/>
  <c r="W195" i="22" s="1"/>
  <c r="FE179" i="8"/>
  <c r="Z188" i="22" s="1"/>
  <c r="FE107" i="8"/>
  <c r="Z116" i="22" s="1"/>
  <c r="FG98" i="8"/>
  <c r="AB107" i="22" s="1"/>
  <c r="FG152" i="8"/>
  <c r="AB161" i="22" s="1"/>
  <c r="FG167" i="8"/>
  <c r="AB176" i="22" s="1"/>
  <c r="FG116" i="8"/>
  <c r="AB125" i="22" s="1"/>
  <c r="FB188" i="8"/>
  <c r="W197" i="22" s="1"/>
  <c r="FB170" i="8"/>
  <c r="W179" i="22" s="1"/>
  <c r="FD151" i="8"/>
  <c r="Y160" i="22" s="1"/>
  <c r="FE153" i="8"/>
  <c r="Z162" i="22" s="1"/>
  <c r="FD152" i="8"/>
  <c r="Y161" i="22" s="1"/>
  <c r="FB153" i="8"/>
  <c r="W162" i="22" s="1"/>
  <c r="FB108" i="8"/>
  <c r="W117" i="22" s="1"/>
  <c r="FB115" i="8"/>
  <c r="W124" i="22" s="1"/>
  <c r="FD106" i="8"/>
  <c r="Y115" i="22" s="1"/>
  <c r="FB99" i="8"/>
  <c r="W108" i="22" s="1"/>
  <c r="FD95" i="8"/>
  <c r="Y104" i="22" s="1"/>
  <c r="FB97" i="8"/>
  <c r="W106" i="22" s="1"/>
  <c r="FE97" i="8"/>
  <c r="Z106" i="22" s="1"/>
  <c r="FG178" i="8"/>
  <c r="AB187" i="22" s="1"/>
  <c r="FB180" i="8"/>
  <c r="W189" i="22" s="1"/>
  <c r="FG168" i="8"/>
  <c r="AB177" i="22" s="1"/>
  <c r="FE99" i="8"/>
  <c r="Z108" i="22" s="1"/>
  <c r="FD178" i="8"/>
  <c r="Y187" i="22" s="1"/>
  <c r="FD177" i="8"/>
  <c r="Y186" i="22" s="1"/>
  <c r="FE135" i="8"/>
  <c r="Z144" i="22" s="1"/>
  <c r="FD168" i="8"/>
  <c r="Y177" i="22" s="1"/>
  <c r="FG151" i="8"/>
  <c r="AB160" i="22" s="1"/>
  <c r="FE171" i="8"/>
  <c r="Z180" i="22" s="1"/>
  <c r="FE189" i="8"/>
  <c r="Z198" i="22" s="1"/>
  <c r="FD169" i="8"/>
  <c r="Y178" i="22" s="1"/>
  <c r="FB171" i="8"/>
  <c r="W180" i="22" s="1"/>
  <c r="FG169" i="8"/>
  <c r="AB178" i="22" s="1"/>
  <c r="FG177" i="8"/>
  <c r="AB186" i="22" s="1"/>
  <c r="FD170" i="8"/>
  <c r="Y179" i="22" s="1"/>
  <c r="FD188" i="8"/>
  <c r="Y197" i="22" s="1"/>
  <c r="FD153" i="8"/>
  <c r="Y162" i="22" s="1"/>
  <c r="FD99" i="8"/>
  <c r="Y108" i="22" s="1"/>
  <c r="FD97" i="8"/>
  <c r="Y106" i="22" s="1"/>
  <c r="FD171" i="8"/>
  <c r="Y180" i="22" s="1"/>
  <c r="FG153" i="8"/>
  <c r="AB162" i="22" s="1"/>
  <c r="FG99" i="8"/>
  <c r="AB108" i="22" s="1"/>
  <c r="FG207" i="8"/>
  <c r="AB216" i="22" s="1"/>
  <c r="FG142" i="8"/>
  <c r="AB151" i="22" s="1"/>
  <c r="FG171" i="8"/>
  <c r="AB180" i="22" s="1"/>
  <c r="FG97" i="8"/>
  <c r="AB106" i="22" s="1"/>
  <c r="FG108" i="8"/>
  <c r="AB117" i="22" s="1"/>
  <c r="CD6" i="8"/>
  <c r="BN6" i="8"/>
  <c r="BT1633" i="5"/>
  <c r="BU1635" i="5"/>
  <c r="CT80" i="8" s="1"/>
  <c r="BQ1311" i="5"/>
  <c r="CP76" i="8" s="1"/>
  <c r="BQ985" i="5"/>
  <c r="BU985" i="5"/>
  <c r="BR337" i="5"/>
  <c r="BS337" i="5"/>
  <c r="BS339" i="5"/>
  <c r="CD78" i="8" s="1"/>
  <c r="BQ1633" i="5"/>
  <c r="BQ1797" i="5"/>
  <c r="CV76" i="8" s="1"/>
  <c r="BT1797" i="5"/>
  <c r="CV79" i="8" s="1"/>
  <c r="BP1797" i="5"/>
  <c r="CV75" i="8" s="1"/>
  <c r="BU1149" i="5"/>
  <c r="CN80" i="8" s="1"/>
  <c r="FX18" i="8"/>
  <c r="FX17" i="8"/>
  <c r="FX45" i="8" s="1"/>
  <c r="AA212" i="8"/>
  <c r="AZ9" i="8"/>
  <c r="DI13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DH354" i="8"/>
  <c r="DC330" i="8"/>
  <c r="C188" i="8"/>
  <c r="AN338" i="15"/>
  <c r="AO338" i="15" s="1"/>
  <c r="BY110" i="8"/>
  <c r="BY128" i="8"/>
  <c r="CX128" i="8"/>
  <c r="K187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BY512" i="16"/>
  <c r="BZ512" i="16" s="1"/>
  <c r="BR580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P1716" i="5"/>
  <c r="CU75" i="8" s="1"/>
  <c r="BT258" i="5"/>
  <c r="CC79" i="8" s="1"/>
  <c r="BU258" i="5"/>
  <c r="CC80" i="8" s="1"/>
  <c r="BU418" i="5"/>
  <c r="BY247" i="8"/>
  <c r="BY95" i="8"/>
  <c r="BY185" i="8"/>
  <c r="BY261" i="8"/>
  <c r="BY109" i="8"/>
  <c r="CX90" i="8"/>
  <c r="CX166" i="8"/>
  <c r="CX249" i="8"/>
  <c r="CX173" i="8"/>
  <c r="DE31" i="8"/>
  <c r="W124" i="8"/>
  <c r="GC42" i="8"/>
  <c r="FU39" i="8"/>
  <c r="BS499" i="5"/>
  <c r="BU1147" i="5"/>
  <c r="BU499" i="5"/>
  <c r="BU501" i="5"/>
  <c r="CF80" i="8" s="1"/>
  <c r="BS1147" i="5"/>
  <c r="G181" i="8"/>
  <c r="D66" i="22"/>
  <c r="D78" i="22"/>
  <c r="D83" i="22"/>
  <c r="D87" i="22"/>
  <c r="FU36" i="8" l="1"/>
  <c r="FD133" i="8"/>
  <c r="Y142" i="22" s="1"/>
  <c r="FE207" i="8"/>
  <c r="Z216" i="22" s="1"/>
  <c r="FF63" i="8"/>
  <c r="AA72" i="22" s="1"/>
  <c r="GC27" i="8"/>
  <c r="BU580" i="5"/>
  <c r="BQ1309" i="5"/>
  <c r="BU1309" i="5"/>
  <c r="FB205" i="8"/>
  <c r="W214" i="22" s="1"/>
  <c r="FE133" i="8"/>
  <c r="Z142" i="22" s="1"/>
  <c r="FE204" i="8"/>
  <c r="Z213" i="22" s="1"/>
  <c r="GC29" i="8"/>
  <c r="I188" i="8"/>
  <c r="FD203" i="8"/>
  <c r="Y212" i="22" s="1"/>
  <c r="FB117" i="8"/>
  <c r="W126" i="22" s="1"/>
  <c r="FD134" i="8"/>
  <c r="Y143" i="22" s="1"/>
  <c r="FB203" i="8"/>
  <c r="W212" i="22" s="1"/>
  <c r="BT1311" i="5"/>
  <c r="CP79" i="8" s="1"/>
  <c r="FM37" i="8"/>
  <c r="GC41" i="8"/>
  <c r="BQ1473" i="5"/>
  <c r="CR76" i="8" s="1"/>
  <c r="FM34" i="8"/>
  <c r="GC36" i="8"/>
  <c r="BU904" i="5"/>
  <c r="BT580" i="5"/>
  <c r="FG115" i="8"/>
  <c r="AB124" i="22" s="1"/>
  <c r="FG180" i="8"/>
  <c r="AB189" i="22" s="1"/>
  <c r="FD179" i="8"/>
  <c r="Y188" i="22" s="1"/>
  <c r="FD187" i="8"/>
  <c r="Y196" i="22" s="1"/>
  <c r="FE180" i="8"/>
  <c r="Z189" i="22" s="1"/>
  <c r="FG186" i="8"/>
  <c r="AB195" i="22" s="1"/>
  <c r="FE117" i="8"/>
  <c r="Z126" i="22" s="1"/>
  <c r="FD105" i="8"/>
  <c r="Y114" i="22" s="1"/>
  <c r="FG107" i="8"/>
  <c r="AB116" i="22" s="1"/>
  <c r="FB176" i="8"/>
  <c r="W185" i="22" s="1"/>
  <c r="FE114" i="8"/>
  <c r="Z123" i="22" s="1"/>
  <c r="FF188" i="8"/>
  <c r="AA197" i="22" s="1"/>
  <c r="FC189" i="8"/>
  <c r="X198" i="22" s="1"/>
  <c r="FF116" i="8"/>
  <c r="AA125" i="22" s="1"/>
  <c r="FA114" i="8"/>
  <c r="V123" i="22" s="1"/>
  <c r="FF117" i="8"/>
  <c r="AA126" i="22" s="1"/>
  <c r="FC43" i="8"/>
  <c r="X52" i="22" s="1"/>
  <c r="FC45" i="8"/>
  <c r="X54" i="22" s="1"/>
  <c r="FF180" i="8"/>
  <c r="AA189" i="22" s="1"/>
  <c r="FC108" i="8"/>
  <c r="X117" i="22" s="1"/>
  <c r="FA106" i="8"/>
  <c r="V115" i="22" s="1"/>
  <c r="FA36" i="8"/>
  <c r="V39" i="22" s="1"/>
  <c r="FF131" i="8"/>
  <c r="AA140" i="22" s="1"/>
  <c r="FA63" i="8"/>
  <c r="V72" i="22" s="1"/>
  <c r="X113" i="8"/>
  <c r="P113" i="8"/>
  <c r="H113" i="8"/>
  <c r="T115" i="8"/>
  <c r="L115" i="8"/>
  <c r="D115" i="8"/>
  <c r="FM36" i="8"/>
  <c r="FG117" i="8"/>
  <c r="AB126" i="22" s="1"/>
  <c r="FD117" i="8"/>
  <c r="Y126" i="22" s="1"/>
  <c r="FG187" i="8"/>
  <c r="AB196" i="22" s="1"/>
  <c r="FE187" i="8"/>
  <c r="Z196" i="22" s="1"/>
  <c r="FB114" i="8"/>
  <c r="W123" i="22" s="1"/>
  <c r="FC185" i="8"/>
  <c r="X194" i="22" s="1"/>
  <c r="FA45" i="8"/>
  <c r="V54" i="22" s="1"/>
  <c r="FF132" i="8"/>
  <c r="AA141" i="22" s="1"/>
  <c r="I215" i="8"/>
  <c r="FB207" i="8"/>
  <c r="W216" i="22" s="1"/>
  <c r="FD113" i="8"/>
  <c r="Y122" i="22" s="1"/>
  <c r="FB177" i="8"/>
  <c r="W186" i="22" s="1"/>
  <c r="FD185" i="8"/>
  <c r="Y194" i="22" s="1"/>
  <c r="FB106" i="8"/>
  <c r="W115" i="22" s="1"/>
  <c r="FE132" i="8"/>
  <c r="Z141" i="22" s="1"/>
  <c r="FE104" i="8"/>
  <c r="Z113" i="22" s="1"/>
  <c r="FB116" i="8"/>
  <c r="W125" i="22" s="1"/>
  <c r="FA188" i="8"/>
  <c r="V197" i="22" s="1"/>
  <c r="FC186" i="8"/>
  <c r="X195" i="22" s="1"/>
  <c r="FA115" i="8"/>
  <c r="V124" i="22" s="1"/>
  <c r="FG114" i="8"/>
  <c r="AB123" i="22" s="1"/>
  <c r="FA44" i="8"/>
  <c r="V53" i="22" s="1"/>
  <c r="FF45" i="8"/>
  <c r="AA54" i="22" s="1"/>
  <c r="FC180" i="8"/>
  <c r="X189" i="22" s="1"/>
  <c r="FA178" i="8"/>
  <c r="V187" i="22" s="1"/>
  <c r="FC106" i="8"/>
  <c r="X115" i="22" s="1"/>
  <c r="FF108" i="8"/>
  <c r="AA117" i="22" s="1"/>
  <c r="FC35" i="8"/>
  <c r="X38" i="22" s="1"/>
  <c r="GC47" i="8"/>
  <c r="BR582" i="5"/>
  <c r="CG77" i="8" s="1"/>
  <c r="DF77" i="8" s="1"/>
  <c r="BU1311" i="5"/>
  <c r="CP80" i="8" s="1"/>
  <c r="FC133" i="8"/>
  <c r="X142" i="22" s="1"/>
  <c r="FU26" i="8"/>
  <c r="FA132" i="8"/>
  <c r="V141" i="22" s="1"/>
  <c r="FU41" i="8"/>
  <c r="BU1473" i="5"/>
  <c r="CR80" i="8" s="1"/>
  <c r="BR1309" i="5"/>
  <c r="FG185" i="8"/>
  <c r="AB194" i="22" s="1"/>
  <c r="FG113" i="8"/>
  <c r="AB122" i="22" s="1"/>
  <c r="FF113" i="8"/>
  <c r="AA122" i="22" s="1"/>
  <c r="FU47" i="8"/>
  <c r="FM31" i="8"/>
  <c r="BT1471" i="5"/>
  <c r="FD115" i="8"/>
  <c r="Y124" i="22" s="1"/>
  <c r="FD186" i="8"/>
  <c r="Y195" i="22" s="1"/>
  <c r="FG106" i="8"/>
  <c r="AB115" i="22" s="1"/>
  <c r="FE108" i="8"/>
  <c r="Z117" i="22" s="1"/>
  <c r="FE203" i="8"/>
  <c r="Z212" i="22" s="1"/>
  <c r="FE188" i="8"/>
  <c r="Z197" i="22" s="1"/>
  <c r="FE113" i="8"/>
  <c r="Z122" i="22" s="1"/>
  <c r="FD204" i="8"/>
  <c r="Y213" i="22" s="1"/>
  <c r="FB113" i="8"/>
  <c r="W122" i="22" s="1"/>
  <c r="FB105" i="8"/>
  <c r="W114" i="22" s="1"/>
  <c r="FB104" i="8"/>
  <c r="W113" i="22" s="1"/>
  <c r="FF185" i="8"/>
  <c r="AA194" i="22" s="1"/>
  <c r="FC187" i="8"/>
  <c r="X196" i="22" s="1"/>
  <c r="FA116" i="8"/>
  <c r="V125" i="22" s="1"/>
  <c r="FC115" i="8"/>
  <c r="X124" i="22" s="1"/>
  <c r="FC42" i="8"/>
  <c r="X51" i="22" s="1"/>
  <c r="FF42" i="8"/>
  <c r="AA51" i="22" s="1"/>
  <c r="FF179" i="8"/>
  <c r="AA188" i="22" s="1"/>
  <c r="FA179" i="8"/>
  <c r="V188" i="22" s="1"/>
  <c r="FC104" i="8"/>
  <c r="X113" i="22" s="1"/>
  <c r="FA104" i="8"/>
  <c r="V113" i="22" s="1"/>
  <c r="FF203" i="8"/>
  <c r="AA212" i="22" s="1"/>
  <c r="FF61" i="8"/>
  <c r="AA70" i="22" s="1"/>
  <c r="BS904" i="5"/>
  <c r="FA189" i="8"/>
  <c r="V198" i="22" s="1"/>
  <c r="FC44" i="8"/>
  <c r="X53" i="22" s="1"/>
  <c r="U119" i="8"/>
  <c r="U122" i="8"/>
  <c r="Y215" i="8"/>
  <c r="BS1311" i="5"/>
  <c r="CP78" i="8" s="1"/>
  <c r="FG189" i="8"/>
  <c r="AB198" i="22" s="1"/>
  <c r="FD189" i="8"/>
  <c r="Y198" i="22" s="1"/>
  <c r="FD108" i="8"/>
  <c r="Y117" i="22" s="1"/>
  <c r="FU23" i="8"/>
  <c r="FP18" i="8"/>
  <c r="FD180" i="8"/>
  <c r="Y189" i="22" s="1"/>
  <c r="FB189" i="8"/>
  <c r="W198" i="22" s="1"/>
  <c r="FG105" i="8"/>
  <c r="AB114" i="22" s="1"/>
  <c r="FE115" i="8"/>
  <c r="Z124" i="22" s="1"/>
  <c r="FD107" i="8"/>
  <c r="Y116" i="22" s="1"/>
  <c r="FG104" i="8"/>
  <c r="AB113" i="22" s="1"/>
  <c r="FD176" i="8"/>
  <c r="Y185" i="22" s="1"/>
  <c r="FE106" i="8"/>
  <c r="Z115" i="22" s="1"/>
  <c r="FB178" i="8"/>
  <c r="W187" i="22" s="1"/>
  <c r="FB185" i="8"/>
  <c r="W194" i="22" s="1"/>
  <c r="FF186" i="8"/>
  <c r="AA195" i="22" s="1"/>
  <c r="FC114" i="8"/>
  <c r="X123" i="22" s="1"/>
  <c r="FA41" i="8"/>
  <c r="V49" i="22" s="1"/>
  <c r="FF176" i="8"/>
  <c r="AA185" i="22" s="1"/>
  <c r="FF105" i="8"/>
  <c r="AA114" i="22" s="1"/>
  <c r="FC203" i="8"/>
  <c r="X212" i="22" s="1"/>
  <c r="FF133" i="8"/>
  <c r="AA142" i="22" s="1"/>
  <c r="FF60" i="8"/>
  <c r="AA69" i="22" s="1"/>
  <c r="FD142" i="8"/>
  <c r="Y151" i="22" s="1"/>
  <c r="FD140" i="8"/>
  <c r="Y149" i="22" s="1"/>
  <c r="FE142" i="8"/>
  <c r="Z151" i="22" s="1"/>
  <c r="FD144" i="8"/>
  <c r="Y153" i="22" s="1"/>
  <c r="FD141" i="8"/>
  <c r="Y150" i="22" s="1"/>
  <c r="FD206" i="8"/>
  <c r="Y215" i="22" s="1"/>
  <c r="FE143" i="8"/>
  <c r="Z152" i="22" s="1"/>
  <c r="FC62" i="8"/>
  <c r="X71" i="22" s="1"/>
  <c r="FA59" i="8"/>
  <c r="V68" i="22" s="1"/>
  <c r="R116" i="8"/>
  <c r="R213" i="8"/>
  <c r="FE144" i="8"/>
  <c r="Z153" i="22" s="1"/>
  <c r="FF142" i="8"/>
  <c r="AA151" i="22" s="1"/>
  <c r="FA144" i="8"/>
  <c r="V153" i="22" s="1"/>
  <c r="FF68" i="8"/>
  <c r="AA77" i="22" s="1"/>
  <c r="FF143" i="8"/>
  <c r="AA152" i="22" s="1"/>
  <c r="FC141" i="8"/>
  <c r="X150" i="22" s="1"/>
  <c r="FF144" i="8"/>
  <c r="AA153" i="22" s="1"/>
  <c r="FA70" i="8"/>
  <c r="V79" i="22" s="1"/>
  <c r="FC135" i="8"/>
  <c r="X144" i="22" s="1"/>
  <c r="FA133" i="8"/>
  <c r="V142" i="22" s="1"/>
  <c r="BQ661" i="5"/>
  <c r="FD207" i="8"/>
  <c r="Y216" i="22" s="1"/>
  <c r="FG143" i="8"/>
  <c r="AB152" i="22" s="1"/>
  <c r="FD132" i="8"/>
  <c r="Y141" i="22" s="1"/>
  <c r="FF141" i="8"/>
  <c r="AA150" i="22" s="1"/>
  <c r="FA142" i="8"/>
  <c r="V151" i="22" s="1"/>
  <c r="FF204" i="8"/>
  <c r="AA213" i="22" s="1"/>
  <c r="BU742" i="5"/>
  <c r="BS663" i="5"/>
  <c r="CH78" i="8" s="1"/>
  <c r="FG135" i="8"/>
  <c r="AB144" i="22" s="1"/>
  <c r="FB133" i="8"/>
  <c r="W142" i="22" s="1"/>
  <c r="FB131" i="8"/>
  <c r="W140" i="22" s="1"/>
  <c r="FE140" i="8"/>
  <c r="Z149" i="22" s="1"/>
  <c r="FB132" i="8"/>
  <c r="W141" i="22" s="1"/>
  <c r="FB134" i="8"/>
  <c r="W143" i="22" s="1"/>
  <c r="FG140" i="8"/>
  <c r="AB149" i="22" s="1"/>
  <c r="FC143" i="8"/>
  <c r="X152" i="22" s="1"/>
  <c r="FA71" i="8"/>
  <c r="V80" i="22" s="1"/>
  <c r="FC68" i="8"/>
  <c r="X77" i="22" s="1"/>
  <c r="FA203" i="8"/>
  <c r="V212" i="22" s="1"/>
  <c r="FG132" i="8"/>
  <c r="AB141" i="22" s="1"/>
  <c r="FF135" i="8"/>
  <c r="AA144" i="22" s="1"/>
  <c r="FC59" i="8"/>
  <c r="X68" i="22" s="1"/>
  <c r="FA61" i="8"/>
  <c r="V70" i="22" s="1"/>
  <c r="R114" i="8"/>
  <c r="J114" i="8"/>
  <c r="V116" i="8"/>
  <c r="N116" i="8"/>
  <c r="F116" i="8"/>
  <c r="V213" i="8"/>
  <c r="N213" i="8"/>
  <c r="F213" i="8"/>
  <c r="FF59" i="8"/>
  <c r="AA68" i="22" s="1"/>
  <c r="FA60" i="8"/>
  <c r="V69" i="22" s="1"/>
  <c r="BQ904" i="5"/>
  <c r="FG133" i="8"/>
  <c r="AB142" i="22" s="1"/>
  <c r="FD205" i="8"/>
  <c r="Y214" i="22" s="1"/>
  <c r="FD131" i="8"/>
  <c r="Y140" i="22" s="1"/>
  <c r="FD143" i="8"/>
  <c r="Y152" i="22" s="1"/>
  <c r="FA205" i="8"/>
  <c r="V214" i="22" s="1"/>
  <c r="FF134" i="8"/>
  <c r="AA143" i="22" s="1"/>
  <c r="FA134" i="8"/>
  <c r="V143" i="22" s="1"/>
  <c r="FC60" i="8"/>
  <c r="X69" i="22" s="1"/>
  <c r="FF62" i="8"/>
  <c r="AA71" i="22" s="1"/>
  <c r="FG144" i="8"/>
  <c r="AB153" i="22" s="1"/>
  <c r="FB144" i="8"/>
  <c r="W153" i="22" s="1"/>
  <c r="BQ744" i="5"/>
  <c r="CI76" i="8" s="1"/>
  <c r="BR1471" i="5"/>
  <c r="FG206" i="8"/>
  <c r="AB215" i="22" s="1"/>
  <c r="FG134" i="8"/>
  <c r="AB143" i="22" s="1"/>
  <c r="FE141" i="8"/>
  <c r="Z150" i="22" s="1"/>
  <c r="FC69" i="8"/>
  <c r="X78" i="22" s="1"/>
  <c r="FC207" i="8"/>
  <c r="X216" i="22" s="1"/>
  <c r="FE134" i="8"/>
  <c r="Z143" i="22" s="1"/>
  <c r="FB141" i="8"/>
  <c r="W150" i="22" s="1"/>
  <c r="FA69" i="8"/>
  <c r="V78" i="22" s="1"/>
  <c r="FC70" i="8"/>
  <c r="X79" i="22" s="1"/>
  <c r="FG131" i="8"/>
  <c r="AB140" i="22" s="1"/>
  <c r="FC134" i="8"/>
  <c r="X143" i="22" s="1"/>
  <c r="FB206" i="8"/>
  <c r="W215" i="22" s="1"/>
  <c r="FA143" i="8"/>
  <c r="V152" i="22" s="1"/>
  <c r="FA140" i="8"/>
  <c r="V149" i="22" s="1"/>
  <c r="FA72" i="8"/>
  <c r="V81" i="22" s="1"/>
  <c r="FF72" i="8"/>
  <c r="AA81" i="22" s="1"/>
  <c r="BT1390" i="5"/>
  <c r="FG205" i="8"/>
  <c r="AB214" i="22" s="1"/>
  <c r="FD135" i="8"/>
  <c r="Y144" i="22" s="1"/>
  <c r="FB135" i="8"/>
  <c r="W144" i="22" s="1"/>
  <c r="FE205" i="8"/>
  <c r="Z214" i="22" s="1"/>
  <c r="FE131" i="8"/>
  <c r="Z140" i="22" s="1"/>
  <c r="FE206" i="8"/>
  <c r="Z215" i="22" s="1"/>
  <c r="FB143" i="8"/>
  <c r="W152" i="22" s="1"/>
  <c r="FC144" i="8"/>
  <c r="X153" i="22" s="1"/>
  <c r="FA68" i="8"/>
  <c r="V77" i="22" s="1"/>
  <c r="FA131" i="8"/>
  <c r="V140" i="22" s="1"/>
  <c r="FC131" i="8"/>
  <c r="X140" i="22" s="1"/>
  <c r="FC61" i="8"/>
  <c r="X70" i="22" s="1"/>
  <c r="BS1552" i="5"/>
  <c r="I119" i="8"/>
  <c r="Q119" i="8"/>
  <c r="Y122" i="8"/>
  <c r="I122" i="8"/>
  <c r="U215" i="8"/>
  <c r="Y109" i="8"/>
  <c r="I109" i="8"/>
  <c r="U111" i="8"/>
  <c r="Y155" i="8"/>
  <c r="I155" i="8"/>
  <c r="U157" i="8"/>
  <c r="Y159" i="8"/>
  <c r="I159" i="8"/>
  <c r="U162" i="8"/>
  <c r="Y165" i="8"/>
  <c r="I165" i="8"/>
  <c r="U169" i="8"/>
  <c r="Q124" i="8"/>
  <c r="EJ608" i="16"/>
  <c r="EK608" i="16" s="1"/>
  <c r="B4" i="3"/>
  <c r="BY434" i="10"/>
  <c r="BZ434" i="10" s="1"/>
  <c r="EJ352" i="15"/>
  <c r="EK352" i="15" s="1"/>
  <c r="AN518" i="16"/>
  <c r="AO518" i="16" s="1"/>
  <c r="EJ336" i="15"/>
  <c r="EK336" i="15" s="1"/>
  <c r="AN584" i="16"/>
  <c r="AO584" i="16" s="1"/>
  <c r="FN361" i="16"/>
  <c r="FO361" i="16" s="1"/>
  <c r="FN616" i="16"/>
  <c r="FO616" i="16" s="1"/>
  <c r="AN368" i="15"/>
  <c r="AO368" i="15" s="1"/>
  <c r="BY640" i="16"/>
  <c r="BZ640" i="16" s="1"/>
  <c r="DO121" i="8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AX107" i="8" s="1"/>
  <c r="Y105" i="8"/>
  <c r="Y106" i="8"/>
  <c r="AV2" i="8"/>
  <c r="AV100" i="8" s="1"/>
  <c r="W105" i="8"/>
  <c r="W106" i="8"/>
  <c r="AT2" i="8"/>
  <c r="U105" i="8"/>
  <c r="U106" i="8"/>
  <c r="AR2" i="8"/>
  <c r="AR112" i="8" s="1"/>
  <c r="S106" i="8"/>
  <c r="S105" i="8"/>
  <c r="AP2" i="8"/>
  <c r="Q105" i="8"/>
  <c r="Q106" i="8"/>
  <c r="O105" i="8"/>
  <c r="O106" i="8"/>
  <c r="AL2" i="8"/>
  <c r="AL164" i="8" s="1"/>
  <c r="M105" i="8"/>
  <c r="M106" i="8"/>
  <c r="BI2" i="8"/>
  <c r="BI236" i="8" s="1"/>
  <c r="K106" i="8"/>
  <c r="K105" i="8"/>
  <c r="AH2" i="8"/>
  <c r="AH211" i="8" s="1"/>
  <c r="I105" i="8"/>
  <c r="I106" i="8"/>
  <c r="AF2" i="8"/>
  <c r="AF163" i="8" s="1"/>
  <c r="G105" i="8"/>
  <c r="G106" i="8"/>
  <c r="BC2" i="8"/>
  <c r="BC192" i="8" s="1"/>
  <c r="E105" i="8"/>
  <c r="E106" i="8"/>
  <c r="AB2" i="8"/>
  <c r="AB165" i="8" s="1"/>
  <c r="C105" i="8"/>
  <c r="C106" i="8"/>
  <c r="AF211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Y204" i="8"/>
  <c r="BY186" i="8"/>
  <c r="GA17" i="8"/>
  <c r="GA22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BL309" i="8"/>
  <c r="BL265" i="8"/>
  <c r="BL180" i="8"/>
  <c r="BL246" i="8"/>
  <c r="BL214" i="8"/>
  <c r="BL292" i="8"/>
  <c r="BL311" i="8"/>
  <c r="BL287" i="8"/>
  <c r="BL197" i="8"/>
  <c r="BL284" i="8"/>
  <c r="BL313" i="8"/>
  <c r="BL220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BL270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90" i="8"/>
  <c r="BL286" i="8"/>
  <c r="BL185" i="8"/>
  <c r="BL291" i="8"/>
  <c r="BL282" i="8"/>
  <c r="BY374" i="8"/>
  <c r="BL290" i="8"/>
  <c r="BL261" i="8"/>
  <c r="BL202" i="8"/>
  <c r="BL259" i="8"/>
  <c r="BL281" i="8"/>
  <c r="BL205" i="8"/>
  <c r="BL305" i="8"/>
  <c r="BL188" i="8"/>
  <c r="BL278" i="8"/>
  <c r="BL288" i="8"/>
  <c r="BL206" i="8"/>
  <c r="BL273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O26" i="22" s="1"/>
  <c r="V168" i="8"/>
  <c r="R168" i="8"/>
  <c r="N168" i="8"/>
  <c r="J168" i="8"/>
  <c r="F168" i="8"/>
  <c r="BL166" i="8"/>
  <c r="BL244" i="8"/>
  <c r="D124" i="8"/>
  <c r="H124" i="8"/>
  <c r="P124" i="8"/>
  <c r="T124" i="8"/>
  <c r="X124" i="8"/>
  <c r="BL171" i="8"/>
  <c r="V158" i="8"/>
  <c r="BL172" i="8"/>
  <c r="BL173" i="8"/>
  <c r="BL174" i="8"/>
  <c r="BL175" i="8"/>
  <c r="AR1022" i="2"/>
  <c r="AL1022" i="2"/>
  <c r="AR1021" i="2"/>
  <c r="AL1021" i="2"/>
  <c r="AR1020" i="2"/>
  <c r="AL1020" i="2"/>
  <c r="V44" i="8" s="1"/>
  <c r="V128" i="8" s="1"/>
  <c r="AQ1022" i="2"/>
  <c r="AU1021" i="2"/>
  <c r="AQ1021" i="2"/>
  <c r="AU1020" i="2"/>
  <c r="AQ1020" i="2"/>
  <c r="AT1022" i="2"/>
  <c r="AN1022" i="2"/>
  <c r="V52" i="8" s="1"/>
  <c r="V136" i="8" s="1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R52" i="8" s="1"/>
  <c r="R136" i="8" s="1"/>
  <c r="AT809" i="2"/>
  <c r="AN809" i="2"/>
  <c r="R49" i="8" s="1"/>
  <c r="R133" i="8" s="1"/>
  <c r="AT808" i="2"/>
  <c r="AN808" i="2"/>
  <c r="AM810" i="2"/>
  <c r="AM808" i="2"/>
  <c r="AS809" i="2"/>
  <c r="AM809" i="2"/>
  <c r="R48" i="8" s="1"/>
  <c r="R132" i="8" s="1"/>
  <c r="AS810" i="2"/>
  <c r="AS808" i="2"/>
  <c r="AR598" i="2"/>
  <c r="AL598" i="2"/>
  <c r="AR597" i="2"/>
  <c r="AL597" i="2"/>
  <c r="AR596" i="2"/>
  <c r="AL596" i="2"/>
  <c r="N44" i="8" s="1"/>
  <c r="N128" i="8" s="1"/>
  <c r="AQ598" i="2"/>
  <c r="AU597" i="2"/>
  <c r="AQ597" i="2"/>
  <c r="AU596" i="2"/>
  <c r="AQ596" i="2"/>
  <c r="AT598" i="2"/>
  <c r="AN598" i="2"/>
  <c r="N52" i="8" s="1"/>
  <c r="N136" i="8" s="1"/>
  <c r="AT597" i="2"/>
  <c r="AN597" i="2"/>
  <c r="AT596" i="2"/>
  <c r="AN596" i="2"/>
  <c r="AM598" i="2"/>
  <c r="N51" i="8" s="1"/>
  <c r="N135" i="8" s="1"/>
  <c r="AM596" i="2"/>
  <c r="AS597" i="2"/>
  <c r="AM597" i="2"/>
  <c r="AS598" i="2"/>
  <c r="AS596" i="2"/>
  <c r="AT386" i="2"/>
  <c r="AN386" i="2"/>
  <c r="AT385" i="2"/>
  <c r="AN385" i="2"/>
  <c r="AT384" i="2"/>
  <c r="AN384" i="2"/>
  <c r="J46" i="8" s="1"/>
  <c r="J130" i="8" s="1"/>
  <c r="AS386" i="2"/>
  <c r="AM386" i="2"/>
  <c r="AS385" i="2"/>
  <c r="AM385" i="2"/>
  <c r="AS384" i="2"/>
  <c r="AM384" i="2"/>
  <c r="AR386" i="2"/>
  <c r="AL386" i="2"/>
  <c r="AR385" i="2"/>
  <c r="AL385" i="2"/>
  <c r="J47" i="8" s="1"/>
  <c r="J131" i="8" s="1"/>
  <c r="AR384" i="2"/>
  <c r="AL384" i="2"/>
  <c r="AQ386" i="2"/>
  <c r="AU385" i="2"/>
  <c r="AQ385" i="2"/>
  <c r="AU384" i="2"/>
  <c r="AQ384" i="2"/>
  <c r="AS174" i="2"/>
  <c r="AM174" i="2"/>
  <c r="AS173" i="2"/>
  <c r="AM173" i="2"/>
  <c r="F48" i="8" s="1"/>
  <c r="F132" i="8" s="1"/>
  <c r="AS172" i="2"/>
  <c r="AM172" i="2"/>
  <c r="AR174" i="2"/>
  <c r="AL174" i="2"/>
  <c r="F50" i="8" s="1"/>
  <c r="F134" i="8" s="1"/>
  <c r="AR173" i="2"/>
  <c r="AL173" i="2"/>
  <c r="F47" i="8" s="1"/>
  <c r="F131" i="8" s="1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F46" i="8" s="1"/>
  <c r="F130" i="8" s="1"/>
  <c r="AR1181" i="2"/>
  <c r="AL1181" i="2"/>
  <c r="Y50" i="8" s="1"/>
  <c r="Y134" i="8" s="1"/>
  <c r="AR1180" i="2"/>
  <c r="AL1180" i="2"/>
  <c r="AR1179" i="2"/>
  <c r="AL1179" i="2"/>
  <c r="AQ1181" i="2"/>
  <c r="AU1180" i="2"/>
  <c r="AQ1180" i="2"/>
  <c r="AU1179" i="2"/>
  <c r="AQ1179" i="2"/>
  <c r="AT1181" i="2"/>
  <c r="AN1181" i="2"/>
  <c r="Y52" i="8" s="1"/>
  <c r="Y136" i="8" s="1"/>
  <c r="AT1180" i="2"/>
  <c r="AN1180" i="2"/>
  <c r="AT1179" i="2"/>
  <c r="AN1179" i="2"/>
  <c r="Y46" i="8" s="1"/>
  <c r="Y130" i="8" s="1"/>
  <c r="AS1180" i="2"/>
  <c r="AM1180" i="2"/>
  <c r="Y48" i="8" s="1"/>
  <c r="Y132" i="8" s="1"/>
  <c r="AS1181" i="2"/>
  <c r="AS1179" i="2"/>
  <c r="AM1181" i="2"/>
  <c r="AM1179" i="2"/>
  <c r="AR969" i="2"/>
  <c r="AL969" i="2"/>
  <c r="U50" i="8" s="1"/>
  <c r="U134" i="8" s="1"/>
  <c r="AR968" i="2"/>
  <c r="AL968" i="2"/>
  <c r="U47" i="8" s="1"/>
  <c r="U131" i="8" s="1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U48" i="8" s="1"/>
  <c r="U132" i="8" s="1"/>
  <c r="AS969" i="2"/>
  <c r="AS967" i="2"/>
  <c r="AM969" i="2"/>
  <c r="U51" i="8" s="1"/>
  <c r="U135" i="8" s="1"/>
  <c r="AM967" i="2"/>
  <c r="AR757" i="2"/>
  <c r="AL757" i="2"/>
  <c r="AR756" i="2"/>
  <c r="AL756" i="2"/>
  <c r="Q47" i="8" s="1"/>
  <c r="Q131" i="8" s="1"/>
  <c r="AR755" i="2"/>
  <c r="AL755" i="2"/>
  <c r="AQ757" i="2"/>
  <c r="AU756" i="2"/>
  <c r="AQ756" i="2"/>
  <c r="AU755" i="2"/>
  <c r="AQ755" i="2"/>
  <c r="AT757" i="2"/>
  <c r="AN757" i="2"/>
  <c r="Q52" i="8" s="1"/>
  <c r="Q136" i="8" s="1"/>
  <c r="AT756" i="2"/>
  <c r="AN756" i="2"/>
  <c r="Q49" i="8" s="1"/>
  <c r="Q133" i="8" s="1"/>
  <c r="AT755" i="2"/>
  <c r="AN755" i="2"/>
  <c r="AS756" i="2"/>
  <c r="AM756" i="2"/>
  <c r="AS757" i="2"/>
  <c r="AS755" i="2"/>
  <c r="AM757" i="2"/>
  <c r="AM755" i="2"/>
  <c r="Q45" i="8" s="1"/>
  <c r="Q129" i="8" s="1"/>
  <c r="AR545" i="2"/>
  <c r="AL545" i="2"/>
  <c r="AR544" i="2"/>
  <c r="AL544" i="2"/>
  <c r="M47" i="8" s="1"/>
  <c r="M131" i="8" s="1"/>
  <c r="AR543" i="2"/>
  <c r="AL543" i="2"/>
  <c r="M44" i="8" s="1"/>
  <c r="M128" i="8" s="1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M48" i="8" s="1"/>
  <c r="M132" i="8" s="1"/>
  <c r="AS545" i="2"/>
  <c r="AS543" i="2"/>
  <c r="AM545" i="2"/>
  <c r="M51" i="8" s="1"/>
  <c r="M135" i="8" s="1"/>
  <c r="AM543" i="2"/>
  <c r="AS333" i="2"/>
  <c r="AM333" i="2"/>
  <c r="AS332" i="2"/>
  <c r="AM332" i="2"/>
  <c r="AS331" i="2"/>
  <c r="AM331" i="2"/>
  <c r="I45" i="8" s="1"/>
  <c r="I129" i="8" s="1"/>
  <c r="AR333" i="2"/>
  <c r="AL333" i="2"/>
  <c r="AR332" i="2"/>
  <c r="AL332" i="2"/>
  <c r="AR331" i="2"/>
  <c r="AL331" i="2"/>
  <c r="I44" i="8" s="1"/>
  <c r="I128" i="8" s="1"/>
  <c r="AQ333" i="2"/>
  <c r="AU332" i="2"/>
  <c r="AQ332" i="2"/>
  <c r="AU331" i="2"/>
  <c r="AQ331" i="2"/>
  <c r="AT333" i="2"/>
  <c r="AN333" i="2"/>
  <c r="AT332" i="2"/>
  <c r="AN332" i="2"/>
  <c r="I49" i="8" s="1"/>
  <c r="I133" i="8" s="1"/>
  <c r="AT331" i="2"/>
  <c r="AN331" i="2"/>
  <c r="I46" i="8" s="1"/>
  <c r="I130" i="8" s="1"/>
  <c r="AS121" i="2"/>
  <c r="AM121" i="2"/>
  <c r="AS120" i="2"/>
  <c r="AM120" i="2"/>
  <c r="AS119" i="2"/>
  <c r="AM119" i="2"/>
  <c r="E45" i="8" s="1"/>
  <c r="E129" i="8" s="1"/>
  <c r="AR121" i="2"/>
  <c r="AL121" i="2"/>
  <c r="E50" i="8" s="1"/>
  <c r="E134" i="8" s="1"/>
  <c r="AR120" i="2"/>
  <c r="AL120" i="2"/>
  <c r="E47" i="8" s="1"/>
  <c r="E131" i="8" s="1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E46" i="8" s="1"/>
  <c r="E130" i="8" s="1"/>
  <c r="AR1128" i="2"/>
  <c r="AL1128" i="2"/>
  <c r="AR1127" i="2"/>
  <c r="AL1127" i="2"/>
  <c r="AR1126" i="2"/>
  <c r="AL1126" i="2"/>
  <c r="X44" i="8" s="1"/>
  <c r="X128" i="8" s="1"/>
  <c r="AQ1128" i="2"/>
  <c r="AU1127" i="2"/>
  <c r="AQ1127" i="2"/>
  <c r="AU1126" i="2"/>
  <c r="AQ1126" i="2"/>
  <c r="AT1128" i="2"/>
  <c r="AN1128" i="2"/>
  <c r="AT1127" i="2"/>
  <c r="AN1127" i="2"/>
  <c r="X49" i="8" s="1"/>
  <c r="X133" i="8" s="1"/>
  <c r="AT1126" i="2"/>
  <c r="AN1126" i="2"/>
  <c r="X46" i="8" s="1"/>
  <c r="X130" i="8" s="1"/>
  <c r="AM1127" i="2"/>
  <c r="AS1128" i="2"/>
  <c r="AS1126" i="2"/>
  <c r="AM1128" i="2"/>
  <c r="AM1126" i="2"/>
  <c r="X45" i="8" s="1"/>
  <c r="X129" i="8" s="1"/>
  <c r="AS1127" i="2"/>
  <c r="AR916" i="2"/>
  <c r="AL916" i="2"/>
  <c r="T50" i="8" s="1"/>
  <c r="T134" i="8" s="1"/>
  <c r="AR915" i="2"/>
  <c r="AL915" i="2"/>
  <c r="T47" i="8" s="1"/>
  <c r="T131" i="8" s="1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T48" i="8" s="1"/>
  <c r="T132" i="8" s="1"/>
  <c r="AS916" i="2"/>
  <c r="AS914" i="2"/>
  <c r="AM916" i="2"/>
  <c r="AM914" i="2"/>
  <c r="AS915" i="2"/>
  <c r="AR704" i="2"/>
  <c r="AL704" i="2"/>
  <c r="P50" i="8" s="1"/>
  <c r="P134" i="8" s="1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P48" i="8" s="1"/>
  <c r="P132" i="8" s="1"/>
  <c r="AS704" i="2"/>
  <c r="AS702" i="2"/>
  <c r="AM704" i="2"/>
  <c r="P51" i="8" s="1"/>
  <c r="P135" i="8" s="1"/>
  <c r="AM702" i="2"/>
  <c r="AS703" i="2"/>
  <c r="AR492" i="2"/>
  <c r="AL492" i="2"/>
  <c r="L50" i="8" s="1"/>
  <c r="L134" i="8" s="1"/>
  <c r="AR491" i="2"/>
  <c r="AL491" i="2"/>
  <c r="AR490" i="2"/>
  <c r="AL490" i="2"/>
  <c r="L44" i="8" s="1"/>
  <c r="L128" i="8" s="1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L48" i="8" s="1"/>
  <c r="L132" i="8" s="1"/>
  <c r="AS492" i="2"/>
  <c r="AS490" i="2"/>
  <c r="AM492" i="2"/>
  <c r="AM490" i="2"/>
  <c r="L45" i="8" s="1"/>
  <c r="L129" i="8" s="1"/>
  <c r="AS491" i="2"/>
  <c r="AS280" i="2"/>
  <c r="AM280" i="2"/>
  <c r="AS279" i="2"/>
  <c r="AM279" i="2"/>
  <c r="H48" i="8" s="1"/>
  <c r="H132" i="8" s="1"/>
  <c r="AS278" i="2"/>
  <c r="AM278" i="2"/>
  <c r="AR280" i="2"/>
  <c r="AL280" i="2"/>
  <c r="AR279" i="2"/>
  <c r="AL279" i="2"/>
  <c r="H47" i="8" s="1"/>
  <c r="H131" i="8" s="1"/>
  <c r="AR278" i="2"/>
  <c r="AL278" i="2"/>
  <c r="AQ280" i="2"/>
  <c r="AU279" i="2"/>
  <c r="AQ279" i="2"/>
  <c r="AU278" i="2"/>
  <c r="AQ278" i="2"/>
  <c r="AT280" i="2"/>
  <c r="AN280" i="2"/>
  <c r="AT279" i="2"/>
  <c r="AN279" i="2"/>
  <c r="H49" i="8" s="1"/>
  <c r="H133" i="8" s="1"/>
  <c r="AT278" i="2"/>
  <c r="AN278" i="2"/>
  <c r="H46" i="8" s="1"/>
  <c r="H130" i="8" s="1"/>
  <c r="AS68" i="2"/>
  <c r="AM68" i="2"/>
  <c r="AS67" i="2"/>
  <c r="AM67" i="2"/>
  <c r="AS66" i="2"/>
  <c r="AM66" i="2"/>
  <c r="D45" i="8" s="1"/>
  <c r="D129" i="8" s="1"/>
  <c r="AR68" i="2"/>
  <c r="AL68" i="2"/>
  <c r="AR67" i="2"/>
  <c r="AL67" i="2"/>
  <c r="AR66" i="2"/>
  <c r="AL66" i="2"/>
  <c r="D44" i="8" s="1"/>
  <c r="D128" i="8" s="1"/>
  <c r="AQ68" i="2"/>
  <c r="AU67" i="2"/>
  <c r="AQ67" i="2"/>
  <c r="AU66" i="2"/>
  <c r="AQ66" i="2"/>
  <c r="AT68" i="2"/>
  <c r="AN68" i="2"/>
  <c r="AT67" i="2"/>
  <c r="AN67" i="2"/>
  <c r="D49" i="8" s="1"/>
  <c r="D133" i="8" s="1"/>
  <c r="AT66" i="2"/>
  <c r="AN66" i="2"/>
  <c r="AR1075" i="2"/>
  <c r="AL1075" i="2"/>
  <c r="AR1074" i="2"/>
  <c r="AL1074" i="2"/>
  <c r="W47" i="8" s="1"/>
  <c r="W131" i="8" s="1"/>
  <c r="AR1073" i="2"/>
  <c r="AL1073" i="2"/>
  <c r="AQ1075" i="2"/>
  <c r="AU1074" i="2"/>
  <c r="AQ1074" i="2"/>
  <c r="AU1073" i="2"/>
  <c r="AQ1073" i="2"/>
  <c r="AT1075" i="2"/>
  <c r="AN1075" i="2"/>
  <c r="W52" i="8" s="1"/>
  <c r="W136" i="8" s="1"/>
  <c r="AT1074" i="2"/>
  <c r="AN1074" i="2"/>
  <c r="W49" i="8" s="1"/>
  <c r="W133" i="8" s="1"/>
  <c r="AT1073" i="2"/>
  <c r="AN1073" i="2"/>
  <c r="W46" i="8" s="1"/>
  <c r="W130" i="8" s="1"/>
  <c r="AS1075" i="2"/>
  <c r="AS1073" i="2"/>
  <c r="AM1075" i="2"/>
  <c r="AM1073" i="2"/>
  <c r="AS1074" i="2"/>
  <c r="AM1074" i="2"/>
  <c r="W48" i="8" s="1"/>
  <c r="W132" i="8" s="1"/>
  <c r="AR863" i="2"/>
  <c r="AL863" i="2"/>
  <c r="S50" i="8" s="1"/>
  <c r="S134" i="8" s="1"/>
  <c r="AR862" i="2"/>
  <c r="AL862" i="2"/>
  <c r="AR861" i="2"/>
  <c r="AL861" i="2"/>
  <c r="S44" i="8" s="1"/>
  <c r="S128" i="8" s="1"/>
  <c r="AQ863" i="2"/>
  <c r="AU862" i="2"/>
  <c r="AQ862" i="2"/>
  <c r="AU861" i="2"/>
  <c r="AQ861" i="2"/>
  <c r="AT863" i="2"/>
  <c r="AN863" i="2"/>
  <c r="AT862" i="2"/>
  <c r="AN862" i="2"/>
  <c r="S49" i="8" s="1"/>
  <c r="S133" i="8" s="1"/>
  <c r="AT861" i="2"/>
  <c r="AN861" i="2"/>
  <c r="AS863" i="2"/>
  <c r="AS861" i="2"/>
  <c r="AM863" i="2"/>
  <c r="AM861" i="2"/>
  <c r="S45" i="8" s="1"/>
  <c r="S129" i="8" s="1"/>
  <c r="AS862" i="2"/>
  <c r="AM862" i="2"/>
  <c r="S48" i="8" s="1"/>
  <c r="S132" i="8" s="1"/>
  <c r="AR651" i="2"/>
  <c r="AL651" i="2"/>
  <c r="AR650" i="2"/>
  <c r="AL650" i="2"/>
  <c r="AR649" i="2"/>
  <c r="AL649" i="2"/>
  <c r="O44" i="8" s="1"/>
  <c r="O128" i="8" s="1"/>
  <c r="AQ651" i="2"/>
  <c r="AU650" i="2"/>
  <c r="AQ650" i="2"/>
  <c r="AU649" i="2"/>
  <c r="AQ649" i="2"/>
  <c r="AT651" i="2"/>
  <c r="AN651" i="2"/>
  <c r="AT650" i="2"/>
  <c r="AN650" i="2"/>
  <c r="O49" i="8" s="1"/>
  <c r="O133" i="8" s="1"/>
  <c r="AT649" i="2"/>
  <c r="AN649" i="2"/>
  <c r="O46" i="8" s="1"/>
  <c r="O130" i="8" s="1"/>
  <c r="AS651" i="2"/>
  <c r="AS649" i="2"/>
  <c r="AM651" i="2"/>
  <c r="AM649" i="2"/>
  <c r="AS650" i="2"/>
  <c r="AM650" i="2"/>
  <c r="O48" i="8" s="1"/>
  <c r="O132" i="8" s="1"/>
  <c r="AR439" i="2"/>
  <c r="AQ439" i="2"/>
  <c r="AU438" i="2"/>
  <c r="AT439" i="2"/>
  <c r="AS439" i="2"/>
  <c r="AT438" i="2"/>
  <c r="AN438" i="2"/>
  <c r="AT437" i="2"/>
  <c r="AN437" i="2"/>
  <c r="AN439" i="2"/>
  <c r="K52" i="8" s="1"/>
  <c r="K136" i="8" s="1"/>
  <c r="AS438" i="2"/>
  <c r="AM438" i="2"/>
  <c r="AS437" i="2"/>
  <c r="AM437" i="2"/>
  <c r="AM439" i="2"/>
  <c r="K51" i="8" s="1"/>
  <c r="K135" i="8" s="1"/>
  <c r="AR438" i="2"/>
  <c r="AL438" i="2"/>
  <c r="K47" i="8" s="1"/>
  <c r="K131" i="8" s="1"/>
  <c r="AR437" i="2"/>
  <c r="AL437" i="2"/>
  <c r="AL439" i="2"/>
  <c r="K50" i="8" s="1"/>
  <c r="K134" i="8" s="1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G47" i="8" s="1"/>
  <c r="G131" i="8" s="1"/>
  <c r="AR225" i="2"/>
  <c r="AL225" i="2"/>
  <c r="AQ227" i="2"/>
  <c r="AU226" i="2"/>
  <c r="AQ226" i="2"/>
  <c r="AU225" i="2"/>
  <c r="AQ225" i="2"/>
  <c r="AT227" i="2"/>
  <c r="AN227" i="2"/>
  <c r="G52" i="8" s="1"/>
  <c r="G136" i="8" s="1"/>
  <c r="AT226" i="2"/>
  <c r="AN226" i="2"/>
  <c r="G49" i="8" s="1"/>
  <c r="G133" i="8" s="1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G217" i="8"/>
  <c r="I214" i="8"/>
  <c r="S217" i="8"/>
  <c r="Y214" i="8"/>
  <c r="AF97" i="8"/>
  <c r="I124" i="8"/>
  <c r="Y124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I216" i="8"/>
  <c r="G119" i="8"/>
  <c r="G214" i="8"/>
  <c r="BL181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I217" i="8"/>
  <c r="M217" i="8"/>
  <c r="S214" i="8"/>
  <c r="G124" i="8"/>
  <c r="O124" i="8"/>
  <c r="S124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BI241" i="8"/>
  <c r="BI244" i="8"/>
  <c r="BI245" i="8"/>
  <c r="BI246" i="8"/>
  <c r="AX155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50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BQ1771" i="5"/>
  <c r="BV7" i="8" s="1"/>
  <c r="DT7" i="8" s="1"/>
  <c r="BQ577" i="5"/>
  <c r="CG7" i="8" s="1"/>
  <c r="W127" i="8"/>
  <c r="W121" i="8"/>
  <c r="W149" i="8"/>
  <c r="W151" i="8"/>
  <c r="W153" i="8"/>
  <c r="W114" i="8"/>
  <c r="W116" i="8"/>
  <c r="W118" i="8"/>
  <c r="W163" i="8"/>
  <c r="W166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W216" i="8"/>
  <c r="W125" i="8"/>
  <c r="W112" i="8"/>
  <c r="W150" i="8"/>
  <c r="W152" i="8"/>
  <c r="W113" i="8"/>
  <c r="W115" i="8"/>
  <c r="W117" i="8"/>
  <c r="W161" i="8"/>
  <c r="W123" i="8"/>
  <c r="W168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11" i="8"/>
  <c r="G114" i="8"/>
  <c r="G116" i="8"/>
  <c r="G118" i="8"/>
  <c r="G163" i="8"/>
  <c r="G166" i="8"/>
  <c r="AF164" i="8"/>
  <c r="G155" i="8"/>
  <c r="G157" i="8"/>
  <c r="G159" i="8"/>
  <c r="G162" i="8"/>
  <c r="G165" i="8"/>
  <c r="G169" i="8"/>
  <c r="AF136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O110" i="8"/>
  <c r="DP130" i="8"/>
  <c r="DL6" i="8"/>
  <c r="DS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H103" i="8"/>
  <c r="DF103" i="8"/>
  <c r="DT104" i="8"/>
  <c r="DR104" i="8"/>
  <c r="DP104" i="8"/>
  <c r="DN104" i="8"/>
  <c r="DL104" i="8"/>
  <c r="DJ104" i="8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165" i="8"/>
  <c r="AX141" i="8"/>
  <c r="S127" i="8"/>
  <c r="S121" i="8"/>
  <c r="S149" i="8"/>
  <c r="S151" i="8"/>
  <c r="S153" i="8"/>
  <c r="S114" i="8"/>
  <c r="S116" i="8"/>
  <c r="S118" i="8"/>
  <c r="S163" i="8"/>
  <c r="S166" i="8"/>
  <c r="S122" i="8"/>
  <c r="S215" i="8"/>
  <c r="S107" i="8"/>
  <c r="S109" i="8"/>
  <c r="S111" i="8"/>
  <c r="S155" i="8"/>
  <c r="S157" i="8"/>
  <c r="S159" i="8"/>
  <c r="S162" i="8"/>
  <c r="S165" i="8"/>
  <c r="S169" i="8"/>
  <c r="S119" i="8"/>
  <c r="S125" i="8"/>
  <c r="S112" i="8"/>
  <c r="S150" i="8"/>
  <c r="S152" i="8"/>
  <c r="S113" i="8"/>
  <c r="S115" i="8"/>
  <c r="S117" i="8"/>
  <c r="S161" i="8"/>
  <c r="S123" i="8"/>
  <c r="S168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Y216" i="8"/>
  <c r="Y125" i="8"/>
  <c r="Y112" i="8"/>
  <c r="Y150" i="8"/>
  <c r="Y152" i="8"/>
  <c r="Y113" i="8"/>
  <c r="Y115" i="8"/>
  <c r="Y117" i="8"/>
  <c r="Y161" i="8"/>
  <c r="Y123" i="8"/>
  <c r="Y168" i="8"/>
  <c r="AX135" i="8"/>
  <c r="AX105" i="8"/>
  <c r="AX124" i="8"/>
  <c r="Y213" i="8"/>
  <c r="Y217" i="8"/>
  <c r="Y126" i="8"/>
  <c r="Y120" i="8"/>
  <c r="Y108" i="8"/>
  <c r="Y110" i="8"/>
  <c r="Y154" i="8"/>
  <c r="Y156" i="8"/>
  <c r="Y158" i="8"/>
  <c r="Y160" i="8"/>
  <c r="Y164" i="8"/>
  <c r="Y167" i="8"/>
  <c r="AX154" i="8"/>
  <c r="H244" i="8"/>
  <c r="M28" i="22" s="1"/>
  <c r="Y119" i="8"/>
  <c r="Y127" i="8"/>
  <c r="Y121" i="8"/>
  <c r="Y149" i="8"/>
  <c r="Y151" i="8"/>
  <c r="Y153" i="8"/>
  <c r="Y114" i="8"/>
  <c r="Y116" i="8"/>
  <c r="Y118" i="8"/>
  <c r="Y163" i="8"/>
  <c r="Y166" i="8"/>
  <c r="AX144" i="8"/>
  <c r="AX111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H226" i="8"/>
  <c r="M10" i="22" s="1"/>
  <c r="M126" i="8"/>
  <c r="M120" i="8"/>
  <c r="M108" i="8"/>
  <c r="M110" i="8"/>
  <c r="M154" i="8"/>
  <c r="M156" i="8"/>
  <c r="M158" i="8"/>
  <c r="M160" i="8"/>
  <c r="M164" i="8"/>
  <c r="M167" i="8"/>
  <c r="AL152" i="8"/>
  <c r="M213" i="8"/>
  <c r="H237" i="8"/>
  <c r="M21" i="22" s="1"/>
  <c r="M119" i="8"/>
  <c r="H231" i="8"/>
  <c r="M15" i="22" s="1"/>
  <c r="M214" i="8"/>
  <c r="H225" i="8"/>
  <c r="M9" i="22" s="1"/>
  <c r="H230" i="8"/>
  <c r="M14" i="22" s="1"/>
  <c r="M127" i="8"/>
  <c r="M121" i="8"/>
  <c r="M149" i="8"/>
  <c r="M151" i="8"/>
  <c r="M153" i="8"/>
  <c r="M114" i="8"/>
  <c r="M116" i="8"/>
  <c r="M118" i="8"/>
  <c r="M163" i="8"/>
  <c r="M166" i="8"/>
  <c r="M216" i="8"/>
  <c r="M124" i="8"/>
  <c r="H224" i="8"/>
  <c r="M8" i="22" s="1"/>
  <c r="H234" i="8"/>
  <c r="M18" i="22" s="1"/>
  <c r="H239" i="8"/>
  <c r="M23" i="22" s="1"/>
  <c r="M122" i="8"/>
  <c r="M215" i="8"/>
  <c r="M107" i="8"/>
  <c r="M109" i="8"/>
  <c r="M111" i="8"/>
  <c r="M155" i="8"/>
  <c r="M157" i="8"/>
  <c r="M159" i="8"/>
  <c r="M162" i="8"/>
  <c r="M165" i="8"/>
  <c r="M169" i="8"/>
  <c r="FO18" i="8"/>
  <c r="AQ14" i="2"/>
  <c r="BI201" i="8"/>
  <c r="BI202" i="8"/>
  <c r="BI205" i="8"/>
  <c r="BI206" i="8"/>
  <c r="BI215" i="8"/>
  <c r="BE2" i="8"/>
  <c r="BE195" i="8" s="1"/>
  <c r="BC279" i="8"/>
  <c r="BC238" i="8"/>
  <c r="BC173" i="8"/>
  <c r="BC212" i="8"/>
  <c r="BC288" i="8"/>
  <c r="BC312" i="8"/>
  <c r="BC256" i="8"/>
  <c r="BC201" i="8"/>
  <c r="BC295" i="8"/>
  <c r="BC194" i="8"/>
  <c r="BC182" i="8"/>
  <c r="BC176" i="8"/>
  <c r="BC197" i="8"/>
  <c r="BC188" i="8"/>
  <c r="BC251" i="8"/>
  <c r="BC235" i="8"/>
  <c r="BC168" i="8"/>
  <c r="BC309" i="8"/>
  <c r="BC217" i="8"/>
  <c r="BC204" i="8"/>
  <c r="BC169" i="8"/>
  <c r="BC167" i="8"/>
  <c r="BC216" i="8"/>
  <c r="BC171" i="8"/>
  <c r="BC164" i="8"/>
  <c r="BC174" i="8"/>
  <c r="BC185" i="8"/>
  <c r="BC178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I332" i="8"/>
  <c r="DI354" i="8"/>
  <c r="DG324" i="8"/>
  <c r="DE318" i="8"/>
  <c r="DE322" i="8"/>
  <c r="DE366" i="8"/>
  <c r="DE368" i="8"/>
  <c r="DD343" i="8"/>
  <c r="DB316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C127" i="8"/>
  <c r="C121" i="8"/>
  <c r="C149" i="8"/>
  <c r="C151" i="8"/>
  <c r="C153" i="8"/>
  <c r="C114" i="8"/>
  <c r="C116" i="8"/>
  <c r="C118" i="8"/>
  <c r="C163" i="8"/>
  <c r="C166" i="8"/>
  <c r="N26" i="22" s="1"/>
  <c r="AB99" i="8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N24" i="22" s="1"/>
  <c r="C168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O114" i="8"/>
  <c r="DG114" i="8"/>
  <c r="DM122" i="8"/>
  <c r="DR126" i="8"/>
  <c r="DN126" i="8"/>
  <c r="DJ126" i="8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65" i="8" s="1"/>
  <c r="CR2" i="8"/>
  <c r="CR164" i="8" s="1"/>
  <c r="AT136" i="8"/>
  <c r="AT210" i="8"/>
  <c r="AT212" i="8"/>
  <c r="AT209" i="8"/>
  <c r="AT97" i="8"/>
  <c r="AT135" i="8"/>
  <c r="AT211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2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AP129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AM2" i="8"/>
  <c r="CK2" i="8" s="1"/>
  <c r="BK2" i="8"/>
  <c r="CJ374" i="8" s="1"/>
  <c r="BI212" i="8"/>
  <c r="BI213" i="8"/>
  <c r="AJ2" i="8"/>
  <c r="AJ110" i="8" s="1"/>
  <c r="BG2" i="8"/>
  <c r="BG178" i="8" s="1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DO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T236" i="5"/>
  <c r="BC79" i="8" s="1"/>
  <c r="BR175" i="5"/>
  <c r="CB71" i="8" s="1"/>
  <c r="DA71" i="8" s="1"/>
  <c r="BS175" i="5"/>
  <c r="CB72" i="8" s="1"/>
  <c r="BP236" i="5"/>
  <c r="BC75" i="8" s="1"/>
  <c r="BR176" i="5"/>
  <c r="CB77" i="8" s="1"/>
  <c r="DA77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170" i="8" s="1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D93" i="8"/>
  <c r="D177" i="8" s="1"/>
  <c r="AP1229" i="3"/>
  <c r="AR43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BP176" i="5"/>
  <c r="CB75" i="8" s="1"/>
  <c r="BT176" i="5"/>
  <c r="CB79" i="8" s="1"/>
  <c r="BP559" i="5"/>
  <c r="BG69" i="8" s="1"/>
  <c r="BU236" i="5"/>
  <c r="BC80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R926" i="3"/>
  <c r="AN48" i="8" s="1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Q1153" i="3"/>
  <c r="AQ44" i="8" s="1"/>
  <c r="AQ126" i="8" s="1"/>
  <c r="AQ317" i="3"/>
  <c r="AF44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P774" i="3"/>
  <c r="AL46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P87" i="8"/>
  <c r="P171" i="8" s="1"/>
  <c r="N93" i="8"/>
  <c r="N177" i="8" s="1"/>
  <c r="AK669" i="18"/>
  <c r="EN38" i="8" s="1"/>
  <c r="AR1458" i="3"/>
  <c r="AU48" i="8" s="1"/>
  <c r="AR1535" i="3"/>
  <c r="AV51" i="8" s="1"/>
  <c r="AR1686" i="3"/>
  <c r="AX48" i="8" s="1"/>
  <c r="AX130" i="8" s="1"/>
  <c r="AP1685" i="3"/>
  <c r="AX43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T27" i="8"/>
  <c r="DK31" i="8"/>
  <c r="DU40" i="8"/>
  <c r="DJ64" i="8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P317" i="3"/>
  <c r="AF43" i="8" s="1"/>
  <c r="AP318" i="3"/>
  <c r="AF46" i="8" s="1"/>
  <c r="AQ319" i="3"/>
  <c r="AF50" i="8" s="1"/>
  <c r="AQ318" i="3"/>
  <c r="AF47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R1534" i="3"/>
  <c r="AV48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AJ915" i="18"/>
  <c r="ET37" i="8" s="1"/>
  <c r="AQ1533" i="3"/>
  <c r="AV44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94" i="8" s="1"/>
  <c r="J154" i="8"/>
  <c r="AG2" i="8"/>
  <c r="AG116" i="8" s="1"/>
  <c r="BF2" i="8"/>
  <c r="BF175" i="8" s="1"/>
  <c r="AE2" i="8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119" i="8"/>
  <c r="H119" i="8"/>
  <c r="L119" i="8"/>
  <c r="P119" i="8"/>
  <c r="AQ110" i="8"/>
  <c r="BT1694" i="5"/>
  <c r="BU79" i="8" s="1"/>
  <c r="BS1693" i="5"/>
  <c r="BU72" i="8" s="1"/>
  <c r="BP1693" i="5"/>
  <c r="BU69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Q95" i="8"/>
  <c r="AK136" i="8"/>
  <c r="AK96" i="8"/>
  <c r="AK137" i="8"/>
  <c r="AK98" i="8"/>
  <c r="AH99" i="8"/>
  <c r="AM150" i="8"/>
  <c r="AQ112" i="8"/>
  <c r="AM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H140" i="8"/>
  <c r="AK101" i="8"/>
  <c r="AK142" i="8"/>
  <c r="AH102" i="8"/>
  <c r="AQ143" i="8"/>
  <c r="AH144" i="8"/>
  <c r="AK121" i="8"/>
  <c r="AQ122" i="8"/>
  <c r="AI122" i="8"/>
  <c r="AK94" i="8"/>
  <c r="AK135" i="8"/>
  <c r="AK95" i="8"/>
  <c r="AQ96" i="8"/>
  <c r="AQ138" i="8"/>
  <c r="AQ98" i="8"/>
  <c r="AK139" i="8"/>
  <c r="AK99" i="8"/>
  <c r="AH100" i="8"/>
  <c r="AQ101" i="8"/>
  <c r="AQ142" i="8"/>
  <c r="AH142" i="8"/>
  <c r="AH103" i="8"/>
  <c r="AK144" i="8"/>
  <c r="AQ104" i="8"/>
  <c r="AQ107" i="8"/>
  <c r="AK107" i="8"/>
  <c r="AQ149" i="8"/>
  <c r="AK109" i="8"/>
  <c r="AQ151" i="8"/>
  <c r="AH111" i="8"/>
  <c r="AQ153" i="8"/>
  <c r="AH114" i="8"/>
  <c r="AH156" i="8"/>
  <c r="AQ117" i="8"/>
  <c r="AK118" i="8"/>
  <c r="AK159" i="8"/>
  <c r="AH119" i="8"/>
  <c r="AQ160" i="8"/>
  <c r="AH123" i="8"/>
  <c r="AH164" i="8"/>
  <c r="AQ124" i="8"/>
  <c r="AK792" i="18"/>
  <c r="EQ38" i="8" s="1"/>
  <c r="AJ792" i="18"/>
  <c r="EQ37" i="8" s="1"/>
  <c r="AI505" i="18"/>
  <c r="EJ36" i="8" s="1"/>
  <c r="AJ505" i="18"/>
  <c r="EJ37" i="8" s="1"/>
  <c r="AQ137" i="8"/>
  <c r="AH137" i="8"/>
  <c r="AH98" i="8"/>
  <c r="AQ139" i="8"/>
  <c r="AK140" i="8"/>
  <c r="AK100" i="8"/>
  <c r="AK141" i="8"/>
  <c r="AH101" i="8"/>
  <c r="AQ102" i="8"/>
  <c r="AK143" i="8"/>
  <c r="AK103" i="8"/>
  <c r="AH104" i="8"/>
  <c r="AK145" i="8"/>
  <c r="AK105" i="8"/>
  <c r="AH108" i="8"/>
  <c r="AH152" i="8"/>
  <c r="AK114" i="8"/>
  <c r="AQ116" i="8"/>
  <c r="AQ157" i="8"/>
  <c r="AK158" i="8"/>
  <c r="AK119" i="8"/>
  <c r="AH121" i="8"/>
  <c r="AK163" i="8"/>
  <c r="AH163" i="8"/>
  <c r="AK123" i="8"/>
  <c r="AQ105" i="8"/>
  <c r="AQ106" i="8"/>
  <c r="AQ108" i="8"/>
  <c r="AK111" i="8"/>
  <c r="AH112" i="8"/>
  <c r="AQ113" i="8"/>
  <c r="AH154" i="8"/>
  <c r="AK115" i="8"/>
  <c r="AI116" i="8"/>
  <c r="AH117" i="8"/>
  <c r="AQ158" i="8"/>
  <c r="AQ118" i="8"/>
  <c r="AQ159" i="8"/>
  <c r="AH159" i="8"/>
  <c r="AQ121" i="8"/>
  <c r="AK162" i="8"/>
  <c r="AH122" i="8"/>
  <c r="AH124" i="8"/>
  <c r="AK165" i="8"/>
  <c r="BC166" i="8"/>
  <c r="BL186" i="8"/>
  <c r="BL187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Q148" i="8"/>
  <c r="AH148" i="8"/>
  <c r="AI108" i="8"/>
  <c r="AQ109" i="8"/>
  <c r="AQ150" i="8"/>
  <c r="AH150" i="8"/>
  <c r="AH151" i="8"/>
  <c r="AK152" i="8"/>
  <c r="AK112" i="8"/>
  <c r="AH153" i="8"/>
  <c r="AH113" i="8"/>
  <c r="AQ154" i="8"/>
  <c r="AQ114" i="8"/>
  <c r="AH155" i="8"/>
  <c r="AH116" i="8"/>
  <c r="AH157" i="8"/>
  <c r="AK117" i="8"/>
  <c r="AH118" i="8"/>
  <c r="AQ119" i="8"/>
  <c r="AK160" i="8"/>
  <c r="AH162" i="8"/>
  <c r="AK122" i="8"/>
  <c r="AQ123" i="8"/>
  <c r="AI164" i="8"/>
  <c r="AK124" i="8"/>
  <c r="BR177" i="5"/>
  <c r="CB83" i="8" s="1"/>
  <c r="DA83" i="8" s="1"/>
  <c r="BU176" i="5"/>
  <c r="BS177" i="5"/>
  <c r="CB84" i="8" s="1"/>
  <c r="DA84" i="8" s="1"/>
  <c r="BP177" i="5"/>
  <c r="CB81" i="8" s="1"/>
  <c r="DA81" i="8" s="1"/>
  <c r="BU177" i="5"/>
  <c r="CB86" i="8" s="1"/>
  <c r="DA86" i="8" s="1"/>
  <c r="BT177" i="5"/>
  <c r="CB85" i="8" s="1"/>
  <c r="DA85" i="8" s="1"/>
  <c r="X213" i="8"/>
  <c r="T213" i="8"/>
  <c r="P213" i="8"/>
  <c r="L213" i="8"/>
  <c r="H213" i="8"/>
  <c r="D213" i="8"/>
  <c r="CI169" i="8"/>
  <c r="BL200" i="8"/>
  <c r="BL201" i="8"/>
  <c r="AI751" i="18"/>
  <c r="EP36" i="8" s="1"/>
  <c r="AK751" i="18"/>
  <c r="EP38" i="8" s="1"/>
  <c r="AP849" i="3"/>
  <c r="AM43" i="8" s="1"/>
  <c r="AR851" i="3"/>
  <c r="AM51" i="8" s="1"/>
  <c r="AQ851" i="3"/>
  <c r="AM50" i="8" s="1"/>
  <c r="AR850" i="3"/>
  <c r="AM48" i="8" s="1"/>
  <c r="AQ849" i="3"/>
  <c r="AM44" i="8" s="1"/>
  <c r="BL176" i="8"/>
  <c r="BL177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F226" i="8" s="1"/>
  <c r="BS478" i="5"/>
  <c r="BF72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S1207" i="5"/>
  <c r="BO72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Q1207" i="5"/>
  <c r="BO70" i="8" s="1"/>
  <c r="BU1856" i="5"/>
  <c r="BW80" i="8" s="1"/>
  <c r="BW232" i="8" s="1"/>
  <c r="BQ1856" i="5"/>
  <c r="BW76" i="8" s="1"/>
  <c r="BW228" i="8" s="1"/>
  <c r="BU1855" i="5"/>
  <c r="BW74" i="8" s="1"/>
  <c r="BS1855" i="5"/>
  <c r="BW72" i="8" s="1"/>
  <c r="BT1856" i="5"/>
  <c r="BW79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P1230" i="3"/>
  <c r="AR46" i="8" s="1"/>
  <c r="AR1230" i="3"/>
  <c r="AR48" i="8" s="1"/>
  <c r="AQ1231" i="3"/>
  <c r="AR50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R1685" i="3"/>
  <c r="AX45" i="8" s="1"/>
  <c r="AX127" i="8" s="1"/>
  <c r="AP1686" i="3"/>
  <c r="AX46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P1153" i="3"/>
  <c r="AQ43" i="8" s="1"/>
  <c r="AQ125" i="8" s="1"/>
  <c r="AP773" i="3"/>
  <c r="AL43" i="8" s="1"/>
  <c r="AR775" i="3"/>
  <c r="AL51" i="8" s="1"/>
  <c r="AR547" i="3"/>
  <c r="AI51" i="8" s="1"/>
  <c r="DL76" i="8"/>
  <c r="DT77" i="8"/>
  <c r="DQ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B90" i="8"/>
  <c r="DP92" i="8"/>
  <c r="DH92" i="8"/>
  <c r="DT93" i="8"/>
  <c r="DL93" i="8"/>
  <c r="DD93" i="8"/>
  <c r="DP94" i="8"/>
  <c r="DH94" i="8"/>
  <c r="DN96" i="8"/>
  <c r="DF96" i="8"/>
  <c r="DR97" i="8"/>
  <c r="DJ97" i="8"/>
  <c r="DD97" i="8"/>
  <c r="DJ98" i="8"/>
  <c r="DN99" i="8"/>
  <c r="DU101" i="8"/>
  <c r="DE101" i="8"/>
  <c r="DS102" i="8"/>
  <c r="DS105" i="8"/>
  <c r="DG106" i="8"/>
  <c r="EI40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DS5" i="8"/>
  <c r="DJ5" i="8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G14" i="8"/>
  <c r="CY16" i="8"/>
  <c r="DO17" i="8"/>
  <c r="CY18" i="8"/>
  <c r="DO21" i="8"/>
  <c r="DN22" i="8"/>
  <c r="DD102" i="8"/>
  <c r="DN105" i="8"/>
  <c r="DF105" i="8"/>
  <c r="DR106" i="8"/>
  <c r="DJ106" i="8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J33" i="8"/>
  <c r="DR109" i="8"/>
  <c r="DJ109" i="8"/>
  <c r="DB109" i="8"/>
  <c r="DN110" i="8"/>
  <c r="DF110" i="8"/>
  <c r="DE112" i="8"/>
  <c r="DU113" i="8"/>
  <c r="DN113" i="8"/>
  <c r="DM113" i="8"/>
  <c r="DF113" i="8"/>
  <c r="DE113" i="8"/>
  <c r="DR114" i="8"/>
  <c r="DJ114" i="8"/>
  <c r="DB114" i="8"/>
  <c r="DN115" i="8"/>
  <c r="DF115" i="8"/>
  <c r="DO116" i="8"/>
  <c r="DG116" i="8"/>
  <c r="DR117" i="8"/>
  <c r="DJ117" i="8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H111" i="8"/>
  <c r="DF111" i="8"/>
  <c r="DD111" i="8"/>
  <c r="DB111" i="8"/>
  <c r="DT112" i="8"/>
  <c r="DR112" i="8"/>
  <c r="DP112" i="8"/>
  <c r="DN112" i="8"/>
  <c r="DL112" i="8"/>
  <c r="DJ112" i="8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B120" i="8"/>
  <c r="DN121" i="8"/>
  <c r="CY25" i="8"/>
  <c r="DF28" i="8"/>
  <c r="DD32" i="8"/>
  <c r="DB108" i="8"/>
  <c r="DN109" i="8"/>
  <c r="DF109" i="8"/>
  <c r="DR110" i="8"/>
  <c r="DJ110" i="8"/>
  <c r="DB110" i="8"/>
  <c r="DF36" i="8"/>
  <c r="DR113" i="8"/>
  <c r="DJ113" i="8"/>
  <c r="DB113" i="8"/>
  <c r="DN114" i="8"/>
  <c r="DF114" i="8"/>
  <c r="DR115" i="8"/>
  <c r="DJ115" i="8"/>
  <c r="DB115" i="8"/>
  <c r="DS116" i="8"/>
  <c r="DK116" i="8"/>
  <c r="DC116" i="8"/>
  <c r="DU117" i="8"/>
  <c r="DN117" i="8"/>
  <c r="DM117" i="8"/>
  <c r="DF117" i="8"/>
  <c r="DE117" i="8"/>
  <c r="DR118" i="8"/>
  <c r="DJ118" i="8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C122" i="8"/>
  <c r="DF124" i="8"/>
  <c r="DR125" i="8"/>
  <c r="DJ125" i="8"/>
  <c r="DB125" i="8"/>
  <c r="DT127" i="8"/>
  <c r="DR127" i="8"/>
  <c r="DP127" i="8"/>
  <c r="DN127" i="8"/>
  <c r="DL127" i="8"/>
  <c r="DJ127" i="8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F122" i="8"/>
  <c r="DB122" i="8"/>
  <c r="DD124" i="8"/>
  <c r="DP125" i="8"/>
  <c r="DH125" i="8"/>
  <c r="DU137" i="8"/>
  <c r="DN39" i="8"/>
  <c r="DJ47" i="8"/>
  <c r="DF47" i="8"/>
  <c r="DD49" i="8"/>
  <c r="DT56" i="8"/>
  <c r="DU60" i="8"/>
  <c r="DO60" i="8"/>
  <c r="DT141" i="8"/>
  <c r="DR141" i="8"/>
  <c r="DP141" i="8"/>
  <c r="DN141" i="8"/>
  <c r="DL141" i="8"/>
  <c r="DJ141" i="8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A57" i="8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9" i="8"/>
  <c r="V133" i="8" s="1"/>
  <c r="V46" i="8"/>
  <c r="V130" i="8" s="1"/>
  <c r="R46" i="8"/>
  <c r="R130" i="8" s="1"/>
  <c r="R51" i="8"/>
  <c r="R135" i="8" s="1"/>
  <c r="R45" i="8"/>
  <c r="R129" i="8" s="1"/>
  <c r="R50" i="8"/>
  <c r="R134" i="8" s="1"/>
  <c r="R47" i="8"/>
  <c r="R131" i="8" s="1"/>
  <c r="R44" i="8"/>
  <c r="R128" i="8" s="1"/>
  <c r="N49" i="8"/>
  <c r="N133" i="8" s="1"/>
  <c r="N46" i="8"/>
  <c r="N130" i="8" s="1"/>
  <c r="N48" i="8"/>
  <c r="N132" i="8" s="1"/>
  <c r="N45" i="8"/>
  <c r="N129" i="8" s="1"/>
  <c r="N50" i="8"/>
  <c r="N134" i="8" s="1"/>
  <c r="N47" i="8"/>
  <c r="N131" i="8" s="1"/>
  <c r="J50" i="8"/>
  <c r="J134" i="8" s="1"/>
  <c r="J44" i="8"/>
  <c r="J128" i="8" s="1"/>
  <c r="J52" i="8"/>
  <c r="J136" i="8" s="1"/>
  <c r="J49" i="8"/>
  <c r="J133" i="8" s="1"/>
  <c r="J51" i="8"/>
  <c r="J135" i="8" s="1"/>
  <c r="J45" i="8"/>
  <c r="J129" i="8" s="1"/>
  <c r="J48" i="8"/>
  <c r="J132" i="8" s="1"/>
  <c r="F44" i="8"/>
  <c r="F128" i="8" s="1"/>
  <c r="F52" i="8"/>
  <c r="F136" i="8" s="1"/>
  <c r="F49" i="8"/>
  <c r="F133" i="8" s="1"/>
  <c r="F51" i="8"/>
  <c r="F135" i="8" s="1"/>
  <c r="F45" i="8"/>
  <c r="F129" i="8" s="1"/>
  <c r="AP91" i="3"/>
  <c r="AC49" i="8" s="1"/>
  <c r="AP89" i="3"/>
  <c r="AC43" i="8" s="1"/>
  <c r="Y49" i="8"/>
  <c r="Y133" i="8" s="1"/>
  <c r="Y51" i="8"/>
  <c r="Y135" i="8" s="1"/>
  <c r="Y45" i="8"/>
  <c r="Y129" i="8" s="1"/>
  <c r="Y47" i="8"/>
  <c r="Y131" i="8" s="1"/>
  <c r="Y44" i="8"/>
  <c r="Y128" i="8" s="1"/>
  <c r="AL13" i="2"/>
  <c r="C44" i="8" s="1"/>
  <c r="C128" i="8" s="1"/>
  <c r="W50" i="8"/>
  <c r="W134" i="8" s="1"/>
  <c r="W44" i="8"/>
  <c r="W128" i="8" s="1"/>
  <c r="W51" i="8"/>
  <c r="W135" i="8" s="1"/>
  <c r="W45" i="8"/>
  <c r="W129" i="8" s="1"/>
  <c r="T52" i="8"/>
  <c r="T136" i="8" s="1"/>
  <c r="T49" i="8"/>
  <c r="T133" i="8" s="1"/>
  <c r="T46" i="8"/>
  <c r="T130" i="8" s="1"/>
  <c r="T51" i="8"/>
  <c r="T135" i="8" s="1"/>
  <c r="T45" i="8"/>
  <c r="T129" i="8" s="1"/>
  <c r="T44" i="8"/>
  <c r="T128" i="8" s="1"/>
  <c r="P47" i="8"/>
  <c r="P131" i="8" s="1"/>
  <c r="P44" i="8"/>
  <c r="P128" i="8" s="1"/>
  <c r="P52" i="8"/>
  <c r="P136" i="8" s="1"/>
  <c r="P49" i="8"/>
  <c r="P133" i="8" s="1"/>
  <c r="P46" i="8"/>
  <c r="P130" i="8" s="1"/>
  <c r="P45" i="8"/>
  <c r="P129" i="8" s="1"/>
  <c r="L47" i="8"/>
  <c r="L131" i="8" s="1"/>
  <c r="L52" i="8"/>
  <c r="L136" i="8" s="1"/>
  <c r="L49" i="8"/>
  <c r="L133" i="8" s="1"/>
  <c r="L46" i="8"/>
  <c r="L130" i="8" s="1"/>
  <c r="L51" i="8"/>
  <c r="L135" i="8" s="1"/>
  <c r="H52" i="8"/>
  <c r="H136" i="8" s="1"/>
  <c r="H51" i="8"/>
  <c r="H135" i="8" s="1"/>
  <c r="H45" i="8"/>
  <c r="H129" i="8" s="1"/>
  <c r="H50" i="8"/>
  <c r="H134" i="8" s="1"/>
  <c r="H44" i="8"/>
  <c r="H128" i="8" s="1"/>
  <c r="D51" i="8"/>
  <c r="D135" i="8" s="1"/>
  <c r="D48" i="8"/>
  <c r="D132" i="8" s="1"/>
  <c r="D46" i="8"/>
  <c r="D130" i="8" s="1"/>
  <c r="D50" i="8"/>
  <c r="D134" i="8" s="1"/>
  <c r="D47" i="8"/>
  <c r="D131" i="8" s="1"/>
  <c r="D52" i="8"/>
  <c r="D136" i="8" s="1"/>
  <c r="S47" i="8"/>
  <c r="S131" i="8" s="1"/>
  <c r="S52" i="8"/>
  <c r="S136" i="8" s="1"/>
  <c r="S46" i="8"/>
  <c r="S130" i="8" s="1"/>
  <c r="S51" i="8"/>
  <c r="S135" i="8" s="1"/>
  <c r="O51" i="8"/>
  <c r="O135" i="8" s="1"/>
  <c r="O45" i="8"/>
  <c r="O129" i="8" s="1"/>
  <c r="O50" i="8"/>
  <c r="O134" i="8" s="1"/>
  <c r="O47" i="8"/>
  <c r="O131" i="8" s="1"/>
  <c r="O52" i="8"/>
  <c r="O136" i="8" s="1"/>
  <c r="K49" i="8"/>
  <c r="K133" i="8" s="1"/>
  <c r="K46" i="8"/>
  <c r="K130" i="8" s="1"/>
  <c r="K48" i="8"/>
  <c r="K132" i="8" s="1"/>
  <c r="K45" i="8"/>
  <c r="K129" i="8" s="1"/>
  <c r="K44" i="8"/>
  <c r="K128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X52" i="8"/>
  <c r="X136" i="8" s="1"/>
  <c r="X51" i="8"/>
  <c r="X135" i="8" s="1"/>
  <c r="X48" i="8"/>
  <c r="X132" i="8" s="1"/>
  <c r="X47" i="8"/>
  <c r="X131" i="8" s="1"/>
  <c r="X50" i="8"/>
  <c r="X134" i="8" s="1"/>
  <c r="U52" i="8"/>
  <c r="U136" i="8" s="1"/>
  <c r="U49" i="8"/>
  <c r="U133" i="8" s="1"/>
  <c r="U46" i="8"/>
  <c r="U130" i="8" s="1"/>
  <c r="U45" i="8"/>
  <c r="U129" i="8" s="1"/>
  <c r="U44" i="8"/>
  <c r="U128" i="8" s="1"/>
  <c r="Q46" i="8"/>
  <c r="Q130" i="8" s="1"/>
  <c r="Q51" i="8"/>
  <c r="Q135" i="8" s="1"/>
  <c r="Q48" i="8"/>
  <c r="Q132" i="8" s="1"/>
  <c r="Q44" i="8"/>
  <c r="Q128" i="8" s="1"/>
  <c r="Q50" i="8"/>
  <c r="Q134" i="8" s="1"/>
  <c r="M52" i="8"/>
  <c r="M136" i="8" s="1"/>
  <c r="M49" i="8"/>
  <c r="M133" i="8" s="1"/>
  <c r="M46" i="8"/>
  <c r="M130" i="8" s="1"/>
  <c r="M45" i="8"/>
  <c r="M129" i="8" s="1"/>
  <c r="M50" i="8"/>
  <c r="M134" i="8" s="1"/>
  <c r="I51" i="8"/>
  <c r="I135" i="8" s="1"/>
  <c r="I48" i="8"/>
  <c r="I132" i="8" s="1"/>
  <c r="I50" i="8"/>
  <c r="I134" i="8" s="1"/>
  <c r="I47" i="8"/>
  <c r="I131" i="8" s="1"/>
  <c r="I52" i="8"/>
  <c r="I136" i="8" s="1"/>
  <c r="E44" i="8"/>
  <c r="E128" i="8" s="1"/>
  <c r="E52" i="8"/>
  <c r="E136" i="8" s="1"/>
  <c r="E48" i="8"/>
  <c r="E132" i="8" s="1"/>
  <c r="E51" i="8"/>
  <c r="E135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3" i="8"/>
  <c r="DJ52" i="8"/>
  <c r="DJ29" i="8"/>
  <c r="DJ51" i="8"/>
  <c r="DJ40" i="8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49" i="8"/>
  <c r="DA60" i="8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BC241" i="8"/>
  <c r="DA94" i="8"/>
  <c r="DA97" i="8"/>
  <c r="BC249" i="8"/>
  <c r="DA103" i="8"/>
  <c r="BC255" i="8"/>
  <c r="DA108" i="8"/>
  <c r="BC260" i="8"/>
  <c r="DA110" i="8"/>
  <c r="DA115" i="8"/>
  <c r="BC267" i="8"/>
  <c r="DA133" i="8"/>
  <c r="DA91" i="8"/>
  <c r="BC243" i="8"/>
  <c r="DA102" i="8"/>
  <c r="DA105" i="8"/>
  <c r="BC257" i="8"/>
  <c r="BC264" i="8"/>
  <c r="DA112" i="8"/>
  <c r="BC272" i="8"/>
  <c r="DA120" i="8"/>
  <c r="DA128" i="8"/>
  <c r="DA136" i="8"/>
  <c r="DA142" i="8"/>
  <c r="BC294" i="8"/>
  <c r="DA122" i="8"/>
  <c r="BC274" i="8"/>
  <c r="DA144" i="8"/>
  <c r="DA5" i="8"/>
  <c r="DA90" i="8"/>
  <c r="BC242" i="8"/>
  <c r="DA93" i="8"/>
  <c r="DA96" i="8"/>
  <c r="DA101" i="8"/>
  <c r="DA107" i="8"/>
  <c r="BC259" i="8"/>
  <c r="DA117" i="8"/>
  <c r="BC269" i="8"/>
  <c r="DA124" i="8"/>
  <c r="BC276" i="8"/>
  <c r="DA127" i="8"/>
  <c r="DA130" i="8"/>
  <c r="BC282" i="8"/>
  <c r="BC290" i="8"/>
  <c r="DA138" i="8"/>
  <c r="DA98" i="8"/>
  <c r="DA104" i="8"/>
  <c r="DA109" i="8"/>
  <c r="BC266" i="8"/>
  <c r="DA114" i="8"/>
  <c r="DA132" i="8"/>
  <c r="BC284" i="8"/>
  <c r="DA141" i="8"/>
  <c r="BC293" i="8"/>
  <c r="DA106" i="8"/>
  <c r="DA111" i="8"/>
  <c r="BC263" i="8"/>
  <c r="DA119" i="8"/>
  <c r="DA121" i="8"/>
  <c r="DA126" i="8"/>
  <c r="BC287" i="8"/>
  <c r="DA135" i="8"/>
  <c r="DA140" i="8"/>
  <c r="DA143" i="8"/>
  <c r="CB377" i="8"/>
  <c r="DA8" i="8"/>
  <c r="DA88" i="8"/>
  <c r="BC247" i="8"/>
  <c r="DA95" i="8"/>
  <c r="DA116" i="8"/>
  <c r="DA123" i="8"/>
  <c r="DA134" i="8"/>
  <c r="BC286" i="8"/>
  <c r="BC289" i="8"/>
  <c r="DA137" i="8"/>
  <c r="BC244" i="8"/>
  <c r="DA92" i="8"/>
  <c r="DA113" i="8"/>
  <c r="DA118" i="8"/>
  <c r="DA125" i="8"/>
  <c r="DA129" i="8"/>
  <c r="BC281" i="8"/>
  <c r="DA139" i="8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65" i="8"/>
  <c r="DJ45" i="8"/>
  <c r="DJ41" i="8"/>
  <c r="BL210" i="8"/>
  <c r="DJ53" i="8"/>
  <c r="DJ61" i="8"/>
  <c r="DJ15" i="8"/>
  <c r="DJ44" i="8"/>
  <c r="DJ48" i="8"/>
  <c r="DJ49" i="8"/>
  <c r="DJ50" i="8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37" i="8"/>
  <c r="DA29" i="8"/>
  <c r="DA47" i="8"/>
  <c r="DA55" i="8"/>
  <c r="DA13" i="8"/>
  <c r="DA15" i="8"/>
  <c r="DA45" i="8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CY331" i="8"/>
  <c r="CY339" i="8"/>
  <c r="CY17" i="8"/>
  <c r="CY48" i="8"/>
  <c r="CY40" i="8"/>
  <c r="CY30" i="8"/>
  <c r="CY51" i="8"/>
  <c r="CZ97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31" i="8"/>
  <c r="GC67" i="8"/>
  <c r="FK18" i="8"/>
  <c r="GB67" i="8"/>
  <c r="GD67" i="8"/>
  <c r="FJ40" i="8"/>
  <c r="FJ42" i="8"/>
  <c r="FJ41" i="8"/>
  <c r="FJ18" i="8"/>
  <c r="FJ39" i="8"/>
  <c r="BZ2" i="8"/>
  <c r="BZ253" i="8" s="1"/>
  <c r="AB211" i="8"/>
  <c r="AB96" i="8"/>
  <c r="AB102" i="8"/>
  <c r="AB148" i="8"/>
  <c r="AB137" i="8"/>
  <c r="AB139" i="8"/>
  <c r="AB143" i="8"/>
  <c r="AB163" i="8"/>
  <c r="AB138" i="8"/>
  <c r="P107" i="22" s="1"/>
  <c r="AB103" i="8"/>
  <c r="AB120" i="8"/>
  <c r="AB154" i="8"/>
  <c r="AB109" i="8"/>
  <c r="AB121" i="8"/>
  <c r="AB110" i="8"/>
  <c r="AB146" i="8"/>
  <c r="AB156" i="8"/>
  <c r="AB159" i="8"/>
  <c r="AB164" i="8"/>
  <c r="AB151" i="8"/>
  <c r="AB119" i="8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24" i="8"/>
  <c r="DJ54" i="8"/>
  <c r="DJ25" i="8"/>
  <c r="DJ28" i="8"/>
  <c r="DJ38" i="8"/>
  <c r="DJ67" i="8"/>
  <c r="DJ68" i="8"/>
  <c r="DJ43" i="8"/>
  <c r="DJ56" i="8"/>
  <c r="DJ60" i="8"/>
  <c r="DJ62" i="8"/>
  <c r="DJ20" i="8"/>
  <c r="DJ39" i="8"/>
  <c r="DJ37" i="8"/>
  <c r="DJ30" i="8"/>
  <c r="DJ34" i="8"/>
  <c r="DJ36" i="8"/>
  <c r="DJ14" i="8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DF27" i="8"/>
  <c r="DF59" i="8"/>
  <c r="DF53" i="8"/>
  <c r="DF19" i="8"/>
  <c r="DF23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DB58" i="8"/>
  <c r="DB17" i="8"/>
  <c r="DB29" i="8"/>
  <c r="DB37" i="8"/>
  <c r="DA359" i="8"/>
  <c r="DA372" i="8"/>
  <c r="DA368" i="8"/>
  <c r="DA336" i="8"/>
  <c r="DA24" i="8"/>
  <c r="DA33" i="8"/>
  <c r="DA46" i="8"/>
  <c r="DA61" i="8"/>
  <c r="DA68" i="8"/>
  <c r="DA19" i="8"/>
  <c r="DA18" i="8"/>
  <c r="DA12" i="8"/>
  <c r="DA63" i="8"/>
  <c r="DA32" i="8"/>
  <c r="DA34" i="8"/>
  <c r="DA36" i="8"/>
  <c r="DA25" i="8"/>
  <c r="DA66" i="8"/>
  <c r="DA52" i="8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22" i="8"/>
  <c r="DJ35" i="8"/>
  <c r="DJ59" i="8"/>
  <c r="DJ55" i="8"/>
  <c r="DJ12" i="8"/>
  <c r="DJ21" i="8"/>
  <c r="DJ46" i="8"/>
  <c r="DJ16" i="8"/>
  <c r="DJ17" i="8"/>
  <c r="DJ57" i="8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22" i="8"/>
  <c r="DA38" i="8"/>
  <c r="DA41" i="8"/>
  <c r="DA53" i="8"/>
  <c r="DA39" i="8"/>
  <c r="DA62" i="8"/>
  <c r="DA50" i="8"/>
  <c r="DA16" i="8"/>
  <c r="DA43" i="8"/>
  <c r="DA17" i="8"/>
  <c r="DA20" i="8"/>
  <c r="DA56" i="8"/>
  <c r="DA21" i="8"/>
  <c r="DA48" i="8"/>
  <c r="DA51" i="8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CZ126" i="8"/>
  <c r="CZ131" i="8"/>
  <c r="CZ132" i="8"/>
  <c r="BB284" i="8"/>
  <c r="CZ141" i="8"/>
  <c r="CZ88" i="8"/>
  <c r="CZ129" i="8"/>
  <c r="CZ130" i="8"/>
  <c r="CZ91" i="8"/>
  <c r="CZ93" i="8"/>
  <c r="CZ94" i="8"/>
  <c r="CZ107" i="8"/>
  <c r="CZ109" i="8"/>
  <c r="CZ112" i="8"/>
  <c r="BB269" i="8"/>
  <c r="CZ117" i="8"/>
  <c r="CZ128" i="8"/>
  <c r="CZ134" i="8"/>
  <c r="CZ9" i="8"/>
  <c r="CZ92" i="8"/>
  <c r="CZ102" i="8"/>
  <c r="CZ116" i="8"/>
  <c r="CZ127" i="8"/>
  <c r="CZ139" i="8"/>
  <c r="CZ8" i="8"/>
  <c r="CZ5" i="8"/>
  <c r="CZ95" i="8"/>
  <c r="CZ119" i="8"/>
  <c r="CZ136" i="8"/>
  <c r="CZ137" i="8"/>
  <c r="CZ138" i="8"/>
  <c r="CZ96" i="8"/>
  <c r="CZ113" i="8"/>
  <c r="CZ115" i="8"/>
  <c r="CZ120" i="8"/>
  <c r="BB273" i="8"/>
  <c r="CZ121" i="8"/>
  <c r="CZ135" i="8"/>
  <c r="CZ140" i="8"/>
  <c r="CZ144" i="8"/>
  <c r="CZ89" i="8"/>
  <c r="CZ98" i="8"/>
  <c r="CZ103" i="8"/>
  <c r="CZ104" i="8"/>
  <c r="CZ114" i="8"/>
  <c r="CZ122" i="8"/>
  <c r="CZ123" i="8"/>
  <c r="CZ143" i="8"/>
  <c r="CZ100" i="8"/>
  <c r="CZ101" i="8"/>
  <c r="CZ105" i="8"/>
  <c r="CZ106" i="8"/>
  <c r="CZ124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Q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P14" i="3"/>
  <c r="AB46" i="8" s="1"/>
  <c r="D94" i="8"/>
  <c r="D178" i="8" s="1"/>
  <c r="BS96" i="5"/>
  <c r="CA84" i="8" s="1"/>
  <c r="BP96" i="5"/>
  <c r="CA81" i="8" s="1"/>
  <c r="AK54" i="18"/>
  <c r="DY38" i="8" s="1"/>
  <c r="AR14" i="3"/>
  <c r="AB48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C89" i="8"/>
  <c r="C173" i="8" s="1"/>
  <c r="AQ15" i="3"/>
  <c r="AB50" i="8" s="1"/>
  <c r="AR90" i="3"/>
  <c r="AC48" i="8" s="1"/>
  <c r="AP13" i="3"/>
  <c r="AB43" i="8" s="1"/>
  <c r="AB125" i="8" s="1"/>
  <c r="C91" i="8"/>
  <c r="C175" i="8" s="1"/>
  <c r="AQ13" i="3"/>
  <c r="AB44" i="8" s="1"/>
  <c r="BD194" i="8" l="1"/>
  <c r="BZ374" i="8"/>
  <c r="AL110" i="8"/>
  <c r="AL156" i="8"/>
  <c r="AR150" i="8"/>
  <c r="AB126" i="8"/>
  <c r="BB276" i="8"/>
  <c r="BB245" i="8"/>
  <c r="BB212" i="8"/>
  <c r="AB162" i="8"/>
  <c r="AB123" i="8"/>
  <c r="AB147" i="8"/>
  <c r="AB140" i="8"/>
  <c r="N109" i="22" s="1"/>
  <c r="AB98" i="8"/>
  <c r="BC292" i="8"/>
  <c r="BC271" i="8"/>
  <c r="BC245" i="8"/>
  <c r="BC285" i="8"/>
  <c r="AI113" i="8"/>
  <c r="AI105" i="8"/>
  <c r="AW100" i="8"/>
  <c r="AM139" i="8"/>
  <c r="AM122" i="8"/>
  <c r="BO207" i="8"/>
  <c r="BC225" i="8"/>
  <c r="BC227" i="8"/>
  <c r="BC224" i="8"/>
  <c r="BO205" i="8"/>
  <c r="BC184" i="8"/>
  <c r="BC183" i="8"/>
  <c r="BC198" i="8"/>
  <c r="BC234" i="8"/>
  <c r="BC207" i="8"/>
  <c r="BC229" i="8"/>
  <c r="BC177" i="8"/>
  <c r="AL154" i="8"/>
  <c r="AX106" i="8"/>
  <c r="AX152" i="8"/>
  <c r="AX145" i="8"/>
  <c r="BS376" i="8"/>
  <c r="BB265" i="8"/>
  <c r="AU116" i="8"/>
  <c r="AI139" i="8"/>
  <c r="AI148" i="8"/>
  <c r="BB266" i="8"/>
  <c r="BB292" i="8"/>
  <c r="BB244" i="8"/>
  <c r="BB242" i="8"/>
  <c r="BD199" i="8"/>
  <c r="AB155" i="8"/>
  <c r="AB114" i="8"/>
  <c r="AB100" i="8"/>
  <c r="AB135" i="8"/>
  <c r="AB136" i="8"/>
  <c r="N105" i="22" s="1"/>
  <c r="AB97" i="8"/>
  <c r="BB249" i="8"/>
  <c r="BC270" i="8"/>
  <c r="BC240" i="8"/>
  <c r="BC278" i="8"/>
  <c r="BC258" i="8"/>
  <c r="BC246" i="8"/>
  <c r="BO222" i="8"/>
  <c r="BO224" i="8"/>
  <c r="AM165" i="8"/>
  <c r="AM117" i="8"/>
  <c r="AM146" i="8"/>
  <c r="GA35" i="8"/>
  <c r="AX126" i="8"/>
  <c r="BG255" i="8"/>
  <c r="BC231" i="8"/>
  <c r="BC200" i="8"/>
  <c r="BC189" i="8"/>
  <c r="BC305" i="8"/>
  <c r="BC299" i="8"/>
  <c r="BC314" i="8"/>
  <c r="BC175" i="8"/>
  <c r="BC219" i="8"/>
  <c r="BC190" i="8"/>
  <c r="AR140" i="8"/>
  <c r="BB282" i="8"/>
  <c r="AI94" i="8"/>
  <c r="AL148" i="8"/>
  <c r="BB287" i="8"/>
  <c r="CA374" i="8"/>
  <c r="BB261" i="8"/>
  <c r="BC210" i="8"/>
  <c r="BC165" i="8"/>
  <c r="AB152" i="8"/>
  <c r="N121" i="22" s="1"/>
  <c r="AB108" i="8"/>
  <c r="AB208" i="8"/>
  <c r="AB94" i="8"/>
  <c r="AB161" i="8"/>
  <c r="AB116" i="8"/>
  <c r="BB171" i="8"/>
  <c r="BC265" i="8"/>
  <c r="BC275" i="8"/>
  <c r="BC261" i="8"/>
  <c r="BC253" i="8"/>
  <c r="CB374" i="8"/>
  <c r="BC280" i="8"/>
  <c r="BC262" i="8"/>
  <c r="AI133" i="8"/>
  <c r="BC218" i="8"/>
  <c r="BO226" i="8"/>
  <c r="AW122" i="8"/>
  <c r="AM157" i="8"/>
  <c r="AI107" i="8"/>
  <c r="AW111" i="8"/>
  <c r="AU138" i="8"/>
  <c r="AU124" i="8"/>
  <c r="BB210" i="8"/>
  <c r="DB73" i="8"/>
  <c r="GA31" i="8"/>
  <c r="BC226" i="8"/>
  <c r="BC186" i="8"/>
  <c r="BC203" i="8"/>
  <c r="BC310" i="8"/>
  <c r="BC213" i="8"/>
  <c r="BC313" i="8"/>
  <c r="BC236" i="8"/>
  <c r="BC214" i="8"/>
  <c r="BC254" i="8"/>
  <c r="AV122" i="8"/>
  <c r="AX121" i="8"/>
  <c r="AB133" i="8"/>
  <c r="AB130" i="8"/>
  <c r="BB295" i="8"/>
  <c r="BB250" i="8"/>
  <c r="BB290" i="8"/>
  <c r="BB291" i="8"/>
  <c r="AB127" i="8"/>
  <c r="AB141" i="8"/>
  <c r="AB144" i="8"/>
  <c r="N113" i="22" s="1"/>
  <c r="AB106" i="8"/>
  <c r="AB145" i="8"/>
  <c r="P114" i="22" s="1"/>
  <c r="BE167" i="8"/>
  <c r="BC291" i="8"/>
  <c r="BC268" i="8"/>
  <c r="BC273" i="8"/>
  <c r="BC250" i="8"/>
  <c r="BC248" i="8"/>
  <c r="BC296" i="8"/>
  <c r="AX128" i="8"/>
  <c r="AI121" i="8"/>
  <c r="BD187" i="8"/>
  <c r="AU148" i="8"/>
  <c r="AI147" i="8"/>
  <c r="AI104" i="8"/>
  <c r="AI142" i="8"/>
  <c r="AI112" i="8"/>
  <c r="AL129" i="8"/>
  <c r="BC232" i="8"/>
  <c r="CB378" i="8"/>
  <c r="BC179" i="8"/>
  <c r="CB375" i="8"/>
  <c r="BC211" i="8"/>
  <c r="BC222" i="8"/>
  <c r="BC195" i="8"/>
  <c r="BC311" i="8"/>
  <c r="BC252" i="8"/>
  <c r="BC215" i="8"/>
  <c r="BC208" i="8"/>
  <c r="BC283" i="8"/>
  <c r="AX113" i="8"/>
  <c r="AX156" i="8"/>
  <c r="CF229" i="8"/>
  <c r="CF231" i="8"/>
  <c r="DJ273" i="8"/>
  <c r="AV119" i="8"/>
  <c r="AV97" i="8"/>
  <c r="AV123" i="8"/>
  <c r="AF212" i="8"/>
  <c r="AR100" i="8"/>
  <c r="AR118" i="8"/>
  <c r="AR149" i="8"/>
  <c r="AR143" i="8"/>
  <c r="AR163" i="8"/>
  <c r="AR104" i="8"/>
  <c r="AR152" i="8"/>
  <c r="AR144" i="8"/>
  <c r="AR159" i="8"/>
  <c r="AR151" i="8"/>
  <c r="AR145" i="8"/>
  <c r="AR165" i="8"/>
  <c r="AR131" i="8"/>
  <c r="AR209" i="8"/>
  <c r="AR107" i="8"/>
  <c r="AR147" i="8"/>
  <c r="AR119" i="8"/>
  <c r="AR153" i="8"/>
  <c r="AR146" i="8"/>
  <c r="AR94" i="8"/>
  <c r="AR101" i="8"/>
  <c r="AR110" i="8"/>
  <c r="AR111" i="8"/>
  <c r="AR160" i="8"/>
  <c r="AR137" i="8"/>
  <c r="AR155" i="8"/>
  <c r="AR135" i="8"/>
  <c r="AR148" i="8"/>
  <c r="AR97" i="8"/>
  <c r="AR122" i="8"/>
  <c r="AR95" i="8"/>
  <c r="AR164" i="8"/>
  <c r="AR108" i="8"/>
  <c r="AR96" i="8"/>
  <c r="AR102" i="8"/>
  <c r="AR109" i="8"/>
  <c r="AR138" i="8"/>
  <c r="AR120" i="8"/>
  <c r="AR157" i="8"/>
  <c r="AR139" i="8"/>
  <c r="AR124" i="8"/>
  <c r="AR113" i="8"/>
  <c r="AR121" i="8"/>
  <c r="AR99" i="8"/>
  <c r="AR154" i="8"/>
  <c r="AR115" i="8"/>
  <c r="AR123" i="8"/>
  <c r="AR142" i="8"/>
  <c r="DA199" i="8"/>
  <c r="AF166" i="8"/>
  <c r="AL97" i="8"/>
  <c r="AL104" i="8"/>
  <c r="AF159" i="8"/>
  <c r="AF137" i="8"/>
  <c r="AV121" i="8"/>
  <c r="AF156" i="8"/>
  <c r="DA271" i="8"/>
  <c r="DA250" i="8"/>
  <c r="AL133" i="8"/>
  <c r="BF222" i="8"/>
  <c r="AR127" i="8"/>
  <c r="AR126" i="8"/>
  <c r="AL127" i="8"/>
  <c r="AL161" i="8"/>
  <c r="AR162" i="8"/>
  <c r="AF154" i="8"/>
  <c r="AV208" i="8"/>
  <c r="AV152" i="8"/>
  <c r="AV212" i="8"/>
  <c r="AV147" i="8"/>
  <c r="AV124" i="8"/>
  <c r="AV106" i="8"/>
  <c r="AV164" i="8"/>
  <c r="AV150" i="8"/>
  <c r="AV132" i="8"/>
  <c r="AV107" i="8"/>
  <c r="AV158" i="8"/>
  <c r="AV110" i="8"/>
  <c r="AV149" i="8"/>
  <c r="AV135" i="8"/>
  <c r="AV108" i="8"/>
  <c r="AV94" i="8"/>
  <c r="AV112" i="8"/>
  <c r="AV160" i="8"/>
  <c r="AV95" i="8"/>
  <c r="AV111" i="8"/>
  <c r="AV96" i="8"/>
  <c r="AV151" i="8"/>
  <c r="AV136" i="8"/>
  <c r="AV114" i="8"/>
  <c r="AV154" i="8"/>
  <c r="AV138" i="8"/>
  <c r="AV137" i="8"/>
  <c r="AV113" i="8"/>
  <c r="AV139" i="8"/>
  <c r="AV153" i="8"/>
  <c r="AV98" i="8"/>
  <c r="AV116" i="8"/>
  <c r="AV109" i="8"/>
  <c r="AV140" i="8"/>
  <c r="AV142" i="8"/>
  <c r="AV101" i="8"/>
  <c r="AV144" i="8"/>
  <c r="AV163" i="8"/>
  <c r="AV143" i="8"/>
  <c r="AV102" i="8"/>
  <c r="AV146" i="8"/>
  <c r="AV210" i="8"/>
  <c r="AV165" i="8"/>
  <c r="AV145" i="8"/>
  <c r="AV104" i="8"/>
  <c r="AV148" i="8"/>
  <c r="AV161" i="8"/>
  <c r="AV209" i="8"/>
  <c r="AV115" i="8"/>
  <c r="AV155" i="8"/>
  <c r="AV118" i="8"/>
  <c r="AV103" i="8"/>
  <c r="AV117" i="8"/>
  <c r="AV157" i="8"/>
  <c r="AV125" i="8"/>
  <c r="AF162" i="8"/>
  <c r="AF99" i="8"/>
  <c r="AV99" i="8"/>
  <c r="AF158" i="8"/>
  <c r="CJ2" i="8"/>
  <c r="CJ221" i="8" s="1"/>
  <c r="AL145" i="8"/>
  <c r="AL112" i="8"/>
  <c r="AL107" i="8"/>
  <c r="AL147" i="8"/>
  <c r="AL122" i="8"/>
  <c r="AL99" i="8"/>
  <c r="AL119" i="8"/>
  <c r="AL103" i="8"/>
  <c r="AL121" i="8"/>
  <c r="AL131" i="8"/>
  <c r="AL136" i="8"/>
  <c r="AL108" i="8"/>
  <c r="AL114" i="8"/>
  <c r="AL124" i="8"/>
  <c r="AL94" i="8"/>
  <c r="AL149" i="8"/>
  <c r="AL165" i="8"/>
  <c r="AL212" i="8"/>
  <c r="AL142" i="8"/>
  <c r="AL162" i="8"/>
  <c r="AL146" i="8"/>
  <c r="AL123" i="8"/>
  <c r="AL100" i="8"/>
  <c r="AL116" i="8"/>
  <c r="AL210" i="8"/>
  <c r="AL135" i="8"/>
  <c r="AL109" i="8"/>
  <c r="AL144" i="8"/>
  <c r="AL153" i="8"/>
  <c r="AL118" i="8"/>
  <c r="AL98" i="8"/>
  <c r="AL151" i="8"/>
  <c r="AL106" i="8"/>
  <c r="AL155" i="8"/>
  <c r="AL101" i="8"/>
  <c r="AL163" i="8"/>
  <c r="AL158" i="8"/>
  <c r="AL138" i="8"/>
  <c r="AL120" i="8"/>
  <c r="AL137" i="8"/>
  <c r="AL139" i="8"/>
  <c r="AL111" i="8"/>
  <c r="AL157" i="8"/>
  <c r="AL140" i="8"/>
  <c r="AL113" i="8"/>
  <c r="AL159" i="8"/>
  <c r="AL141" i="8"/>
  <c r="AL105" i="8"/>
  <c r="AL102" i="8"/>
  <c r="AL115" i="8"/>
  <c r="AL211" i="8"/>
  <c r="AL160" i="8"/>
  <c r="BH209" i="8"/>
  <c r="BH204" i="8"/>
  <c r="DA293" i="8"/>
  <c r="DA276" i="8"/>
  <c r="DJ178" i="8"/>
  <c r="AL125" i="8"/>
  <c r="AR132" i="8"/>
  <c r="AE208" i="8"/>
  <c r="AE154" i="8"/>
  <c r="AF125" i="8"/>
  <c r="AF127" i="8"/>
  <c r="AL96" i="8"/>
  <c r="AR211" i="8"/>
  <c r="AR161" i="8"/>
  <c r="AV162" i="8"/>
  <c r="AR156" i="8"/>
  <c r="AR105" i="8"/>
  <c r="AL143" i="8"/>
  <c r="BH179" i="8"/>
  <c r="BH208" i="8"/>
  <c r="AF120" i="8"/>
  <c r="AF105" i="8"/>
  <c r="AF143" i="8"/>
  <c r="AF119" i="8"/>
  <c r="AF108" i="8"/>
  <c r="AF98" i="8"/>
  <c r="AF112" i="8"/>
  <c r="AF209" i="8"/>
  <c r="AF145" i="8"/>
  <c r="AF122" i="8"/>
  <c r="AF135" i="8"/>
  <c r="AF151" i="8"/>
  <c r="AF100" i="8"/>
  <c r="AF114" i="8"/>
  <c r="AF152" i="8"/>
  <c r="AF147" i="8"/>
  <c r="AF124" i="8"/>
  <c r="AF96" i="8"/>
  <c r="AF153" i="8"/>
  <c r="AF141" i="8"/>
  <c r="AF116" i="8"/>
  <c r="AF110" i="8"/>
  <c r="AF95" i="8"/>
  <c r="AF107" i="8"/>
  <c r="AF160" i="8"/>
  <c r="AF149" i="8"/>
  <c r="AF165" i="8"/>
  <c r="AF139" i="8"/>
  <c r="AF155" i="8"/>
  <c r="AF142" i="8"/>
  <c r="AF118" i="8"/>
  <c r="AF113" i="8"/>
  <c r="AF101" i="8"/>
  <c r="AF144" i="8"/>
  <c r="AF115" i="8"/>
  <c r="AF102" i="8"/>
  <c r="AF146" i="8"/>
  <c r="AF138" i="8"/>
  <c r="AF109" i="8"/>
  <c r="AF117" i="8"/>
  <c r="AF104" i="8"/>
  <c r="AF148" i="8"/>
  <c r="AF140" i="8"/>
  <c r="AF106" i="8"/>
  <c r="AF150" i="8"/>
  <c r="AF161" i="8"/>
  <c r="AF157" i="8"/>
  <c r="AF121" i="8"/>
  <c r="AF94" i="8"/>
  <c r="BH192" i="8"/>
  <c r="DJ250" i="8"/>
  <c r="AR130" i="8"/>
  <c r="AS164" i="8"/>
  <c r="AV130" i="8"/>
  <c r="AF131" i="8"/>
  <c r="AV133" i="8"/>
  <c r="AR129" i="8"/>
  <c r="BU195" i="8"/>
  <c r="BU177" i="8"/>
  <c r="CT374" i="8"/>
  <c r="AL95" i="8"/>
  <c r="AL117" i="8"/>
  <c r="AL208" i="8"/>
  <c r="AR116" i="8"/>
  <c r="AR106" i="8"/>
  <c r="AR158" i="8"/>
  <c r="AV159" i="8"/>
  <c r="AV156" i="8"/>
  <c r="AV105" i="8"/>
  <c r="AR98" i="8"/>
  <c r="AV128" i="8"/>
  <c r="DJ248" i="8"/>
  <c r="AR114" i="8"/>
  <c r="AR103" i="8"/>
  <c r="AR117" i="8"/>
  <c r="AV141" i="8"/>
  <c r="AF103" i="8"/>
  <c r="AR136" i="8"/>
  <c r="GA36" i="8"/>
  <c r="GA48" i="8"/>
  <c r="AX103" i="8"/>
  <c r="AX157" i="8"/>
  <c r="AX159" i="8"/>
  <c r="AX139" i="8"/>
  <c r="AX150" i="8"/>
  <c r="AX140" i="8"/>
  <c r="AX158" i="8"/>
  <c r="AX136" i="8"/>
  <c r="AX115" i="8"/>
  <c r="AX95" i="8"/>
  <c r="AX100" i="8"/>
  <c r="AX112" i="8"/>
  <c r="AX102" i="8"/>
  <c r="AX160" i="8"/>
  <c r="AX137" i="8"/>
  <c r="AX117" i="8"/>
  <c r="AX120" i="8"/>
  <c r="AX96" i="8"/>
  <c r="AX149" i="8"/>
  <c r="AX101" i="8"/>
  <c r="AX114" i="8"/>
  <c r="AX210" i="8"/>
  <c r="AX104" i="8"/>
  <c r="AX122" i="8"/>
  <c r="AX138" i="8"/>
  <c r="AX119" i="8"/>
  <c r="AX142" i="8"/>
  <c r="AX211" i="8"/>
  <c r="AX143" i="8"/>
  <c r="AX116" i="8"/>
  <c r="AX208" i="8"/>
  <c r="AX147" i="8"/>
  <c r="AX99" i="8"/>
  <c r="AX162" i="8"/>
  <c r="AB128" i="8"/>
  <c r="AB149" i="8"/>
  <c r="AB111" i="8"/>
  <c r="AB118" i="8"/>
  <c r="AB158" i="8"/>
  <c r="N128" i="22" s="1"/>
  <c r="AB117" i="8"/>
  <c r="AB209" i="8"/>
  <c r="AV127" i="8"/>
  <c r="AM128" i="8"/>
  <c r="AX131" i="8"/>
  <c r="AR128" i="8"/>
  <c r="BW231" i="8"/>
  <c r="BD204" i="8"/>
  <c r="BU221" i="8"/>
  <c r="AB172" i="8"/>
  <c r="GA34" i="8"/>
  <c r="AX109" i="8"/>
  <c r="AX163" i="8"/>
  <c r="AX148" i="8"/>
  <c r="AX153" i="8"/>
  <c r="AX151" i="8"/>
  <c r="AB160" i="8"/>
  <c r="AB95" i="8"/>
  <c r="AB107" i="8"/>
  <c r="AB157" i="8"/>
  <c r="N127" i="22" s="1"/>
  <c r="AB112" i="8"/>
  <c r="AB212" i="8"/>
  <c r="AB132" i="8"/>
  <c r="AB129" i="8"/>
  <c r="AB101" i="8"/>
  <c r="AB150" i="8"/>
  <c r="P119" i="22" s="1"/>
  <c r="AB115" i="8"/>
  <c r="AB113" i="8"/>
  <c r="AB153" i="8"/>
  <c r="P122" i="22" s="1"/>
  <c r="AB122" i="8"/>
  <c r="AB105" i="8"/>
  <c r="DJ215" i="8"/>
  <c r="AR133" i="8"/>
  <c r="BT224" i="8"/>
  <c r="BW224" i="8"/>
  <c r="AI156" i="8"/>
  <c r="AI160" i="8"/>
  <c r="AI136" i="8"/>
  <c r="AI99" i="8"/>
  <c r="BU226" i="8"/>
  <c r="DJ285" i="8"/>
  <c r="AF132" i="8"/>
  <c r="AL126" i="8"/>
  <c r="AL128" i="8"/>
  <c r="BO197" i="8"/>
  <c r="BO218" i="8"/>
  <c r="BO220" i="8"/>
  <c r="DJ278" i="8"/>
  <c r="AB104" i="8"/>
  <c r="AX98" i="8"/>
  <c r="AX161" i="8"/>
  <c r="AX146" i="8"/>
  <c r="BW226" i="8"/>
  <c r="GA45" i="8"/>
  <c r="BF224" i="8"/>
  <c r="AM133" i="8"/>
  <c r="AM119" i="8"/>
  <c r="BU231" i="8"/>
  <c r="AF126" i="8"/>
  <c r="AV129" i="8"/>
  <c r="AB210" i="8"/>
  <c r="AX110" i="8"/>
  <c r="AX94" i="8"/>
  <c r="AX118" i="8"/>
  <c r="AX123" i="8"/>
  <c r="AX97" i="8"/>
  <c r="AB142" i="8"/>
  <c r="AX164" i="8"/>
  <c r="AX108" i="8"/>
  <c r="BC193" i="8"/>
  <c r="BC277" i="8"/>
  <c r="BC220" i="8"/>
  <c r="BC237" i="8"/>
  <c r="BC180" i="8"/>
  <c r="BC170" i="8"/>
  <c r="BC199" i="8"/>
  <c r="BC206" i="8"/>
  <c r="BC209" i="8"/>
  <c r="DA2" i="8"/>
  <c r="DA215" i="8" s="1"/>
  <c r="DJ375" i="8"/>
  <c r="CK375" i="8"/>
  <c r="BL167" i="8"/>
  <c r="BL285" i="8"/>
  <c r="BL280" i="8"/>
  <c r="BL234" i="8"/>
  <c r="CK378" i="8"/>
  <c r="BL179" i="8"/>
  <c r="BL289" i="8"/>
  <c r="BL268" i="8"/>
  <c r="BL276" i="8"/>
  <c r="AV126" i="8"/>
  <c r="AF129" i="8"/>
  <c r="DJ280" i="8"/>
  <c r="DJ246" i="8"/>
  <c r="AX129" i="8"/>
  <c r="CJ225" i="8"/>
  <c r="BC187" i="8"/>
  <c r="BC191" i="8"/>
  <c r="BC223" i="8"/>
  <c r="BC205" i="8"/>
  <c r="BC172" i="8"/>
  <c r="BC233" i="8"/>
  <c r="BC202" i="8"/>
  <c r="BC181" i="8"/>
  <c r="BL245" i="8"/>
  <c r="BL266" i="8"/>
  <c r="BL164" i="8"/>
  <c r="BL294" i="8"/>
  <c r="BL165" i="8"/>
  <c r="BL260" i="8"/>
  <c r="BL254" i="8"/>
  <c r="BL195" i="8"/>
  <c r="DJ2" i="8"/>
  <c r="DJ242" i="8" s="1"/>
  <c r="BL272" i="8"/>
  <c r="AF128" i="8"/>
  <c r="AX125" i="8"/>
  <c r="AL130" i="8"/>
  <c r="BG221" i="8"/>
  <c r="AR125" i="8"/>
  <c r="DJ223" i="8"/>
  <c r="AL132" i="8"/>
  <c r="DJ377" i="8"/>
  <c r="O28" i="22"/>
  <c r="BB274" i="8"/>
  <c r="BB272" i="8"/>
  <c r="BB286" i="8"/>
  <c r="BB240" i="8"/>
  <c r="BB257" i="8"/>
  <c r="BB268" i="8"/>
  <c r="P130" i="22"/>
  <c r="BA248" i="8"/>
  <c r="P7" i="22"/>
  <c r="R7" i="22" s="1"/>
  <c r="S7" i="22" s="1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CV222" i="8" s="1"/>
  <c r="AX212" i="8"/>
  <c r="AX209" i="8"/>
  <c r="BI169" i="8"/>
  <c r="BI178" i="8"/>
  <c r="BI183" i="8"/>
  <c r="AL209" i="8"/>
  <c r="BI166" i="8"/>
  <c r="BI165" i="8"/>
  <c r="CT2" i="8"/>
  <c r="CT229" i="8" s="1"/>
  <c r="AV211" i="8"/>
  <c r="AX132" i="8"/>
  <c r="BI168" i="8"/>
  <c r="BL169" i="8"/>
  <c r="BL223" i="8"/>
  <c r="BL240" i="8"/>
  <c r="BL217" i="8"/>
  <c r="CD2" i="8"/>
  <c r="CD229" i="8" s="1"/>
  <c r="AF210" i="8"/>
  <c r="AR141" i="8"/>
  <c r="AF208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O130" i="22" s="1"/>
  <c r="BG167" i="8"/>
  <c r="BS207" i="8"/>
  <c r="BV213" i="8"/>
  <c r="BM228" i="8"/>
  <c r="BG224" i="8"/>
  <c r="BG227" i="8"/>
  <c r="BG226" i="8"/>
  <c r="BG248" i="8"/>
  <c r="BV180" i="8"/>
  <c r="AC137" i="8"/>
  <c r="Q106" i="22" s="1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Q124" i="22" s="1"/>
  <c r="AC158" i="8"/>
  <c r="Q128" i="22" s="1"/>
  <c r="AC161" i="8"/>
  <c r="O131" i="22" s="1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O115" i="22" s="1"/>
  <c r="AC163" i="8"/>
  <c r="Q133" i="22" s="1"/>
  <c r="AC211" i="8"/>
  <c r="AU114" i="8"/>
  <c r="AG112" i="8"/>
  <c r="AU109" i="8"/>
  <c r="AU106" i="8"/>
  <c r="AG136" i="8"/>
  <c r="AU141" i="8"/>
  <c r="Q14" i="22"/>
  <c r="O18" i="22"/>
  <c r="Q21" i="22"/>
  <c r="N18" i="22"/>
  <c r="DT79" i="8"/>
  <c r="N28" i="22"/>
  <c r="P12" i="22"/>
  <c r="P264" i="22" s="1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Q117" i="22" s="1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O110" i="22" s="1"/>
  <c r="AC114" i="8"/>
  <c r="AC162" i="8"/>
  <c r="O132" i="22" s="1"/>
  <c r="AC132" i="8"/>
  <c r="AC94" i="8"/>
  <c r="AC143" i="8"/>
  <c r="Q112" i="22" s="1"/>
  <c r="AC102" i="8"/>
  <c r="AC142" i="8"/>
  <c r="Q111" i="22" s="1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BZ150" i="8"/>
  <c r="BZ302" i="8" s="1"/>
  <c r="AK87" i="8"/>
  <c r="AK169" i="8" s="1"/>
  <c r="AU84" i="8"/>
  <c r="AU166" i="8" s="1"/>
  <c r="BB152" i="8"/>
  <c r="BB304" i="8" s="1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P260" i="22" s="1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O129" i="22" s="1"/>
  <c r="AC144" i="8"/>
  <c r="Q113" i="22" s="1"/>
  <c r="AC123" i="8"/>
  <c r="AC103" i="8"/>
  <c r="AC147" i="8"/>
  <c r="O116" i="22" s="1"/>
  <c r="AC136" i="8"/>
  <c r="Q105" i="22" s="1"/>
  <c r="AC145" i="8"/>
  <c r="O114" i="22" s="1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BQ375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CA150" i="8"/>
  <c r="AB87" i="8"/>
  <c r="AB169" i="8" s="1"/>
  <c r="P143" i="22" s="1"/>
  <c r="CA159" i="8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BE176" i="8"/>
  <c r="BE295" i="8"/>
  <c r="BE178" i="8"/>
  <c r="BE282" i="8"/>
  <c r="BE268" i="8"/>
  <c r="BE242" i="8"/>
  <c r="BE243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C242" i="8"/>
  <c r="C237" i="8"/>
  <c r="P15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6" i="22"/>
  <c r="C231" i="8"/>
  <c r="C244" i="8"/>
  <c r="C224" i="8"/>
  <c r="P117" i="22"/>
  <c r="P22" i="22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BB168" i="8"/>
  <c r="BB283" i="8"/>
  <c r="BB175" i="8"/>
  <c r="BB228" i="8"/>
  <c r="BB224" i="8"/>
  <c r="BZ231" i="8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CY70" i="8"/>
  <c r="Q24" i="22"/>
  <c r="BN145" i="8"/>
  <c r="BN297" i="8" s="1"/>
  <c r="CA154" i="8"/>
  <c r="DA72" i="8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K153" i="8"/>
  <c r="DJ153" i="8" s="1"/>
  <c r="CZ72" i="8"/>
  <c r="CM153" i="8"/>
  <c r="DL153" i="8" s="1"/>
  <c r="DN72" i="8"/>
  <c r="DI76" i="8"/>
  <c r="DJ76" i="8"/>
  <c r="DJ228" i="8" s="1"/>
  <c r="CV162" i="8"/>
  <c r="DU162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E234" i="8"/>
  <c r="G18" i="22" s="1"/>
  <c r="E230" i="8"/>
  <c r="G14" i="22" s="1"/>
  <c r="Q6" i="22"/>
  <c r="E224" i="8"/>
  <c r="G8" i="22" s="1"/>
  <c r="CB159" i="8"/>
  <c r="DA159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S71" i="8"/>
  <c r="DO71" i="8"/>
  <c r="CP223" i="8"/>
  <c r="O17" i="22"/>
  <c r="O260" i="22" s="1"/>
  <c r="O22" i="22"/>
  <c r="O6" i="22"/>
  <c r="C222" i="8"/>
  <c r="DA75" i="8"/>
  <c r="DA74" i="8"/>
  <c r="Q23" i="22"/>
  <c r="R23" i="22" s="1"/>
  <c r="S23" i="22" s="1"/>
  <c r="Q5" i="22"/>
  <c r="Q254" i="22" s="1"/>
  <c r="Q20" i="22"/>
  <c r="R20" i="22" s="1"/>
  <c r="S20" i="22" s="1"/>
  <c r="E236" i="8"/>
  <c r="DU76" i="8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C233" i="8"/>
  <c r="C225" i="8"/>
  <c r="C239" i="8"/>
  <c r="DA73" i="8"/>
  <c r="DA78" i="8"/>
  <c r="H62" i="22"/>
  <c r="O13" i="22"/>
  <c r="BA145" i="8"/>
  <c r="BA297" i="8" s="1"/>
  <c r="BA151" i="8"/>
  <c r="BA303" i="8" s="1"/>
  <c r="DJ74" i="8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145" i="8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CK159" i="8"/>
  <c r="DJ159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N132" i="22"/>
  <c r="P120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CB155" i="8"/>
  <c r="F254" i="15"/>
  <c r="FW4" i="8" s="1"/>
  <c r="CY75" i="8"/>
  <c r="CB161" i="8"/>
  <c r="DA161" i="8" s="1"/>
  <c r="CB157" i="8"/>
  <c r="DA157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DE75" i="8"/>
  <c r="Q13" i="22"/>
  <c r="C229" i="8"/>
  <c r="C238" i="8"/>
  <c r="H54" i="22"/>
  <c r="H58" i="22"/>
  <c r="C254" i="8"/>
  <c r="CF376" i="8"/>
  <c r="DE7" i="8"/>
  <c r="F670" i="16"/>
  <c r="H670" i="16" s="1"/>
  <c r="FR10" i="8" s="1"/>
  <c r="DI71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BZ157" i="8"/>
  <c r="CY157" i="8" s="1"/>
  <c r="BJ148" i="8"/>
  <c r="BJ151" i="8"/>
  <c r="DJ72" i="8"/>
  <c r="DI73" i="8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CK156" i="8"/>
  <c r="CK151" i="8"/>
  <c r="CK303" i="8" s="1"/>
  <c r="BN156" i="8"/>
  <c r="DL156" i="8" s="1"/>
  <c r="DO69" i="8"/>
  <c r="CA158" i="8"/>
  <c r="CZ158" i="8" s="1"/>
  <c r="CA148" i="8"/>
  <c r="DU71" i="8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P110" i="22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158" i="8"/>
  <c r="CV146" i="8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66" i="8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DG69" i="8"/>
  <c r="CH221" i="8"/>
  <c r="CL153" i="8"/>
  <c r="CL145" i="8"/>
  <c r="CL159" i="8"/>
  <c r="CL154" i="8"/>
  <c r="CL161" i="8"/>
  <c r="CL147" i="8"/>
  <c r="CL155" i="8"/>
  <c r="CL162" i="8"/>
  <c r="CL151" i="8"/>
  <c r="CL148" i="8"/>
  <c r="CL146" i="8"/>
  <c r="CL152" i="8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157" i="8"/>
  <c r="CD147" i="8"/>
  <c r="CD150" i="8"/>
  <c r="CD302" i="8" s="1"/>
  <c r="CD160" i="8"/>
  <c r="CD151" i="8"/>
  <c r="CD148" i="8"/>
  <c r="CD154" i="8"/>
  <c r="CD149" i="8"/>
  <c r="CD161" i="8"/>
  <c r="CD146" i="8"/>
  <c r="CD298" i="8" s="1"/>
  <c r="CD152" i="8"/>
  <c r="CD304" i="8" s="1"/>
  <c r="CD162" i="8"/>
  <c r="CD158" i="8"/>
  <c r="CD159" i="8"/>
  <c r="CD156" i="8"/>
  <c r="CD155" i="8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147" i="8"/>
  <c r="CP159" i="8"/>
  <c r="CP160" i="8"/>
  <c r="CP155" i="8"/>
  <c r="CP307" i="8" s="1"/>
  <c r="CP162" i="8"/>
  <c r="CP158" i="8"/>
  <c r="CP146" i="8"/>
  <c r="CP298" i="8" s="1"/>
  <c r="CP152" i="8"/>
  <c r="CP156" i="8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D79" i="8"/>
  <c r="BF231" i="8"/>
  <c r="DR75" i="8"/>
  <c r="DF78" i="8"/>
  <c r="DH76" i="8"/>
  <c r="C4" i="16"/>
  <c r="E4" i="16" s="1"/>
  <c r="N130" i="22"/>
  <c r="BZ228" i="8"/>
  <c r="BA376" i="8"/>
  <c r="AD125" i="8"/>
  <c r="AD129" i="8"/>
  <c r="DF147" i="8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DF225" i="8" s="1"/>
  <c r="BH225" i="8"/>
  <c r="DL74" i="8"/>
  <c r="DR72" i="8"/>
  <c r="CB153" i="8"/>
  <c r="DA153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162" i="8"/>
  <c r="CJ159" i="8"/>
  <c r="CJ155" i="8"/>
  <c r="CJ154" i="8"/>
  <c r="CJ149" i="8"/>
  <c r="CJ161" i="8"/>
  <c r="CJ151" i="8"/>
  <c r="CJ303" i="8" s="1"/>
  <c r="CJ157" i="8"/>
  <c r="CJ148" i="8"/>
  <c r="CJ160" i="8"/>
  <c r="CJ152" i="8"/>
  <c r="CJ158" i="8"/>
  <c r="CJ146" i="8"/>
  <c r="BM151" i="8"/>
  <c r="BM155" i="8"/>
  <c r="BM156" i="8"/>
  <c r="BM149" i="8"/>
  <c r="BM148" i="8"/>
  <c r="BM145" i="8"/>
  <c r="BM154" i="8"/>
  <c r="BM150" i="8"/>
  <c r="BM146" i="8"/>
  <c r="BM152" i="8"/>
  <c r="EL64" i="8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157" i="8"/>
  <c r="CT162" i="8"/>
  <c r="CT160" i="8"/>
  <c r="CT151" i="8"/>
  <c r="CT155" i="8"/>
  <c r="CT150" i="8"/>
  <c r="CT148" i="8"/>
  <c r="CT147" i="8"/>
  <c r="CT154" i="8"/>
  <c r="CT306" i="8" s="1"/>
  <c r="CT161" i="8"/>
  <c r="CT146" i="8"/>
  <c r="CT298" i="8" s="1"/>
  <c r="CT152" i="8"/>
  <c r="CT159" i="8"/>
  <c r="CT156" i="8"/>
  <c r="CT158" i="8"/>
  <c r="CT149" i="8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BW230" i="8"/>
  <c r="DU78" i="8"/>
  <c r="DU230" i="8" s="1"/>
  <c r="DG74" i="8"/>
  <c r="DH70" i="8"/>
  <c r="CI222" i="8"/>
  <c r="DQ69" i="8"/>
  <c r="DQ73" i="8"/>
  <c r="BS225" i="8"/>
  <c r="DD72" i="8"/>
  <c r="DD224" i="8" s="1"/>
  <c r="CE224" i="8"/>
  <c r="DM70" i="8"/>
  <c r="CN222" i="8"/>
  <c r="DM73" i="8"/>
  <c r="BO225" i="8"/>
  <c r="DM80" i="8"/>
  <c r="DM232" i="8" s="1"/>
  <c r="BO232" i="8"/>
  <c r="DD70" i="8"/>
  <c r="DD222" i="8" s="1"/>
  <c r="CE222" i="8"/>
  <c r="DD69" i="8"/>
  <c r="BF221" i="8"/>
  <c r="DU75" i="8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D73" i="8"/>
  <c r="BF225" i="8"/>
  <c r="DD74" i="8"/>
  <c r="DR69" i="8"/>
  <c r="DH80" i="8"/>
  <c r="DF75" i="8"/>
  <c r="DF227" i="8" s="1"/>
  <c r="BZ251" i="8"/>
  <c r="BZ225" i="8"/>
  <c r="BZ272" i="8"/>
  <c r="BZ232" i="8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BL222" i="8"/>
  <c r="CK376" i="8"/>
  <c r="DJ7" i="8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BR230" i="8"/>
  <c r="P124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117" i="8"/>
  <c r="AD151" i="8"/>
  <c r="AD138" i="8"/>
  <c r="DS78" i="8"/>
  <c r="BU230" i="8"/>
  <c r="DJ78" i="8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N115" i="22"/>
  <c r="N126" i="22"/>
  <c r="N266" i="22" s="1"/>
  <c r="P133" i="22"/>
  <c r="N104" i="22"/>
  <c r="P126" i="22"/>
  <c r="P266" i="22" s="1"/>
  <c r="N131" i="22"/>
  <c r="DA7" i="8"/>
  <c r="CB376" i="8"/>
  <c r="P116" i="22"/>
  <c r="F87" i="16"/>
  <c r="H87" i="16" s="1"/>
  <c r="C254" i="10"/>
  <c r="DZ66" i="8"/>
  <c r="DZ65" i="8"/>
  <c r="DZ64" i="8"/>
  <c r="C256" i="10"/>
  <c r="DA158" i="8"/>
  <c r="F752" i="16"/>
  <c r="FS6" i="8" s="1"/>
  <c r="C87" i="16"/>
  <c r="E87" i="16" s="1"/>
  <c r="Q129" i="22"/>
  <c r="O106" i="22"/>
  <c r="N124" i="22"/>
  <c r="N134" i="22"/>
  <c r="P134" i="22"/>
  <c r="CA272" i="8"/>
  <c r="CA269" i="8"/>
  <c r="CA227" i="8"/>
  <c r="CA273" i="8"/>
  <c r="CA264" i="8"/>
  <c r="Q134" i="22"/>
  <c r="CA214" i="8"/>
  <c r="CA210" i="8"/>
  <c r="CA180" i="8"/>
  <c r="CA211" i="8"/>
  <c r="CA177" i="8"/>
  <c r="CA167" i="8"/>
  <c r="CA220" i="8"/>
  <c r="CA235" i="8"/>
  <c r="CA285" i="8"/>
  <c r="CA213" i="8"/>
  <c r="CA192" i="8"/>
  <c r="CA18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P131" i="22"/>
  <c r="P135" i="22"/>
  <c r="R21" i="22"/>
  <c r="S21" i="22" s="1"/>
  <c r="N40" i="22"/>
  <c r="P40" i="22"/>
  <c r="CZ6" i="8"/>
  <c r="CA376" i="8"/>
  <c r="CZ7" i="8"/>
  <c r="BZ376" i="8"/>
  <c r="CY7" i="8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81" i="8"/>
  <c r="F668" i="16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P121" i="22" l="1"/>
  <c r="CJ298" i="8"/>
  <c r="EH122" i="8"/>
  <c r="CJ209" i="8"/>
  <c r="DA201" i="8"/>
  <c r="CA187" i="8"/>
  <c r="CA295" i="8"/>
  <c r="N114" i="22"/>
  <c r="CA311" i="8"/>
  <c r="DA277" i="8"/>
  <c r="DA223" i="8"/>
  <c r="BB375" i="8"/>
  <c r="N119" i="22"/>
  <c r="CA246" i="8"/>
  <c r="CA229" i="8"/>
  <c r="CA169" i="8"/>
  <c r="CA283" i="8"/>
  <c r="CA230" i="8"/>
  <c r="CA286" i="8"/>
  <c r="CA274" i="8"/>
  <c r="DA310" i="8"/>
  <c r="DC232" i="8"/>
  <c r="Q132" i="22"/>
  <c r="CJ304" i="8"/>
  <c r="CJ307" i="8"/>
  <c r="P105" i="22"/>
  <c r="DL148" i="8"/>
  <c r="DJ150" i="8"/>
  <c r="DA313" i="8"/>
  <c r="DM281" i="8"/>
  <c r="DM209" i="8"/>
  <c r="P109" i="22"/>
  <c r="R109" i="22" s="1"/>
  <c r="S109" i="22" s="1"/>
  <c r="CJ228" i="8"/>
  <c r="DA246" i="8"/>
  <c r="DA289" i="8"/>
  <c r="DA205" i="8"/>
  <c r="DJ177" i="8"/>
  <c r="CJ226" i="8"/>
  <c r="CA259" i="8"/>
  <c r="Q109" i="22"/>
  <c r="CZ233" i="8"/>
  <c r="CZ375" i="8"/>
  <c r="CA263" i="8"/>
  <c r="CA207" i="8"/>
  <c r="CA189" i="8"/>
  <c r="CA200" i="8"/>
  <c r="CA287" i="8"/>
  <c r="CA261" i="8"/>
  <c r="BB377" i="8"/>
  <c r="Q110" i="22"/>
  <c r="O111" i="22"/>
  <c r="DU227" i="8"/>
  <c r="DM225" i="8"/>
  <c r="DA232" i="8"/>
  <c r="DU223" i="8"/>
  <c r="DM170" i="8"/>
  <c r="DC209" i="8"/>
  <c r="DC251" i="8"/>
  <c r="EH152" i="8"/>
  <c r="DJ253" i="8"/>
  <c r="DA165" i="8"/>
  <c r="DJ219" i="8"/>
  <c r="DA288" i="8"/>
  <c r="DA170" i="8"/>
  <c r="DA242" i="8"/>
  <c r="DA178" i="8"/>
  <c r="DA174" i="8"/>
  <c r="DA281" i="8"/>
  <c r="DA220" i="8"/>
  <c r="CJ223" i="8"/>
  <c r="CA212" i="8"/>
  <c r="P128" i="22"/>
  <c r="R128" i="22" s="1"/>
  <c r="S128" i="22" s="1"/>
  <c r="R8" i="22"/>
  <c r="S8" i="22" s="1"/>
  <c r="CJ227" i="8"/>
  <c r="CJ222" i="8"/>
  <c r="DA255" i="8"/>
  <c r="CA243" i="8"/>
  <c r="CA194" i="8"/>
  <c r="CA221" i="8"/>
  <c r="CA234" i="8"/>
  <c r="CA284" i="8"/>
  <c r="CA245" i="8"/>
  <c r="CJ300" i="8"/>
  <c r="DM228" i="8"/>
  <c r="DA224" i="8"/>
  <c r="DM220" i="8"/>
  <c r="P149" i="22"/>
  <c r="CJ229" i="8"/>
  <c r="BK375" i="8"/>
  <c r="DA196" i="8"/>
  <c r="CJ202" i="8"/>
  <c r="DA374" i="8"/>
  <c r="DA218" i="8"/>
  <c r="DA185" i="8"/>
  <c r="DA188" i="8"/>
  <c r="DJ191" i="8"/>
  <c r="CJ301" i="8"/>
  <c r="DA270" i="8"/>
  <c r="CA226" i="8"/>
  <c r="CA223" i="8"/>
  <c r="CA240" i="8"/>
  <c r="CJ306" i="8"/>
  <c r="EH120" i="8"/>
  <c r="DI223" i="8"/>
  <c r="DA309" i="8"/>
  <c r="CA278" i="8"/>
  <c r="CA216" i="8"/>
  <c r="CA206" i="8"/>
  <c r="CA205" i="8"/>
  <c r="Q108" i="22"/>
  <c r="R108" i="22" s="1"/>
  <c r="S108" i="22" s="1"/>
  <c r="CA282" i="8"/>
  <c r="Q114" i="22"/>
  <c r="R114" i="22" s="1"/>
  <c r="S114" i="22" s="1"/>
  <c r="DM227" i="8"/>
  <c r="DM222" i="8"/>
  <c r="CJ308" i="8"/>
  <c r="P113" i="22"/>
  <c r="R113" i="22" s="1"/>
  <c r="S113" i="22" s="1"/>
  <c r="DU228" i="8"/>
  <c r="DU314" i="8"/>
  <c r="DA314" i="8"/>
  <c r="DM186" i="8"/>
  <c r="CJ281" i="8"/>
  <c r="CJ165" i="8"/>
  <c r="DA179" i="8"/>
  <c r="DA265" i="8"/>
  <c r="Q119" i="22"/>
  <c r="O119" i="22"/>
  <c r="DJ236" i="8"/>
  <c r="DJ210" i="8"/>
  <c r="DJ179" i="8"/>
  <c r="DJ238" i="8"/>
  <c r="DJ237" i="8"/>
  <c r="DJ288" i="8"/>
  <c r="DJ243" i="8"/>
  <c r="DJ194" i="8"/>
  <c r="DJ235" i="8"/>
  <c r="DJ233" i="8"/>
  <c r="DJ281" i="8"/>
  <c r="DJ234" i="8"/>
  <c r="DJ254" i="8"/>
  <c r="DJ284" i="8"/>
  <c r="DJ289" i="8"/>
  <c r="DJ291" i="8"/>
  <c r="DJ287" i="8"/>
  <c r="DJ294" i="8"/>
  <c r="DJ244" i="8"/>
  <c r="DJ262" i="8"/>
  <c r="DJ256" i="8"/>
  <c r="DJ202" i="8"/>
  <c r="DJ176" i="8"/>
  <c r="DJ183" i="8"/>
  <c r="DJ199" i="8"/>
  <c r="DJ214" i="8"/>
  <c r="DJ186" i="8"/>
  <c r="DJ203" i="8"/>
  <c r="DJ207" i="8"/>
  <c r="DJ182" i="8"/>
  <c r="DJ205" i="8"/>
  <c r="DJ292" i="8"/>
  <c r="DJ231" i="8"/>
  <c r="DJ216" i="8"/>
  <c r="DJ255" i="8"/>
  <c r="DJ167" i="8"/>
  <c r="DJ296" i="8"/>
  <c r="DJ174" i="8"/>
  <c r="DJ195" i="8"/>
  <c r="DJ206" i="8"/>
  <c r="DJ220" i="8"/>
  <c r="DJ213" i="8"/>
  <c r="DJ272" i="8"/>
  <c r="DJ271" i="8"/>
  <c r="DJ180" i="8"/>
  <c r="DJ270" i="8"/>
  <c r="DJ240" i="8"/>
  <c r="DJ200" i="8"/>
  <c r="DJ269" i="8"/>
  <c r="DJ251" i="8"/>
  <c r="DJ286" i="8"/>
  <c r="DJ295" i="8"/>
  <c r="DJ168" i="8"/>
  <c r="DJ164" i="8"/>
  <c r="DJ196" i="8"/>
  <c r="DJ275" i="8"/>
  <c r="DJ190" i="8"/>
  <c r="DJ166" i="8"/>
  <c r="DJ188" i="8"/>
  <c r="DJ374" i="8"/>
  <c r="DJ170" i="8"/>
  <c r="DJ201" i="8"/>
  <c r="DJ172" i="8"/>
  <c r="DJ212" i="8"/>
  <c r="DJ171" i="8"/>
  <c r="DJ293" i="8"/>
  <c r="DJ193" i="8"/>
  <c r="DJ283" i="8"/>
  <c r="DJ247" i="8"/>
  <c r="DJ175" i="8"/>
  <c r="DJ241" i="8"/>
  <c r="DJ209" i="8"/>
  <c r="DJ282" i="8"/>
  <c r="DJ261" i="8"/>
  <c r="DJ309" i="8"/>
  <c r="DJ268" i="8"/>
  <c r="DJ263" i="8"/>
  <c r="DJ245" i="8"/>
  <c r="DJ276" i="8"/>
  <c r="DJ265" i="8"/>
  <c r="DJ264" i="8"/>
  <c r="DJ217" i="8"/>
  <c r="DJ259" i="8"/>
  <c r="DJ279" i="8"/>
  <c r="DJ290" i="8"/>
  <c r="DJ185" i="8"/>
  <c r="DJ218" i="8"/>
  <c r="DJ165" i="8"/>
  <c r="DJ260" i="8"/>
  <c r="DJ266" i="8"/>
  <c r="DJ267" i="8"/>
  <c r="DJ169" i="8"/>
  <c r="DJ173" i="8"/>
  <c r="DJ197" i="8"/>
  <c r="DJ192" i="8"/>
  <c r="DJ204" i="8"/>
  <c r="DJ277" i="8"/>
  <c r="DJ181" i="8"/>
  <c r="DJ378" i="8"/>
  <c r="DJ187" i="8"/>
  <c r="DJ258" i="8"/>
  <c r="DJ257" i="8"/>
  <c r="DJ211" i="8"/>
  <c r="DJ189" i="8"/>
  <c r="DJ249" i="8"/>
  <c r="DJ184" i="8"/>
  <c r="DJ208" i="8"/>
  <c r="DP230" i="8"/>
  <c r="DP222" i="8"/>
  <c r="Q131" i="22"/>
  <c r="R131" i="22" s="1"/>
  <c r="S131" i="22" s="1"/>
  <c r="DJ198" i="8"/>
  <c r="BU376" i="8"/>
  <c r="CT223" i="8"/>
  <c r="CQ226" i="8"/>
  <c r="CQ227" i="8"/>
  <c r="DJ252" i="8"/>
  <c r="N111" i="22"/>
  <c r="P111" i="22"/>
  <c r="R111" i="22" s="1"/>
  <c r="S111" i="22" s="1"/>
  <c r="DJ274" i="8"/>
  <c r="DJ302" i="8"/>
  <c r="P148" i="22"/>
  <c r="R148" i="22" s="1"/>
  <c r="S148" i="22" s="1"/>
  <c r="DA211" i="8"/>
  <c r="DA251" i="8"/>
  <c r="DA210" i="8"/>
  <c r="DA280" i="8"/>
  <c r="DA187" i="8"/>
  <c r="DA254" i="8"/>
  <c r="DA173" i="8"/>
  <c r="O133" i="22"/>
  <c r="Q115" i="22"/>
  <c r="R115" i="22" s="1"/>
  <c r="S115" i="22" s="1"/>
  <c r="CV305" i="8"/>
  <c r="CT308" i="8"/>
  <c r="DF222" i="8"/>
  <c r="CV298" i="8"/>
  <c r="DG223" i="8"/>
  <c r="DE221" i="8"/>
  <c r="CV301" i="8"/>
  <c r="DA225" i="8"/>
  <c r="DA227" i="8"/>
  <c r="DA228" i="8"/>
  <c r="DA229" i="8"/>
  <c r="DA258" i="8"/>
  <c r="DA180" i="8"/>
  <c r="DA261" i="8"/>
  <c r="DA168" i="8"/>
  <c r="DA283" i="8"/>
  <c r="DA176" i="8"/>
  <c r="DA243" i="8"/>
  <c r="DA236" i="8"/>
  <c r="DA269" i="8"/>
  <c r="DA189" i="8"/>
  <c r="DA169" i="8"/>
  <c r="DA256" i="8"/>
  <c r="CT301" i="8"/>
  <c r="CT297" i="8"/>
  <c r="DJ297" i="8"/>
  <c r="DJ311" i="8"/>
  <c r="DA175" i="8"/>
  <c r="DA171" i="8"/>
  <c r="DA195" i="8"/>
  <c r="DA295" i="8"/>
  <c r="CT300" i="8"/>
  <c r="CD301" i="8"/>
  <c r="DJ313" i="8"/>
  <c r="DA230" i="8"/>
  <c r="DA375" i="8"/>
  <c r="DA279" i="8"/>
  <c r="DA177" i="8"/>
  <c r="DA183" i="8"/>
  <c r="DA274" i="8"/>
  <c r="DA190" i="8"/>
  <c r="DA244" i="8"/>
  <c r="DA268" i="8"/>
  <c r="AD218" i="8"/>
  <c r="G106" i="22" s="1"/>
  <c r="I106" i="22" s="1"/>
  <c r="CV226" i="8"/>
  <c r="CT302" i="8"/>
  <c r="CD308" i="8"/>
  <c r="DA376" i="8"/>
  <c r="DJ222" i="8"/>
  <c r="CT307" i="8"/>
  <c r="DF299" i="8"/>
  <c r="DF230" i="8"/>
  <c r="CP308" i="8"/>
  <c r="CD300" i="8"/>
  <c r="CL304" i="8"/>
  <c r="CL306" i="8"/>
  <c r="DF150" i="8"/>
  <c r="DI225" i="8"/>
  <c r="CV297" i="8"/>
  <c r="DJ221" i="8"/>
  <c r="N122" i="22"/>
  <c r="R122" i="22"/>
  <c r="S122" i="22" s="1"/>
  <c r="DA378" i="8"/>
  <c r="DA182" i="8"/>
  <c r="DA278" i="8"/>
  <c r="DA286" i="8"/>
  <c r="DA219" i="8"/>
  <c r="DA164" i="8"/>
  <c r="DA249" i="8"/>
  <c r="DA290" i="8"/>
  <c r="DA235" i="8"/>
  <c r="DA275" i="8"/>
  <c r="DA240" i="8"/>
  <c r="DA212" i="8"/>
  <c r="DA193" i="8"/>
  <c r="DA296" i="8"/>
  <c r="DA200" i="8"/>
  <c r="DA267" i="8"/>
  <c r="DJ376" i="8"/>
  <c r="EL120" i="8"/>
  <c r="DA253" i="8"/>
  <c r="DA222" i="8"/>
  <c r="DA264" i="8"/>
  <c r="DA191" i="8"/>
  <c r="DA292" i="8"/>
  <c r="DA198" i="8"/>
  <c r="DA208" i="8"/>
  <c r="CD307" i="8"/>
  <c r="CD297" i="8"/>
  <c r="DA226" i="8"/>
  <c r="R22" i="22"/>
  <c r="S22" i="22" s="1"/>
  <c r="DA252" i="8"/>
  <c r="DA282" i="8"/>
  <c r="DA166" i="8"/>
  <c r="DA248" i="8"/>
  <c r="DA194" i="8"/>
  <c r="DA184" i="8"/>
  <c r="DG232" i="8"/>
  <c r="DA305" i="8"/>
  <c r="DJ230" i="8"/>
  <c r="CT304" i="8"/>
  <c r="CT303" i="8"/>
  <c r="CP304" i="8"/>
  <c r="CP301" i="8"/>
  <c r="CD303" i="8"/>
  <c r="EP120" i="8"/>
  <c r="CV304" i="8"/>
  <c r="DJ224" i="8"/>
  <c r="DA312" i="8"/>
  <c r="CV308" i="8"/>
  <c r="DJ226" i="8"/>
  <c r="DA311" i="8"/>
  <c r="DJ305" i="8"/>
  <c r="DA299" i="8"/>
  <c r="DA377" i="8"/>
  <c r="DA202" i="8"/>
  <c r="DA262" i="8"/>
  <c r="DA238" i="8"/>
  <c r="DA266" i="8"/>
  <c r="DA204" i="8"/>
  <c r="DA259" i="8"/>
  <c r="DA209" i="8"/>
  <c r="DA284" i="8"/>
  <c r="DA241" i="8"/>
  <c r="CJ255" i="8"/>
  <c r="CJ248" i="8"/>
  <c r="CJ194" i="8"/>
  <c r="CJ249" i="8"/>
  <c r="CJ245" i="8"/>
  <c r="CJ195" i="8"/>
  <c r="CJ171" i="8"/>
  <c r="CJ275" i="8"/>
  <c r="CJ271" i="8"/>
  <c r="CJ211" i="8"/>
  <c r="CJ167" i="8"/>
  <c r="CJ296" i="8"/>
  <c r="CJ247" i="8"/>
  <c r="CJ192" i="8"/>
  <c r="CJ189" i="8"/>
  <c r="CJ185" i="8"/>
  <c r="CJ170" i="8"/>
  <c r="CJ235" i="8"/>
  <c r="CJ204" i="8"/>
  <c r="CJ257" i="8"/>
  <c r="CJ193" i="8"/>
  <c r="CJ213" i="8"/>
  <c r="CJ251" i="8"/>
  <c r="CJ266" i="8"/>
  <c r="CJ279" i="8"/>
  <c r="CJ208" i="8"/>
  <c r="CJ217" i="8"/>
  <c r="CJ164" i="8"/>
  <c r="CJ207" i="8"/>
  <c r="CJ188" i="8"/>
  <c r="CJ244" i="8"/>
  <c r="CJ276" i="8"/>
  <c r="CJ242" i="8"/>
  <c r="CJ262" i="8"/>
  <c r="CJ283" i="8"/>
  <c r="CJ197" i="8"/>
  <c r="CJ168" i="8"/>
  <c r="CJ286" i="8"/>
  <c r="CJ259" i="8"/>
  <c r="CJ166" i="8"/>
  <c r="CJ243" i="8"/>
  <c r="CJ214" i="8"/>
  <c r="CJ183" i="8"/>
  <c r="CJ182" i="8"/>
  <c r="CJ265" i="8"/>
  <c r="CJ199" i="8"/>
  <c r="CJ272" i="8"/>
  <c r="CJ250" i="8"/>
  <c r="CJ178" i="8"/>
  <c r="CJ285" i="8"/>
  <c r="CJ267" i="8"/>
  <c r="CJ172" i="8"/>
  <c r="BK377" i="8"/>
  <c r="CJ169" i="8"/>
  <c r="CJ241" i="8"/>
  <c r="CJ260" i="8"/>
  <c r="CJ191" i="8"/>
  <c r="CJ174" i="8"/>
  <c r="CJ216" i="8"/>
  <c r="CJ293" i="8"/>
  <c r="CJ187" i="8"/>
  <c r="CJ218" i="8"/>
  <c r="CJ269" i="8"/>
  <c r="CJ184" i="8"/>
  <c r="CJ282" i="8"/>
  <c r="CJ186" i="8"/>
  <c r="CJ253" i="8"/>
  <c r="CJ290" i="8"/>
  <c r="CJ292" i="8"/>
  <c r="BK378" i="8"/>
  <c r="CJ233" i="8"/>
  <c r="CJ220" i="8"/>
  <c r="CJ295" i="8"/>
  <c r="CJ215" i="8"/>
  <c r="CJ258" i="8"/>
  <c r="CJ237" i="8"/>
  <c r="CJ268" i="8"/>
  <c r="CJ210" i="8"/>
  <c r="CJ277" i="8"/>
  <c r="CJ203" i="8"/>
  <c r="CJ200" i="8"/>
  <c r="CJ288" i="8"/>
  <c r="CJ278" i="8"/>
  <c r="CJ181" i="8"/>
  <c r="CJ270" i="8"/>
  <c r="CJ264" i="8"/>
  <c r="CJ289" i="8"/>
  <c r="CJ205" i="8"/>
  <c r="CJ201" i="8"/>
  <c r="BK376" i="8"/>
  <c r="CJ234" i="8"/>
  <c r="CJ238" i="8"/>
  <c r="CJ246" i="8"/>
  <c r="BK374" i="8"/>
  <c r="CJ219" i="8"/>
  <c r="CJ291" i="8"/>
  <c r="CJ173" i="8"/>
  <c r="CJ261" i="8"/>
  <c r="CJ206" i="8"/>
  <c r="CJ274" i="8"/>
  <c r="CJ254" i="8"/>
  <c r="CJ252" i="8"/>
  <c r="CJ177" i="8"/>
  <c r="CJ256" i="8"/>
  <c r="CJ284" i="8"/>
  <c r="CJ190" i="8"/>
  <c r="CJ179" i="8"/>
  <c r="CJ196" i="8"/>
  <c r="CJ263" i="8"/>
  <c r="CJ198" i="8"/>
  <c r="CJ175" i="8"/>
  <c r="CJ287" i="8"/>
  <c r="CJ240" i="8"/>
  <c r="CJ294" i="8"/>
  <c r="CJ176" i="8"/>
  <c r="CJ212" i="8"/>
  <c r="DA291" i="8"/>
  <c r="DA285" i="8"/>
  <c r="DA181" i="8"/>
  <c r="DA172" i="8"/>
  <c r="DA260" i="8"/>
  <c r="DA273" i="8"/>
  <c r="DA233" i="8"/>
  <c r="DA294" i="8"/>
  <c r="DA234" i="8"/>
  <c r="DA192" i="8"/>
  <c r="DA237" i="8"/>
  <c r="DA206" i="8"/>
  <c r="DA203" i="8"/>
  <c r="DA216" i="8"/>
  <c r="DA257" i="8"/>
  <c r="DA167" i="8"/>
  <c r="DA217" i="8"/>
  <c r="DA287" i="8"/>
  <c r="DA186" i="8"/>
  <c r="DA263" i="8"/>
  <c r="DA247" i="8"/>
  <c r="DA272" i="8"/>
  <c r="DA213" i="8"/>
  <c r="DA214" i="8"/>
  <c r="DA245" i="8"/>
  <c r="DA207" i="8"/>
  <c r="DA197" i="8"/>
  <c r="F421" i="10"/>
  <c r="H421" i="10" s="1"/>
  <c r="GD12" i="8" s="1"/>
  <c r="FE15" i="8"/>
  <c r="Z18" i="22" s="1"/>
  <c r="Q145" i="22"/>
  <c r="CA236" i="8"/>
  <c r="CA280" i="8"/>
  <c r="CA231" i="8"/>
  <c r="CA219" i="8"/>
  <c r="CA190" i="8"/>
  <c r="CA174" i="8"/>
  <c r="CA184" i="8"/>
  <c r="CA202" i="8"/>
  <c r="CA181" i="8"/>
  <c r="CA175" i="8"/>
  <c r="CA208" i="8"/>
  <c r="DY2" i="8"/>
  <c r="DY101" i="8" s="1"/>
  <c r="CA265" i="8"/>
  <c r="CA241" i="8"/>
  <c r="CA271" i="8"/>
  <c r="CA252" i="8"/>
  <c r="CA293" i="8"/>
  <c r="CA244" i="8"/>
  <c r="CA301" i="8"/>
  <c r="CZ236" i="8"/>
  <c r="CA296" i="8"/>
  <c r="CA176" i="8"/>
  <c r="CA193" i="8"/>
  <c r="CA195" i="8"/>
  <c r="CA262" i="8"/>
  <c r="CA199" i="8"/>
  <c r="CA198" i="8"/>
  <c r="CA251" i="8"/>
  <c r="CA171" i="8"/>
  <c r="CA170" i="8"/>
  <c r="CA270" i="8"/>
  <c r="CA288" i="8"/>
  <c r="CA249" i="8"/>
  <c r="CA289" i="8"/>
  <c r="CA267" i="8"/>
  <c r="CA303" i="8"/>
  <c r="O105" i="22"/>
  <c r="O128" i="22"/>
  <c r="Q130" i="22"/>
  <c r="R130" i="22" s="1"/>
  <c r="S130" i="22" s="1"/>
  <c r="CA228" i="8"/>
  <c r="CA306" i="8"/>
  <c r="CA302" i="8"/>
  <c r="R14" i="22"/>
  <c r="S14" i="22" s="1"/>
  <c r="CA313" i="8"/>
  <c r="CA248" i="8"/>
  <c r="CA188" i="8"/>
  <c r="CA168" i="8"/>
  <c r="CA217" i="8"/>
  <c r="BB374" i="8"/>
  <c r="O117" i="22"/>
  <c r="CA290" i="8"/>
  <c r="CZ376" i="8"/>
  <c r="BB378" i="8"/>
  <c r="CA165" i="8"/>
  <c r="CA182" i="8"/>
  <c r="CA215" i="8"/>
  <c r="CA178" i="8"/>
  <c r="CA166" i="8"/>
  <c r="CA204" i="8"/>
  <c r="CA185" i="8"/>
  <c r="CA164" i="8"/>
  <c r="CA197" i="8"/>
  <c r="CA276" i="8"/>
  <c r="CA242" i="8"/>
  <c r="CA258" i="8"/>
  <c r="CA281" i="8"/>
  <c r="CA292" i="8"/>
  <c r="CA247" i="8"/>
  <c r="Q121" i="22"/>
  <c r="R121" i="22" s="1"/>
  <c r="S121" i="22" s="1"/>
  <c r="BB376" i="8"/>
  <c r="CA257" i="8"/>
  <c r="CA298" i="8"/>
  <c r="CA308" i="8"/>
  <c r="CA232" i="8"/>
  <c r="CA203" i="8"/>
  <c r="CA172" i="8"/>
  <c r="CA237" i="8"/>
  <c r="CA173" i="8"/>
  <c r="CA254" i="8"/>
  <c r="CA266" i="8"/>
  <c r="CA294" i="8"/>
  <c r="CA277" i="8"/>
  <c r="CA307" i="8"/>
  <c r="CA233" i="8"/>
  <c r="CA268" i="8"/>
  <c r="CA238" i="8"/>
  <c r="CA209" i="8"/>
  <c r="CA225" i="8"/>
  <c r="CA179" i="8"/>
  <c r="CA191" i="8"/>
  <c r="CA196" i="8"/>
  <c r="CA201" i="8"/>
  <c r="CA218" i="8"/>
  <c r="CA183" i="8"/>
  <c r="CA224" i="8"/>
  <c r="CA275" i="8"/>
  <c r="CA291" i="8"/>
  <c r="CA222" i="8"/>
  <c r="CA253" i="8"/>
  <c r="CA256" i="8"/>
  <c r="CA255" i="8"/>
  <c r="CB300" i="8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EB121" i="8" s="1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ER121" i="8" s="1"/>
  <c r="CT196" i="8"/>
  <c r="ET2" i="8"/>
  <c r="ET122" i="8" s="1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229" i="22" s="1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AB223" i="8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T302" i="8" s="1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R139" i="22" s="1"/>
  <c r="S139" i="22" s="1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L297" i="8" s="1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DK221" i="8"/>
  <c r="DK227" i="8"/>
  <c r="DK258" i="8"/>
  <c r="DK295" i="8"/>
  <c r="DK170" i="8"/>
  <c r="DK293" i="8"/>
  <c r="AB217" i="8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DN302" i="8" s="1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P306" i="8" s="1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CZ305" i="8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FK40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C340" i="16"/>
  <c r="E340" i="16" s="1"/>
  <c r="CX375" i="8"/>
  <c r="DW6" i="8"/>
  <c r="DW150" i="8" s="1"/>
  <c r="CB307" i="8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F236" i="8"/>
  <c r="J20" i="22" s="1"/>
  <c r="DY75" i="8"/>
  <c r="DY87" i="8"/>
  <c r="DY104" i="8"/>
  <c r="DY77" i="8"/>
  <c r="DY102" i="8"/>
  <c r="DY103" i="8"/>
  <c r="DY105" i="8"/>
  <c r="DY86" i="8"/>
  <c r="DY111" i="8"/>
  <c r="DY116" i="8"/>
  <c r="DY115" i="8"/>
  <c r="DY117" i="8"/>
  <c r="DY76" i="8"/>
  <c r="DY73" i="8"/>
  <c r="DY108" i="8"/>
  <c r="DY71" i="8"/>
  <c r="DY98" i="8"/>
  <c r="DY78" i="8"/>
  <c r="DY90" i="8"/>
  <c r="DY69" i="8"/>
  <c r="DY120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H106" i="22"/>
  <c r="H104" i="22"/>
  <c r="I52" i="22"/>
  <c r="H52" i="22"/>
  <c r="I24" i="22"/>
  <c r="H24" i="22"/>
  <c r="I14" i="22"/>
  <c r="H14" i="22"/>
  <c r="I10" i="22"/>
  <c r="H10" i="22"/>
  <c r="R56" i="22"/>
  <c r="S56" i="22" s="1"/>
  <c r="R58" i="22"/>
  <c r="S58" i="22" s="1"/>
  <c r="G254" i="22"/>
  <c r="I5" i="22"/>
  <c r="I254" i="22" s="1"/>
  <c r="G260" i="22"/>
  <c r="I17" i="22"/>
  <c r="I260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H90" i="10"/>
  <c r="FZ13" i="8" s="1"/>
  <c r="FZ6" i="8"/>
  <c r="FB17" i="8"/>
  <c r="W20" i="22" s="1"/>
  <c r="E90" i="16"/>
  <c r="ER122" i="8" l="1"/>
  <c r="DZ121" i="8"/>
  <c r="R149" i="22"/>
  <c r="S149" i="22" s="1"/>
  <c r="N229" i="22"/>
  <c r="EB122" i="8"/>
  <c r="R145" i="22"/>
  <c r="S145" i="22" s="1"/>
  <c r="AC242" i="8"/>
  <c r="AF242" i="8" s="1"/>
  <c r="K130" i="22" s="1"/>
  <c r="E130" i="22" s="1"/>
  <c r="DY152" i="8"/>
  <c r="DY150" i="8"/>
  <c r="DY149" i="8"/>
  <c r="DY107" i="8"/>
  <c r="O70" i="22" s="1"/>
  <c r="DY79" i="8"/>
  <c r="DY106" i="8"/>
  <c r="Q69" i="22" s="1"/>
  <c r="DY96" i="8"/>
  <c r="DY88" i="8"/>
  <c r="DY68" i="8"/>
  <c r="DY119" i="8"/>
  <c r="O229" i="22"/>
  <c r="DY94" i="8"/>
  <c r="DY113" i="8"/>
  <c r="O78" i="22" s="1"/>
  <c r="DY72" i="8"/>
  <c r="DY92" i="8"/>
  <c r="DY109" i="8"/>
  <c r="Q72" i="22" s="1"/>
  <c r="DY80" i="8"/>
  <c r="DY114" i="8"/>
  <c r="DY151" i="8"/>
  <c r="AC218" i="8"/>
  <c r="AE218" i="8" s="1"/>
  <c r="J106" i="22" s="1"/>
  <c r="DY70" i="8"/>
  <c r="DY121" i="8"/>
  <c r="O99" i="22" s="1"/>
  <c r="DY122" i="8"/>
  <c r="O100" i="22" s="1"/>
  <c r="DY112" i="8"/>
  <c r="O76" i="22" s="1"/>
  <c r="DY93" i="8"/>
  <c r="DY81" i="8"/>
  <c r="DY74" i="8"/>
  <c r="DY153" i="8"/>
  <c r="DY84" i="8"/>
  <c r="DY110" i="8"/>
  <c r="O73" i="22" s="1"/>
  <c r="DY91" i="8"/>
  <c r="DY100" i="8"/>
  <c r="DY99" i="8"/>
  <c r="DY97" i="8"/>
  <c r="DY89" i="8"/>
  <c r="DY118" i="8"/>
  <c r="O85" i="22" s="1"/>
  <c r="O265" i="22" s="1"/>
  <c r="DY82" i="8"/>
  <c r="DY85" i="8"/>
  <c r="DY83" i="8"/>
  <c r="EF121" i="8"/>
  <c r="FB16" i="8"/>
  <c r="W19" i="22" s="1"/>
  <c r="O247" i="22"/>
  <c r="FB18" i="8"/>
  <c r="W21" i="22" s="1"/>
  <c r="O248" i="22"/>
  <c r="O246" i="22"/>
  <c r="G270" i="8"/>
  <c r="K62" i="22" s="1"/>
  <c r="E62" i="22" s="1"/>
  <c r="FG5" i="8"/>
  <c r="AB8" i="22" s="1"/>
  <c r="O232" i="22"/>
  <c r="AC245" i="8"/>
  <c r="AF245" i="8" s="1"/>
  <c r="K133" i="22" s="1"/>
  <c r="E133" i="22" s="1"/>
  <c r="Q232" i="22"/>
  <c r="O239" i="22"/>
  <c r="AC217" i="8"/>
  <c r="AF217" i="8" s="1"/>
  <c r="K105" i="22" s="1"/>
  <c r="E105" i="22" s="1"/>
  <c r="FY55" i="8"/>
  <c r="O238" i="22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J44" i="8" s="1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K39" i="8" s="1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O210" i="22"/>
  <c r="DA439" i="8"/>
  <c r="Q210" i="22"/>
  <c r="CY415" i="8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FT12" i="8"/>
  <c r="FT13" i="8"/>
  <c r="FG26" i="8"/>
  <c r="AB29" i="22" s="1"/>
  <c r="Q98" i="22"/>
  <c r="Q78" i="22"/>
  <c r="Q79" i="22"/>
  <c r="O79" i="22"/>
  <c r="Q73" i="22"/>
  <c r="O84" i="22"/>
  <c r="Q84" i="22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80" i="22"/>
  <c r="Q80" i="22"/>
  <c r="Q81" i="22"/>
  <c r="O81" i="22"/>
  <c r="O68" i="22"/>
  <c r="Q68" i="22"/>
  <c r="Q70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Q76" i="22" l="1"/>
  <c r="Q100" i="22"/>
  <c r="AE253" i="8"/>
  <c r="J140" i="22" s="1"/>
  <c r="AF260" i="8"/>
  <c r="K147" i="22" s="1"/>
  <c r="E147" i="22" s="1"/>
  <c r="Q99" i="22"/>
  <c r="O69" i="22"/>
  <c r="O72" i="22"/>
  <c r="L126" i="22"/>
  <c r="L266" i="22" s="1"/>
  <c r="L120" i="22"/>
  <c r="D120" i="22" s="1"/>
  <c r="AE261" i="8"/>
  <c r="J148" i="22" s="1"/>
  <c r="FK36" i="8"/>
  <c r="FK41" i="8"/>
  <c r="R228" i="22"/>
  <c r="S228" i="22" s="1"/>
  <c r="R226" i="22"/>
  <c r="S226" i="22" s="1"/>
  <c r="L148" i="22"/>
  <c r="L133" i="22"/>
  <c r="D133" i="22" s="1"/>
  <c r="CZ424" i="8"/>
  <c r="DC424" i="8" s="1"/>
  <c r="K195" i="22" s="1"/>
  <c r="E195" i="22" s="1"/>
  <c r="R256" i="22"/>
  <c r="L143" i="22"/>
  <c r="L105" i="22"/>
  <c r="D105" i="22" s="1"/>
  <c r="L119" i="22"/>
  <c r="D119" i="22" s="1"/>
  <c r="L121" i="22"/>
  <c r="L122" i="22"/>
  <c r="D122" i="22" s="1"/>
  <c r="L141" i="22"/>
  <c r="L132" i="22"/>
  <c r="D132" i="22" s="1"/>
  <c r="L131" i="22"/>
  <c r="D131" i="22" s="1"/>
  <c r="L128" i="22"/>
  <c r="D128" i="22" s="1"/>
  <c r="L135" i="22"/>
  <c r="D135" i="22" s="1"/>
  <c r="L127" i="22"/>
  <c r="L136" i="22"/>
  <c r="L118" i="22"/>
  <c r="D118" i="22" s="1"/>
  <c r="L125" i="22"/>
  <c r="L256" i="22" s="1"/>
  <c r="L145" i="22"/>
  <c r="L111" i="22"/>
  <c r="D111" i="22" s="1"/>
  <c r="L108" i="22"/>
  <c r="D108" i="22" s="1"/>
  <c r="L115" i="22"/>
  <c r="D115" i="22" s="1"/>
  <c r="L117" i="22"/>
  <c r="L130" i="22"/>
  <c r="D130" i="22" s="1"/>
  <c r="L123" i="22"/>
  <c r="D123" i="22" s="1"/>
  <c r="L139" i="22"/>
  <c r="L134" i="22"/>
  <c r="D134" i="22" s="1"/>
  <c r="L147" i="22"/>
  <c r="L112" i="22"/>
  <c r="D112" i="22" s="1"/>
  <c r="R205" i="22"/>
  <c r="S205" i="22" s="1"/>
  <c r="L109" i="22"/>
  <c r="D109" i="22" s="1"/>
  <c r="L113" i="22"/>
  <c r="D113" i="22" s="1"/>
  <c r="L116" i="22"/>
  <c r="L107" i="22"/>
  <c r="D107" i="22" s="1"/>
  <c r="L149" i="22"/>
  <c r="L129" i="22"/>
  <c r="D129" i="22" s="1"/>
  <c r="L140" i="22"/>
  <c r="L144" i="22"/>
  <c r="L110" i="22"/>
  <c r="D110" i="22" s="1"/>
  <c r="L114" i="22"/>
  <c r="D114" i="22" s="1"/>
  <c r="R214" i="22"/>
  <c r="S214" i="22" s="1"/>
  <c r="R170" i="22"/>
  <c r="S170" i="22" s="1"/>
  <c r="AE246" i="8"/>
  <c r="J134" i="22" s="1"/>
  <c r="FJ34" i="8"/>
  <c r="FJ52" i="8" s="1"/>
  <c r="FK52" i="8" s="1"/>
  <c r="FM52" i="8" s="1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K24" i="8"/>
  <c r="FK42" i="8" s="1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7" i="22"/>
  <c r="R81" i="22"/>
  <c r="S81" i="22" s="1"/>
  <c r="D106" i="22"/>
  <c r="H89" i="22"/>
  <c r="H90" i="22"/>
  <c r="D116" i="22"/>
  <c r="R80" i="22"/>
  <c r="S80" i="22" s="1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126" i="22" l="1"/>
  <c r="FJ55" i="8"/>
  <c r="FK55" i="8" s="1"/>
  <c r="FM55" i="8" s="1"/>
  <c r="FO55" i="8"/>
  <c r="FP55" i="8" s="1"/>
  <c r="FR55" i="8" s="1"/>
  <c r="DB453" i="8"/>
  <c r="J224" i="22" s="1"/>
  <c r="FJ60" i="8"/>
  <c r="FK60" i="8" s="1"/>
  <c r="FM60" i="8" s="1"/>
  <c r="FT60" i="8" s="1"/>
  <c r="GC61" i="8" s="1"/>
  <c r="GC69" i="8" s="1"/>
  <c r="D125" i="22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T55" i="8" l="1"/>
  <c r="GB63" i="8" s="1"/>
  <c r="GB71" i="8" s="1"/>
  <c r="D175" i="22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FV55" i="8" l="1"/>
  <c r="FU55" i="8" s="1"/>
  <c r="FV61" i="8"/>
  <c r="FU61" i="8" s="1"/>
  <c r="GB64" i="8"/>
  <c r="GB72" i="8" s="1"/>
  <c r="FV56" i="8"/>
  <c r="FU56" i="8" s="1"/>
  <c r="GD60" i="8"/>
  <c r="GD68" i="8" s="1"/>
  <c r="D76" i="22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3" i="8" l="1"/>
  <c r="GD71" i="8" s="1"/>
  <c r="GD62" i="8"/>
  <c r="GD70" i="8" s="1"/>
</calcChain>
</file>

<file path=xl/sharedStrings.xml><?xml version="1.0" encoding="utf-8"?>
<sst xmlns="http://schemas.openxmlformats.org/spreadsheetml/2006/main" count="27467" uniqueCount="692">
  <si>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</si>
  <si>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</si>
  <si>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</si>
  <si>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</si>
  <si>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</si>
  <si>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</si>
  <si>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</si>
  <si>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</si>
  <si>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</si>
  <si>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</si>
  <si>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</si>
  <si>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</si>
  <si>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</si>
  <si>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</si>
  <si>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</si>
  <si>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</si>
  <si>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</si>
  <si>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</si>
  <si>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</si>
  <si>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</si>
  <si>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</si>
  <si>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</si>
  <si>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</si>
  <si>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</si>
  <si>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</si>
  <si>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</si>
  <si>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</si>
  <si>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</si>
  <si>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</si>
  <si>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</si>
  <si>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</si>
  <si>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</si>
  <si>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</si>
  <si>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</si>
  <si>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</si>
  <si>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</si>
  <si>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</si>
  <si>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</si>
  <si>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</si>
  <si>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</si>
  <si>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</si>
  <si>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</si>
  <si>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</si>
  <si>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</si>
  <si>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</si>
  <si>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</si>
  <si>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</si>
  <si>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</si>
  <si>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</si>
  <si>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</si>
  <si>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</si>
  <si>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</si>
  <si>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</si>
  <si>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</si>
  <si>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</si>
  <si>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</si>
  <si>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</si>
  <si>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</si>
  <si>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</si>
  <si>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</si>
  <si>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</si>
  <si>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</si>
  <si>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</si>
  <si>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</si>
  <si>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</si>
  <si>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</si>
  <si>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</si>
  <si>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</si>
  <si>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</si>
  <si>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</si>
  <si>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</si>
  <si>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</si>
  <si>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</si>
  <si>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</si>
  <si>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</si>
  <si>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</si>
  <si>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</si>
  <si>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</si>
  <si>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</si>
  <si>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</si>
  <si>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</si>
  <si>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</si>
  <si>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</si>
  <si>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</si>
  <si>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</si>
  <si>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</si>
  <si>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</si>
  <si>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</si>
  <si>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</si>
  <si>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</si>
  <si>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</si>
  <si>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</si>
  <si>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</si>
  <si>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</si>
  <si>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</si>
  <si>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</si>
  <si>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</si>
  <si>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</si>
  <si>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</si>
  <si>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</si>
  <si>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</si>
  <si>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</si>
  <si>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</si>
  <si>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</si>
  <si>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</si>
  <si>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</si>
  <si>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</si>
  <si>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</si>
  <si>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</si>
  <si>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</si>
  <si>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</si>
  <si>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</si>
  <si>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</si>
  <si>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</si>
  <si>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</si>
  <si>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</si>
  <si>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</si>
  <si>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</si>
  <si>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</si>
  <si>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</si>
  <si>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</si>
  <si>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</si>
  <si>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</si>
  <si>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</si>
  <si>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</si>
  <si>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</si>
  <si>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</si>
  <si>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</si>
  <si>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</si>
  <si>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</si>
  <si>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</si>
  <si>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</si>
  <si>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</si>
  <si>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</si>
  <si>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</si>
  <si>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</si>
  <si>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</si>
  <si>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</si>
  <si>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</si>
  <si>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</si>
  <si>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</si>
  <si>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</si>
  <si>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</si>
  <si>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</si>
  <si>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</si>
  <si>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</si>
  <si>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</si>
  <si>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</si>
  <si>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</si>
  <si>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</si>
  <si>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</si>
  <si>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</si>
  <si>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</si>
  <si>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</si>
  <si>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</si>
  <si>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</si>
  <si>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</si>
  <si>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</si>
  <si>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</si>
  <si>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</si>
  <si>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</si>
  <si>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</si>
  <si>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</si>
  <si>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</si>
  <si>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</si>
  <si>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</si>
  <si>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</si>
  <si>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</si>
  <si>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</si>
  <si>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</si>
  <si>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</si>
  <si>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</si>
  <si>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</si>
  <si>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</si>
  <si>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</si>
  <si>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</si>
  <si>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</si>
  <si>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</si>
  <si>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</si>
  <si>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</si>
  <si>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</si>
  <si>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</si>
  <si>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</si>
  <si>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</si>
  <si>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</si>
  <si>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</si>
  <si>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</si>
  <si>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</si>
  <si>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</si>
  <si>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</si>
  <si>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</si>
  <si>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</si>
  <si>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</si>
  <si>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</si>
  <si>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</si>
  <si>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</si>
  <si>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</si>
  <si>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</si>
  <si>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</si>
  <si>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</si>
  <si>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</si>
  <si>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</si>
  <si>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</si>
  <si>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</si>
  <si>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</si>
  <si>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</si>
  <si>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</si>
  <si>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</si>
  <si>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</si>
  <si>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</si>
  <si>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</si>
  <si>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</si>
  <si>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</si>
  <si>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</si>
  <si>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</si>
  <si>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</si>
  <si>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</si>
  <si>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</si>
  <si>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</si>
  <si>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</si>
  <si>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</si>
  <si>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</si>
  <si>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</si>
  <si>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</si>
  <si>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</si>
  <si>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</si>
  <si>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</si>
  <si>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</si>
  <si>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</si>
  <si>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</si>
  <si>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</si>
  <si>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</si>
  <si>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</si>
  <si>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</si>
  <si>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</si>
  <si>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</si>
  <si>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</si>
  <si>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</si>
  <si>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</si>
  <si>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</si>
  <si>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</si>
  <si>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</si>
  <si>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</si>
  <si>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</si>
  <si>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</si>
  <si>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</si>
  <si>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</si>
  <si>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</si>
  <si>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</si>
  <si>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</si>
  <si>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</si>
  <si>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</si>
  <si>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</si>
  <si>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</si>
  <si>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</si>
  <si>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</si>
  <si>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</si>
  <si>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</si>
  <si>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</si>
  <si>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</si>
  <si>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</si>
  <si>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</si>
  <si>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</si>
  <si>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</si>
  <si>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</si>
  <si>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</si>
  <si>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</si>
  <si>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</si>
  <si>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</si>
  <si>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</si>
  <si>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</si>
  <si>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</si>
  <si>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</si>
  <si>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</si>
  <si>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</si>
  <si>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</si>
  <si>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</si>
  <si>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</si>
  <si>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</si>
  <si>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</si>
  <si>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</si>
  <si>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</si>
  <si>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</si>
  <si>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</si>
  <si>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</si>
  <si>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</si>
  <si>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</si>
  <si>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</si>
  <si>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</si>
  <si>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</si>
  <si>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</si>
  <si>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</si>
  <si>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</si>
  <si>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</si>
  <si>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</si>
  <si>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</si>
  <si>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</si>
  <si>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</si>
  <si>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</si>
  <si>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</si>
  <si>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</si>
  <si>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</si>
  <si>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</si>
  <si>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</si>
  <si>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</si>
  <si>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</si>
  <si>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</si>
  <si>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</si>
  <si>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</si>
  <si>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</si>
  <si>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</si>
  <si>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</si>
  <si>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</si>
  <si>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</si>
  <si>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</si>
  <si>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</si>
  <si>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</si>
  <si>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</si>
  <si>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</si>
  <si>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</si>
  <si>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</si>
  <si>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</si>
  <si>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</si>
  <si>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</si>
  <si>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</si>
  <si>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</si>
  <si>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</si>
  <si>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</si>
  <si>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</si>
  <si>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</si>
  <si>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</si>
  <si>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</si>
  <si>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</si>
  <si>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</si>
  <si>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</si>
  <si>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</si>
  <si>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</si>
  <si>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</si>
  <si>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</si>
  <si>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</si>
  <si>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</si>
  <si>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</si>
  <si>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</si>
  <si>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</si>
  <si>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</si>
  <si>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</si>
  <si>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</si>
  <si>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</si>
  <si>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</si>
  <si>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</si>
  <si>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</si>
  <si>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</si>
  <si>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</si>
  <si>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</si>
  <si>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</si>
  <si>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</si>
  <si>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</si>
  <si>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</si>
  <si>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</si>
  <si>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</si>
  <si>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</si>
  <si>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</si>
  <si>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</si>
  <si>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</si>
  <si>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</si>
  <si>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</si>
  <si>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</si>
  <si>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</si>
  <si>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</si>
  <si>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</si>
  <si>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</si>
  <si>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</si>
  <si>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</si>
  <si>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</si>
  <si>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</si>
  <si>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</si>
  <si>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</si>
  <si>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</si>
  <si>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</si>
  <si>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</si>
  <si>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</si>
  <si>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</si>
  <si>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</si>
  <si>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</si>
  <si>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</si>
  <si>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</si>
  <si>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</si>
  <si>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</si>
  <si>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</si>
  <si>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</si>
  <si>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</si>
  <si>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</si>
  <si>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</si>
  <si>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</si>
  <si>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</si>
  <si>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</si>
  <si>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</si>
  <si>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</si>
  <si>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</si>
  <si>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</si>
  <si>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</si>
  <si>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</si>
  <si>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</si>
  <si>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</si>
  <si>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</si>
  <si>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</si>
  <si>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</si>
  <si>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</si>
  <si>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</si>
  <si>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</si>
  <si>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</si>
  <si>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</si>
  <si>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</si>
  <si>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</si>
  <si>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</si>
  <si>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</si>
  <si>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</si>
  <si>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</si>
  <si>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</si>
  <si>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</si>
  <si>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</si>
  <si>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</si>
  <si>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</si>
  <si>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</si>
  <si>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</si>
  <si>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</si>
  <si>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</si>
  <si>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</si>
  <si>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</si>
  <si>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</si>
  <si>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</si>
  <si>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</si>
  <si>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</si>
  <si>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</si>
  <si>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</si>
  <si>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</si>
  <si>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</si>
  <si>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</si>
  <si>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</si>
  <si>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</si>
  <si>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</si>
  <si>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</si>
  <si>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</si>
  <si>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</si>
  <si>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</si>
  <si>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</si>
  <si>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</si>
  <si>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</si>
  <si>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</si>
  <si>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</si>
  <si>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</si>
  <si>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</si>
  <si>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</si>
  <si>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</si>
  <si>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</si>
  <si>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</si>
  <si>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</si>
  <si>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</si>
  <si>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</si>
  <si>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</si>
  <si>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</si>
  <si>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</si>
  <si>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</si>
  <si>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</si>
  <si>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</si>
  <si>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</si>
  <si>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</si>
  <si>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</si>
  <si>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</si>
  <si>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</si>
  <si>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</si>
  <si>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</si>
  <si>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</si>
  <si>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</si>
  <si>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</si>
  <si>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</si>
  <si>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</si>
  <si>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</si>
  <si>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</si>
  <si>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</si>
  <si>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</si>
  <si>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</si>
  <si>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</si>
  <si>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</si>
  <si>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</si>
  <si>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</si>
  <si>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</si>
  <si>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</si>
  <si>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</si>
  <si>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</si>
  <si>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</si>
  <si>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</si>
  <si>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</si>
  <si>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</si>
  <si>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</si>
  <si>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</si>
  <si>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</si>
  <si>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</si>
  <si>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</si>
  <si>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</si>
  <si>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</si>
  <si>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</si>
  <si>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</si>
  <si>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</si>
  <si>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</si>
  <si>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</si>
  <si>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</si>
  <si>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</si>
  <si>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</si>
  <si>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</si>
  <si>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</si>
  <si>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</si>
  <si>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</si>
  <si>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</si>
  <si>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</si>
  <si>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</si>
  <si>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</si>
  <si>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</si>
  <si>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</si>
  <si>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</si>
  <si>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</si>
  <si>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</si>
  <si>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</si>
  <si>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</si>
  <si>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</si>
  <si>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</si>
  <si>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</si>
  <si>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</si>
  <si>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</si>
  <si>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</si>
  <si>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</si>
  <si>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</si>
  <si>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</si>
  <si>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</si>
  <si>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</si>
  <si>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</si>
  <si>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</si>
  <si>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</si>
  <si>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</si>
  <si>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</si>
  <si>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</si>
  <si>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</si>
  <si>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</si>
  <si>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</si>
  <si>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</si>
  <si>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</si>
  <si>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</si>
  <si>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</si>
  <si>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</si>
  <si>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</si>
  <si>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</si>
  <si>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</si>
  <si>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</si>
  <si>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</si>
  <si>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</si>
  <si>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</si>
  <si>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</si>
  <si>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</si>
  <si>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</si>
  <si>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</si>
  <si>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</si>
  <si>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</si>
  <si>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</si>
  <si>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</si>
  <si>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</si>
  <si>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</si>
  <si>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</si>
  <si>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</si>
  <si>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</si>
  <si>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</si>
  <si>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</si>
  <si>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</si>
  <si>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</si>
  <si>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</si>
  <si>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</si>
  <si>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</si>
  <si>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</si>
  <si>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</si>
  <si>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</si>
  <si>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</si>
  <si>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</si>
  <si>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</si>
  <si>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</si>
  <si>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</si>
  <si>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</si>
  <si>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</si>
  <si>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</si>
  <si>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</si>
  <si>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</si>
  <si>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</si>
  <si>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</si>
  <si>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</si>
  <si>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</si>
  <si>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</si>
  <si>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</si>
  <si>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</si>
  <si>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</si>
  <si>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</si>
  <si>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</si>
  <si>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</si>
  <si>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</si>
  <si>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</si>
  <si>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</si>
  <si>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</si>
  <si>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</si>
  <si>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</si>
  <si>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</si>
  <si>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</si>
  <si>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</si>
  <si>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</si>
  <si>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</si>
  <si>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</si>
  <si>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</si>
  <si>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</si>
  <si>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</si>
  <si>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</si>
  <si>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</si>
  <si>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</si>
  <si>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</si>
  <si>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</si>
  <si>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</si>
  <si>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</si>
  <si>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</si>
  <si>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</si>
  <si>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</si>
  <si>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</si>
  <si>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</si>
  <si>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</si>
  <si>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</si>
  <si>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</si>
  <si>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</si>
  <si>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</si>
  <si>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</si>
  <si>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</si>
  <si>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</si>
  <si>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</si>
  <si>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</si>
  <si>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</si>
  <si>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</si>
  <si>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</si>
  <si>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</si>
  <si>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</si>
  <si>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</si>
  <si>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</si>
  <si>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</si>
  <si>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</si>
  <si>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</si>
  <si>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</si>
  <si>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</si>
  <si>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</si>
  <si>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</si>
  <si>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</si>
  <si>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</si>
  <si>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</si>
  <si>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</si>
  <si>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</si>
  <si>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</si>
  <si>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</si>
  <si>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</si>
  <si>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</si>
  <si>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</si>
  <si>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</si>
  <si>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</si>
  <si>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</si>
  <si>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</si>
  <si>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</si>
  <si>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</si>
  <si>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</si>
  <si>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</si>
  <si>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</si>
  <si>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</si>
  <si>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</si>
  <si>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</si>
  <si>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</si>
  <si>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</si>
  <si>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</si>
  <si>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</si>
  <si>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</si>
  <si>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</si>
  <si>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</si>
  <si>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</si>
  <si>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</si>
  <si>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</si>
  <si>
    <t>D?</t>
  </si>
  <si>
    <t>C?</t>
  </si>
  <si>
    <t>G?</t>
  </si>
  <si>
    <t>H?</t>
  </si>
  <si>
    <t>K?</t>
  </si>
  <si>
    <t>F?</t>
  </si>
  <si>
    <t>B?</t>
  </si>
  <si>
    <t>4?</t>
  </si>
  <si>
    <t>2?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</si>
</sst>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checked="Checked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3175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zoomScale="60" zoomScaleNormal="60" workbookViewId="0">
      <selection activeCell="I26" sqref="I26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1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214</v>
      </c>
      <c r="D4" s="382" t="s">
        <v>203</v>
      </c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>
        <v>43662</v>
      </c>
      <c r="D6" s="387">
        <v>43673</v>
      </c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5" t="s">
        <v>595</v>
      </c>
      <c r="AC6" s="455"/>
      <c r="AE6" s="341" t="s">
        <v>659</v>
      </c>
    </row>
    <row r="7" spans="1:36" ht="14.65" thickTop="1" x14ac:dyDescent="0.45">
      <c r="A7" s="447" t="s">
        <v>158</v>
      </c>
      <c r="B7" s="368">
        <v>1</v>
      </c>
      <c r="C7" s="351" t="s">
        <v>159</v>
      </c>
      <c r="D7" s="352" t="s">
        <v>159</v>
      </c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8"/>
      <c r="B8" s="369">
        <v>2</v>
      </c>
      <c r="C8" s="355" t="s">
        <v>164</v>
      </c>
      <c r="D8" s="168" t="s">
        <v>160</v>
      </c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8"/>
      <c r="B9" s="369">
        <v>3</v>
      </c>
      <c r="C9" s="355" t="s">
        <v>161</v>
      </c>
      <c r="D9" s="168" t="s">
        <v>161</v>
      </c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8"/>
      <c r="B10" s="369">
        <v>4</v>
      </c>
      <c r="C10" s="355" t="s">
        <v>166</v>
      </c>
      <c r="D10" s="168" t="s">
        <v>160</v>
      </c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8"/>
      <c r="B11" s="369">
        <v>5</v>
      </c>
      <c r="C11" s="355" t="s">
        <v>160</v>
      </c>
      <c r="D11" s="168" t="s">
        <v>161</v>
      </c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8"/>
      <c r="B12" s="369">
        <v>6</v>
      </c>
      <c r="C12" s="355" t="s">
        <v>164</v>
      </c>
      <c r="D12" s="168" t="s">
        <v>162</v>
      </c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8"/>
      <c r="B13" s="369">
        <v>7</v>
      </c>
      <c r="C13" s="355" t="s">
        <v>159</v>
      </c>
      <c r="D13" s="168" t="s">
        <v>160</v>
      </c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8"/>
      <c r="B14" s="369">
        <v>8</v>
      </c>
      <c r="C14" s="355" t="s">
        <v>163</v>
      </c>
      <c r="D14" s="168" t="s">
        <v>159</v>
      </c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8"/>
      <c r="B15" s="369">
        <v>9</v>
      </c>
      <c r="C15" s="355" t="s">
        <v>161</v>
      </c>
      <c r="D15" s="168" t="s">
        <v>162</v>
      </c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8"/>
      <c r="B16" s="369">
        <v>10</v>
      </c>
      <c r="C16" s="355" t="s">
        <v>163</v>
      </c>
      <c r="D16" s="168" t="s">
        <v>159</v>
      </c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8"/>
      <c r="B17" s="369">
        <v>11</v>
      </c>
      <c r="C17" s="355" t="s">
        <v>159</v>
      </c>
      <c r="D17" s="168" t="s">
        <v>162</v>
      </c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8"/>
      <c r="B18" s="369">
        <v>12</v>
      </c>
      <c r="C18" s="355" t="s">
        <v>163</v>
      </c>
      <c r="D18" s="168" t="s">
        <v>162</v>
      </c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8"/>
      <c r="B19" s="369">
        <v>13</v>
      </c>
      <c r="C19" s="355" t="s">
        <v>162</v>
      </c>
      <c r="D19" s="168" t="s">
        <v>160</v>
      </c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8"/>
      <c r="B20" s="369">
        <v>14</v>
      </c>
      <c r="C20" s="355" t="s">
        <v>165</v>
      </c>
      <c r="D20" s="168" t="s">
        <v>159</v>
      </c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8"/>
      <c r="B21" s="369">
        <v>15</v>
      </c>
      <c r="C21" s="355" t="s">
        <v>160</v>
      </c>
      <c r="D21" s="168" t="s">
        <v>159</v>
      </c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8"/>
      <c r="B22" s="369">
        <v>16</v>
      </c>
      <c r="C22" s="355" t="s">
        <v>164</v>
      </c>
      <c r="D22" s="168" t="s">
        <v>162</v>
      </c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8"/>
      <c r="B23" s="369">
        <v>17</v>
      </c>
      <c r="C23" s="355" t="s">
        <v>160</v>
      </c>
      <c r="D23" s="168" t="s">
        <v>162</v>
      </c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8"/>
      <c r="B24" s="369">
        <v>18</v>
      </c>
      <c r="C24" s="355" t="s">
        <v>163</v>
      </c>
      <c r="D24" s="168" t="s">
        <v>160</v>
      </c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8"/>
      <c r="B25" s="369">
        <v>19</v>
      </c>
      <c r="C25" s="355" t="s">
        <v>159</v>
      </c>
      <c r="D25" s="168" t="s">
        <v>159</v>
      </c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8"/>
      <c r="B26" s="369">
        <v>20</v>
      </c>
      <c r="C26" s="355" t="s">
        <v>163</v>
      </c>
      <c r="D26" s="168" t="s">
        <v>161</v>
      </c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8"/>
      <c r="B27" s="369">
        <v>21</v>
      </c>
      <c r="C27" s="355" t="s">
        <v>159</v>
      </c>
      <c r="D27" s="168" t="s">
        <v>160</v>
      </c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8"/>
      <c r="B28" s="369">
        <v>22</v>
      </c>
      <c r="C28" s="355" t="s">
        <v>164</v>
      </c>
      <c r="D28" s="168" t="s">
        <v>162</v>
      </c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8"/>
      <c r="B29" s="369">
        <v>23</v>
      </c>
      <c r="C29" s="355" t="s">
        <v>160</v>
      </c>
      <c r="D29" s="168" t="s">
        <v>160</v>
      </c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8"/>
      <c r="B30" s="369">
        <v>24</v>
      </c>
      <c r="C30" s="355" t="s">
        <v>163</v>
      </c>
      <c r="D30" s="168" t="s">
        <v>162</v>
      </c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8"/>
      <c r="B31" s="369">
        <v>25</v>
      </c>
      <c r="C31" s="355" t="s">
        <v>162</v>
      </c>
      <c r="D31" s="168" t="s">
        <v>161</v>
      </c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8"/>
      <c r="B32" s="369">
        <v>26</v>
      </c>
      <c r="C32" s="355" t="s">
        <v>163</v>
      </c>
      <c r="D32" s="168" t="s">
        <v>160</v>
      </c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8"/>
      <c r="B33" s="369">
        <v>27</v>
      </c>
      <c r="C33" s="355" t="s">
        <v>161</v>
      </c>
      <c r="D33" s="168" t="s">
        <v>683</v>
      </c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8"/>
      <c r="B34" s="369">
        <v>28</v>
      </c>
      <c r="C34" s="355" t="s">
        <v>163</v>
      </c>
      <c r="D34" s="168" t="s">
        <v>160</v>
      </c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8"/>
      <c r="B35" s="369">
        <v>29</v>
      </c>
      <c r="C35" s="355" t="s">
        <v>161</v>
      </c>
      <c r="D35" s="168" t="s">
        <v>161</v>
      </c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8"/>
      <c r="B36" s="369">
        <v>30</v>
      </c>
      <c r="C36" s="355" t="s">
        <v>166</v>
      </c>
      <c r="D36" s="168" t="s">
        <v>160</v>
      </c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8"/>
      <c r="B37" s="369">
        <v>31</v>
      </c>
      <c r="C37" s="355" t="s">
        <v>159</v>
      </c>
      <c r="D37" s="168" t="s">
        <v>160</v>
      </c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8"/>
      <c r="B38" s="369">
        <v>32</v>
      </c>
      <c r="C38" s="355" t="s">
        <v>164</v>
      </c>
      <c r="D38" s="168" t="s">
        <v>161</v>
      </c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8"/>
      <c r="B39" s="369">
        <v>33</v>
      </c>
      <c r="C39" s="355" t="s">
        <v>159</v>
      </c>
      <c r="D39" s="168" t="s">
        <v>162</v>
      </c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8"/>
      <c r="B40" s="369">
        <v>34</v>
      </c>
      <c r="C40" s="355" t="s">
        <v>164</v>
      </c>
      <c r="D40" s="168" t="s">
        <v>689</v>
      </c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8"/>
      <c r="B41" s="369">
        <v>35</v>
      </c>
      <c r="C41" s="355" t="s">
        <v>159</v>
      </c>
      <c r="D41" s="168" t="s">
        <v>161</v>
      </c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8"/>
      <c r="B42" s="369">
        <v>36</v>
      </c>
      <c r="C42" s="355" t="s">
        <v>166</v>
      </c>
      <c r="D42" s="168" t="s">
        <v>162</v>
      </c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8"/>
      <c r="B43" s="369">
        <v>37</v>
      </c>
      <c r="C43" s="355" t="s">
        <v>161</v>
      </c>
      <c r="D43" s="168" t="s">
        <v>159</v>
      </c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8"/>
      <c r="B44" s="369">
        <v>38</v>
      </c>
      <c r="C44" s="355" t="s">
        <v>165</v>
      </c>
      <c r="D44" s="168" t="s">
        <v>161</v>
      </c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8"/>
      <c r="B45" s="369">
        <v>39</v>
      </c>
      <c r="C45" s="355" t="s">
        <v>159</v>
      </c>
      <c r="D45" s="168" t="s">
        <v>161</v>
      </c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8"/>
      <c r="B46" s="369">
        <v>40</v>
      </c>
      <c r="C46" s="355" t="s">
        <v>163</v>
      </c>
      <c r="D46" s="168" t="s">
        <v>159</v>
      </c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8"/>
      <c r="B47" s="369">
        <v>41</v>
      </c>
      <c r="C47" s="355"/>
      <c r="D47" s="168" t="s">
        <v>160</v>
      </c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8"/>
      <c r="B48" s="369">
        <v>42</v>
      </c>
      <c r="C48" s="355"/>
      <c r="D48" s="168" t="s">
        <v>160</v>
      </c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8"/>
      <c r="B49" s="369">
        <v>43</v>
      </c>
      <c r="C49" s="355"/>
      <c r="D49" s="168" t="s">
        <v>160</v>
      </c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8"/>
      <c r="B50" s="369">
        <v>44</v>
      </c>
      <c r="C50" s="355"/>
      <c r="D50" s="168" t="s">
        <v>159</v>
      </c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8"/>
      <c r="B51" s="369">
        <v>45</v>
      </c>
      <c r="C51" s="355"/>
      <c r="D51" s="168" t="s">
        <v>159</v>
      </c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8"/>
      <c r="B52" s="369">
        <v>46</v>
      </c>
      <c r="C52" s="355"/>
      <c r="D52" s="168" t="s">
        <v>160</v>
      </c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8"/>
      <c r="B53" s="369">
        <v>47</v>
      </c>
      <c r="C53" s="355"/>
      <c r="D53" s="168" t="s">
        <v>161</v>
      </c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8"/>
      <c r="B54" s="369">
        <v>48</v>
      </c>
      <c r="C54" s="355"/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8"/>
      <c r="B55" s="369">
        <v>49</v>
      </c>
      <c r="C55" s="355"/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8"/>
      <c r="B56" s="369">
        <v>50</v>
      </c>
      <c r="C56" s="355"/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8"/>
      <c r="B57" s="369">
        <v>51</v>
      </c>
      <c r="C57" s="355"/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9"/>
      <c r="B58" s="370">
        <v>52</v>
      </c>
      <c r="C58" s="357"/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50" t="s">
        <v>593</v>
      </c>
      <c r="B59" s="367">
        <v>1</v>
      </c>
      <c r="C59" s="351" t="s">
        <v>159</v>
      </c>
      <c r="D59" s="365" t="s">
        <v>162</v>
      </c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51"/>
      <c r="B60" s="361">
        <v>2</v>
      </c>
      <c r="C60" s="355" t="s">
        <v>165</v>
      </c>
      <c r="D60" s="169" t="s">
        <v>160</v>
      </c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51"/>
      <c r="B61" s="361">
        <v>3</v>
      </c>
      <c r="C61" s="355" t="s">
        <v>162</v>
      </c>
      <c r="D61" s="169" t="s">
        <v>161</v>
      </c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51"/>
      <c r="B62" s="361">
        <v>4</v>
      </c>
      <c r="C62" s="355" t="s">
        <v>165</v>
      </c>
      <c r="D62" s="169" t="s">
        <v>162</v>
      </c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51"/>
      <c r="B63" s="361">
        <v>5</v>
      </c>
      <c r="C63" s="355" t="s">
        <v>160</v>
      </c>
      <c r="D63" s="169" t="s">
        <v>160</v>
      </c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51"/>
      <c r="B64" s="361">
        <v>6</v>
      </c>
      <c r="C64" s="355" t="s">
        <v>164</v>
      </c>
      <c r="D64" s="169" t="s">
        <v>684</v>
      </c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51"/>
      <c r="B65" s="361">
        <v>7</v>
      </c>
      <c r="C65" s="355" t="s">
        <v>683</v>
      </c>
      <c r="D65" s="169" t="s">
        <v>161</v>
      </c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51"/>
      <c r="B66" s="361">
        <v>8</v>
      </c>
      <c r="C66" s="355" t="s">
        <v>164</v>
      </c>
      <c r="D66" s="169" t="s">
        <v>160</v>
      </c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51"/>
      <c r="B67" s="361">
        <v>9</v>
      </c>
      <c r="C67" s="355" t="s">
        <v>159</v>
      </c>
      <c r="D67" s="169" t="s">
        <v>159</v>
      </c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51"/>
      <c r="B68" s="361">
        <v>10</v>
      </c>
      <c r="C68" s="355" t="s">
        <v>164</v>
      </c>
      <c r="D68" s="169" t="s">
        <v>162</v>
      </c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51"/>
      <c r="B69" s="361">
        <v>11</v>
      </c>
      <c r="C69" s="355" t="s">
        <v>160</v>
      </c>
      <c r="D69" s="169" t="s">
        <v>162</v>
      </c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51"/>
      <c r="B70" s="361">
        <v>12</v>
      </c>
      <c r="C70" s="355" t="s">
        <v>166</v>
      </c>
      <c r="D70" s="169" t="s">
        <v>160</v>
      </c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51"/>
      <c r="B71" s="361">
        <v>13</v>
      </c>
      <c r="C71" s="355" t="s">
        <v>159</v>
      </c>
      <c r="D71" s="169" t="s">
        <v>161</v>
      </c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51"/>
      <c r="B72" s="361">
        <v>14</v>
      </c>
      <c r="C72" s="355" t="s">
        <v>165</v>
      </c>
      <c r="D72" s="169" t="s">
        <v>161</v>
      </c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51"/>
      <c r="B73" s="361">
        <v>15</v>
      </c>
      <c r="C73" s="355" t="s">
        <v>162</v>
      </c>
      <c r="D73" s="169" t="s">
        <v>159</v>
      </c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51"/>
      <c r="B74" s="361">
        <v>16</v>
      </c>
      <c r="C74" s="355" t="s">
        <v>166</v>
      </c>
      <c r="D74" s="169" t="s">
        <v>162</v>
      </c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51"/>
      <c r="B75" s="361">
        <v>17</v>
      </c>
      <c r="C75" s="355" t="s">
        <v>160</v>
      </c>
      <c r="D75" s="169" t="s">
        <v>160</v>
      </c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51"/>
      <c r="B76" s="361">
        <v>18</v>
      </c>
      <c r="C76" s="355" t="s">
        <v>164</v>
      </c>
      <c r="D76" s="169" t="s">
        <v>161</v>
      </c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51"/>
      <c r="B77" s="361">
        <v>19</v>
      </c>
      <c r="C77" s="355" t="s">
        <v>161</v>
      </c>
      <c r="D77" s="169" t="s">
        <v>162</v>
      </c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51"/>
      <c r="B78" s="361">
        <v>20</v>
      </c>
      <c r="C78" s="355" t="s">
        <v>165</v>
      </c>
      <c r="D78" s="169" t="s">
        <v>161</v>
      </c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51"/>
      <c r="B79" s="361">
        <v>21</v>
      </c>
      <c r="C79" s="355" t="s">
        <v>159</v>
      </c>
      <c r="D79" s="169" t="s">
        <v>160</v>
      </c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51"/>
      <c r="B80" s="361">
        <v>22</v>
      </c>
      <c r="C80" s="355" t="s">
        <v>165</v>
      </c>
      <c r="D80" s="169" t="s">
        <v>160</v>
      </c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51"/>
      <c r="B81" s="361">
        <v>23</v>
      </c>
      <c r="C81" s="355" t="s">
        <v>160</v>
      </c>
      <c r="D81" s="169" t="s">
        <v>161</v>
      </c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51"/>
      <c r="B82" s="361">
        <v>24</v>
      </c>
      <c r="C82" s="355" t="s">
        <v>165</v>
      </c>
      <c r="D82" s="169" t="s">
        <v>160</v>
      </c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51"/>
      <c r="B83" s="361">
        <v>25</v>
      </c>
      <c r="C83" s="355" t="s">
        <v>159</v>
      </c>
      <c r="D83" s="169" t="s">
        <v>161</v>
      </c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51"/>
      <c r="B84" s="361">
        <v>26</v>
      </c>
      <c r="C84" s="355" t="s">
        <v>166</v>
      </c>
      <c r="D84" s="169" t="s">
        <v>159</v>
      </c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51"/>
      <c r="B85" s="361">
        <v>27</v>
      </c>
      <c r="C85" s="355" t="s">
        <v>162</v>
      </c>
      <c r="D85" s="169" t="s">
        <v>689</v>
      </c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51"/>
      <c r="B86" s="361">
        <v>28</v>
      </c>
      <c r="C86" s="355" t="s">
        <v>165</v>
      </c>
      <c r="D86" s="169" t="s">
        <v>161</v>
      </c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51"/>
      <c r="B87" s="361">
        <v>29</v>
      </c>
      <c r="C87" s="355" t="s">
        <v>160</v>
      </c>
      <c r="D87" s="169" t="s">
        <v>159</v>
      </c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51"/>
      <c r="B88" s="361">
        <v>30</v>
      </c>
      <c r="C88" s="355" t="s">
        <v>165</v>
      </c>
      <c r="D88" s="169" t="s">
        <v>161</v>
      </c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51"/>
      <c r="B89" s="361">
        <v>31</v>
      </c>
      <c r="C89" s="355" t="s">
        <v>162</v>
      </c>
      <c r="D89" s="169" t="s">
        <v>159</v>
      </c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51"/>
      <c r="B90" s="361">
        <v>32</v>
      </c>
      <c r="C90" s="355" t="s">
        <v>166</v>
      </c>
      <c r="D90" s="169" t="s">
        <v>160</v>
      </c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51"/>
      <c r="B91" s="361">
        <v>33</v>
      </c>
      <c r="C91" s="355" t="s">
        <v>160</v>
      </c>
      <c r="D91" s="169" t="s">
        <v>160</v>
      </c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51"/>
      <c r="B92" s="361">
        <v>34</v>
      </c>
      <c r="C92" s="355" t="s">
        <v>165</v>
      </c>
      <c r="D92" s="169" t="s">
        <v>162</v>
      </c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51"/>
      <c r="B93" s="361">
        <v>35</v>
      </c>
      <c r="C93" s="355" t="s">
        <v>159</v>
      </c>
      <c r="D93" s="169" t="s">
        <v>582</v>
      </c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51"/>
      <c r="B94" s="361">
        <v>36</v>
      </c>
      <c r="C94" s="355" t="s">
        <v>166</v>
      </c>
      <c r="D94" s="169" t="s">
        <v>160</v>
      </c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51"/>
      <c r="B95" s="361">
        <v>37</v>
      </c>
      <c r="C95" s="355" t="s">
        <v>159</v>
      </c>
      <c r="D95" s="169" t="s">
        <v>162</v>
      </c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51"/>
      <c r="B96" s="361">
        <v>38</v>
      </c>
      <c r="C96" s="355" t="s">
        <v>163</v>
      </c>
      <c r="D96" s="169" t="s">
        <v>161</v>
      </c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51"/>
      <c r="B97" s="361">
        <v>39</v>
      </c>
      <c r="C97" s="355" t="s">
        <v>161</v>
      </c>
      <c r="D97" s="169" t="s">
        <v>160</v>
      </c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51"/>
      <c r="B98" s="361">
        <v>40</v>
      </c>
      <c r="C98" s="355" t="s">
        <v>164</v>
      </c>
      <c r="D98" s="169" t="s">
        <v>159</v>
      </c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51"/>
      <c r="B99" s="361">
        <v>41</v>
      </c>
      <c r="C99" s="355" t="s">
        <v>159</v>
      </c>
      <c r="D99" s="169" t="s">
        <v>160</v>
      </c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51"/>
      <c r="B100" s="361">
        <v>42</v>
      </c>
      <c r="C100" s="355" t="s">
        <v>166</v>
      </c>
      <c r="D100" s="169" t="s">
        <v>159</v>
      </c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51"/>
      <c r="B101" s="361">
        <v>43</v>
      </c>
      <c r="C101" s="355" t="s">
        <v>684</v>
      </c>
      <c r="D101" s="169" t="s">
        <v>161</v>
      </c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51"/>
      <c r="B102" s="361">
        <v>44</v>
      </c>
      <c r="C102" s="355" t="s">
        <v>164</v>
      </c>
      <c r="D102" s="169" t="s">
        <v>160</v>
      </c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51"/>
      <c r="B103" s="361">
        <v>45</v>
      </c>
      <c r="C103" s="355" t="s">
        <v>159</v>
      </c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51"/>
      <c r="B104" s="361">
        <v>46</v>
      </c>
      <c r="C104" s="355" t="s">
        <v>164</v>
      </c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51"/>
      <c r="B105" s="361">
        <v>47</v>
      </c>
      <c r="C105" s="355" t="s">
        <v>161</v>
      </c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51"/>
      <c r="B106" s="361">
        <v>48</v>
      </c>
      <c r="C106" s="355" t="s">
        <v>165</v>
      </c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51"/>
      <c r="B107" s="361">
        <v>49</v>
      </c>
      <c r="C107" s="355" t="s">
        <v>161</v>
      </c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51"/>
      <c r="B108" s="361">
        <v>50</v>
      </c>
      <c r="C108" s="355" t="s">
        <v>685</v>
      </c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51"/>
      <c r="B109" s="361">
        <v>51</v>
      </c>
      <c r="C109" s="355" t="s">
        <v>162</v>
      </c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51"/>
      <c r="B110" s="361">
        <v>52</v>
      </c>
      <c r="C110" s="355" t="s">
        <v>164</v>
      </c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51"/>
      <c r="B111" s="361">
        <v>53</v>
      </c>
      <c r="C111" s="355" t="s">
        <v>162</v>
      </c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51"/>
      <c r="B112" s="361">
        <v>54</v>
      </c>
      <c r="C112" s="355" t="s">
        <v>163</v>
      </c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51"/>
      <c r="B113" s="361">
        <v>55</v>
      </c>
      <c r="C113" s="355" t="s">
        <v>162</v>
      </c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51"/>
      <c r="B114" s="361">
        <v>56</v>
      </c>
      <c r="C114" s="355" t="s">
        <v>166</v>
      </c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51"/>
      <c r="B115" s="361">
        <v>57</v>
      </c>
      <c r="C115" s="355" t="s">
        <v>159</v>
      </c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51"/>
      <c r="B116" s="361">
        <v>58</v>
      </c>
      <c r="C116" s="355" t="s">
        <v>164</v>
      </c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51"/>
      <c r="B117" s="361">
        <v>59</v>
      </c>
      <c r="C117" s="355" t="s">
        <v>159</v>
      </c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51"/>
      <c r="B118" s="361">
        <v>60</v>
      </c>
      <c r="C118" s="355" t="s">
        <v>163</v>
      </c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51"/>
      <c r="B119" s="361">
        <v>61</v>
      </c>
      <c r="C119" s="355" t="s">
        <v>160</v>
      </c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51"/>
      <c r="B120" s="361">
        <v>62</v>
      </c>
      <c r="C120" s="355" t="s">
        <v>165</v>
      </c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51"/>
      <c r="B121" s="361">
        <v>63</v>
      </c>
      <c r="C121" s="355" t="s">
        <v>161</v>
      </c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51"/>
      <c r="B122" s="361">
        <v>64</v>
      </c>
      <c r="C122" s="355" t="s">
        <v>163</v>
      </c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51"/>
      <c r="B123" s="361">
        <v>65</v>
      </c>
      <c r="C123" s="355" t="s">
        <v>162</v>
      </c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51"/>
      <c r="B124" s="361">
        <v>66</v>
      </c>
      <c r="C124" s="355" t="s">
        <v>165</v>
      </c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51"/>
      <c r="B125" s="361">
        <v>67</v>
      </c>
      <c r="C125" s="355" t="s">
        <v>160</v>
      </c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51"/>
      <c r="B126" s="361">
        <v>68</v>
      </c>
      <c r="C126" s="355" t="s">
        <v>166</v>
      </c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51"/>
      <c r="B127" s="361">
        <v>69</v>
      </c>
      <c r="C127" s="355" t="s">
        <v>161</v>
      </c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51"/>
      <c r="B128" s="361">
        <v>70</v>
      </c>
      <c r="C128" s="355" t="s">
        <v>164</v>
      </c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51"/>
      <c r="B129" s="361">
        <v>71</v>
      </c>
      <c r="C129" s="355" t="s">
        <v>159</v>
      </c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51"/>
      <c r="B130" s="361">
        <v>72</v>
      </c>
      <c r="C130" s="355" t="s">
        <v>164</v>
      </c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51"/>
      <c r="B131" s="361">
        <v>73</v>
      </c>
      <c r="C131" s="355" t="s">
        <v>161</v>
      </c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51"/>
      <c r="B132" s="361">
        <v>74</v>
      </c>
      <c r="C132" s="355" t="s">
        <v>164</v>
      </c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52"/>
      <c r="B133" s="379">
        <v>75</v>
      </c>
      <c r="C133" s="359" t="s">
        <v>159</v>
      </c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3" t="s">
        <v>666</v>
      </c>
      <c r="B134" s="373">
        <v>1</v>
      </c>
      <c r="C134" s="358" t="s">
        <v>162</v>
      </c>
      <c r="D134" s="336" t="s">
        <v>160</v>
      </c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4"/>
      <c r="B135" s="374">
        <v>2</v>
      </c>
      <c r="C135" s="355" t="s">
        <v>686</v>
      </c>
      <c r="D135" s="181" t="s">
        <v>159</v>
      </c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4"/>
      <c r="B136" s="374">
        <v>3</v>
      </c>
      <c r="C136" s="355" t="s">
        <v>168</v>
      </c>
      <c r="D136" s="181" t="s">
        <v>160</v>
      </c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4"/>
      <c r="B137" s="374">
        <v>4</v>
      </c>
      <c r="C137" s="355" t="s">
        <v>163</v>
      </c>
      <c r="D137" s="181" t="s">
        <v>162</v>
      </c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4"/>
      <c r="B138" s="374">
        <v>5</v>
      </c>
      <c r="C138" s="355" t="s">
        <v>168</v>
      </c>
      <c r="D138" s="181" t="s">
        <v>159</v>
      </c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4"/>
      <c r="B139" s="374">
        <v>6</v>
      </c>
      <c r="C139" s="355" t="s">
        <v>165</v>
      </c>
      <c r="D139" s="181" t="s">
        <v>159</v>
      </c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4"/>
      <c r="B140" s="374">
        <v>7</v>
      </c>
      <c r="C140" s="355" t="s">
        <v>168</v>
      </c>
      <c r="D140" s="181" t="s">
        <v>160</v>
      </c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4"/>
      <c r="B141" s="374">
        <v>8</v>
      </c>
      <c r="C141" s="355" t="s">
        <v>165</v>
      </c>
      <c r="D141" s="181" t="s">
        <v>684</v>
      </c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4"/>
      <c r="B142" s="374">
        <v>9</v>
      </c>
      <c r="C142" s="355" t="s">
        <v>159</v>
      </c>
      <c r="D142" s="181" t="s">
        <v>582</v>
      </c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4"/>
      <c r="B143" s="374">
        <v>10</v>
      </c>
      <c r="C143" s="355" t="s">
        <v>687</v>
      </c>
      <c r="D143" s="181" t="s">
        <v>684</v>
      </c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4"/>
      <c r="B144" s="374">
        <v>11</v>
      </c>
      <c r="C144" s="355" t="s">
        <v>161</v>
      </c>
      <c r="D144" s="181" t="s">
        <v>159</v>
      </c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4"/>
      <c r="B145" s="374">
        <v>12</v>
      </c>
      <c r="C145" s="355" t="s">
        <v>169</v>
      </c>
      <c r="D145" s="181" t="s">
        <v>161</v>
      </c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4"/>
      <c r="B146" s="374">
        <v>13</v>
      </c>
      <c r="C146" s="355" t="s">
        <v>160</v>
      </c>
      <c r="D146" s="181" t="s">
        <v>160</v>
      </c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4"/>
      <c r="B147" s="374">
        <v>14</v>
      </c>
      <c r="C147" s="355" t="s">
        <v>688</v>
      </c>
      <c r="D147" s="181" t="s">
        <v>160</v>
      </c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4"/>
      <c r="B148" s="374">
        <v>15</v>
      </c>
      <c r="C148" s="355" t="s">
        <v>160</v>
      </c>
      <c r="D148" s="181" t="s">
        <v>161</v>
      </c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4"/>
      <c r="B149" s="374">
        <v>16</v>
      </c>
      <c r="C149" s="355" t="s">
        <v>165</v>
      </c>
      <c r="D149" s="181" t="s">
        <v>161</v>
      </c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4"/>
      <c r="B150" s="374">
        <v>17</v>
      </c>
      <c r="C150" s="355" t="s">
        <v>582</v>
      </c>
      <c r="D150" s="181" t="s">
        <v>689</v>
      </c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4"/>
      <c r="B151" s="374">
        <v>18</v>
      </c>
      <c r="C151" s="355" t="s">
        <v>163</v>
      </c>
      <c r="D151" s="181" t="s">
        <v>683</v>
      </c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4"/>
      <c r="B152" s="374">
        <v>19</v>
      </c>
      <c r="C152" s="355" t="s">
        <v>162</v>
      </c>
      <c r="D152" s="181" t="s">
        <v>161</v>
      </c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4"/>
      <c r="B153" s="374">
        <v>20</v>
      </c>
      <c r="C153" s="355" t="s">
        <v>688</v>
      </c>
      <c r="D153" s="181" t="s">
        <v>160</v>
      </c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4"/>
      <c r="B154" s="374">
        <v>21</v>
      </c>
      <c r="C154" s="355" t="s">
        <v>160</v>
      </c>
      <c r="D154" s="181" t="s">
        <v>684</v>
      </c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4"/>
      <c r="B155" s="374">
        <v>22</v>
      </c>
      <c r="C155" s="355" t="s">
        <v>686</v>
      </c>
      <c r="D155" s="181" t="s">
        <v>582</v>
      </c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4"/>
      <c r="B156" s="374">
        <v>23</v>
      </c>
      <c r="C156" s="355" t="s">
        <v>159</v>
      </c>
      <c r="D156" s="181" t="s">
        <v>689</v>
      </c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4"/>
      <c r="B157" s="374">
        <v>24</v>
      </c>
      <c r="C157" s="355" t="s">
        <v>685</v>
      </c>
      <c r="D157" s="181" t="s">
        <v>161</v>
      </c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4"/>
      <c r="B158" s="374">
        <v>25</v>
      </c>
      <c r="C158" s="355" t="s">
        <v>161</v>
      </c>
      <c r="D158" s="181" t="s">
        <v>162</v>
      </c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4"/>
      <c r="B159" s="374">
        <v>26</v>
      </c>
      <c r="C159" s="355" t="s">
        <v>685</v>
      </c>
      <c r="D159" s="181" t="s">
        <v>159</v>
      </c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4"/>
      <c r="B160" s="374">
        <v>27</v>
      </c>
      <c r="C160" s="355" t="s">
        <v>168</v>
      </c>
      <c r="D160" s="181" t="s">
        <v>162</v>
      </c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4"/>
      <c r="B161" s="374">
        <v>28</v>
      </c>
      <c r="C161" s="355" t="s">
        <v>165</v>
      </c>
      <c r="D161" s="181">
        <v>66</v>
      </c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4"/>
      <c r="B162" s="374">
        <v>29</v>
      </c>
      <c r="C162" s="355" t="s">
        <v>683</v>
      </c>
      <c r="D162" s="181">
        <v>0</v>
      </c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4"/>
      <c r="B163" s="374">
        <v>30</v>
      </c>
      <c r="C163" s="355" t="s">
        <v>166</v>
      </c>
      <c r="D163" s="181">
        <v>1368</v>
      </c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4"/>
      <c r="B164" s="374">
        <v>31</v>
      </c>
      <c r="C164" s="355" t="s">
        <v>162</v>
      </c>
      <c r="D164" s="181">
        <v>85</v>
      </c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4"/>
      <c r="B165" s="374">
        <v>32</v>
      </c>
      <c r="C165" s="355" t="s">
        <v>688</v>
      </c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4"/>
      <c r="B166" s="374">
        <v>33</v>
      </c>
      <c r="C166" s="355" t="s">
        <v>160</v>
      </c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4"/>
      <c r="B167" s="374">
        <v>34</v>
      </c>
      <c r="C167" s="355" t="s">
        <v>165</v>
      </c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4"/>
      <c r="B168" s="374">
        <v>35</v>
      </c>
      <c r="C168" s="355" t="s">
        <v>582</v>
      </c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4"/>
      <c r="B169" s="374">
        <v>36</v>
      </c>
      <c r="C169" s="355" t="s">
        <v>165</v>
      </c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4"/>
      <c r="B170" s="374">
        <v>37</v>
      </c>
      <c r="C170" s="355" t="s">
        <v>159</v>
      </c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4"/>
      <c r="B171" s="374">
        <v>38</v>
      </c>
      <c r="C171" s="355" t="s">
        <v>685</v>
      </c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4"/>
      <c r="B172" s="374">
        <v>39</v>
      </c>
      <c r="C172" s="355" t="s">
        <v>159</v>
      </c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4"/>
      <c r="B173" s="374">
        <v>40</v>
      </c>
      <c r="C173" s="355" t="s">
        <v>163</v>
      </c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4"/>
      <c r="B174" s="374">
        <v>41</v>
      </c>
      <c r="C174" s="355" t="s">
        <v>683</v>
      </c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4"/>
      <c r="B175" s="374">
        <v>42</v>
      </c>
      <c r="C175" s="355" t="s">
        <v>688</v>
      </c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4"/>
      <c r="B176" s="374">
        <v>43</v>
      </c>
      <c r="C176" s="355" t="s">
        <v>684</v>
      </c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4"/>
      <c r="B177" s="374">
        <v>44</v>
      </c>
      <c r="C177" s="355" t="s">
        <v>166</v>
      </c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4"/>
      <c r="B178" s="374">
        <v>45</v>
      </c>
      <c r="C178" s="355" t="s">
        <v>684</v>
      </c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4"/>
      <c r="B179" s="374">
        <v>46</v>
      </c>
      <c r="C179" s="355" t="s">
        <v>164</v>
      </c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4"/>
      <c r="B180" s="374">
        <v>47</v>
      </c>
      <c r="C180" s="355" t="s">
        <v>159</v>
      </c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4"/>
      <c r="B181" s="374">
        <v>48</v>
      </c>
      <c r="C181" s="355" t="s">
        <v>685</v>
      </c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4"/>
      <c r="B182" s="374">
        <v>49</v>
      </c>
      <c r="C182" s="355" t="s">
        <v>582</v>
      </c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4"/>
      <c r="B183" s="374">
        <v>50</v>
      </c>
      <c r="C183" s="355" t="s">
        <v>163</v>
      </c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4"/>
      <c r="B184" s="374">
        <v>51</v>
      </c>
      <c r="C184" s="355" t="s">
        <v>161</v>
      </c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4"/>
      <c r="B185" s="374">
        <v>52</v>
      </c>
      <c r="C185" s="355" t="s">
        <v>688</v>
      </c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4"/>
      <c r="B186" s="374">
        <v>53</v>
      </c>
      <c r="C186" s="355" t="s">
        <v>162</v>
      </c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4"/>
      <c r="B187" s="374">
        <v>54</v>
      </c>
      <c r="C187" s="355" t="s">
        <v>165</v>
      </c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4"/>
      <c r="B188" s="374">
        <v>55</v>
      </c>
      <c r="C188" s="355" t="s">
        <v>159</v>
      </c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4"/>
      <c r="B189" s="374">
        <v>56</v>
      </c>
      <c r="C189" s="355" t="s">
        <v>163</v>
      </c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4"/>
      <c r="B190" s="374">
        <v>57</v>
      </c>
      <c r="C190" s="355" t="s">
        <v>582</v>
      </c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4"/>
      <c r="B191" s="374">
        <v>58</v>
      </c>
      <c r="C191" s="355" t="s">
        <v>685</v>
      </c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4"/>
      <c r="B192" s="374">
        <v>59</v>
      </c>
      <c r="C192" s="355" t="s">
        <v>159</v>
      </c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4"/>
      <c r="B193" s="375">
        <v>60</v>
      </c>
      <c r="C193" s="357" t="s">
        <v>163</v>
      </c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4"/>
      <c r="B194" s="435">
        <v>61</v>
      </c>
      <c r="C194" s="436"/>
      <c r="D194" s="437" t="s">
        <v>162</v>
      </c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4"/>
      <c r="B195" s="376">
        <v>62</v>
      </c>
      <c r="C195" s="393"/>
      <c r="D195" s="394" t="s">
        <v>159</v>
      </c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4"/>
      <c r="B196" s="375">
        <v>63</v>
      </c>
      <c r="C196" s="393"/>
      <c r="D196" s="394" t="s">
        <v>160</v>
      </c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4"/>
      <c r="B197" s="377">
        <v>64</v>
      </c>
      <c r="C197" s="396"/>
      <c r="D197" s="397" t="s">
        <v>162</v>
      </c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4"/>
      <c r="B198" s="376">
        <v>65</v>
      </c>
      <c r="C198" s="390"/>
      <c r="D198" s="391" t="s">
        <v>684</v>
      </c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4"/>
      <c r="B199" s="374">
        <v>66</v>
      </c>
      <c r="C199" s="396"/>
      <c r="D199" s="397" t="s">
        <v>159</v>
      </c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4"/>
      <c r="B200" s="374">
        <v>67</v>
      </c>
      <c r="C200" s="396"/>
      <c r="D200" s="397" t="s">
        <v>684</v>
      </c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4"/>
      <c r="B201" s="374">
        <v>68</v>
      </c>
      <c r="C201" s="396"/>
      <c r="D201" s="397" t="s">
        <v>160</v>
      </c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4"/>
      <c r="B202" s="374">
        <v>69</v>
      </c>
      <c r="C202" s="396"/>
      <c r="D202" s="397" t="s">
        <v>684</v>
      </c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4"/>
      <c r="B203" s="374">
        <v>70</v>
      </c>
      <c r="C203" s="396"/>
      <c r="D203" s="397" t="s">
        <v>162</v>
      </c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4"/>
      <c r="B204" s="374">
        <v>71</v>
      </c>
      <c r="C204" s="396"/>
      <c r="D204" s="397" t="s">
        <v>582</v>
      </c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4"/>
      <c r="B205" s="374">
        <v>72</v>
      </c>
      <c r="C205" s="396"/>
      <c r="D205" s="397" t="s">
        <v>582</v>
      </c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4"/>
      <c r="B206" s="374">
        <v>73</v>
      </c>
      <c r="C206" s="396"/>
      <c r="D206" s="397" t="s">
        <v>162</v>
      </c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4"/>
      <c r="B207" s="374">
        <v>74</v>
      </c>
      <c r="C207" s="396"/>
      <c r="D207" s="397" t="s">
        <v>691</v>
      </c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4"/>
      <c r="B208" s="374">
        <v>75</v>
      </c>
      <c r="C208" s="396"/>
      <c r="D208" s="397">
        <v>90</v>
      </c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4"/>
      <c r="B209" s="374">
        <v>76</v>
      </c>
      <c r="C209" s="396"/>
      <c r="D209" s="397" t="s">
        <v>690</v>
      </c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4"/>
      <c r="B210" s="374">
        <v>77</v>
      </c>
      <c r="C210" s="396"/>
      <c r="D210" s="397">
        <v>6</v>
      </c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4"/>
      <c r="B211" s="374">
        <v>78</v>
      </c>
      <c r="C211" s="396"/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4"/>
      <c r="B212" s="374">
        <v>79</v>
      </c>
      <c r="C212" s="396"/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4"/>
      <c r="B213" s="378">
        <v>80</v>
      </c>
      <c r="C213" s="393"/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4" t="s">
        <v>646</v>
      </c>
      <c r="B214" s="371">
        <v>1</v>
      </c>
      <c r="C214" s="351" t="s">
        <v>159</v>
      </c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5"/>
      <c r="B215" s="372">
        <v>2</v>
      </c>
      <c r="C215" s="355" t="s">
        <v>165</v>
      </c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5"/>
      <c r="B216" s="372">
        <v>3</v>
      </c>
      <c r="C216" s="355" t="s">
        <v>159</v>
      </c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5"/>
      <c r="B217" s="372">
        <v>4</v>
      </c>
      <c r="C217" s="355" t="s">
        <v>166</v>
      </c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5"/>
      <c r="B218" s="372">
        <v>5</v>
      </c>
      <c r="C218" s="355" t="s">
        <v>161</v>
      </c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5"/>
      <c r="B219" s="372">
        <v>6</v>
      </c>
      <c r="C219" s="355" t="s">
        <v>166</v>
      </c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5"/>
      <c r="B220" s="372">
        <v>7</v>
      </c>
      <c r="C220" s="355" t="s">
        <v>161</v>
      </c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5"/>
      <c r="B221" s="372">
        <v>8</v>
      </c>
      <c r="C221" s="355" t="s">
        <v>164</v>
      </c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5"/>
      <c r="B222" s="372">
        <v>9</v>
      </c>
      <c r="C222" s="355" t="s">
        <v>162</v>
      </c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5"/>
      <c r="B223" s="372">
        <v>10</v>
      </c>
      <c r="C223" s="355" t="s">
        <v>164</v>
      </c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5"/>
      <c r="B224" s="372">
        <v>11</v>
      </c>
      <c r="C224" s="355" t="s">
        <v>161</v>
      </c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5"/>
      <c r="B225" s="372">
        <v>12</v>
      </c>
      <c r="C225" s="355" t="s">
        <v>163</v>
      </c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5"/>
      <c r="B226" s="372">
        <v>13</v>
      </c>
      <c r="C226" s="355" t="s">
        <v>162</v>
      </c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5"/>
      <c r="B227" s="372">
        <v>14</v>
      </c>
      <c r="C227" s="355" t="s">
        <v>164</v>
      </c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5"/>
      <c r="B228" s="372">
        <v>15</v>
      </c>
      <c r="C228" s="355" t="s">
        <v>161</v>
      </c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5"/>
      <c r="B229" s="372">
        <v>16</v>
      </c>
      <c r="C229" s="355" t="s">
        <v>163</v>
      </c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5"/>
      <c r="B230" s="372">
        <v>17</v>
      </c>
      <c r="C230" s="355" t="s">
        <v>160</v>
      </c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5"/>
      <c r="B231" s="372">
        <v>18</v>
      </c>
      <c r="C231" s="355" t="s">
        <v>165</v>
      </c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5"/>
      <c r="B232" s="372">
        <v>19</v>
      </c>
      <c r="C232" s="355" t="s">
        <v>159</v>
      </c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5"/>
      <c r="B233" s="372">
        <v>20</v>
      </c>
      <c r="C233" s="355" t="s">
        <v>166</v>
      </c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5"/>
      <c r="B234" s="372">
        <v>21</v>
      </c>
      <c r="C234" s="355" t="s">
        <v>162</v>
      </c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5"/>
      <c r="B235" s="372">
        <v>22</v>
      </c>
      <c r="C235" s="355" t="s">
        <v>163</v>
      </c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5"/>
      <c r="B236" s="372">
        <v>23</v>
      </c>
      <c r="C236" s="355" t="s">
        <v>161</v>
      </c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5"/>
      <c r="B237" s="372">
        <v>24</v>
      </c>
      <c r="C237" s="355" t="s">
        <v>165</v>
      </c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5"/>
      <c r="B238" s="372">
        <v>25</v>
      </c>
      <c r="C238" s="355" t="s">
        <v>159</v>
      </c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5"/>
      <c r="B239" s="372">
        <v>26</v>
      </c>
      <c r="C239" s="355" t="s">
        <v>165</v>
      </c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5"/>
      <c r="B240" s="372">
        <v>27</v>
      </c>
      <c r="C240" s="355" t="s">
        <v>159</v>
      </c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5"/>
      <c r="B241" s="372">
        <v>28</v>
      </c>
      <c r="C241" s="355" t="s">
        <v>164</v>
      </c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5"/>
      <c r="B242" s="372">
        <v>29</v>
      </c>
      <c r="C242" s="355" t="s">
        <v>684</v>
      </c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5"/>
      <c r="B243" s="372">
        <v>30</v>
      </c>
      <c r="C243" s="355" t="s">
        <v>166</v>
      </c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5"/>
      <c r="B244" s="372">
        <v>31</v>
      </c>
      <c r="C244" s="355" t="s">
        <v>161</v>
      </c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5"/>
      <c r="B245" s="372">
        <v>32</v>
      </c>
      <c r="C245" s="355" t="s">
        <v>164</v>
      </c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5"/>
      <c r="B246" s="372">
        <v>33</v>
      </c>
      <c r="C246" s="355" t="s">
        <v>159</v>
      </c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5"/>
      <c r="B247" s="372">
        <v>34</v>
      </c>
      <c r="C247" s="355" t="s">
        <v>685</v>
      </c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5"/>
      <c r="B248" s="372">
        <v>35</v>
      </c>
      <c r="C248" s="355" t="s">
        <v>161</v>
      </c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5"/>
      <c r="B249" s="372">
        <v>36</v>
      </c>
      <c r="C249" s="355" t="s">
        <v>165</v>
      </c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5"/>
      <c r="B250" s="372">
        <v>37</v>
      </c>
      <c r="C250" s="355" t="s">
        <v>161</v>
      </c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5"/>
      <c r="B251" s="372">
        <v>38</v>
      </c>
      <c r="C251" s="355" t="s">
        <v>164</v>
      </c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5"/>
      <c r="B252" s="372">
        <v>39</v>
      </c>
      <c r="C252" s="355" t="s">
        <v>159</v>
      </c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6"/>
      <c r="B253" s="399">
        <v>40</v>
      </c>
      <c r="C253" s="357" t="s">
        <v>166</v>
      </c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A06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56" t="s">
        <v>658</v>
      </c>
      <c r="AL17" s="456"/>
      <c r="AM17" s="456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42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42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 t="str">
        <f>INPUT!$D$4</f>
        <v>P02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56" t="s">
        <v>658</v>
      </c>
      <c r="AL70" s="456"/>
      <c r="AM70" s="456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42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42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56" t="s">
        <v>658</v>
      </c>
      <c r="AL123" s="456"/>
      <c r="AM123" s="456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42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42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56" t="s">
        <v>658</v>
      </c>
      <c r="AL176" s="456"/>
      <c r="AM176" s="456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42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42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56" t="s">
        <v>658</v>
      </c>
      <c r="AL229" s="456"/>
      <c r="AM229" s="456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42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42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56" t="s">
        <v>658</v>
      </c>
      <c r="AL282" s="456"/>
      <c r="AM282" s="456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42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42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56" t="s">
        <v>658</v>
      </c>
      <c r="AL335" s="456"/>
      <c r="AM335" s="456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42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42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56" t="s">
        <v>658</v>
      </c>
      <c r="AL388" s="456"/>
      <c r="AM388" s="456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42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42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56" t="s">
        <v>658</v>
      </c>
      <c r="AL441" s="456"/>
      <c r="AM441" s="456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42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42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56" t="s">
        <v>658</v>
      </c>
      <c r="AL494" s="456"/>
      <c r="AM494" s="456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42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42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56" t="s">
        <v>658</v>
      </c>
      <c r="AL547" s="456"/>
      <c r="AM547" s="456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42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42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56" t="s">
        <v>658</v>
      </c>
      <c r="AL600" s="456"/>
      <c r="AM600" s="456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42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42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56" t="s">
        <v>658</v>
      </c>
      <c r="AL653" s="456"/>
      <c r="AM653" s="456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42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42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56" t="s">
        <v>658</v>
      </c>
      <c r="AL706" s="456"/>
      <c r="AM706" s="456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42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42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56" t="s">
        <v>658</v>
      </c>
      <c r="AL759" s="456"/>
      <c r="AM759" s="456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42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42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56" t="s">
        <v>658</v>
      </c>
      <c r="AL812" s="456"/>
      <c r="AM812" s="456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42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42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56" t="s">
        <v>658</v>
      </c>
      <c r="AL865" s="456"/>
      <c r="AM865" s="456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42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42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56" t="s">
        <v>658</v>
      </c>
      <c r="AL918" s="456"/>
      <c r="AM918" s="456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42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42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56" t="s">
        <v>658</v>
      </c>
      <c r="AL971" s="456"/>
      <c r="AM971" s="456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42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42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56" t="s">
        <v>658</v>
      </c>
      <c r="AL1024" s="456"/>
      <c r="AM1024" s="456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42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42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56" t="s">
        <v>658</v>
      </c>
      <c r="AL1077" s="456"/>
      <c r="AM1077" s="456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42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42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56" t="s">
        <v>658</v>
      </c>
      <c r="AL1130" s="456"/>
      <c r="AM1130" s="456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42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42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56" t="s">
        <v>658</v>
      </c>
      <c r="AL1183" s="456"/>
      <c r="AM1183" s="456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42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42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865:AM865"/>
    <mergeCell ref="AK918:AM918"/>
    <mergeCell ref="AK335:AM335"/>
    <mergeCell ref="AK388:AM388"/>
    <mergeCell ref="AK441:AM441"/>
    <mergeCell ref="AK494:AM494"/>
    <mergeCell ref="AK812:AM812"/>
    <mergeCell ref="AK17:AM17"/>
    <mergeCell ref="AK70:AM70"/>
    <mergeCell ref="AK123:AM123"/>
    <mergeCell ref="AK176:AM176"/>
    <mergeCell ref="AK229:AM229"/>
    <mergeCell ref="AK282:AM282"/>
    <mergeCell ref="AK547:AM547"/>
    <mergeCell ref="AK600:AM600"/>
    <mergeCell ref="AK653:AM653"/>
    <mergeCell ref="AK706:AM706"/>
    <mergeCell ref="AK759:AM759"/>
    <mergeCell ref="AK971:AM971"/>
    <mergeCell ref="AK1024:AM1024"/>
    <mergeCell ref="AK1077:AM1077"/>
    <mergeCell ref="AK1130:AM1130"/>
    <mergeCell ref="AK1183:AM1183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A06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 t="str">
        <f>INPUT!$D$4</f>
        <v>P02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A06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 t="str">
        <f>INPUT!$D$4</f>
        <v>P02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A06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 t="str">
        <f>INPUT!$D$4</f>
        <v>P02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7" t="s">
        <v>291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8" t="s">
        <v>205</v>
      </c>
      <c r="EN2" s="468"/>
      <c r="EO2" s="468"/>
      <c r="EP2" s="468"/>
      <c r="EQ2" s="20"/>
      <c r="ES2" s="461" t="s">
        <v>265</v>
      </c>
      <c r="ET2" s="462"/>
      <c r="EU2" s="463"/>
      <c r="EW2" s="461" t="s">
        <v>266</v>
      </c>
      <c r="EX2" s="462"/>
      <c r="EY2" s="462"/>
      <c r="EZ2" s="462"/>
      <c r="FA2" s="463"/>
    </row>
    <row r="3" spans="2:157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7" t="s">
        <v>292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64" t="s">
        <v>197</v>
      </c>
      <c r="EN85" s="465"/>
      <c r="EO85" s="465"/>
      <c r="EP85" s="466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293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64" t="s">
        <v>198</v>
      </c>
      <c r="EN168" s="465"/>
      <c r="EO168" s="465"/>
      <c r="EP168" s="466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294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64" t="s">
        <v>199</v>
      </c>
      <c r="EN251" s="465"/>
      <c r="EO251" s="465"/>
      <c r="EP251" s="466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295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64" t="s">
        <v>206</v>
      </c>
      <c r="EN334" s="465"/>
      <c r="EO334" s="465"/>
      <c r="EP334" s="466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67"/>
      <c r="EN416" s="467"/>
      <c r="EO416" s="467"/>
      <c r="EP416" s="467"/>
    </row>
    <row r="417" spans="2:147" ht="21" customHeight="1" x14ac:dyDescent="0.45">
      <c r="B417" s="457" t="s">
        <v>296</v>
      </c>
      <c r="C417" s="457"/>
      <c r="D417" s="457"/>
      <c r="E417" s="457"/>
      <c r="F417" s="457"/>
      <c r="G417" s="457"/>
      <c r="H417" s="457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64" t="s">
        <v>207</v>
      </c>
      <c r="EN417" s="465"/>
      <c r="EO417" s="465"/>
      <c r="EP417" s="466"/>
      <c r="EQ417" s="20"/>
    </row>
    <row r="418" spans="2:147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67"/>
      <c r="EN499" s="467"/>
      <c r="EO499" s="467"/>
      <c r="EP499" s="467"/>
    </row>
    <row r="500" spans="2:147" ht="21" customHeight="1" x14ac:dyDescent="0.45">
      <c r="B500" s="457" t="s">
        <v>297</v>
      </c>
      <c r="C500" s="457"/>
      <c r="D500" s="457"/>
      <c r="E500" s="457"/>
      <c r="F500" s="457"/>
      <c r="G500" s="457"/>
      <c r="H500" s="457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64" t="s">
        <v>209</v>
      </c>
      <c r="EN500" s="465"/>
      <c r="EO500" s="465"/>
      <c r="EP500" s="466"/>
      <c r="EQ500" s="20"/>
    </row>
    <row r="501" spans="2:147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67"/>
      <c r="EN582" s="467"/>
      <c r="EO582" s="467"/>
      <c r="EP582" s="467"/>
    </row>
    <row r="583" spans="2:147" ht="21" customHeight="1" x14ac:dyDescent="0.45">
      <c r="B583" s="457" t="s">
        <v>298</v>
      </c>
      <c r="C583" s="457"/>
      <c r="D583" s="457"/>
      <c r="E583" s="457"/>
      <c r="F583" s="457"/>
      <c r="G583" s="457"/>
      <c r="H583" s="457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64" t="s">
        <v>202</v>
      </c>
      <c r="EN583" s="465"/>
      <c r="EO583" s="465"/>
      <c r="EP583" s="466"/>
      <c r="EQ583" s="20"/>
    </row>
    <row r="584" spans="2:147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7" t="s">
        <v>304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8" t="s">
        <v>204</v>
      </c>
      <c r="EN2" s="468"/>
      <c r="EO2" s="468"/>
      <c r="EP2" s="468"/>
      <c r="EQ2" s="20"/>
      <c r="ES2" s="472" t="s">
        <v>263</v>
      </c>
      <c r="ET2" s="472"/>
      <c r="EU2" s="45"/>
      <c r="EV2" s="457" t="s">
        <v>264</v>
      </c>
      <c r="EW2" s="457"/>
      <c r="EX2" s="457"/>
    </row>
    <row r="3" spans="2:154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7" t="s">
        <v>305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69" t="s">
        <v>203</v>
      </c>
      <c r="EN85" s="470"/>
      <c r="EO85" s="470"/>
      <c r="EP85" s="471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>A</v>
      </c>
      <c r="AO86" s="8" t="b">
        <f>IF(AN86&lt;&gt;"",IF(ISNUMBER(SEARCH(AM86,AN86)),TRUE,FALSE),"")</f>
        <v>1</v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>D</v>
      </c>
      <c r="BZ86" s="8" t="b">
        <f>IF(BY86&lt;&gt;"",IF(ISNUMBER(SEARCH(BX86,BY86)),TRUE,FALSE),"")</f>
        <v>1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>B</v>
      </c>
      <c r="EK86" s="8" t="b">
        <f>IF(EJ86&lt;&gt;"",IF(ISNUMBER(SEARCH(EI86,EJ86)),TRUE,FALSE),"")</f>
        <v>1</v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>
        <f>IF(ISERROR(MATCH(EM$85,INPUT!C$4:Y$4,0))&lt;&gt;TRUE,MATCH(EM$85,INPUT!C$4:Y$4,0),"")</f>
        <v>2</v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30</v>
      </c>
      <c r="D87" s="55">
        <v>47</v>
      </c>
      <c r="E87" s="41" t="str">
        <f>ROUND(C87/D87*100,0)&amp;"%"</f>
        <v>64%</v>
      </c>
      <c r="F87" s="23">
        <f>LOOKUP(COUNTIF(AO86:AO132,TRUE),EM87:EM134,EO87:EO134)*10</f>
        <v>280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>B</v>
      </c>
      <c r="AO87" s="8" t="b">
        <f t="shared" ref="AO87:AO137" si="4">IF(AN87&lt;&gt;"",IF(ISNUMBER(SEARCH(AM87,AN87)),TRUE,FALSE),"")</f>
        <v>1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>B</v>
      </c>
      <c r="BZ87" s="8" t="b">
        <f t="shared" ref="BZ87:BZ129" si="5">IF(BY87&lt;&gt;"",IF(ISNUMBER(SEARCH(BX87,BY87)),TRUE,FALSE),"")</f>
        <v>1</v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>A</v>
      </c>
      <c r="EK87" s="8" t="b">
        <f t="shared" ref="EK87:EK150" si="6">IF(EJ87&lt;&gt;"",IF(ISNUMBER(SEARCH(EI87,EJ87)),TRUE,FALSE),"")</f>
        <v>1</v>
      </c>
      <c r="EM87" s="22">
        <v>0</v>
      </c>
      <c r="EN87" s="23">
        <v>160</v>
      </c>
      <c r="EO87" s="23">
        <v>8</v>
      </c>
      <c r="EP87" s="23">
        <v>8</v>
      </c>
      <c r="EQ87" s="8">
        <f>IF(ISERROR(MATCH(EM$85,INPUT!C$4:Y$4,0))&lt;&gt;TRUE,MATCH(EM$85,INPUT!C$4:Y$4,0),"")</f>
        <v>2</v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23</v>
      </c>
      <c r="D88" s="55">
        <v>44</v>
      </c>
      <c r="E88" s="41" t="str">
        <f>ROUND(C88/D88*100,0)&amp;"%"</f>
        <v>52%</v>
      </c>
      <c r="F88" s="23">
        <f>LOOKUP(COUNTIF(BZ86:BZ129,TRUE),EM87:EM131,EP87:EP131)*10</f>
        <v>240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>C</v>
      </c>
      <c r="AO88" s="8" t="b">
        <f t="shared" si="4"/>
        <v>0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>C</v>
      </c>
      <c r="BZ88" s="8" t="b">
        <f t="shared" si="5"/>
        <v>1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>B</v>
      </c>
      <c r="EK88" s="8" t="b">
        <f t="shared" si="6"/>
        <v>1</v>
      </c>
      <c r="EM88" s="22">
        <v>1</v>
      </c>
      <c r="EN88" s="23">
        <v>190</v>
      </c>
      <c r="EO88" s="23">
        <v>9</v>
      </c>
      <c r="EP88" s="23">
        <v>9</v>
      </c>
      <c r="EQ88" s="8">
        <f>IF(ISERROR(MATCH(EM$85,INPUT!C$4:Y$4,0))&lt;&gt;TRUE,MATCH(EM$85,INPUT!C$4:Y$4,0),"")</f>
        <v>2</v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53</v>
      </c>
      <c r="D89" s="55">
        <f>SUM(D87:D88)</f>
        <v>91</v>
      </c>
      <c r="E89" s="41" t="str">
        <f>ROUND(C89/D89*100,0)&amp;"%"</f>
        <v>58%</v>
      </c>
      <c r="F89" s="23">
        <f>SUM(F87:F88)</f>
        <v>520</v>
      </c>
      <c r="G89" s="23">
        <f>SUM(G87:G88)</f>
        <v>760</v>
      </c>
      <c r="H89" s="25" t="str">
        <f>LOOKUP(F89,EV$5:EV$56,EW$5:EW$56) &amp; "%"</f>
        <v>63%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>B</v>
      </c>
      <c r="AO89" s="8" t="b">
        <f t="shared" si="4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>D</v>
      </c>
      <c r="BZ89" s="8" t="b">
        <f t="shared" si="5"/>
        <v>0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>D</v>
      </c>
      <c r="EK89" s="8" t="b">
        <f t="shared" si="6"/>
        <v>1</v>
      </c>
      <c r="EM89" s="22">
        <v>2</v>
      </c>
      <c r="EN89" s="23">
        <v>210</v>
      </c>
      <c r="EO89" s="23">
        <v>10</v>
      </c>
      <c r="EP89" s="23">
        <v>10</v>
      </c>
      <c r="EQ89" s="8">
        <f>IF(ISERROR(MATCH(EM$85,INPUT!C$4:Y$4,0))&lt;&gt;TRUE,MATCH(EM$85,INPUT!C$4:Y$4,0),"")</f>
        <v>2</v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27</v>
      </c>
      <c r="D90" s="56">
        <v>48</v>
      </c>
      <c r="E90" s="41" t="str">
        <f>ROUND(C90/D90*100,0)&amp;"%"</f>
        <v>56%</v>
      </c>
      <c r="F90" s="57">
        <f>LOOKUP(COUNTIF(EK86:EK162,TRUE),EM87:EM135,EN87:EN135)</f>
        <v>540</v>
      </c>
      <c r="G90" s="57">
        <v>760</v>
      </c>
      <c r="H90" s="34" t="str">
        <f>LOOKUP(F90,EV$5:EV$56,EX$5:EX$56) &amp; "%"</f>
        <v>70%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>C</v>
      </c>
      <c r="AO90" s="8" t="b">
        <f t="shared" si="4"/>
        <v>1</v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>B</v>
      </c>
      <c r="BZ90" s="8" t="b">
        <f t="shared" si="5"/>
        <v>1</v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>A</v>
      </c>
      <c r="EK90" s="8" t="b">
        <f t="shared" si="6"/>
        <v>0</v>
      </c>
      <c r="EM90" s="22">
        <v>3</v>
      </c>
      <c r="EN90" s="23">
        <v>240</v>
      </c>
      <c r="EO90" s="23">
        <v>11</v>
      </c>
      <c r="EP90" s="23">
        <v>11</v>
      </c>
      <c r="EQ90" s="8">
        <f>IF(ISERROR(MATCH(EM$85,INPUT!C$4:Y$4,0))&lt;&gt;TRUE,MATCH(EM$85,INPUT!C$4:Y$4,0),"")</f>
        <v>2</v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80</v>
      </c>
      <c r="D91" s="36">
        <f>SUM(D87,D88,D90)</f>
        <v>139</v>
      </c>
      <c r="E91" s="41" t="str">
        <f>ROUND(C91/D91*100,0)&amp;"%"</f>
        <v>58%</v>
      </c>
      <c r="F91" s="37">
        <f>SUM(F87,F88,F90)</f>
        <v>1060</v>
      </c>
      <c r="G91" s="54">
        <f>SUM(G87,G88,G90)</f>
        <v>1520</v>
      </c>
      <c r="H91" s="38" t="str">
        <f>LOOKUP(F91,ES$4:ES$126,ET$4:ET$126) &amp; "%"</f>
        <v>68%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>D</v>
      </c>
      <c r="AO91" s="8" t="b">
        <f t="shared" si="4"/>
        <v>1</v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>C?</v>
      </c>
      <c r="BZ91" s="8" t="b">
        <f t="shared" si="5"/>
        <v>0</v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>A</v>
      </c>
      <c r="EK91" s="8" t="b">
        <f t="shared" si="6"/>
        <v>1</v>
      </c>
      <c r="EM91" s="22">
        <v>4</v>
      </c>
      <c r="EN91" s="23">
        <v>260</v>
      </c>
      <c r="EO91" s="23">
        <v>12</v>
      </c>
      <c r="EP91" s="23">
        <v>12</v>
      </c>
      <c r="EQ91" s="8">
        <f>IF(ISERROR(MATCH(EM$85,INPUT!C$4:Y$4,0))&lt;&gt;TRUE,MATCH(EM$85,INPUT!C$4:Y$4,0),"")</f>
        <v>2</v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>B</v>
      </c>
      <c r="AO92" s="8" t="b">
        <f t="shared" si="4"/>
        <v>1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>C</v>
      </c>
      <c r="BZ92" s="8" t="b">
        <f t="shared" si="5"/>
        <v>0</v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>B</v>
      </c>
      <c r="EK92" s="8" t="b">
        <f t="shared" si="6"/>
        <v>1</v>
      </c>
      <c r="EM92" s="22">
        <v>5</v>
      </c>
      <c r="EN92" s="23">
        <v>290</v>
      </c>
      <c r="EO92" s="23">
        <v>13</v>
      </c>
      <c r="EP92" s="23">
        <v>13</v>
      </c>
      <c r="EQ92" s="8">
        <f>IF(ISERROR(MATCH(EM$85,INPUT!C$4:Y$4,0))&lt;&gt;TRUE,MATCH(EM$85,INPUT!C$4:Y$4,0),"")</f>
        <v>2</v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>A</v>
      </c>
      <c r="AO93" s="8" t="b">
        <f t="shared" si="4"/>
        <v>1</v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>B</v>
      </c>
      <c r="BZ93" s="8" t="b">
        <f t="shared" si="5"/>
        <v>1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>C?</v>
      </c>
      <c r="EK93" s="8" t="b">
        <f t="shared" si="6"/>
        <v>1</v>
      </c>
      <c r="EM93" s="22">
        <v>6</v>
      </c>
      <c r="EN93" s="23">
        <v>310</v>
      </c>
      <c r="EO93" s="23">
        <v>13</v>
      </c>
      <c r="EP93" s="23">
        <v>13</v>
      </c>
      <c r="EQ93" s="8">
        <f>IF(ISERROR(MATCH(EM$85,INPUT!C$4:Y$4,0))&lt;&gt;TRUE,MATCH(EM$85,INPUT!C$4:Y$4,0),"")</f>
        <v>2</v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>D</v>
      </c>
      <c r="AO94" s="8" t="b">
        <f t="shared" si="4"/>
        <v>1</v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>A</v>
      </c>
      <c r="BZ94" s="8" t="b">
        <f t="shared" si="5"/>
        <v>1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>A?</v>
      </c>
      <c r="EK94" s="8" t="b">
        <f t="shared" si="6"/>
        <v>1</v>
      </c>
      <c r="EM94" s="22">
        <v>7</v>
      </c>
      <c r="EN94" s="23">
        <v>320</v>
      </c>
      <c r="EO94" s="23">
        <v>14</v>
      </c>
      <c r="EP94" s="23">
        <v>14</v>
      </c>
      <c r="EQ94" s="8">
        <f>IF(ISERROR(MATCH(EM$85,INPUT!C$4:Y$4,0))&lt;&gt;TRUE,MATCH(EM$85,INPUT!C$4:Y$4,0),"")</f>
        <v>2</v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>A</v>
      </c>
      <c r="AO95" s="8" t="b">
        <f t="shared" si="4"/>
        <v>1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>D</v>
      </c>
      <c r="BZ95" s="8" t="b">
        <f t="shared" si="5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>C?</v>
      </c>
      <c r="EK95" s="8" t="b">
        <f t="shared" si="6"/>
        <v>0</v>
      </c>
      <c r="EM95" s="22">
        <v>8</v>
      </c>
      <c r="EN95" s="23">
        <v>340</v>
      </c>
      <c r="EO95" s="23">
        <v>14</v>
      </c>
      <c r="EP95" s="23">
        <v>14</v>
      </c>
      <c r="EQ95" s="8">
        <f>IF(ISERROR(MATCH(EM$85,INPUT!C$4:Y$4,0))&lt;&gt;TRUE,MATCH(EM$85,INPUT!C$4:Y$4,0),"")</f>
        <v>2</v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>D</v>
      </c>
      <c r="AO96" s="8" t="b">
        <f t="shared" si="4"/>
        <v>1</v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>D</v>
      </c>
      <c r="BZ96" s="8" t="b">
        <f t="shared" si="5"/>
        <v>1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>A</v>
      </c>
      <c r="EK96" s="8" t="b">
        <f t="shared" si="6"/>
        <v>0</v>
      </c>
      <c r="EM96" s="22">
        <v>9</v>
      </c>
      <c r="EN96" s="23">
        <v>350</v>
      </c>
      <c r="EO96" s="23">
        <v>15</v>
      </c>
      <c r="EP96" s="23">
        <v>15</v>
      </c>
      <c r="EQ96" s="8">
        <f>IF(ISERROR(MATCH(EM$85,INPUT!C$4:Y$4,0))&lt;&gt;TRUE,MATCH(EM$85,INPUT!C$4:Y$4,0),"")</f>
        <v>2</v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>D</v>
      </c>
      <c r="AO97" s="8" t="b">
        <f t="shared" si="4"/>
        <v>1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>B</v>
      </c>
      <c r="BZ97" s="8" t="b">
        <f t="shared" si="5"/>
        <v>1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>C</v>
      </c>
      <c r="EK97" s="8" t="b">
        <f t="shared" si="6"/>
        <v>0</v>
      </c>
      <c r="EM97" s="22">
        <v>10</v>
      </c>
      <c r="EN97" s="23">
        <v>370</v>
      </c>
      <c r="EO97" s="23">
        <v>16</v>
      </c>
      <c r="EP97" s="23">
        <v>16</v>
      </c>
      <c r="EQ97" s="8">
        <f>IF(ISERROR(MATCH(EM$85,INPUT!C$4:Y$4,0))&lt;&gt;TRUE,MATCH(EM$85,INPUT!C$4:Y$4,0),"")</f>
        <v>2</v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>B</v>
      </c>
      <c r="AO98" s="8" t="b">
        <f t="shared" si="4"/>
        <v>0</v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>C</v>
      </c>
      <c r="BZ98" s="8" t="b">
        <f t="shared" si="5"/>
        <v>1</v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>B</v>
      </c>
      <c r="EK98" s="8" t="b">
        <f t="shared" si="6"/>
        <v>1</v>
      </c>
      <c r="EM98" s="22">
        <v>11</v>
      </c>
      <c r="EN98" s="23">
        <v>380</v>
      </c>
      <c r="EO98" s="23">
        <v>16</v>
      </c>
      <c r="EP98" s="23">
        <v>16</v>
      </c>
      <c r="EQ98" s="8">
        <f>IF(ISERROR(MATCH(EM$85,INPUT!C$4:Y$4,0))&lt;&gt;TRUE,MATCH(EM$85,INPUT!C$4:Y$4,0),"")</f>
        <v>2</v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>A</v>
      </c>
      <c r="AO99" s="8" t="b">
        <f t="shared" si="4"/>
        <v>1</v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>C</v>
      </c>
      <c r="BZ99" s="8" t="b">
        <f t="shared" si="5"/>
        <v>1</v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>B</v>
      </c>
      <c r="EK99" s="8" t="b">
        <f t="shared" si="6"/>
        <v>0</v>
      </c>
      <c r="EM99" s="22">
        <v>12</v>
      </c>
      <c r="EN99" s="23">
        <v>400</v>
      </c>
      <c r="EO99" s="23">
        <v>17</v>
      </c>
      <c r="EP99" s="23">
        <v>17</v>
      </c>
      <c r="EQ99" s="8">
        <f>IF(ISERROR(MATCH(EM$85,INPUT!C$4:Y$4,0))&lt;&gt;TRUE,MATCH(EM$85,INPUT!C$4:Y$4,0),"")</f>
        <v>2</v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>A</v>
      </c>
      <c r="AO100" s="8" t="b">
        <f t="shared" si="4"/>
        <v>0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>A</v>
      </c>
      <c r="BZ100" s="8" t="b">
        <f t="shared" si="5"/>
        <v>0</v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>C</v>
      </c>
      <c r="EK100" s="8" t="b">
        <f t="shared" si="6"/>
        <v>1</v>
      </c>
      <c r="EM100" s="22">
        <v>13</v>
      </c>
      <c r="EN100" s="23">
        <v>410</v>
      </c>
      <c r="EO100" s="23">
        <v>18</v>
      </c>
      <c r="EP100" s="23">
        <v>18</v>
      </c>
      <c r="EQ100" s="8">
        <f>IF(ISERROR(MATCH(EM$85,INPUT!C$4:Y$4,0))&lt;&gt;TRUE,MATCH(EM$85,INPUT!C$4:Y$4,0),"")</f>
        <v>2</v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>D</v>
      </c>
      <c r="AO101" s="8" t="b">
        <f t="shared" si="4"/>
        <v>0</v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>D</v>
      </c>
      <c r="BZ101" s="8" t="b">
        <f t="shared" si="5"/>
        <v>0</v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>C</v>
      </c>
      <c r="EK101" s="8" t="b">
        <f t="shared" si="6"/>
        <v>0</v>
      </c>
      <c r="EM101" s="22">
        <v>14</v>
      </c>
      <c r="EN101" s="23">
        <v>420</v>
      </c>
      <c r="EO101" s="23">
        <v>18</v>
      </c>
      <c r="EP101" s="24">
        <v>18</v>
      </c>
      <c r="EQ101" s="8">
        <f>IF(ISERROR(MATCH(EM$85,INPUT!C$4:Y$4,0))&lt;&gt;TRUE,MATCH(EM$85,INPUT!C$4:Y$4,0),"")</f>
        <v>2</v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>D</v>
      </c>
      <c r="AO102" s="8" t="b">
        <f t="shared" si="4"/>
        <v>1</v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>B</v>
      </c>
      <c r="BZ102" s="8" t="b">
        <f t="shared" si="5"/>
        <v>1</v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>B?</v>
      </c>
      <c r="EK102" s="8" t="b">
        <f t="shared" si="6"/>
        <v>0</v>
      </c>
      <c r="EM102" s="22">
        <v>15</v>
      </c>
      <c r="EN102" s="23">
        <v>430</v>
      </c>
      <c r="EO102" s="23">
        <v>19</v>
      </c>
      <c r="EP102" s="23">
        <v>19</v>
      </c>
      <c r="EQ102" s="8">
        <f>IF(ISERROR(MATCH(EM$85,INPUT!C$4:Y$4,0))&lt;&gt;TRUE,MATCH(EM$85,INPUT!C$4:Y$4,0),"")</f>
        <v>2</v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>B</v>
      </c>
      <c r="AO103" s="8" t="b">
        <f t="shared" si="4"/>
        <v>1</v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>C</v>
      </c>
      <c r="BZ103" s="8" t="b">
        <f t="shared" si="5"/>
        <v>0</v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>D?</v>
      </c>
      <c r="EK103" s="8" t="b">
        <f t="shared" si="6"/>
        <v>0</v>
      </c>
      <c r="EM103" s="22">
        <v>16</v>
      </c>
      <c r="EN103" s="23">
        <v>440</v>
      </c>
      <c r="EO103" s="23">
        <v>20</v>
      </c>
      <c r="EP103" s="23">
        <v>20</v>
      </c>
      <c r="EQ103" s="8">
        <f>IF(ISERROR(MATCH(EM$85,INPUT!C$4:Y$4,0))&lt;&gt;TRUE,MATCH(EM$85,INPUT!C$4:Y$4,0),"")</f>
        <v>2</v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>A</v>
      </c>
      <c r="AO104" s="8" t="b">
        <f t="shared" si="4"/>
        <v>1</v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>D</v>
      </c>
      <c r="BZ104" s="8" t="b">
        <f t="shared" si="5"/>
        <v>0</v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>C</v>
      </c>
      <c r="EK104" s="8" t="b">
        <f t="shared" si="6"/>
        <v>1</v>
      </c>
      <c r="EM104" s="22">
        <v>17</v>
      </c>
      <c r="EN104" s="23">
        <v>450</v>
      </c>
      <c r="EO104" s="23">
        <v>20</v>
      </c>
      <c r="EP104" s="23">
        <v>20</v>
      </c>
      <c r="EQ104" s="8">
        <f>IF(ISERROR(MATCH(EM$85,INPUT!C$4:Y$4,0))&lt;&gt;TRUE,MATCH(EM$85,INPUT!C$4:Y$4,0),"")</f>
        <v>2</v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>C</v>
      </c>
      <c r="AO105" s="8" t="b">
        <f t="shared" si="4"/>
        <v>1</v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>C</v>
      </c>
      <c r="BZ105" s="8" t="b">
        <f t="shared" si="5"/>
        <v>1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>B</v>
      </c>
      <c r="EK105" s="8" t="b">
        <f t="shared" si="6"/>
        <v>1</v>
      </c>
      <c r="EM105" s="22">
        <v>18</v>
      </c>
      <c r="EN105" s="23">
        <v>460</v>
      </c>
      <c r="EO105" s="23">
        <v>21</v>
      </c>
      <c r="EP105" s="23">
        <v>21</v>
      </c>
      <c r="EQ105" s="8">
        <f>IF(ISERROR(MATCH(EM$85,INPUT!C$4:Y$4,0))&lt;&gt;TRUE,MATCH(EM$85,INPUT!C$4:Y$4,0),"")</f>
        <v>2</v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>B</v>
      </c>
      <c r="AO106" s="8" t="b">
        <f t="shared" si="4"/>
        <v>1</v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>B</v>
      </c>
      <c r="BZ106" s="8" t="b">
        <f t="shared" si="5"/>
        <v>0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>C?</v>
      </c>
      <c r="EK106" s="8" t="b">
        <f t="shared" si="6"/>
        <v>0</v>
      </c>
      <c r="EM106" s="22">
        <v>19</v>
      </c>
      <c r="EN106" s="23">
        <v>470</v>
      </c>
      <c r="EO106" s="23">
        <v>22</v>
      </c>
      <c r="EP106" s="23">
        <v>22</v>
      </c>
      <c r="EQ106" s="8">
        <f>IF(ISERROR(MATCH(EM$85,INPUT!C$4:Y$4,0))&lt;&gt;TRUE,MATCH(EM$85,INPUT!C$4:Y$4,0),"")</f>
        <v>2</v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>D</v>
      </c>
      <c r="AO107" s="8" t="b">
        <f t="shared" si="4"/>
        <v>1</v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>B</v>
      </c>
      <c r="BZ107" s="8" t="b">
        <f t="shared" si="5"/>
        <v>0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>A?</v>
      </c>
      <c r="EK107" s="8" t="b">
        <f t="shared" si="6"/>
        <v>0</v>
      </c>
      <c r="EM107" s="22">
        <v>20</v>
      </c>
      <c r="EN107" s="23">
        <v>480</v>
      </c>
      <c r="EO107" s="23">
        <v>23</v>
      </c>
      <c r="EP107" s="23">
        <v>23</v>
      </c>
      <c r="EQ107" s="8">
        <f>IF(ISERROR(MATCH(EM$85,INPUT!C$4:Y$4,0))&lt;&gt;TRUE,MATCH(EM$85,INPUT!C$4:Y$4,0),"")</f>
        <v>2</v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>B</v>
      </c>
      <c r="AO108" s="8" t="b">
        <f t="shared" si="4"/>
        <v>1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>C</v>
      </c>
      <c r="BZ108" s="8" t="b">
        <f t="shared" si="5"/>
        <v>1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>B?</v>
      </c>
      <c r="EK108" s="8" t="b">
        <f t="shared" si="6"/>
        <v>0</v>
      </c>
      <c r="EM108" s="22">
        <v>21</v>
      </c>
      <c r="EN108" s="23">
        <v>490</v>
      </c>
      <c r="EO108" s="23">
        <v>23</v>
      </c>
      <c r="EP108" s="23">
        <v>23</v>
      </c>
      <c r="EQ108" s="8">
        <f>IF(ISERROR(MATCH(EM$85,INPUT!C$4:Y$4,0))&lt;&gt;TRUE,MATCH(EM$85,INPUT!C$4:Y$4,0),"")</f>
        <v>2</v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>D</v>
      </c>
      <c r="AO109" s="8" t="b">
        <f t="shared" si="4"/>
        <v>1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>B</v>
      </c>
      <c r="BZ109" s="8" t="b">
        <f t="shared" si="5"/>
        <v>0</v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>C</v>
      </c>
      <c r="EK109" s="8" t="b">
        <f t="shared" si="6"/>
        <v>1</v>
      </c>
      <c r="EM109" s="22">
        <v>22</v>
      </c>
      <c r="EN109" s="23">
        <v>500</v>
      </c>
      <c r="EO109" s="23">
        <v>24</v>
      </c>
      <c r="EP109" s="23">
        <v>24</v>
      </c>
      <c r="EQ109" s="8">
        <f>IF(ISERROR(MATCH(EM$85,INPUT!C$4:Y$4,0))&lt;&gt;TRUE,MATCH(EM$85,INPUT!C$4:Y$4,0),"")</f>
        <v>2</v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>C</v>
      </c>
      <c r="AO110" s="8" t="b">
        <f t="shared" si="4"/>
        <v>1</v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>C</v>
      </c>
      <c r="BZ110" s="8" t="b">
        <f t="shared" si="5"/>
        <v>1</v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>D</v>
      </c>
      <c r="EK110" s="8" t="b">
        <f t="shared" si="6"/>
        <v>0</v>
      </c>
      <c r="EM110" s="22">
        <v>23</v>
      </c>
      <c r="EN110" s="23">
        <v>510</v>
      </c>
      <c r="EO110" s="23">
        <v>24</v>
      </c>
      <c r="EP110" s="23">
        <v>24</v>
      </c>
      <c r="EQ110" s="8">
        <f>IF(ISERROR(MATCH(EM$85,INPUT!C$4:Y$4,0))&lt;&gt;TRUE,MATCH(EM$85,INPUT!C$4:Y$4,0),"")</f>
        <v>2</v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>B</v>
      </c>
      <c r="AO111" s="8" t="b">
        <f t="shared" si="4"/>
        <v>1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>A</v>
      </c>
      <c r="BZ111" s="8" t="b">
        <f t="shared" si="5"/>
        <v>1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>A</v>
      </c>
      <c r="EK111" s="8" t="b">
        <f t="shared" si="6"/>
        <v>0</v>
      </c>
      <c r="EM111" s="22">
        <v>24</v>
      </c>
      <c r="EN111" s="23">
        <v>520</v>
      </c>
      <c r="EO111" s="23">
        <v>25</v>
      </c>
      <c r="EP111" s="23">
        <v>25</v>
      </c>
      <c r="EQ111" s="8">
        <f>IF(ISERROR(MATCH(EM$85,INPUT!C$4:Y$4,0))&lt;&gt;TRUE,MATCH(EM$85,INPUT!C$4:Y$4,0),"")</f>
        <v>2</v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>D?</v>
      </c>
      <c r="AO112" s="8" t="b">
        <f t="shared" si="4"/>
        <v>0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>B?</v>
      </c>
      <c r="BZ112" s="8" t="b">
        <f t="shared" si="5"/>
        <v>0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>D</v>
      </c>
      <c r="EK112" s="8" t="b">
        <f t="shared" si="6"/>
        <v>1</v>
      </c>
      <c r="EM112" s="22">
        <v>25</v>
      </c>
      <c r="EN112" s="23">
        <v>530</v>
      </c>
      <c r="EO112" s="23">
        <v>25</v>
      </c>
      <c r="EP112" s="23">
        <v>26</v>
      </c>
      <c r="EQ112" s="8">
        <f>IF(ISERROR(MATCH(EM$85,INPUT!C$4:Y$4,0))&lt;&gt;TRUE,MATCH(EM$85,INPUT!C$4:Y$4,0),"")</f>
        <v>2</v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>B</v>
      </c>
      <c r="AO113" s="8" t="b">
        <f t="shared" si="4"/>
        <v>0</v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>C</v>
      </c>
      <c r="BZ113" s="8" t="b">
        <f t="shared" si="5"/>
        <v>0</v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>
        <f>IF(PSAT!$EQ113&lt;&gt;"",IF(INDEX(INPUT!C161:Y161,PSAT!$EQ113)&lt;&gt;"",INDEX(INPUT!C161:Y161,PSAT!$EQ113),""),"")</f>
        <v>66</v>
      </c>
      <c r="EK113" s="8" t="b">
        <f>IF(EJ113&lt;&gt;"",
  IF(ISNUMBER(VALUE(SUBSTITUTE(EJ113,CHAR(63),""))),
  IF(VALUE(SUBSTITUTE(EJ113,CHAR(63),""))=65,TRUE,FALSE),FALSE),"")</f>
        <v>0</v>
      </c>
      <c r="EM113" s="22">
        <v>26</v>
      </c>
      <c r="EN113" s="23">
        <v>540</v>
      </c>
      <c r="EO113" s="23">
        <v>26</v>
      </c>
      <c r="EP113" s="23">
        <v>26</v>
      </c>
      <c r="EQ113" s="8">
        <f>IF(ISERROR(MATCH(EM$85,INPUT!C$4:Y$4,0))&lt;&gt;TRUE,MATCH(EM$85,INPUT!C$4:Y$4,0),"")</f>
        <v>2</v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>C</v>
      </c>
      <c r="AO114" s="8" t="b">
        <f t="shared" si="4"/>
        <v>0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>A</v>
      </c>
      <c r="BZ114" s="8" t="b">
        <f t="shared" si="5"/>
        <v>0</v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>
        <f>IF(PSAT!$EQ114&lt;&gt;"",IF(INDEX(INPUT!C162:Y162,PSAT!$EQ114)&lt;&gt;"",INDEX(INPUT!C162:Y162,PSAT!$EQ114),""),"")</f>
        <v>0</v>
      </c>
      <c r="EK114" s="8" t="b">
        <f>IF(EJ114&lt;&gt;"",
  IF(ISNUMBER(VALUE(SUBSTITUTE(EJ114,CHAR(63),""))),
  IF(OR(VALUE(SUBSTITUTE(EJ114,CHAR(63),""))=0,VALUE(SUBSTITUTE(EJ114,CHAR(63),""))=12),TRUE,FALSE),FALSE),"")</f>
        <v>1</v>
      </c>
      <c r="EM114" s="22">
        <v>27</v>
      </c>
      <c r="EN114" s="23">
        <v>540</v>
      </c>
      <c r="EO114" s="23">
        <v>26</v>
      </c>
      <c r="EP114" s="23">
        <v>27</v>
      </c>
      <c r="EQ114" s="8">
        <f>IF(ISERROR(MATCH(EM$85,INPUT!C$4:Y$4,0))&lt;&gt;TRUE,MATCH(EM$85,INPUT!C$4:Y$4,0),"")</f>
        <v>2</v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>B</v>
      </c>
      <c r="AO115" s="8" t="b">
        <f t="shared" si="4"/>
        <v>1</v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>C</v>
      </c>
      <c r="BZ115" s="8" t="b">
        <f t="shared" si="5"/>
        <v>1</v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>
        <f>IF(PSAT!$EQ115&lt;&gt;"",IF(INDEX(INPUT!C163:Y163,PSAT!$EQ115)&lt;&gt;"",INDEX(INPUT!C163:Y163,PSAT!$EQ115),""),"")</f>
        <v>1368</v>
      </c>
      <c r="EK115" s="8" t="b">
        <f>IF(EJ115&lt;&gt;"",
  IF(ISNUMBER(VALUE(SUBSTITUTE(EJ115,CHAR(63),""))),
  IF(VALUE(SUBSTITUTE(EJ115,CHAR(63),""))=1368,TRUE,FALSE),FALSE),"")</f>
        <v>1</v>
      </c>
      <c r="EM115" s="22">
        <v>28</v>
      </c>
      <c r="EN115" s="23">
        <v>550</v>
      </c>
      <c r="EO115" s="23">
        <v>27</v>
      </c>
      <c r="EP115" s="23">
        <v>27</v>
      </c>
      <c r="EQ115" s="8">
        <f>IF(ISERROR(MATCH(EM$85,INPUT!C$4:Y$4,0))&lt;&gt;TRUE,MATCH(EM$85,INPUT!C$4:Y$4,0),"")</f>
        <v>2</v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>B</v>
      </c>
      <c r="AO116" s="8" t="b">
        <f t="shared" si="4"/>
        <v>0</v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>A</v>
      </c>
      <c r="BZ116" s="8" t="b">
        <f t="shared" si="5"/>
        <v>0</v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>
        <f>IF(PSAT!$EQ116&lt;&gt;"",IF(INDEX(INPUT!C164:Y164,PSAT!$EQ116)&lt;&gt;"",INDEX(INPUT!C164:Y164,PSAT!$EQ116),""),"")</f>
        <v>85</v>
      </c>
      <c r="EK116" s="8" t="b">
        <f>IF(EJ116&lt;&gt;"",
  IF(ISNUMBER(VALUE(SUBSTITUTE(EJ116,CHAR(63),""))),
  IF(VALUE(SUBSTITUTE(EJ116,CHAR(63),""))=85,TRUE,FALSE),FALSE),"")</f>
        <v>1</v>
      </c>
      <c r="EM116" s="22">
        <v>29</v>
      </c>
      <c r="EN116" s="23">
        <v>560</v>
      </c>
      <c r="EO116" s="23">
        <v>28</v>
      </c>
      <c r="EP116" s="23">
        <v>28</v>
      </c>
      <c r="EQ116" s="8">
        <f>IF(ISERROR(MATCH(EM$85,INPUT!C$4:Y$4,0))&lt;&gt;TRUE,MATCH(EM$85,INPUT!C$4:Y$4,0),"")</f>
        <v>2</v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>C</v>
      </c>
      <c r="AO117" s="8" t="b">
        <f t="shared" si="4"/>
        <v>0</v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>B</v>
      </c>
      <c r="BZ117" s="8" t="b">
        <f t="shared" si="5"/>
        <v>1</v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>
        <f>IF(ISERROR(MATCH(EM$85,INPUT!C$4:Y$4,0))&lt;&gt;TRUE,MATCH(EM$85,INPUT!C$4:Y$4,0),"")</f>
        <v>2</v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>D</v>
      </c>
      <c r="AO118" s="8" t="b">
        <f t="shared" si="4"/>
        <v>0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>B</v>
      </c>
      <c r="BZ118" s="8" t="b">
        <f t="shared" si="5"/>
        <v>0</v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>
        <f>IF(ISERROR(MATCH(EM$85,INPUT!C$4:Y$4,0))&lt;&gt;TRUE,MATCH(EM$85,INPUT!C$4:Y$4,0),"")</f>
        <v>2</v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>B?</v>
      </c>
      <c r="AO119" s="8" t="b">
        <f t="shared" si="4"/>
        <v>0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>D</v>
      </c>
      <c r="BZ119" s="8" t="b">
        <f t="shared" si="5"/>
        <v>1</v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>
        <f>IF(ISERROR(MATCH(EM$85,INPUT!C$4:Y$4,0))&lt;&gt;TRUE,MATCH(EM$85,INPUT!C$4:Y$4,0),"")</f>
        <v>2</v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>C</v>
      </c>
      <c r="AO120" s="8" t="b">
        <f t="shared" si="4"/>
        <v>0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>A?</v>
      </c>
      <c r="BZ120" s="8" t="b">
        <f t="shared" si="5"/>
        <v>0</v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>
        <f>IF(ISERROR(MATCH(EM$85,INPUT!C$4:Y$4,0))&lt;&gt;TRUE,MATCH(EM$85,INPUT!C$4:Y$4,0),"")</f>
        <v>2</v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>D</v>
      </c>
      <c r="AO121" s="8" t="b">
        <f t="shared" si="4"/>
        <v>0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>B</v>
      </c>
      <c r="BZ121" s="8" t="b">
        <f t="shared" si="5"/>
        <v>1</v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>
        <f>IF(ISERROR(MATCH(EM$85,INPUT!C$4:Y$4,0))&lt;&gt;TRUE,MATCH(EM$85,INPUT!C$4:Y$4,0),"")</f>
        <v>2</v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>A</v>
      </c>
      <c r="AO122" s="8" t="b">
        <f t="shared" si="4"/>
        <v>0</v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>D</v>
      </c>
      <c r="BZ122" s="8" t="b">
        <f t="shared" si="5"/>
        <v>0</v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>
        <f>IF(ISERROR(MATCH(EM$85,INPUT!C$4:Y$4,0))&lt;&gt;TRUE,MATCH(EM$85,INPUT!C$4:Y$4,0),"")</f>
        <v>2</v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>C</v>
      </c>
      <c r="AO123" s="8" t="b">
        <f t="shared" si="4"/>
        <v>1</v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>C</v>
      </c>
      <c r="BZ123" s="8" t="b">
        <f t="shared" si="5"/>
        <v>0</v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>
        <f>IF(ISERROR(MATCH(EM$85,INPUT!C$4:Y$4,0))&lt;&gt;TRUE,MATCH(EM$85,INPUT!C$4:Y$4,0),"")</f>
        <v>2</v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>C</v>
      </c>
      <c r="AO124" s="8" t="b">
        <f t="shared" si="4"/>
        <v>1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>B</v>
      </c>
      <c r="BZ124" s="8" t="b">
        <f t="shared" si="5"/>
        <v>0</v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>
        <f>IF(ISERROR(MATCH(EM$85,INPUT!C$4:Y$4,0))&lt;&gt;TRUE,MATCH(EM$85,INPUT!C$4:Y$4,0),"")</f>
        <v>2</v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>A</v>
      </c>
      <c r="AO125" s="8" t="b">
        <f t="shared" si="4"/>
        <v>0</v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>A</v>
      </c>
      <c r="BZ125" s="8" t="b">
        <f t="shared" si="5"/>
        <v>0</v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>
        <f>IF(ISERROR(MATCH(EM$85,INPUT!C$4:Y$4,0))&lt;&gt;TRUE,MATCH(EM$85,INPUT!C$4:Y$4,0),"")</f>
        <v>2</v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>B</v>
      </c>
      <c r="AO126" s="8" t="b">
        <f t="shared" si="4"/>
        <v>1</v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>B</v>
      </c>
      <c r="BZ126" s="8" t="b">
        <f t="shared" si="5"/>
        <v>0</v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>
        <f>IF(ISERROR(MATCH(EM$85,INPUT!C$4:Y$4,0))&lt;&gt;TRUE,MATCH(EM$85,INPUT!C$4:Y$4,0),"")</f>
        <v>2</v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>B</v>
      </c>
      <c r="AO127" s="8" t="b">
        <f t="shared" si="4"/>
        <v>1</v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>A</v>
      </c>
      <c r="BZ127" s="8" t="b">
        <f t="shared" si="5"/>
        <v>1</v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>
        <f>IF(ISERROR(MATCH(EM$85,INPUT!C$4:Y$4,0))&lt;&gt;TRUE,MATCH(EM$85,INPUT!C$4:Y$4,0),"")</f>
        <v>2</v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>B</v>
      </c>
      <c r="AO128" s="8" t="b">
        <f t="shared" si="4"/>
        <v>0</v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>C</v>
      </c>
      <c r="BZ128" s="8" t="b">
        <f t="shared" si="5"/>
        <v>1</v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>
        <f>IF(ISERROR(MATCH(EM$85,INPUT!C$4:Y$4,0))&lt;&gt;TRUE,MATCH(EM$85,INPUT!C$4:Y$4,0),"")</f>
        <v>2</v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>A</v>
      </c>
      <c r="AO129" s="8" t="b">
        <f t="shared" si="4"/>
        <v>1</v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>B</v>
      </c>
      <c r="BZ129" s="8" t="b">
        <f t="shared" si="5"/>
        <v>1</v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>
        <f>IF(ISERROR(MATCH(EM$85,INPUT!C$4:Y$4,0))&lt;&gt;TRUE,MATCH(EM$85,INPUT!C$4:Y$4,0),"")</f>
        <v>2</v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>A</v>
      </c>
      <c r="AO130" s="8" t="b">
        <f t="shared" si="4"/>
        <v>1</v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>
        <f>IF(ISERROR(MATCH(EM$85,INPUT!C$4:Y$4,0))&lt;&gt;TRUE,MATCH(EM$85,INPUT!C$4:Y$4,0),"")</f>
        <v>2</v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>B</v>
      </c>
      <c r="AO131" s="8" t="b">
        <f t="shared" si="4"/>
        <v>0</v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>
        <f>IF(ISERROR(MATCH(EM$85,INPUT!C$4:Y$4,0))&lt;&gt;TRUE,MATCH(EM$85,INPUT!C$4:Y$4,0),"")</f>
        <v>2</v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>C</v>
      </c>
      <c r="AO132" s="8" t="b">
        <f t="shared" si="4"/>
        <v>1</v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>
        <f>IF(ISERROR(MATCH(EM$85,INPUT!C$4:Y$4,0))&lt;&gt;TRUE,MATCH(EM$85,INPUT!C$4:Y$4,0),"")</f>
        <v>2</v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>
        <f>IF(ISERROR(MATCH(EM$85,INPUT!C$4:Y$4,0))&lt;&gt;TRUE,MATCH(EM$85,INPUT!C$4:Y$4,0),"")</f>
        <v>2</v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>
        <f>IF(ISERROR(MATCH(EM$85,INPUT!C$4:Y$4,0))&lt;&gt;TRUE,MATCH(EM$85,INPUT!C$4:Y$4,0),"")</f>
        <v>2</v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>
        <f>IF(ISERROR(MATCH(EM$85,INPUT!C$4:Y$4,0))&lt;&gt;TRUE,MATCH(EM$85,INPUT!C$4:Y$4,0),"")</f>
        <v>2</v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>
        <f>IF(ISERROR(MATCH(EM$85,INPUT!C$4:Y$4,0))&lt;&gt;TRUE,MATCH(EM$85,INPUT!C$4:Y$4,0),"")</f>
        <v>2</v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>
        <f>IF(ISERROR(MATCH(EM$85,INPUT!C$4:Y$4,0))&lt;&gt;TRUE,MATCH(EM$85,INPUT!C$4:Y$4,0),"")</f>
        <v>2</v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>
        <f>IF(ISERROR(MATCH(EM$85,INPUT!C$4:Y$4,0))&lt;&gt;TRUE,MATCH(EM$85,INPUT!C$4:Y$4,0),"")</f>
        <v>2</v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>
        <f>IF(ISERROR(MATCH(EM$85,INPUT!C$4:Y$4,0))&lt;&gt;TRUE,MATCH(EM$85,INPUT!C$4:Y$4,0),"")</f>
        <v>2</v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>
        <f>IF(ISERROR(MATCH(EM$85,INPUT!C$4:Y$4,0))&lt;&gt;TRUE,MATCH(EM$85,INPUT!C$4:Y$4,0),"")</f>
        <v>2</v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>
        <f>IF(ISERROR(MATCH(EM$85,INPUT!C$4:Y$4,0))&lt;&gt;TRUE,MATCH(EM$85,INPUT!C$4:Y$4,0),"")</f>
        <v>2</v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>
        <f>IF(ISERROR(MATCH(EM$85,INPUT!C$4:Y$4,0))&lt;&gt;TRUE,MATCH(EM$85,INPUT!C$4:Y$4,0),"")</f>
        <v>2</v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>
        <f>IF(ISERROR(MATCH(EM$85,INPUT!C$4:Y$4,0))&lt;&gt;TRUE,MATCH(EM$85,INPUT!C$4:Y$4,0),"")</f>
        <v>2</v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>
        <f>IF(ISERROR(MATCH(EM$85,INPUT!C$4:Y$4,0))&lt;&gt;TRUE,MATCH(EM$85,INPUT!C$4:Y$4,0),"")</f>
        <v>2</v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>
        <f>IF(ISERROR(MATCH(EM$85,INPUT!C$4:Y$4,0))&lt;&gt;TRUE,MATCH(EM$85,INPUT!C$4:Y$4,0),"")</f>
        <v>2</v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>D</v>
      </c>
      <c r="EK146" s="8" t="b">
        <f t="shared" si="6"/>
        <v>1</v>
      </c>
      <c r="EQ146" s="8">
        <f>IF(ISERROR(MATCH(EM$85,INPUT!C$4:Y$4,0))&lt;&gt;TRUE,MATCH(EM$85,INPUT!C$4:Y$4,0),"")</f>
        <v>2</v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>A</v>
      </c>
      <c r="EK147" s="8" t="b">
        <f t="shared" si="6"/>
        <v>1</v>
      </c>
      <c r="EQ147" s="8">
        <f>IF(ISERROR(MATCH(EM$85,INPUT!C$4:Y$4,0))&lt;&gt;TRUE,MATCH(EM$85,INPUT!C$4:Y$4,0),"")</f>
        <v>2</v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>B</v>
      </c>
      <c r="EK148" s="8" t="b">
        <f t="shared" si="6"/>
        <v>1</v>
      </c>
      <c r="EQ148" s="8">
        <f>IF(ISERROR(MATCH(EM$85,INPUT!C$4:Y$4,0))&lt;&gt;TRUE,MATCH(EM$85,INPUT!C$4:Y$4,0),"")</f>
        <v>2</v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>D</v>
      </c>
      <c r="EK149" s="8" t="b">
        <f t="shared" si="6"/>
        <v>0</v>
      </c>
      <c r="EQ149" s="8">
        <f>IF(ISERROR(MATCH(EM$85,INPUT!C$4:Y$4,0))&lt;&gt;TRUE,MATCH(EM$85,INPUT!C$4:Y$4,0),"")</f>
        <v>2</v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>C?</v>
      </c>
      <c r="EK150" s="8" t="b">
        <f t="shared" si="6"/>
        <v>1</v>
      </c>
      <c r="EQ150" s="8">
        <f>IF(ISERROR(MATCH(EM$85,INPUT!C$4:Y$4,0))&lt;&gt;TRUE,MATCH(EM$85,INPUT!C$4:Y$4,0),"")</f>
        <v>2</v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>A</v>
      </c>
      <c r="EK151" s="8" t="b">
        <f t="shared" ref="EK151:EK158" si="7">IF(EJ151&lt;&gt;"",IF(ISNUMBER(SEARCH(EI151,EJ151)),TRUE,FALSE),"")</f>
        <v>0</v>
      </c>
      <c r="EQ151" s="8">
        <f>IF(ISERROR(MATCH(EM$85,INPUT!C$4:Y$4,0))&lt;&gt;TRUE,MATCH(EM$85,INPUT!C$4:Y$4,0),"")</f>
        <v>2</v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>C?</v>
      </c>
      <c r="EK152" s="8" t="b">
        <f t="shared" si="7"/>
        <v>0</v>
      </c>
      <c r="EQ152" s="8">
        <f>IF(ISERROR(MATCH(EM$85,INPUT!C$4:Y$4,0))&lt;&gt;TRUE,MATCH(EM$85,INPUT!C$4:Y$4,0),"")</f>
        <v>2</v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>B</v>
      </c>
      <c r="EK153" s="8" t="b">
        <f t="shared" si="7"/>
        <v>1</v>
      </c>
      <c r="EQ153" s="8">
        <f>IF(ISERROR(MATCH(EM$85,INPUT!C$4:Y$4,0))&lt;&gt;TRUE,MATCH(EM$85,INPUT!C$4:Y$4,0),"")</f>
        <v>2</v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>C?</v>
      </c>
      <c r="EK154" s="8" t="b">
        <f t="shared" si="7"/>
        <v>1</v>
      </c>
      <c r="EQ154" s="8">
        <f>IF(ISERROR(MATCH(EM$85,INPUT!C$4:Y$4,0))&lt;&gt;TRUE,MATCH(EM$85,INPUT!C$4:Y$4,0),"")</f>
        <v>2</v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>D</v>
      </c>
      <c r="EK155" s="8" t="b">
        <f t="shared" si="7"/>
        <v>1</v>
      </c>
      <c r="EQ155" s="8">
        <f>IF(ISERROR(MATCH(EM$85,INPUT!C$4:Y$4,0))&lt;&gt;TRUE,MATCH(EM$85,INPUT!C$4:Y$4,0),"")</f>
        <v>2</v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>A?</v>
      </c>
      <c r="EK156" s="8" t="b">
        <f t="shared" si="7"/>
        <v>1</v>
      </c>
      <c r="EQ156" s="8">
        <f>IF(ISERROR(MATCH(EM$85,INPUT!C$4:Y$4,0))&lt;&gt;TRUE,MATCH(EM$85,INPUT!C$4:Y$4,0),"")</f>
        <v>2</v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>A?</v>
      </c>
      <c r="EK157" s="8" t="b">
        <f t="shared" si="7"/>
        <v>0</v>
      </c>
      <c r="EQ157" s="8">
        <f>IF(ISERROR(MATCH(EM$85,INPUT!C$4:Y$4,0))&lt;&gt;TRUE,MATCH(EM$85,INPUT!C$4:Y$4,0),"")</f>
        <v>2</v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>D</v>
      </c>
      <c r="EK158" s="8" t="b">
        <f t="shared" si="7"/>
        <v>0</v>
      </c>
      <c r="EQ158" s="8">
        <f>IF(ISERROR(MATCH(EM$85,INPUT!C$4:Y$4,0))&lt;&gt;TRUE,MATCH(EM$85,INPUT!C$4:Y$4,0),"")</f>
        <v>2</v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>2?</v>
      </c>
      <c r="EK159" s="8" t="b">
        <f>IF(EJ159&lt;&gt;"",
  IF(ISNUMBER(VALUE(SUBSTITUTE(EJ159,CHAR(63),""))),
  IF(VALUE(SUBSTITUTE(EJ159,CHAR(63),""))=2,TRUE,FALSE),FALSE),"")</f>
        <v>1</v>
      </c>
      <c r="EQ159" s="8">
        <f>IF(ISERROR(MATCH(EM$85,INPUT!C$4:Y$4,0))&lt;&gt;TRUE,MATCH(EM$85,INPUT!C$4:Y$4,0),"")</f>
        <v>2</v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>
        <f>IF(PSAT!$EQ160&lt;&gt;"",IF(INDEX(INPUT!C208:Y208,PSAT!$EQ160)&lt;&gt;"",INDEX(INPUT!C208:Y208,PSAT!$EQ160),""),"")</f>
        <v>90</v>
      </c>
      <c r="EK160" s="8" t="b">
        <f>IF(EJ160&lt;&gt;"",
  IF(ISNUMBER(VALUE(SUBSTITUTE(EJ160,CHAR(63),""))),
  IF(VALUE(SUBSTITUTE(EJ160,CHAR(63),""))=90,TRUE,FALSE),FALSE),"")</f>
        <v>1</v>
      </c>
      <c r="EQ160" s="8">
        <f>IF(ISERROR(MATCH(EM$85,INPUT!C$4:Y$4,0))&lt;&gt;TRUE,MATCH(EM$85,INPUT!C$4:Y$4,0),"")</f>
        <v>2</v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>4?</v>
      </c>
      <c r="EK161" s="8" t="b">
        <f>IF(EJ161&lt;&gt;"",
  IF(ISNUMBER(VALUE(SUBSTITUTE(EJ161,CHAR(63),""))),
  IF(VALUE(SUBSTITUTE(EJ161,CHAR(63),""))=1,TRUE,FALSE),FALSE),"")</f>
        <v>0</v>
      </c>
      <c r="EQ161" s="8">
        <f>IF(ISERROR(MATCH(EM$85,INPUT!C$4:Y$4,0))&lt;&gt;TRUE,MATCH(EM$85,INPUT!C$4:Y$4,0),"")</f>
        <v>2</v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>
        <f>IF(PSAT!$EQ162&lt;&gt;"",IF(INDEX(INPUT!C210:Y210,PSAT!$EQ162)&lt;&gt;"",INDEX(INPUT!C210:Y210,PSAT!$EQ162),""),"")</f>
        <v>6</v>
      </c>
      <c r="EK162" s="8" t="b">
        <f>IF(EJ162&lt;&gt;"",
  IF(ISNUMBER(VALUE(SUBSTITUTE(EJ162,CHAR(63),""))),
  IF(VALUE(SUBSTITUTE(EJ162,CHAR(63),""))=0,TRUE,FALSE),FALSE),"")</f>
        <v>0</v>
      </c>
      <c r="EQ162" s="8">
        <f>IF(ISERROR(MATCH(EM$85,INPUT!C$4:Y$4,0))&lt;&gt;TRUE,MATCH(EM$85,INPUT!C$4:Y$4,0),"")</f>
        <v>2</v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>
        <f>IF(ISERROR(MATCH(EM$85,INPUT!C$4:Y$4,0))&lt;&gt;TRUE,MATCH(EM$85,INPUT!C$4:Y$4,0),"")</f>
        <v>2</v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>
        <f>IF(ISERROR(MATCH(EM$85,INPUT!C$4:Y$4,0))&lt;&gt;TRUE,MATCH(EM$85,INPUT!C$4:Y$4,0),"")</f>
        <v>2</v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>
        <f>IF(ISERROR(MATCH(EM$85,INPUT!C$4:Y$4,0))&lt;&gt;TRUE,MATCH(EM$85,INPUT!C$4:Y$4,0),"")</f>
        <v>2</v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306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69" t="s">
        <v>211</v>
      </c>
      <c r="EN168" s="470"/>
      <c r="EO168" s="470"/>
      <c r="EP168" s="471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308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69" t="s">
        <v>212</v>
      </c>
      <c r="EN251" s="470"/>
      <c r="EO251" s="470"/>
      <c r="EP251" s="471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307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69" t="s">
        <v>218</v>
      </c>
      <c r="EN334" s="470"/>
      <c r="EO334" s="470"/>
      <c r="EP334" s="471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7" t="s">
        <v>625</v>
      </c>
      <c r="C2" s="478"/>
      <c r="D2" s="478"/>
      <c r="E2" s="478"/>
      <c r="F2" s="478"/>
      <c r="G2" s="478"/>
      <c r="H2" s="479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69" t="s">
        <v>201</v>
      </c>
      <c r="FR2" s="470"/>
      <c r="FS2" s="470"/>
      <c r="FT2" s="470"/>
      <c r="FU2" s="471"/>
      <c r="FV2" s="20"/>
      <c r="FX2" s="473" t="s">
        <v>266</v>
      </c>
      <c r="FY2" s="474"/>
      <c r="FZ2" s="474"/>
      <c r="GA2" s="474"/>
      <c r="GB2" s="474"/>
      <c r="GC2" s="475"/>
    </row>
    <row r="3" spans="2:185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67"/>
      <c r="FS84" s="467"/>
      <c r="FT84" s="467"/>
      <c r="FU84" s="467"/>
    </row>
    <row r="85" spans="2:178" ht="21" customHeight="1" x14ac:dyDescent="0.45">
      <c r="B85" s="457" t="s">
        <v>301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69" t="s">
        <v>200</v>
      </c>
      <c r="FR85" s="470"/>
      <c r="FS85" s="470"/>
      <c r="FT85" s="470"/>
      <c r="FU85" s="471"/>
      <c r="FV85" s="20"/>
    </row>
    <row r="86" spans="2:178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 t="str">
        <f>IF(ISERROR(MATCH(FQ$85,INPUT!C$4:Y$4,0))&lt;&gt;TRUE,MATCH(FQ$85,INPUT!C$4:Y$4,0),"")</f>
        <v/>
      </c>
    </row>
    <row r="87" spans="2:178" x14ac:dyDescent="0.45">
      <c r="B87" s="31" t="s">
        <v>255</v>
      </c>
      <c r="C87" s="55">
        <f>COUNTIF(BZ86:BZ160,"=TRUE")</f>
        <v>0</v>
      </c>
      <c r="D87" s="55">
        <v>75</v>
      </c>
      <c r="E87" s="41" t="str">
        <f>ROUND(C87/D87*100,0)&amp;"%"</f>
        <v>0%</v>
      </c>
      <c r="F87" s="23">
        <f>LOOKUP(COUNTIF(BZ86:BZ160,TRUE),FQ87:FQ162,FR87:FR162)</f>
        <v>1</v>
      </c>
      <c r="G87" s="23">
        <v>36</v>
      </c>
      <c r="H87" s="25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 t="str">
        <f>IF(ISERROR(MATCH(FQ$85,INPUT!C$4:Y$4,0))&lt;&gt;TRUE,MATCH(FQ$85,INPUT!C$4:Y$4,0),"")</f>
        <v/>
      </c>
    </row>
    <row r="88" spans="2:178" x14ac:dyDescent="0.45">
      <c r="B88" s="32" t="s">
        <v>180</v>
      </c>
      <c r="C88" s="55">
        <f>COUNTIF(EK86:EK145,"=TRUE")</f>
        <v>0</v>
      </c>
      <c r="D88" s="55">
        <v>60</v>
      </c>
      <c r="E88" s="41" t="str">
        <f>ROUND(C88/D88*100,0)&amp;"%"</f>
        <v>0%</v>
      </c>
      <c r="F88" s="23">
        <f>LOOKUP(COUNTIF(EK86:EK145,TRUE),FQ87:FQ147,FS87:FS147)</f>
        <v>1</v>
      </c>
      <c r="G88" s="23">
        <v>36</v>
      </c>
      <c r="H88" s="25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 t="str">
        <f>IF(ISERROR(MATCH(FQ$85,INPUT!C$4:Y$4,0))&lt;&gt;TRUE,MATCH(FQ$85,INPUT!C$4:Y$4,0),"")</f>
        <v/>
      </c>
    </row>
    <row r="89" spans="2:178" x14ac:dyDescent="0.45">
      <c r="B89" s="32" t="s">
        <v>181</v>
      </c>
      <c r="C89" s="55">
        <f>COUNTIF(AO86:AO125,"=TRUE")</f>
        <v>0</v>
      </c>
      <c r="D89" s="55">
        <v>40</v>
      </c>
      <c r="E89" s="41" t="str">
        <f>ROUND(C89/D89*100,0)&amp;"%"</f>
        <v>0%</v>
      </c>
      <c r="F89" s="23">
        <f>LOOKUP(COUNTIF(AO86:AO125,TRUE),FQ87:FQ127,FT87:FT127)</f>
        <v>1</v>
      </c>
      <c r="G89" s="23">
        <v>36</v>
      </c>
      <c r="H89" s="25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3" t="s">
        <v>256</v>
      </c>
      <c r="C90" s="56">
        <f>COUNTIF(FO86:FO125,"=TRUE")</f>
        <v>0</v>
      </c>
      <c r="D90" s="56">
        <v>40</v>
      </c>
      <c r="E90" s="41" t="str">
        <f>ROUND(C90/D90*100,0)&amp;"%"</f>
        <v>0%</v>
      </c>
      <c r="F90" s="57">
        <f>LOOKUP(COUNTIF(FO86:FO125,TRUE),FQ87:FQ127,FU87:FU127)</f>
        <v>1</v>
      </c>
      <c r="G90" s="57">
        <v>36</v>
      </c>
      <c r="H90" s="25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5" t="s">
        <v>257</v>
      </c>
      <c r="C91" s="36">
        <f>SUM(C87:C90)</f>
        <v>0</v>
      </c>
      <c r="D91" s="36">
        <f>SUM(D87:D90)</f>
        <v>215</v>
      </c>
      <c r="E91" s="41" t="str">
        <f>ROUND(C91/D91*100,0)&amp;"%"</f>
        <v>0%</v>
      </c>
      <c r="F91" s="37">
        <f>ROUND(AVERAGE(F87:F90),0)</f>
        <v>1</v>
      </c>
      <c r="G91" s="54">
        <v>36</v>
      </c>
      <c r="H91" s="38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2">
        <v>41</v>
      </c>
      <c r="FR128" s="23">
        <v>18</v>
      </c>
      <c r="FS128" s="23">
        <v>26</v>
      </c>
      <c r="FT128" s="23"/>
      <c r="FU128" s="23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2">
        <v>42</v>
      </c>
      <c r="FR129" s="23">
        <v>18</v>
      </c>
      <c r="FS129" s="23">
        <v>26</v>
      </c>
      <c r="FT129" s="23"/>
      <c r="FU129" s="23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2">
        <v>43</v>
      </c>
      <c r="FR130" s="23">
        <v>19</v>
      </c>
      <c r="FS130" s="23">
        <v>27</v>
      </c>
      <c r="FT130" s="23"/>
      <c r="FU130" s="23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2">
        <v>44</v>
      </c>
      <c r="FR131" s="23">
        <v>19</v>
      </c>
      <c r="FS131" s="23">
        <v>27</v>
      </c>
      <c r="FT131" s="23"/>
      <c r="FU131" s="23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2">
        <v>45</v>
      </c>
      <c r="FR132" s="23">
        <v>20</v>
      </c>
      <c r="FS132" s="23">
        <v>28</v>
      </c>
      <c r="FT132" s="23"/>
      <c r="FU132" s="23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2">
        <v>46</v>
      </c>
      <c r="FR133" s="23">
        <v>20</v>
      </c>
      <c r="FS133" s="23">
        <v>28</v>
      </c>
      <c r="FT133" s="23"/>
      <c r="FU133" s="23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2">
        <v>47</v>
      </c>
      <c r="FR134" s="23">
        <v>20</v>
      </c>
      <c r="FS134" s="23">
        <v>28</v>
      </c>
      <c r="FT134" s="23"/>
      <c r="FU134" s="23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2">
        <v>48</v>
      </c>
      <c r="FR135" s="23">
        <v>21</v>
      </c>
      <c r="FS135" s="23">
        <v>29</v>
      </c>
      <c r="FT135" s="23"/>
      <c r="FU135" s="23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2">
        <v>49</v>
      </c>
      <c r="FR136" s="23">
        <v>21</v>
      </c>
      <c r="FS136" s="24">
        <v>29</v>
      </c>
      <c r="FT136" s="23"/>
      <c r="FU136" s="23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2">
        <v>50</v>
      </c>
      <c r="FR137" s="23">
        <v>21</v>
      </c>
      <c r="FS137" s="23">
        <v>30</v>
      </c>
      <c r="FT137" s="23"/>
      <c r="FU137" s="23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2">
        <v>51</v>
      </c>
      <c r="FR138" s="23">
        <v>22</v>
      </c>
      <c r="FS138" s="23">
        <v>30</v>
      </c>
      <c r="FT138" s="23"/>
      <c r="FU138" s="23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2">
        <v>52</v>
      </c>
      <c r="FR139" s="23">
        <v>22</v>
      </c>
      <c r="FS139" s="23">
        <v>31</v>
      </c>
      <c r="FT139" s="23"/>
      <c r="FU139" s="23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2">
        <v>53</v>
      </c>
      <c r="FR140" s="23">
        <v>23</v>
      </c>
      <c r="FS140" s="23">
        <v>31</v>
      </c>
      <c r="FT140" s="23"/>
      <c r="FU140" s="23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2">
        <v>54</v>
      </c>
      <c r="FR141" s="23">
        <v>23</v>
      </c>
      <c r="FS141" s="24">
        <v>32</v>
      </c>
      <c r="FT141" s="23"/>
      <c r="FU141" s="23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2">
        <v>55</v>
      </c>
      <c r="FR142" s="23">
        <v>23</v>
      </c>
      <c r="FS142" s="23">
        <v>33</v>
      </c>
      <c r="FT142" s="23"/>
      <c r="FU142" s="23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2">
        <v>56</v>
      </c>
      <c r="FR143" s="23">
        <v>24</v>
      </c>
      <c r="FS143" s="23">
        <v>33</v>
      </c>
      <c r="FT143" s="23"/>
      <c r="FU143" s="23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2">
        <v>57</v>
      </c>
      <c r="FR144" s="23">
        <v>24</v>
      </c>
      <c r="FS144" s="23">
        <v>34</v>
      </c>
      <c r="FT144" s="23"/>
      <c r="FU144" s="23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2">
        <v>58</v>
      </c>
      <c r="FR145" s="23">
        <v>25</v>
      </c>
      <c r="FS145" s="23">
        <v>35</v>
      </c>
      <c r="FT145" s="23"/>
      <c r="FU145" s="23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67"/>
      <c r="FS167" s="467"/>
      <c r="FT167" s="467"/>
      <c r="FU167" s="467"/>
    </row>
    <row r="168" spans="2:178" ht="21" customHeight="1" x14ac:dyDescent="0.45">
      <c r="B168" s="457" t="s">
        <v>632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69" t="s">
        <v>208</v>
      </c>
      <c r="FR168" s="470"/>
      <c r="FS168" s="470"/>
      <c r="FT168" s="470"/>
      <c r="FU168" s="471"/>
      <c r="FV168" s="20"/>
    </row>
    <row r="169" spans="2:178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67"/>
      <c r="FS250" s="467"/>
      <c r="FT250" s="467"/>
      <c r="FU250" s="467"/>
    </row>
    <row r="251" spans="2:178" ht="21" customHeight="1" x14ac:dyDescent="0.45">
      <c r="B251" s="457" t="s">
        <v>309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69" t="s">
        <v>210</v>
      </c>
      <c r="FR251" s="470"/>
      <c r="FS251" s="470"/>
      <c r="FT251" s="470"/>
      <c r="FU251" s="471"/>
      <c r="FV251" s="20"/>
    </row>
    <row r="252" spans="2:178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67"/>
      <c r="FS333" s="467"/>
      <c r="FT333" s="467"/>
      <c r="FU333" s="467"/>
    </row>
    <row r="334" spans="2:178" ht="21" customHeight="1" x14ac:dyDescent="0.45">
      <c r="B334" s="457" t="s">
        <v>310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69" t="s">
        <v>213</v>
      </c>
      <c r="FR334" s="470"/>
      <c r="FS334" s="470"/>
      <c r="FT334" s="470"/>
      <c r="FU334" s="471"/>
      <c r="FV334" s="20"/>
    </row>
    <row r="335" spans="2:178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67"/>
      <c r="FS416" s="467"/>
      <c r="FT416" s="467"/>
      <c r="FU416" s="467"/>
    </row>
    <row r="417" spans="2:178" ht="21" customHeight="1" x14ac:dyDescent="0.45">
      <c r="B417" s="476" t="str">
        <f>"Dec 2016"</f>
        <v>Dec 2016</v>
      </c>
      <c r="C417" s="457"/>
      <c r="D417" s="457"/>
      <c r="E417" s="457"/>
      <c r="F417" s="457"/>
      <c r="G417" s="457"/>
      <c r="H417" s="457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69" t="s">
        <v>214</v>
      </c>
      <c r="FR417" s="470"/>
      <c r="FS417" s="470"/>
      <c r="FT417" s="470"/>
      <c r="FU417" s="471"/>
      <c r="FV417" s="20"/>
    </row>
    <row r="418" spans="2:178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>A</v>
      </c>
      <c r="AO418" s="8" t="b">
        <f>IF(AN418&lt;&gt;"",IF(ISNUMBER(SEARCH(AM418,AN418)),TRUE,FALSE),"")</f>
        <v>0</v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>A</v>
      </c>
      <c r="BZ418" s="8" t="b">
        <f>IF(BY418&lt;&gt;"",IF(ISNUMBER(SEARCH(BX418,BY418)),TRUE,FALSE),"")</f>
        <v>0</v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>D</v>
      </c>
      <c r="EK418" s="8" t="b">
        <f>IF(EJ418&lt;&gt;"",IF(ISNUMBER(SEARCH(EI418,EJ418)),TRUE,FALSE),"")</f>
        <v>0</v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>A</v>
      </c>
      <c r="FO418" s="8" t="b">
        <f>IF(FN418&lt;&gt;"",IF(ISNUMBER(SEARCH(FM418,FN418)),TRUE,FALSE),"")</f>
        <v>0</v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>
        <f>IF(ISERROR(MATCH(FQ$417,INPUT!C$4:Y$4,0))&lt;&gt;TRUE,MATCH(FQ$417,INPUT!C$4:Y$4,0),"")</f>
        <v>1</v>
      </c>
    </row>
    <row r="419" spans="2:178" x14ac:dyDescent="0.45">
      <c r="B419" s="31" t="s">
        <v>255</v>
      </c>
      <c r="C419" s="55">
        <f>COUNTIF(BZ418:BZ492,"=TRUE")</f>
        <v>14</v>
      </c>
      <c r="D419" s="55">
        <v>75</v>
      </c>
      <c r="E419" s="41" t="str">
        <f>ROUND(C419/D419*100,0)&amp;"%"</f>
        <v>19%</v>
      </c>
      <c r="F419" s="23">
        <f>LOOKUP(COUNTIF(BZ418:BZ492,TRUE),FQ419:FQ494,FR419:FR494)</f>
        <v>7</v>
      </c>
      <c r="G419" s="23">
        <v>36</v>
      </c>
      <c r="H419" s="25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>J</v>
      </c>
      <c r="AO419" s="8" t="b">
        <f t="shared" ref="AO419:AO457" si="26">IF(AN419&lt;&gt;"",IF(ISNUMBER(SEARCH(AM419,AN419)),TRUE,FALSE),"")</f>
        <v>1</v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>H</v>
      </c>
      <c r="BZ419" s="8" t="b">
        <f t="shared" ref="BZ419:BZ482" si="27">IF(BY419&lt;&gt;"",IF(ISNUMBER(SEARCH(BX419,BY419)),TRUE,FALSE),"")</f>
        <v>0</v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>H?</v>
      </c>
      <c r="EK419" s="8" t="b">
        <f t="shared" ref="EK419:EK477" si="28">IF(EJ419&lt;&gt;"",IF(ISNUMBER(SEARCH(EI419,EJ419)),TRUE,FALSE),"")</f>
        <v>0</v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>H</v>
      </c>
      <c r="FO419" s="8" t="b">
        <f t="shared" ref="FO419:FO457" si="29">IF(FN419&lt;&gt;"",IF(ISNUMBER(SEARCH(FM419,FN419)),TRUE,FALSE),"")</f>
        <v>1</v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>
        <f>IF(ISERROR(MATCH(FQ$417,INPUT!C$4:Y$4,0))&lt;&gt;TRUE,MATCH(FQ$417,INPUT!C$4:Y$4,0),"")</f>
        <v>1</v>
      </c>
    </row>
    <row r="420" spans="2:178" x14ac:dyDescent="0.45">
      <c r="B420" s="32" t="s">
        <v>180</v>
      </c>
      <c r="C420" s="55">
        <f>COUNTIF(EK418:EK477,"=TRUE")</f>
        <v>14</v>
      </c>
      <c r="D420" s="55">
        <v>60</v>
      </c>
      <c r="E420" s="41" t="str">
        <f>ROUND(C420/D420*100,0)&amp;"%"</f>
        <v>23%</v>
      </c>
      <c r="F420" s="23">
        <f>LOOKUP(COUNTIF(EK418:EK477,TRUE),FQ419:FQ479,FS419:FS479)</f>
        <v>15</v>
      </c>
      <c r="G420" s="23">
        <v>36</v>
      </c>
      <c r="H420" s="25" t="str">
        <f>LOOKUP(F420,FX$4:FX$39,FZ$4:FZ$39) &amp; "%"</f>
        <v>13%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>C</v>
      </c>
      <c r="AO420" s="8" t="b">
        <f t="shared" si="26"/>
        <v>0</v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>D</v>
      </c>
      <c r="BZ420" s="8" t="b">
        <f t="shared" si="27"/>
        <v>0</v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>E</v>
      </c>
      <c r="EK420" s="8" t="b">
        <f t="shared" si="28"/>
        <v>0</v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>A</v>
      </c>
      <c r="FO420" s="8" t="b">
        <f t="shared" si="29"/>
        <v>0</v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>
        <f>IF(ISERROR(MATCH(FQ$417,INPUT!C$4:Y$4,0))&lt;&gt;TRUE,MATCH(FQ$417,INPUT!C$4:Y$4,0),"")</f>
        <v>1</v>
      </c>
    </row>
    <row r="421" spans="2:178" x14ac:dyDescent="0.45">
      <c r="B421" s="32" t="s">
        <v>181</v>
      </c>
      <c r="C421" s="55">
        <f>COUNTIF(AO418:AO457,"=TRUE")</f>
        <v>14</v>
      </c>
      <c r="D421" s="55">
        <v>40</v>
      </c>
      <c r="E421" s="41" t="str">
        <f>ROUND(C421/D421*100,0)&amp;"%"</f>
        <v>35%</v>
      </c>
      <c r="F421" s="23">
        <f>LOOKUP(COUNTIF(AO418:AO457,TRUE),FQ419:FQ459,FT419:FT459)</f>
        <v>15</v>
      </c>
      <c r="G421" s="23">
        <v>36</v>
      </c>
      <c r="H421" s="25" t="str">
        <f>LOOKUP(F421,FX$4:FX$39,GA$4:GA$39) &amp; "%"</f>
        <v>18%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>G</v>
      </c>
      <c r="AO421" s="8" t="b">
        <f t="shared" si="26"/>
        <v>0</v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>H</v>
      </c>
      <c r="BZ421" s="8" t="b">
        <f t="shared" si="27"/>
        <v>0</v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>F</v>
      </c>
      <c r="EK421" s="8" t="b">
        <f t="shared" si="28"/>
        <v>0</v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>G</v>
      </c>
      <c r="FO421" s="8" t="b">
        <f t="shared" si="29"/>
        <v>1</v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>
        <f>IF(ISERROR(MATCH(FQ$417,INPUT!C$4:Y$4,0))&lt;&gt;TRUE,MATCH(FQ$417,INPUT!C$4:Y$4,0),"")</f>
        <v>1</v>
      </c>
    </row>
    <row r="422" spans="2:178" ht="14.65" thickBot="1" x14ac:dyDescent="0.5">
      <c r="B422" s="33" t="s">
        <v>256</v>
      </c>
      <c r="C422" s="56">
        <f>COUNTIF(FO418:FO457,"=TRUE")</f>
        <v>9</v>
      </c>
      <c r="D422" s="56">
        <v>40</v>
      </c>
      <c r="E422" s="41" t="str">
        <f>ROUND(C422/D422*100,0)&amp;"%"</f>
        <v>23%</v>
      </c>
      <c r="F422" s="57">
        <f>LOOKUP(COUNTIF(FO418:FO457,TRUE),FQ419:FQ459,FU419:FU459)</f>
        <v>12</v>
      </c>
      <c r="G422" s="57">
        <v>36</v>
      </c>
      <c r="H422" s="25" t="str">
        <f>LOOKUP(F422,FX$4:FX$39,GB$4:GB$39) &amp; "%"</f>
        <v>4%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>B</v>
      </c>
      <c r="AO422" s="8" t="b">
        <f t="shared" si="26"/>
        <v>0</v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>B</v>
      </c>
      <c r="BZ422" s="8" t="b">
        <f t="shared" si="27"/>
        <v>0</v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>E</v>
      </c>
      <c r="EK422" s="8" t="b">
        <f t="shared" si="28"/>
        <v>1</v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>C</v>
      </c>
      <c r="FO422" s="8" t="b">
        <f t="shared" si="29"/>
        <v>0</v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>
        <f>IF(ISERROR(MATCH(FQ$417,INPUT!C$4:Y$4,0))&lt;&gt;TRUE,MATCH(FQ$417,INPUT!C$4:Y$4,0),"")</f>
        <v>1</v>
      </c>
    </row>
    <row r="423" spans="2:178" ht="15" thickTop="1" thickBot="1" x14ac:dyDescent="0.5">
      <c r="B423" s="35" t="s">
        <v>257</v>
      </c>
      <c r="C423" s="36">
        <f>SUM(C419:C422)</f>
        <v>51</v>
      </c>
      <c r="D423" s="36">
        <f>SUM(D419:D422)</f>
        <v>215</v>
      </c>
      <c r="E423" s="41" t="str">
        <f>ROUND(C423/D423*100,0)&amp;"%"</f>
        <v>24%</v>
      </c>
      <c r="F423" s="37">
        <f>ROUND(AVERAGE(F419:F422),0)</f>
        <v>12</v>
      </c>
      <c r="G423" s="54">
        <v>36</v>
      </c>
      <c r="H423" s="38" t="str">
        <f>LOOKUP(F423,FX$4:FX$39,GC$4:GC$39) &amp; "%"</f>
        <v>2%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>J</v>
      </c>
      <c r="AO423" s="8" t="b">
        <f t="shared" si="26"/>
        <v>0</v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>J</v>
      </c>
      <c r="BZ423" s="8" t="b">
        <f t="shared" si="27"/>
        <v>0</v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>H</v>
      </c>
      <c r="EK423" s="8" t="b">
        <f t="shared" si="28"/>
        <v>0</v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>G</v>
      </c>
      <c r="FO423" s="8" t="b">
        <f t="shared" si="29"/>
        <v>0</v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>
        <f>IF(ISERROR(MATCH(FQ$417,INPUT!C$4:Y$4,0))&lt;&gt;TRUE,MATCH(FQ$417,INPUT!C$4:Y$4,0),"")</f>
        <v>1</v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>A</v>
      </c>
      <c r="AO424" s="8" t="b">
        <f t="shared" si="26"/>
        <v>1</v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>D?</v>
      </c>
      <c r="BZ424" s="8" t="b">
        <f t="shared" si="27"/>
        <v>0</v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>E</v>
      </c>
      <c r="EK424" s="8" t="b">
        <f t="shared" si="28"/>
        <v>1</v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>C</v>
      </c>
      <c r="FO424" s="8" t="b">
        <f t="shared" si="29"/>
        <v>0</v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>
        <f>IF(ISERROR(MATCH(FQ$417,INPUT!C$4:Y$4,0))&lt;&gt;TRUE,MATCH(FQ$417,INPUT!C$4:Y$4,0),"")</f>
        <v>1</v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>F</v>
      </c>
      <c r="AO425" s="8" t="b">
        <f t="shared" si="26"/>
        <v>0</v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>J</v>
      </c>
      <c r="BZ425" s="8" t="b">
        <f t="shared" si="27"/>
        <v>0</v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>H</v>
      </c>
      <c r="EK425" s="8" t="b">
        <f t="shared" si="28"/>
        <v>1</v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>J</v>
      </c>
      <c r="FO425" s="8" t="b">
        <f t="shared" si="29"/>
        <v>0</v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>
        <f>IF(ISERROR(MATCH(FQ$417,INPUT!C$4:Y$4,0))&lt;&gt;TRUE,MATCH(FQ$417,INPUT!C$4:Y$4,0),"")</f>
        <v>1</v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>C</v>
      </c>
      <c r="AO426" s="8" t="b">
        <f t="shared" si="26"/>
        <v>0</v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>A</v>
      </c>
      <c r="BZ426" s="8" t="b">
        <f t="shared" si="27"/>
        <v>1</v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>A</v>
      </c>
      <c r="EK426" s="8" t="b">
        <f t="shared" si="28"/>
        <v>0</v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>D</v>
      </c>
      <c r="FO426" s="8" t="b">
        <f t="shared" si="29"/>
        <v>1</v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>
        <f>IF(ISERROR(MATCH(FQ$417,INPUT!C$4:Y$4,0))&lt;&gt;TRUE,MATCH(FQ$417,INPUT!C$4:Y$4,0),"")</f>
        <v>1</v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>F</v>
      </c>
      <c r="AO427" s="8" t="b">
        <f t="shared" si="26"/>
        <v>1</v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>J</v>
      </c>
      <c r="BZ427" s="8" t="b">
        <f t="shared" si="27"/>
        <v>1</v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>K?</v>
      </c>
      <c r="EK427" s="8" t="b">
        <f t="shared" si="28"/>
        <v>1</v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>J</v>
      </c>
      <c r="FO427" s="8" t="b">
        <f t="shared" si="29"/>
        <v>0</v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>
        <f>IF(ISERROR(MATCH(FQ$417,INPUT!C$4:Y$4,0))&lt;&gt;TRUE,MATCH(FQ$417,INPUT!C$4:Y$4,0),"")</f>
        <v>1</v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>A</v>
      </c>
      <c r="AO428" s="8" t="b">
        <f t="shared" si="26"/>
        <v>1</v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>B</v>
      </c>
      <c r="BZ428" s="8" t="b">
        <f t="shared" si="27"/>
        <v>0</v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>C</v>
      </c>
      <c r="EK428" s="8" t="b">
        <f t="shared" si="28"/>
        <v>1</v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>C</v>
      </c>
      <c r="FO428" s="8" t="b">
        <f t="shared" si="29"/>
        <v>0</v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>
        <f>IF(ISERROR(MATCH(FQ$417,INPUT!C$4:Y$4,0))&lt;&gt;TRUE,MATCH(FQ$417,INPUT!C$4:Y$4,0),"")</f>
        <v>1</v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>F</v>
      </c>
      <c r="AO429" s="8" t="b">
        <f t="shared" si="26"/>
        <v>0</v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>G</v>
      </c>
      <c r="BZ429" s="8" t="b">
        <f t="shared" si="27"/>
        <v>0</v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>K</v>
      </c>
      <c r="EK429" s="8" t="b">
        <f t="shared" si="28"/>
        <v>0</v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>F</v>
      </c>
      <c r="FO429" s="8" t="b">
        <f t="shared" si="29"/>
        <v>0</v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>
        <f>IF(ISERROR(MATCH(FQ$417,INPUT!C$4:Y$4,0))&lt;&gt;TRUE,MATCH(FQ$417,INPUT!C$4:Y$4,0),"")</f>
        <v>1</v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>D</v>
      </c>
      <c r="AO430" s="8" t="b">
        <f t="shared" si="26"/>
        <v>0</v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>A</v>
      </c>
      <c r="BZ430" s="8" t="b">
        <f t="shared" si="27"/>
        <v>0</v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>B</v>
      </c>
      <c r="EK430" s="8" t="b">
        <f t="shared" si="28"/>
        <v>1</v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>D</v>
      </c>
      <c r="FO430" s="8" t="b">
        <f t="shared" si="29"/>
        <v>0</v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>
        <f>IF(ISERROR(MATCH(FQ$417,INPUT!C$4:Y$4,0))&lt;&gt;TRUE,MATCH(FQ$417,INPUT!C$4:Y$4,0),"")</f>
        <v>1</v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>H</v>
      </c>
      <c r="AO431" s="8" t="b">
        <f t="shared" si="26"/>
        <v>0</v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>H</v>
      </c>
      <c r="BZ431" s="8" t="b">
        <f t="shared" si="27"/>
        <v>0</v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>F?</v>
      </c>
      <c r="EK431" s="8" t="b">
        <f t="shared" si="28"/>
        <v>0</v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>J</v>
      </c>
      <c r="FO431" s="8" t="b">
        <f t="shared" si="29"/>
        <v>0</v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>
        <f>IF(ISERROR(MATCH(FQ$417,INPUT!C$4:Y$4,0))&lt;&gt;TRUE,MATCH(FQ$417,INPUT!C$4:Y$4,0),"")</f>
        <v>1</v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>B</v>
      </c>
      <c r="AO432" s="8" t="b">
        <f t="shared" si="26"/>
        <v>0</v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>D</v>
      </c>
      <c r="BZ432" s="8" t="b">
        <f t="shared" si="27"/>
        <v>0</v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>B</v>
      </c>
      <c r="EK432" s="8" t="b">
        <f t="shared" si="28"/>
        <v>0</v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>C</v>
      </c>
      <c r="FO432" s="8" t="b">
        <f t="shared" si="29"/>
        <v>0</v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>
        <f>IF(ISERROR(MATCH(FQ$417,INPUT!C$4:Y$4,0))&lt;&gt;TRUE,MATCH(FQ$417,INPUT!C$4:Y$4,0),"")</f>
        <v>1</v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>J</v>
      </c>
      <c r="AO433" s="8" t="b">
        <f t="shared" si="26"/>
        <v>0</v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>G</v>
      </c>
      <c r="BZ433" s="8" t="b">
        <f t="shared" si="27"/>
        <v>1</v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>H</v>
      </c>
      <c r="EK433" s="8" t="b">
        <f t="shared" si="28"/>
        <v>0</v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>F</v>
      </c>
      <c r="FO433" s="8" t="b">
        <f t="shared" si="29"/>
        <v>0</v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>
        <f>IF(ISERROR(MATCH(FQ$417,INPUT!C$4:Y$4,0))&lt;&gt;TRUE,MATCH(FQ$417,INPUT!C$4:Y$4,0),"")</f>
        <v>1</v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>B</v>
      </c>
      <c r="AO434" s="8" t="b">
        <f t="shared" si="26"/>
        <v>1</v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>B</v>
      </c>
      <c r="BZ434" s="8" t="b">
        <f t="shared" si="27"/>
        <v>0</v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>A?</v>
      </c>
      <c r="EK434" s="8" t="b">
        <f t="shared" si="28"/>
        <v>0</v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>B</v>
      </c>
      <c r="FO434" s="8" t="b">
        <f t="shared" si="29"/>
        <v>0</v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>
        <f>IF(ISERROR(MATCH(FQ$417,INPUT!C$4:Y$4,0))&lt;&gt;TRUE,MATCH(FQ$417,INPUT!C$4:Y$4,0),"")</f>
        <v>1</v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>F</v>
      </c>
      <c r="AO435" s="8" t="b">
        <f t="shared" si="26"/>
        <v>0</v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>J</v>
      </c>
      <c r="BZ435" s="8" t="b">
        <f t="shared" si="27"/>
        <v>0</v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>F</v>
      </c>
      <c r="EK435" s="8" t="b">
        <f t="shared" si="28"/>
        <v>0</v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>H</v>
      </c>
      <c r="FO435" s="8" t="b">
        <f t="shared" si="29"/>
        <v>0</v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>
        <f>IF(ISERROR(MATCH(FQ$417,INPUT!C$4:Y$4,0))&lt;&gt;TRUE,MATCH(FQ$417,INPUT!C$4:Y$4,0),"")</f>
        <v>1</v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>A</v>
      </c>
      <c r="AO436" s="8" t="b">
        <f t="shared" si="26"/>
        <v>1</v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>C</v>
      </c>
      <c r="BZ436" s="8" t="b">
        <f t="shared" si="27"/>
        <v>1</v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>D</v>
      </c>
      <c r="EK436" s="8" t="b">
        <f t="shared" si="28"/>
        <v>1</v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>A</v>
      </c>
      <c r="FO436" s="8" t="b">
        <f t="shared" si="29"/>
        <v>1</v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>
        <f>IF(ISERROR(MATCH(FQ$417,INPUT!C$4:Y$4,0))&lt;&gt;TRUE,MATCH(FQ$417,INPUT!C$4:Y$4,0),"")</f>
        <v>1</v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>F</v>
      </c>
      <c r="AO437" s="8" t="b">
        <f t="shared" si="26"/>
        <v>0</v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>H</v>
      </c>
      <c r="BZ437" s="8" t="b">
        <f t="shared" si="27"/>
        <v>0</v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>F?</v>
      </c>
      <c r="EK437" s="8" t="b">
        <f t="shared" si="28"/>
        <v>1</v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>G</v>
      </c>
      <c r="FO437" s="8" t="b">
        <f t="shared" si="29"/>
        <v>0</v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>
        <f>IF(ISERROR(MATCH(FQ$417,INPUT!C$4:Y$4,0))&lt;&gt;TRUE,MATCH(FQ$417,INPUT!C$4:Y$4,0),"")</f>
        <v>1</v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>A</v>
      </c>
      <c r="AO438" s="8" t="b">
        <f t="shared" si="26"/>
        <v>0</v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>A</v>
      </c>
      <c r="BZ438" s="8" t="b">
        <f t="shared" si="27"/>
        <v>1</v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>B</v>
      </c>
      <c r="EK438" s="8" t="b">
        <f t="shared" si="28"/>
        <v>0</v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>D</v>
      </c>
      <c r="FO438" s="8" t="b">
        <f t="shared" si="29"/>
        <v>0</v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>
        <f>IF(ISERROR(MATCH(FQ$417,INPUT!C$4:Y$4,0))&lt;&gt;TRUE,MATCH(FQ$417,INPUT!C$4:Y$4,0),"")</f>
        <v>1</v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>J</v>
      </c>
      <c r="AO439" s="8" t="b">
        <f t="shared" si="26"/>
        <v>1</v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>H</v>
      </c>
      <c r="BZ439" s="8" t="b">
        <f t="shared" si="27"/>
        <v>0</v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>H?</v>
      </c>
      <c r="EK439" s="8" t="b">
        <f t="shared" si="28"/>
        <v>0</v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>F</v>
      </c>
      <c r="FO439" s="8" t="b">
        <f t="shared" si="29"/>
        <v>1</v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>
        <f>IF(ISERROR(MATCH(FQ$417,INPUT!C$4:Y$4,0))&lt;&gt;TRUE,MATCH(FQ$417,INPUT!C$4:Y$4,0),"")</f>
        <v>1</v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>B</v>
      </c>
      <c r="AO440" s="8" t="b">
        <f t="shared" si="26"/>
        <v>0</v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>B</v>
      </c>
      <c r="BZ440" s="8" t="b">
        <f t="shared" si="27"/>
        <v>0</v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>A</v>
      </c>
      <c r="EK440" s="8" t="b">
        <f t="shared" si="28"/>
        <v>0</v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>C</v>
      </c>
      <c r="FO440" s="8" t="b">
        <f t="shared" si="29"/>
        <v>0</v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>
        <f>IF(ISERROR(MATCH(FQ$417,INPUT!C$4:Y$4,0))&lt;&gt;TRUE,MATCH(FQ$417,INPUT!C$4:Y$4,0),"")</f>
        <v>1</v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>F</v>
      </c>
      <c r="AO441" s="8" t="b">
        <f t="shared" si="26"/>
        <v>0</v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>H</v>
      </c>
      <c r="BZ441" s="8" t="b">
        <f t="shared" si="27"/>
        <v>0</v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>G?</v>
      </c>
      <c r="EK441" s="8" t="b">
        <f t="shared" si="28"/>
        <v>0</v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>H</v>
      </c>
      <c r="FO441" s="8" t="b">
        <f t="shared" si="29"/>
        <v>0</v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>
        <f>IF(ISERROR(MATCH(FQ$417,INPUT!C$4:Y$4,0))&lt;&gt;TRUE,MATCH(FQ$417,INPUT!C$4:Y$4,0),"")</f>
        <v>1</v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>D</v>
      </c>
      <c r="AO442" s="8" t="b">
        <f t="shared" si="26"/>
        <v>0</v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>A</v>
      </c>
      <c r="BZ442" s="8" t="b">
        <f t="shared" si="27"/>
        <v>0</v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>C</v>
      </c>
      <c r="EK442" s="8" t="b">
        <f t="shared" si="28"/>
        <v>0</v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>A</v>
      </c>
      <c r="FO442" s="8" t="b">
        <f t="shared" si="29"/>
        <v>0</v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>
        <f>IF(ISERROR(MATCH(FQ$417,INPUT!C$4:Y$4,0))&lt;&gt;TRUE,MATCH(FQ$417,INPUT!C$4:Y$4,0),"")</f>
        <v>1</v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>F</v>
      </c>
      <c r="AO443" s="8" t="b">
        <f t="shared" si="26"/>
        <v>0</v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>G</v>
      </c>
      <c r="BZ443" s="8" t="b">
        <f t="shared" si="27"/>
        <v>0</v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>G?</v>
      </c>
      <c r="EK443" s="8" t="b">
        <f t="shared" si="28"/>
        <v>0</v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>H</v>
      </c>
      <c r="FO443" s="8" t="b">
        <f t="shared" si="29"/>
        <v>0</v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>
        <f>IF(ISERROR(MATCH(FQ$417,INPUT!C$4:Y$4,0))&lt;&gt;TRUE,MATCH(FQ$417,INPUT!C$4:Y$4,0),"")</f>
        <v>1</v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>C</v>
      </c>
      <c r="AO444" s="8" t="b">
        <f t="shared" si="26"/>
        <v>1</v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>D</v>
      </c>
      <c r="BZ444" s="8" t="b">
        <f t="shared" si="27"/>
        <v>1</v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>E</v>
      </c>
      <c r="EK444" s="8" t="b">
        <f t="shared" si="28"/>
        <v>0</v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>A</v>
      </c>
      <c r="FO444" s="8" t="b">
        <f t="shared" si="29"/>
        <v>0</v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>
        <f>IF(ISERROR(MATCH(FQ$417,INPUT!C$4:Y$4,0))&lt;&gt;TRUE,MATCH(FQ$417,INPUT!C$4:Y$4,0),"")</f>
        <v>1</v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>F</v>
      </c>
      <c r="AO445" s="8" t="b">
        <f t="shared" si="26"/>
        <v>1</v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>H</v>
      </c>
      <c r="BZ445" s="8" t="b">
        <f t="shared" si="27"/>
        <v>0</v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>H</v>
      </c>
      <c r="EK445" s="8" t="b">
        <f t="shared" si="28"/>
        <v>1</v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>J</v>
      </c>
      <c r="FO445" s="8" t="b">
        <f t="shared" si="29"/>
        <v>0</v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>
        <f>IF(ISERROR(MATCH(FQ$417,INPUT!C$4:Y$4,0))&lt;&gt;TRUE,MATCH(FQ$417,INPUT!C$4:Y$4,0),"")</f>
        <v>1</v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>C</v>
      </c>
      <c r="AO446" s="8" t="b">
        <f t="shared" si="26"/>
        <v>1</v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>B</v>
      </c>
      <c r="BZ446" s="8" t="b">
        <f t="shared" si="27"/>
        <v>0</v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>D?</v>
      </c>
      <c r="EK446" s="8" t="b">
        <f t="shared" si="28"/>
        <v>1</v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>C?</v>
      </c>
      <c r="FO446" s="8" t="b">
        <f t="shared" si="29"/>
        <v>0</v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>
        <f>IF(ISERROR(MATCH(FQ$417,INPUT!C$4:Y$4,0))&lt;&gt;TRUE,MATCH(FQ$417,INPUT!C$4:Y$4,0),"")</f>
        <v>1</v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>G</v>
      </c>
      <c r="AO447" s="8" t="b">
        <f t="shared" si="26"/>
        <v>1</v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>H</v>
      </c>
      <c r="BZ447" s="8" t="b">
        <f t="shared" si="27"/>
        <v>1</v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>G</v>
      </c>
      <c r="EK447" s="8" t="b">
        <f t="shared" si="28"/>
        <v>0</v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>G</v>
      </c>
      <c r="FO447" s="8" t="b">
        <f t="shared" si="29"/>
        <v>0</v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>
        <f>IF(ISERROR(MATCH(FQ$417,INPUT!C$4:Y$4,0))&lt;&gt;TRUE,MATCH(FQ$417,INPUT!C$4:Y$4,0),"")</f>
        <v>1</v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>A</v>
      </c>
      <c r="AO448" s="8" t="b">
        <f t="shared" si="26"/>
        <v>0</v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>D</v>
      </c>
      <c r="BZ448" s="8" t="b">
        <f t="shared" si="27"/>
        <v>0</v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>D</v>
      </c>
      <c r="EK448" s="8" t="b">
        <f t="shared" si="28"/>
        <v>0</v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>C</v>
      </c>
      <c r="FO448" s="8" t="b">
        <f t="shared" si="29"/>
        <v>1</v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>
        <f>IF(ISERROR(MATCH(FQ$417,INPUT!C$4:Y$4,0))&lt;&gt;TRUE,MATCH(FQ$417,INPUT!C$4:Y$4,0),"")</f>
        <v>1</v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>J</v>
      </c>
      <c r="AO449" s="8" t="b">
        <f t="shared" si="26"/>
        <v>1</v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>G</v>
      </c>
      <c r="BZ449" s="8" t="b">
        <f t="shared" si="27"/>
        <v>0</v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>F?</v>
      </c>
      <c r="EK449" s="8" t="b">
        <f t="shared" si="28"/>
        <v>1</v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>J</v>
      </c>
      <c r="FO449" s="8" t="b">
        <f t="shared" si="29"/>
        <v>0</v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>
        <f>IF(ISERROR(MATCH(FQ$417,INPUT!C$4:Y$4,0))&lt;&gt;TRUE,MATCH(FQ$417,INPUT!C$4:Y$4,0),"")</f>
        <v>1</v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>A</v>
      </c>
      <c r="AO450" s="8" t="b">
        <f t="shared" si="26"/>
        <v>0</v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>B</v>
      </c>
      <c r="BZ450" s="8" t="b">
        <f t="shared" si="27"/>
        <v>1</v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>B</v>
      </c>
      <c r="EK450" s="8" t="b">
        <f t="shared" si="28"/>
        <v>0</v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>A</v>
      </c>
      <c r="FO450" s="8" t="b">
        <f t="shared" si="29"/>
        <v>0</v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>
        <f>IF(ISERROR(MATCH(FQ$417,INPUT!C$4:Y$4,0))&lt;&gt;TRUE,MATCH(FQ$417,INPUT!C$4:Y$4,0),"")</f>
        <v>1</v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>J</v>
      </c>
      <c r="AO451" s="8" t="b">
        <f t="shared" si="26"/>
        <v>0</v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>H</v>
      </c>
      <c r="BZ451" s="8" t="b">
        <f t="shared" si="27"/>
        <v>1</v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>H</v>
      </c>
      <c r="EK451" s="8" t="b">
        <f t="shared" si="28"/>
        <v>0</v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>G?</v>
      </c>
      <c r="FO451" s="8" t="b">
        <f t="shared" si="29"/>
        <v>0</v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>
        <f>IF(ISERROR(MATCH(FQ$417,INPUT!C$4:Y$4,0))&lt;&gt;TRUE,MATCH(FQ$417,INPUT!C$4:Y$4,0),"")</f>
        <v>1</v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>A</v>
      </c>
      <c r="AO452" s="8" t="b">
        <f t="shared" si="26"/>
        <v>1</v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>A</v>
      </c>
      <c r="BZ452" s="8" t="b">
        <f t="shared" si="27"/>
        <v>0</v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>A?</v>
      </c>
      <c r="EK452" s="8" t="b">
        <f t="shared" si="28"/>
        <v>0</v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>C</v>
      </c>
      <c r="FO452" s="8" t="b">
        <f t="shared" si="29"/>
        <v>0</v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>
        <f>IF(ISERROR(MATCH(FQ$417,INPUT!C$4:Y$4,0))&lt;&gt;TRUE,MATCH(FQ$417,INPUT!C$4:Y$4,0),"")</f>
        <v>1</v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>G</v>
      </c>
      <c r="AO453" s="8" t="b">
        <f t="shared" si="26"/>
        <v>0</v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>G</v>
      </c>
      <c r="BZ453" s="8" t="b">
        <f t="shared" si="27"/>
        <v>0</v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>H</v>
      </c>
      <c r="EK453" s="8" t="b">
        <f t="shared" si="28"/>
        <v>0</v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>H</v>
      </c>
      <c r="FO453" s="8" t="b">
        <f t="shared" si="29"/>
        <v>1</v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>
        <f>IF(ISERROR(MATCH(FQ$417,INPUT!C$4:Y$4,0))&lt;&gt;TRUE,MATCH(FQ$417,INPUT!C$4:Y$4,0),"")</f>
        <v>1</v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>C</v>
      </c>
      <c r="AO454" s="8" t="b">
        <f t="shared" si="26"/>
        <v>1</v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>A</v>
      </c>
      <c r="BZ454" s="8" t="b">
        <f t="shared" si="27"/>
        <v>0</v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>A</v>
      </c>
      <c r="EK454" s="8" t="b">
        <f t="shared" si="28"/>
        <v>0</v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>C</v>
      </c>
      <c r="FO454" s="8" t="b">
        <f t="shared" si="29"/>
        <v>0</v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>
        <f>IF(ISERROR(MATCH(FQ$417,INPUT!C$4:Y$4,0))&lt;&gt;TRUE,MATCH(FQ$417,INPUT!C$4:Y$4,0),"")</f>
        <v>1</v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>H</v>
      </c>
      <c r="AO455" s="8" t="b">
        <f t="shared" si="26"/>
        <v>0</v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>F</v>
      </c>
      <c r="BZ455" s="8" t="b">
        <f t="shared" si="27"/>
        <v>0</v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>G?</v>
      </c>
      <c r="EK455" s="8" t="b">
        <f t="shared" si="28"/>
        <v>0</v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>J</v>
      </c>
      <c r="FO455" s="8" t="b">
        <f t="shared" si="29"/>
        <v>1</v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>
        <f>IF(ISERROR(MATCH(FQ$417,INPUT!C$4:Y$4,0))&lt;&gt;TRUE,MATCH(FQ$417,INPUT!C$4:Y$4,0),"")</f>
        <v>1</v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>A</v>
      </c>
      <c r="AO456" s="8" t="b">
        <f t="shared" si="26"/>
        <v>0</v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>C</v>
      </c>
      <c r="BZ456" s="8" t="b">
        <f t="shared" si="27"/>
        <v>0</v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>A</v>
      </c>
      <c r="EK456" s="8" t="b">
        <f t="shared" si="28"/>
        <v>0</v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>A</v>
      </c>
      <c r="FO456" s="8" t="b">
        <f t="shared" si="29"/>
        <v>0</v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>
        <f>IF(ISERROR(MATCH(FQ$417,INPUT!C$4:Y$4,0))&lt;&gt;TRUE,MATCH(FQ$417,INPUT!C$4:Y$4,0),"")</f>
        <v>1</v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>F</v>
      </c>
      <c r="AO457" s="8" t="b">
        <f t="shared" si="26"/>
        <v>0</v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>J</v>
      </c>
      <c r="BZ457" s="8" t="b">
        <f t="shared" si="27"/>
        <v>0</v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>F</v>
      </c>
      <c r="EK457" s="8" t="b">
        <f t="shared" si="28"/>
        <v>0</v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>G</v>
      </c>
      <c r="FO457" s="8" t="b">
        <f t="shared" si="29"/>
        <v>1</v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>
        <f>IF(ISERROR(MATCH(FQ$417,INPUT!C$4:Y$4,0))&lt;&gt;TRUE,MATCH(FQ$417,INPUT!C$4:Y$4,0),"")</f>
        <v>1</v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>A</v>
      </c>
      <c r="BZ458" s="8" t="b">
        <f t="shared" si="27"/>
        <v>0</v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>D?</v>
      </c>
      <c r="EK458" s="8" t="b">
        <f t="shared" si="28"/>
        <v>0</v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>
        <f>IF(ISERROR(MATCH(FQ$417,INPUT!C$4:Y$4,0))&lt;&gt;TRUE,MATCH(FQ$417,INPUT!C$4:Y$4,0),"")</f>
        <v>1</v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>G</v>
      </c>
      <c r="BZ459" s="8" t="b">
        <f t="shared" si="27"/>
        <v>0</v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>F?</v>
      </c>
      <c r="EK459" s="8" t="b">
        <f t="shared" si="28"/>
        <v>0</v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>
        <f>IF(ISERROR(MATCH(FQ$417,INPUT!C$4:Y$4,0))&lt;&gt;TRUE,MATCH(FQ$417,INPUT!C$4:Y$4,0),"")</f>
        <v>1</v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>C?</v>
      </c>
      <c r="BZ460" s="8" t="b">
        <f t="shared" si="27"/>
        <v>0</v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>C?</v>
      </c>
      <c r="EK460" s="8" t="b">
        <f t="shared" si="28"/>
        <v>0</v>
      </c>
      <c r="FQ460" s="22">
        <v>41</v>
      </c>
      <c r="FR460" s="23">
        <v>18</v>
      </c>
      <c r="FS460" s="23">
        <v>26</v>
      </c>
      <c r="FT460" s="23"/>
      <c r="FU460" s="23"/>
      <c r="FV460" s="8">
        <f>IF(ISERROR(MATCH(FQ$417,INPUT!C$4:Y$4,0))&lt;&gt;TRUE,MATCH(FQ$417,INPUT!C$4:Y$4,0),"")</f>
        <v>1</v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>J</v>
      </c>
      <c r="BZ461" s="8" t="b">
        <f t="shared" si="27"/>
        <v>0</v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>G</v>
      </c>
      <c r="EK461" s="8" t="b">
        <f t="shared" si="28"/>
        <v>0</v>
      </c>
      <c r="FQ461" s="22">
        <v>42</v>
      </c>
      <c r="FR461" s="23">
        <v>18</v>
      </c>
      <c r="FS461" s="23">
        <v>26</v>
      </c>
      <c r="FT461" s="23"/>
      <c r="FU461" s="23"/>
      <c r="FV461" s="8">
        <f>IF(ISERROR(MATCH(FQ$417,INPUT!C$4:Y$4,0))&lt;&gt;TRUE,MATCH(FQ$417,INPUT!C$4:Y$4,0),"")</f>
        <v>1</v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>A</v>
      </c>
      <c r="BZ462" s="8" t="b">
        <f t="shared" si="27"/>
        <v>0</v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>C?</v>
      </c>
      <c r="EK462" s="8" t="b">
        <f t="shared" si="28"/>
        <v>0</v>
      </c>
      <c r="FQ462" s="22">
        <v>43</v>
      </c>
      <c r="FR462" s="23">
        <v>19</v>
      </c>
      <c r="FS462" s="23">
        <v>27</v>
      </c>
      <c r="FT462" s="23"/>
      <c r="FU462" s="23"/>
      <c r="FV462" s="8">
        <f>IF(ISERROR(MATCH(FQ$417,INPUT!C$4:Y$4,0))&lt;&gt;TRUE,MATCH(FQ$417,INPUT!C$4:Y$4,0),"")</f>
        <v>1</v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>J</v>
      </c>
      <c r="BZ463" s="8" t="b">
        <f t="shared" si="27"/>
        <v>0</v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>J</v>
      </c>
      <c r="EK463" s="8" t="b">
        <f t="shared" si="28"/>
        <v>0</v>
      </c>
      <c r="FQ463" s="22">
        <v>44</v>
      </c>
      <c r="FR463" s="23">
        <v>19</v>
      </c>
      <c r="FS463" s="23">
        <v>27</v>
      </c>
      <c r="FT463" s="23"/>
      <c r="FU463" s="23"/>
      <c r="FV463" s="8">
        <f>IF(ISERROR(MATCH(FQ$417,INPUT!C$4:Y$4,0))&lt;&gt;TRUE,MATCH(FQ$417,INPUT!C$4:Y$4,0),"")</f>
        <v>1</v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>C</v>
      </c>
      <c r="BZ464" s="8" t="b">
        <f t="shared" si="27"/>
        <v>1</v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>A</v>
      </c>
      <c r="EK464" s="8" t="b">
        <f t="shared" si="28"/>
        <v>0</v>
      </c>
      <c r="FQ464" s="22">
        <v>45</v>
      </c>
      <c r="FR464" s="23">
        <v>20</v>
      </c>
      <c r="FS464" s="23">
        <v>28</v>
      </c>
      <c r="FT464" s="23"/>
      <c r="FU464" s="23"/>
      <c r="FV464" s="8">
        <f>IF(ISERROR(MATCH(FQ$417,INPUT!C$4:Y$4,0))&lt;&gt;TRUE,MATCH(FQ$417,INPUT!C$4:Y$4,0),"")</f>
        <v>1</v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>H</v>
      </c>
      <c r="BZ465" s="8" t="b">
        <f t="shared" si="27"/>
        <v>0</v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>G?</v>
      </c>
      <c r="EK465" s="8" t="b">
        <f t="shared" si="28"/>
        <v>0</v>
      </c>
      <c r="FQ465" s="22">
        <v>46</v>
      </c>
      <c r="FR465" s="23">
        <v>20</v>
      </c>
      <c r="FS465" s="23">
        <v>28</v>
      </c>
      <c r="FT465" s="23"/>
      <c r="FU465" s="23"/>
      <c r="FV465" s="8">
        <f>IF(ISERROR(MATCH(FQ$417,INPUT!C$4:Y$4,0))&lt;&gt;TRUE,MATCH(FQ$417,INPUT!C$4:Y$4,0),"")</f>
        <v>1</v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>C</v>
      </c>
      <c r="BZ466" s="8" t="b">
        <f t="shared" si="27"/>
        <v>0</v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>A?</v>
      </c>
      <c r="EK466" s="8" t="b">
        <f t="shared" si="28"/>
        <v>0</v>
      </c>
      <c r="FQ466" s="22">
        <v>47</v>
      </c>
      <c r="FR466" s="23">
        <v>20</v>
      </c>
      <c r="FS466" s="23">
        <v>28</v>
      </c>
      <c r="FT466" s="23"/>
      <c r="FU466" s="23"/>
      <c r="FV466" s="8">
        <f>IF(ISERROR(MATCH(FQ$417,INPUT!C$4:Y$4,0))&lt;&gt;TRUE,MATCH(FQ$417,INPUT!C$4:Y$4,0),"")</f>
        <v>1</v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>G?</v>
      </c>
      <c r="BZ467" s="8" t="b">
        <f t="shared" si="27"/>
        <v>0</v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>F</v>
      </c>
      <c r="EK467" s="8" t="b">
        <f t="shared" si="28"/>
        <v>1</v>
      </c>
      <c r="FQ467" s="22">
        <v>48</v>
      </c>
      <c r="FR467" s="23">
        <v>21</v>
      </c>
      <c r="FS467" s="23">
        <v>29</v>
      </c>
      <c r="FT467" s="23"/>
      <c r="FU467" s="23"/>
      <c r="FV467" s="8">
        <f>IF(ISERROR(MATCH(FQ$417,INPUT!C$4:Y$4,0))&lt;&gt;TRUE,MATCH(FQ$417,INPUT!C$4:Y$4,0),"")</f>
        <v>1</v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>D</v>
      </c>
      <c r="BZ468" s="8" t="b">
        <f t="shared" si="27"/>
        <v>0</v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>C</v>
      </c>
      <c r="EK468" s="8" t="b">
        <f t="shared" si="28"/>
        <v>1</v>
      </c>
      <c r="FQ468" s="22">
        <v>49</v>
      </c>
      <c r="FR468" s="23">
        <v>21</v>
      </c>
      <c r="FS468" s="24">
        <v>29</v>
      </c>
      <c r="FT468" s="23"/>
      <c r="FU468" s="23"/>
      <c r="FV468" s="8">
        <f>IF(ISERROR(MATCH(FQ$417,INPUT!C$4:Y$4,0))&lt;&gt;TRUE,MATCH(FQ$417,INPUT!C$4:Y$4,0),"")</f>
        <v>1</v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>J</v>
      </c>
      <c r="BZ469" s="8" t="b">
        <f t="shared" si="27"/>
        <v>1</v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>F?</v>
      </c>
      <c r="EK469" s="8" t="b">
        <f t="shared" si="28"/>
        <v>0</v>
      </c>
      <c r="FQ469" s="22">
        <v>50</v>
      </c>
      <c r="FR469" s="23">
        <v>21</v>
      </c>
      <c r="FS469" s="23">
        <v>30</v>
      </c>
      <c r="FT469" s="23"/>
      <c r="FU469" s="23"/>
      <c r="FV469" s="8">
        <f>IF(ISERROR(MATCH(FQ$417,INPUT!C$4:Y$4,0))&lt;&gt;TRUE,MATCH(FQ$417,INPUT!C$4:Y$4,0),"")</f>
        <v>1</v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>D</v>
      </c>
      <c r="BZ470" s="8" t="b">
        <f t="shared" si="27"/>
        <v>0</v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>D</v>
      </c>
      <c r="EK470" s="8" t="b">
        <f t="shared" si="28"/>
        <v>0</v>
      </c>
      <c r="FQ470" s="22">
        <v>51</v>
      </c>
      <c r="FR470" s="23">
        <v>22</v>
      </c>
      <c r="FS470" s="23">
        <v>30</v>
      </c>
      <c r="FT470" s="23"/>
      <c r="FU470" s="23"/>
      <c r="FV470" s="8">
        <f>IF(ISERROR(MATCH(FQ$417,INPUT!C$4:Y$4,0))&lt;&gt;TRUE,MATCH(FQ$417,INPUT!C$4:Y$4,0),"")</f>
        <v>1</v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>F</v>
      </c>
      <c r="BZ471" s="8" t="b">
        <f t="shared" si="27"/>
        <v>0</v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>H</v>
      </c>
      <c r="EK471" s="8" t="b">
        <f t="shared" si="28"/>
        <v>0</v>
      </c>
      <c r="FQ471" s="22">
        <v>52</v>
      </c>
      <c r="FR471" s="23">
        <v>22</v>
      </c>
      <c r="FS471" s="23">
        <v>31</v>
      </c>
      <c r="FT471" s="23"/>
      <c r="FU471" s="23"/>
      <c r="FV471" s="8">
        <f>IF(ISERROR(MATCH(FQ$417,INPUT!C$4:Y$4,0))&lt;&gt;TRUE,MATCH(FQ$417,INPUT!C$4:Y$4,0),"")</f>
        <v>1</v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>D</v>
      </c>
      <c r="BZ472" s="8" t="b">
        <f t="shared" si="27"/>
        <v>0</v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>A</v>
      </c>
      <c r="EK472" s="8" t="b">
        <f t="shared" si="28"/>
        <v>0</v>
      </c>
      <c r="FQ472" s="22">
        <v>53</v>
      </c>
      <c r="FR472" s="23">
        <v>23</v>
      </c>
      <c r="FS472" s="23">
        <v>31</v>
      </c>
      <c r="FT472" s="23"/>
      <c r="FU472" s="23"/>
      <c r="FV472" s="8">
        <f>IF(ISERROR(MATCH(FQ$417,INPUT!C$4:Y$4,0))&lt;&gt;TRUE,MATCH(FQ$417,INPUT!C$4:Y$4,0),"")</f>
        <v>1</v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>G</v>
      </c>
      <c r="BZ473" s="8" t="b">
        <f t="shared" si="27"/>
        <v>0</v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>F</v>
      </c>
      <c r="EK473" s="8" t="b">
        <f t="shared" si="28"/>
        <v>0</v>
      </c>
      <c r="FQ473" s="22">
        <v>54</v>
      </c>
      <c r="FR473" s="23">
        <v>23</v>
      </c>
      <c r="FS473" s="24">
        <v>32</v>
      </c>
      <c r="FT473" s="23"/>
      <c r="FU473" s="23"/>
      <c r="FV473" s="8">
        <f>IF(ISERROR(MATCH(FQ$417,INPUT!C$4:Y$4,0))&lt;&gt;TRUE,MATCH(FQ$417,INPUT!C$4:Y$4,0),"")</f>
        <v>1</v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>A</v>
      </c>
      <c r="BZ474" s="8" t="b">
        <f t="shared" si="27"/>
        <v>1</v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>A?</v>
      </c>
      <c r="EK474" s="8" t="b">
        <f t="shared" si="28"/>
        <v>0</v>
      </c>
      <c r="FQ474" s="22">
        <v>55</v>
      </c>
      <c r="FR474" s="23">
        <v>23</v>
      </c>
      <c r="FS474" s="23">
        <v>33</v>
      </c>
      <c r="FT474" s="23"/>
      <c r="FU474" s="23"/>
      <c r="FV474" s="8">
        <f>IF(ISERROR(MATCH(FQ$417,INPUT!C$4:Y$4,0))&lt;&gt;TRUE,MATCH(FQ$417,INPUT!C$4:Y$4,0),"")</f>
        <v>1</v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>J</v>
      </c>
      <c r="BZ475" s="8" t="b">
        <f t="shared" si="27"/>
        <v>1</v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>G?</v>
      </c>
      <c r="EK475" s="8" t="b">
        <f t="shared" si="28"/>
        <v>0</v>
      </c>
      <c r="FQ475" s="22">
        <v>56</v>
      </c>
      <c r="FR475" s="23">
        <v>24</v>
      </c>
      <c r="FS475" s="23">
        <v>33</v>
      </c>
      <c r="FT475" s="23"/>
      <c r="FU475" s="23"/>
      <c r="FV475" s="8">
        <f>IF(ISERROR(MATCH(FQ$417,INPUT!C$4:Y$4,0))&lt;&gt;TRUE,MATCH(FQ$417,INPUT!C$4:Y$4,0),"")</f>
        <v>1</v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>A</v>
      </c>
      <c r="BZ476" s="8" t="b">
        <f t="shared" si="27"/>
        <v>1</v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>A</v>
      </c>
      <c r="EK476" s="8" t="b">
        <f t="shared" si="28"/>
        <v>1</v>
      </c>
      <c r="FQ476" s="22">
        <v>57</v>
      </c>
      <c r="FR476" s="23">
        <v>24</v>
      </c>
      <c r="FS476" s="23">
        <v>34</v>
      </c>
      <c r="FT476" s="23"/>
      <c r="FU476" s="23"/>
      <c r="FV476" s="8">
        <f>IF(ISERROR(MATCH(FQ$417,INPUT!C$4:Y$4,0))&lt;&gt;TRUE,MATCH(FQ$417,INPUT!C$4:Y$4,0),"")</f>
        <v>1</v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>F</v>
      </c>
      <c r="BZ477" s="8" t="b">
        <f t="shared" si="27"/>
        <v>0</v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>F</v>
      </c>
      <c r="EK477" s="8" t="b">
        <f t="shared" si="28"/>
        <v>0</v>
      </c>
      <c r="FQ477" s="22">
        <v>58</v>
      </c>
      <c r="FR477" s="23">
        <v>25</v>
      </c>
      <c r="FS477" s="23">
        <v>35</v>
      </c>
      <c r="FT477" s="23"/>
      <c r="FU477" s="23"/>
      <c r="FV477" s="8">
        <f>IF(ISERROR(MATCH(FQ$417,INPUT!C$4:Y$4,0))&lt;&gt;TRUE,MATCH(FQ$417,INPUT!C$4:Y$4,0),"")</f>
        <v>1</v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>B</v>
      </c>
      <c r="BZ478" s="8" t="b">
        <f t="shared" si="27"/>
        <v>0</v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>
        <f>IF(ISERROR(MATCH(FQ$417,INPUT!C$4:Y$4,0))&lt;&gt;TRUE,MATCH(FQ$417,INPUT!C$4:Y$4,0),"")</f>
        <v>1</v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>H</v>
      </c>
      <c r="BZ479" s="8" t="b">
        <f t="shared" si="27"/>
        <v>0</v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>
        <f>IF(ISERROR(MATCH(FQ$417,INPUT!C$4:Y$4,0))&lt;&gt;TRUE,MATCH(FQ$417,INPUT!C$4:Y$4,0),"")</f>
        <v>1</v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>C</v>
      </c>
      <c r="BZ480" s="8" t="b">
        <f t="shared" si="27"/>
        <v>0</v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>
        <f>IF(ISERROR(MATCH(FQ$417,INPUT!C$4:Y$4,0))&lt;&gt;TRUE,MATCH(FQ$417,INPUT!C$4:Y$4,0),"")</f>
        <v>1</v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>F</v>
      </c>
      <c r="BZ481" s="8" t="b">
        <f t="shared" si="27"/>
        <v>0</v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>
        <f>IF(ISERROR(MATCH(FQ$417,INPUT!C$4:Y$4,0))&lt;&gt;TRUE,MATCH(FQ$417,INPUT!C$4:Y$4,0),"")</f>
        <v>1</v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>D</v>
      </c>
      <c r="BZ482" s="8" t="b">
        <f t="shared" si="27"/>
        <v>0</v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>
        <f>IF(ISERROR(MATCH(FQ$417,INPUT!C$4:Y$4,0))&lt;&gt;TRUE,MATCH(FQ$417,INPUT!C$4:Y$4,0),"")</f>
        <v>1</v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>H</v>
      </c>
      <c r="BZ483" s="8" t="b">
        <f t="shared" ref="BZ483:BZ492" si="30">IF(BY483&lt;&gt;"",IF(ISNUMBER(SEARCH(BX483,BY483)),TRUE,FALSE),"")</f>
        <v>0</v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>
        <f>IF(ISERROR(MATCH(FQ$417,INPUT!C$4:Y$4,0))&lt;&gt;TRUE,MATCH(FQ$417,INPUT!C$4:Y$4,0),"")</f>
        <v>1</v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>B</v>
      </c>
      <c r="BZ484" s="8" t="b">
        <f t="shared" si="30"/>
        <v>0</v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>
        <f>IF(ISERROR(MATCH(FQ$417,INPUT!C$4:Y$4,0))&lt;&gt;TRUE,MATCH(FQ$417,INPUT!C$4:Y$4,0),"")</f>
        <v>1</v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>G</v>
      </c>
      <c r="BZ485" s="8" t="b">
        <f t="shared" si="30"/>
        <v>0</v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>
        <f>IF(ISERROR(MATCH(FQ$417,INPUT!C$4:Y$4,0))&lt;&gt;TRUE,MATCH(FQ$417,INPUT!C$4:Y$4,0),"")</f>
        <v>1</v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>C</v>
      </c>
      <c r="BZ486" s="8" t="b">
        <f t="shared" si="30"/>
        <v>0</v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>
        <f>IF(ISERROR(MATCH(FQ$417,INPUT!C$4:Y$4,0))&lt;&gt;TRUE,MATCH(FQ$417,INPUT!C$4:Y$4,0),"")</f>
        <v>1</v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>J</v>
      </c>
      <c r="BZ487" s="8" t="b">
        <f t="shared" si="30"/>
        <v>0</v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>
        <f>IF(ISERROR(MATCH(FQ$417,INPUT!C$4:Y$4,0))&lt;&gt;TRUE,MATCH(FQ$417,INPUT!C$4:Y$4,0),"")</f>
        <v>1</v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>A</v>
      </c>
      <c r="BZ488" s="8" t="b">
        <f t="shared" si="30"/>
        <v>0</v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>
        <f>IF(ISERROR(MATCH(FQ$417,INPUT!C$4:Y$4,0))&lt;&gt;TRUE,MATCH(FQ$417,INPUT!C$4:Y$4,0),"")</f>
        <v>1</v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>J</v>
      </c>
      <c r="BZ489" s="8" t="b">
        <f t="shared" si="30"/>
        <v>0</v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>
        <f>IF(ISERROR(MATCH(FQ$417,INPUT!C$4:Y$4,0))&lt;&gt;TRUE,MATCH(FQ$417,INPUT!C$4:Y$4,0),"")</f>
        <v>1</v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>C</v>
      </c>
      <c r="BZ490" s="8" t="b">
        <f t="shared" si="30"/>
        <v>0</v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>
        <f>IF(ISERROR(MATCH(FQ$417,INPUT!C$4:Y$4,0))&lt;&gt;TRUE,MATCH(FQ$417,INPUT!C$4:Y$4,0),"")</f>
        <v>1</v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>J</v>
      </c>
      <c r="BZ491" s="8" t="b">
        <f t="shared" si="30"/>
        <v>0</v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>
        <f>IF(ISERROR(MATCH(FQ$417,INPUT!C$4:Y$4,0))&lt;&gt;TRUE,MATCH(FQ$417,INPUT!C$4:Y$4,0),"")</f>
        <v>1</v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>A</v>
      </c>
      <c r="BZ492" s="8" t="b">
        <f t="shared" si="30"/>
        <v>0</v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>
        <f>IF(ISERROR(MATCH(FQ$417,INPUT!C$4:Y$4,0))&lt;&gt;TRUE,MATCH(FQ$417,INPUT!C$4:Y$4,0),"")</f>
        <v>1</v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>
        <f>IF(ISERROR(MATCH(FQ$417,INPUT!C$4:Y$4,0))&lt;&gt;TRUE,MATCH(FQ$417,INPUT!C$4:Y$4,0),"")</f>
        <v>1</v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>
        <f>IF(ISERROR(MATCH(FQ$417,INPUT!C$4:Y$4,0))&lt;&gt;TRUE,MATCH(FQ$417,INPUT!C$4:Y$4,0),"")</f>
        <v>1</v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>
        <f>IF(ISERROR(MATCH(FQ$417,INPUT!C$4:Y$4,0))&lt;&gt;TRUE,MATCH(FQ$417,INPUT!C$4:Y$4,0),"")</f>
        <v>1</v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>
        <f>IF(ISERROR(MATCH(FQ$417,INPUT!C$4:Y$4,0))&lt;&gt;TRUE,MATCH(FQ$417,INPUT!C$4:Y$4,0),"")</f>
        <v>1</v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>
        <f>IF(ISERROR(MATCH(FQ$417,INPUT!C$4:Y$4,0))&lt;&gt;TRUE,MATCH(FQ$417,INPUT!C$4:Y$4,0),"")</f>
        <v>1</v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67"/>
      <c r="FS499" s="467"/>
      <c r="FT499" s="467"/>
      <c r="FU499" s="467"/>
    </row>
    <row r="500" spans="2:178" ht="21" customHeight="1" x14ac:dyDescent="0.45">
      <c r="B500" s="457" t="s">
        <v>311</v>
      </c>
      <c r="C500" s="457"/>
      <c r="D500" s="457"/>
      <c r="E500" s="457"/>
      <c r="F500" s="457"/>
      <c r="G500" s="457"/>
      <c r="H500" s="457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69" t="s">
        <v>215</v>
      </c>
      <c r="FR500" s="470"/>
      <c r="FS500" s="470"/>
      <c r="FT500" s="470"/>
      <c r="FU500" s="471"/>
      <c r="FV500" s="20"/>
    </row>
    <row r="501" spans="2:178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67"/>
      <c r="FS582" s="467"/>
      <c r="FT582" s="467"/>
      <c r="FU582" s="467"/>
    </row>
    <row r="583" spans="2:178" ht="21" customHeight="1" x14ac:dyDescent="0.45">
      <c r="B583" s="457" t="s">
        <v>312</v>
      </c>
      <c r="C583" s="457"/>
      <c r="D583" s="457"/>
      <c r="E583" s="457"/>
      <c r="F583" s="457"/>
      <c r="G583" s="457"/>
      <c r="H583" s="457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69" t="s">
        <v>216</v>
      </c>
      <c r="FR583" s="470"/>
      <c r="FS583" s="470"/>
      <c r="FT583" s="470"/>
      <c r="FU583" s="471"/>
      <c r="FV583" s="20"/>
    </row>
    <row r="584" spans="2:178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67"/>
      <c r="FS665" s="467"/>
      <c r="FT665" s="467"/>
      <c r="FU665" s="467"/>
    </row>
    <row r="666" spans="2:178" ht="21" customHeight="1" x14ac:dyDescent="0.45">
      <c r="B666" s="457" t="s">
        <v>313</v>
      </c>
      <c r="C666" s="457"/>
      <c r="D666" s="457"/>
      <c r="E666" s="457"/>
      <c r="F666" s="457"/>
      <c r="G666" s="457"/>
      <c r="H666" s="457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69" t="s">
        <v>217</v>
      </c>
      <c r="FR666" s="470"/>
      <c r="FS666" s="470"/>
      <c r="FT666" s="470"/>
      <c r="FU666" s="471"/>
      <c r="FV666" s="20"/>
    </row>
    <row r="667" spans="2:178" ht="15" customHeight="1" x14ac:dyDescent="0.45">
      <c r="B667" s="30"/>
      <c r="C667" s="458" t="s">
        <v>240</v>
      </c>
      <c r="D667" s="459"/>
      <c r="E667" s="460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67"/>
      <c r="FS748" s="467"/>
      <c r="FT748" s="467"/>
      <c r="FU748" s="467"/>
    </row>
    <row r="749" spans="2:178" ht="21" customHeight="1" x14ac:dyDescent="0.45">
      <c r="B749" s="457" t="s">
        <v>314</v>
      </c>
      <c r="C749" s="457"/>
      <c r="D749" s="457"/>
      <c r="E749" s="457"/>
      <c r="F749" s="457"/>
      <c r="G749" s="457"/>
      <c r="H749" s="457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69" t="s">
        <v>196</v>
      </c>
      <c r="FR749" s="470"/>
      <c r="FS749" s="470"/>
      <c r="FT749" s="470"/>
      <c r="FU749" s="471"/>
      <c r="FV749" s="20"/>
    </row>
    <row r="750" spans="2:178" ht="15" customHeight="1" x14ac:dyDescent="0.45">
      <c r="B750" s="30"/>
      <c r="C750" s="458" t="s">
        <v>240</v>
      </c>
      <c r="D750" s="459"/>
      <c r="E750" s="460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5" t="s">
        <v>155</v>
      </c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AB1" s="485" t="s">
        <v>591</v>
      </c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  <c r="AV1" s="485"/>
      <c r="AW1" s="485"/>
      <c r="AX1" s="485"/>
      <c r="BA1" s="486" t="s">
        <v>288</v>
      </c>
      <c r="BB1" s="486"/>
      <c r="BC1" s="486"/>
      <c r="BD1" s="486"/>
      <c r="BE1" s="486"/>
      <c r="BF1" s="486"/>
      <c r="BG1" s="486"/>
      <c r="BH1" s="486"/>
      <c r="BI1" s="486"/>
      <c r="BJ1" s="486"/>
      <c r="BK1" s="486"/>
      <c r="BL1" s="486"/>
      <c r="BM1" s="486"/>
      <c r="BN1" s="486"/>
      <c r="BO1" s="486"/>
      <c r="BP1" s="486"/>
      <c r="BQ1" s="486"/>
      <c r="BR1" s="486"/>
      <c r="BS1" s="486"/>
      <c r="BT1" s="486"/>
      <c r="BU1" s="486"/>
      <c r="BV1" s="486"/>
      <c r="BW1" s="486"/>
      <c r="BZ1" s="486" t="s">
        <v>289</v>
      </c>
      <c r="CA1" s="486"/>
      <c r="CB1" s="486"/>
      <c r="CC1" s="486"/>
      <c r="CD1" s="486"/>
      <c r="CE1" s="486"/>
      <c r="CF1" s="486"/>
      <c r="CG1" s="486"/>
      <c r="CH1" s="486"/>
      <c r="CI1" s="486"/>
      <c r="CJ1" s="486"/>
      <c r="CK1" s="486"/>
      <c r="CL1" s="486"/>
      <c r="CM1" s="486"/>
      <c r="CN1" s="486"/>
      <c r="CO1" s="486"/>
      <c r="CP1" s="486"/>
      <c r="CQ1" s="486"/>
      <c r="CR1" s="486"/>
      <c r="CS1" s="486"/>
      <c r="CT1" s="486"/>
      <c r="CU1" s="486"/>
      <c r="CV1" s="486"/>
      <c r="CY1" s="485" t="s">
        <v>239</v>
      </c>
      <c r="CZ1" s="485"/>
      <c r="DA1" s="485"/>
      <c r="DB1" s="485"/>
      <c r="DC1" s="485"/>
      <c r="DD1" s="485"/>
      <c r="DE1" s="485"/>
      <c r="DF1" s="485"/>
      <c r="DG1" s="485"/>
      <c r="DH1" s="485"/>
      <c r="DI1" s="485"/>
      <c r="DJ1" s="485"/>
      <c r="DK1" s="485"/>
      <c r="DL1" s="485"/>
      <c r="DM1" s="485"/>
      <c r="DN1" s="485"/>
      <c r="DO1" s="485"/>
      <c r="DP1" s="485"/>
      <c r="DQ1" s="485"/>
      <c r="DR1" s="485"/>
      <c r="DS1" s="485"/>
      <c r="DT1" s="485"/>
      <c r="DU1" s="485"/>
      <c r="DX1" s="485" t="s">
        <v>186</v>
      </c>
      <c r="DY1" s="485"/>
      <c r="DZ1" s="485"/>
      <c r="EA1" s="485"/>
      <c r="EB1" s="485"/>
      <c r="EC1" s="485"/>
      <c r="ED1" s="485"/>
      <c r="EE1" s="485"/>
      <c r="EF1" s="485"/>
      <c r="EG1" s="485"/>
      <c r="EH1" s="485"/>
      <c r="EI1" s="485"/>
      <c r="EJ1" s="485"/>
      <c r="EK1" s="485"/>
      <c r="EL1" s="485"/>
      <c r="EM1" s="485"/>
      <c r="EN1" s="485"/>
      <c r="EO1" s="485"/>
      <c r="EP1" s="485"/>
      <c r="EQ1" s="485"/>
      <c r="ER1" s="485"/>
      <c r="ES1" s="485"/>
      <c r="ET1" s="485"/>
    </row>
    <row r="2" spans="2:189" x14ac:dyDescent="0.45">
      <c r="B2" s="42" t="s">
        <v>261</v>
      </c>
      <c r="C2" s="8">
        <f>IF(INPUT!C2,1,"0")</f>
        <v>1</v>
      </c>
      <c r="D2" s="8">
        <f>IF(INPUT!D2,1,"0")</f>
        <v>1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>
        <f t="shared" si="0"/>
        <v>1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>
        <f t="shared" ref="BB2:BW2" si="1">D2</f>
        <v>1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>
        <f t="shared" si="2"/>
        <v>1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>
        <f t="shared" si="3"/>
        <v>1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>
        <f t="shared" si="4"/>
        <v>1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7" t="str">
        <f>IF(INPUT!C4&lt;&gt;"",INDEX(EY3:EY25,MATCH(INPUT!C4,EX3:EX25,),0),"")</f>
        <v>Dec 2016</v>
      </c>
      <c r="FB3" s="478"/>
      <c r="FC3" s="478"/>
      <c r="FD3" s="478"/>
      <c r="FE3" s="478"/>
      <c r="FF3" s="478"/>
      <c r="FG3" s="479"/>
      <c r="FI3" s="87" t="s">
        <v>344</v>
      </c>
      <c r="FJ3" s="25">
        <f>ACT!F6</f>
        <v>1</v>
      </c>
      <c r="FK3" s="25">
        <f>ACT!F89</f>
        <v>1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15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280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100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A06</v>
      </c>
      <c r="D4" s="23" t="str">
        <f>INPUT!D4</f>
        <v>P02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82" t="s">
        <v>279</v>
      </c>
      <c r="AA4" s="42" t="str">
        <f t="shared" ref="AA4:AX4" si="5">B4</f>
        <v>Type</v>
      </c>
      <c r="AB4" s="23" t="str">
        <f>C4</f>
        <v>A06</v>
      </c>
      <c r="AC4" s="23" t="str">
        <f t="shared" si="5"/>
        <v>P02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82" t="s">
        <v>279</v>
      </c>
      <c r="AZ4" s="42" t="str">
        <f t="shared" ref="AZ4:AZ9" si="6">AA4</f>
        <v>Type</v>
      </c>
      <c r="BA4" s="23" t="str">
        <f>C4</f>
        <v>A06</v>
      </c>
      <c r="BB4" s="23" t="str">
        <f t="shared" ref="BB4:BW4" si="7">D4</f>
        <v>P02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82" t="s">
        <v>279</v>
      </c>
      <c r="BY4" s="42" t="str">
        <f t="shared" ref="BY4:BY9" si="8">AZ4</f>
        <v>Type</v>
      </c>
      <c r="BZ4" s="23" t="str">
        <f>C4</f>
        <v>A06</v>
      </c>
      <c r="CA4" s="23" t="str">
        <f t="shared" ref="CA4:CV4" si="9">D4</f>
        <v>P02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82" t="s">
        <v>279</v>
      </c>
      <c r="CX4" s="42" t="str">
        <f t="shared" ref="CX4:CX9" si="10">BY4</f>
        <v>Type</v>
      </c>
      <c r="CY4" s="23" t="str">
        <f>C4</f>
        <v>A06</v>
      </c>
      <c r="CZ4" s="23" t="str">
        <f t="shared" ref="CZ4:DU4" si="11">D4</f>
        <v>P02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82" t="s">
        <v>279</v>
      </c>
      <c r="DW4" s="42" t="str">
        <f t="shared" ref="DW4:DW9" si="12">CX4</f>
        <v>Type</v>
      </c>
      <c r="DX4" s="23" t="str">
        <f t="shared" ref="DX4:ET4" si="13">C4</f>
        <v>A06</v>
      </c>
      <c r="DY4" s="23" t="str">
        <f t="shared" si="13"/>
        <v>P02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82" t="s">
        <v>279</v>
      </c>
      <c r="EX4" s="16" t="s">
        <v>197</v>
      </c>
      <c r="EY4" t="s">
        <v>292</v>
      </c>
      <c r="FA4" s="30"/>
      <c r="FB4" s="458" t="s">
        <v>240</v>
      </c>
      <c r="FC4" s="459"/>
      <c r="FD4" s="460"/>
      <c r="FE4" s="480" t="s">
        <v>242</v>
      </c>
      <c r="FF4" s="481"/>
      <c r="FG4" s="30" t="s">
        <v>254</v>
      </c>
      <c r="FI4" s="87" t="s">
        <v>345</v>
      </c>
      <c r="FJ4" s="25">
        <f>ACT!F4</f>
        <v>1</v>
      </c>
      <c r="FK4" s="25">
        <f>ACT!F87</f>
        <v>1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7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240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100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82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82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82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82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82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82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14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19%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7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1%</v>
      </c>
      <c r="FI5" s="87" t="s">
        <v>346</v>
      </c>
      <c r="FJ5" s="25">
        <f>ACT!F7</f>
        <v>1</v>
      </c>
      <c r="FK5" s="25">
        <f>ACT!F90</f>
        <v>1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12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82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82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82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82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82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82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14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23%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15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13%</v>
      </c>
      <c r="FI6" s="87" t="s">
        <v>239</v>
      </c>
      <c r="FJ6" s="25">
        <f>ACT!F5</f>
        <v>1</v>
      </c>
      <c r="FK6" s="25">
        <f>ACT!F88</f>
        <v>1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15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540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200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82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82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82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82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82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82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14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35%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15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18%</v>
      </c>
      <c r="FI7" s="72" t="s">
        <v>354</v>
      </c>
      <c r="FJ7" s="88">
        <f>ACT!F8</f>
        <v>1</v>
      </c>
      <c r="FK7" s="88">
        <f>ACT!F91</f>
        <v>1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12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1060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400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82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82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82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82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82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3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9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23%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12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4%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82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51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24%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12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2%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1%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18%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82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82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82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82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82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1%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1%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82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82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82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82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82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82"/>
      <c r="EX12" s="16" t="s">
        <v>203</v>
      </c>
      <c r="EY12" t="s">
        <v>300</v>
      </c>
      <c r="FA12" s="477" t="str">
        <f>IF(INPUT!D4&lt;&gt;"",INDEX(EY3:EY25,MATCH(INPUT!D4,EX3:EX25,),0),"")</f>
        <v>PSAT 16</v>
      </c>
      <c r="FB12" s="478"/>
      <c r="FC12" s="478"/>
      <c r="FD12" s="478"/>
      <c r="FE12" s="478"/>
      <c r="FF12" s="478"/>
      <c r="FG12" s="479"/>
      <c r="FI12" s="87" t="s">
        <v>360</v>
      </c>
      <c r="FJ12" s="23" t="str">
        <f>ACT!H7</f>
        <v>1%</v>
      </c>
      <c r="FK12" s="23" t="str">
        <f>ACT!H90</f>
        <v>1%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4%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str">
        <f>PSAT!H89</f>
        <v>63%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1­%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82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82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82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82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82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82"/>
      <c r="EX13" s="16" t="s">
        <v>211</v>
      </c>
      <c r="EY13" t="s">
        <v>259</v>
      </c>
      <c r="FA13" s="30"/>
      <c r="FB13" s="458" t="s">
        <v>240</v>
      </c>
      <c r="FC13" s="459"/>
      <c r="FD13" s="460"/>
      <c r="FE13" s="480" t="s">
        <v>242</v>
      </c>
      <c r="FF13" s="481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1%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13%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str">
        <f>PSAT!H90</f>
        <v>70%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1­%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82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82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82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82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82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82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>Reading</v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>30</v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>47</v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>64%</v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>280</v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>380</v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1%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2%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68%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1­%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82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82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82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82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82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82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>Writing</v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>23</v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>44</v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>52%</v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>240</v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>380</v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82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82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82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82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82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82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>R&amp;W</v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>53</v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>91</v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>58%</v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>520</v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>760</v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>63%</v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82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82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82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82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82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82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>Math</v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>27</v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>48</v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>56%</v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>540</v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>760</v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>70%</v>
      </c>
      <c r="FJ17" s="23" t="str">
        <f>IF(FJ19&lt;&gt;0,INPUT!C4,0)</f>
        <v>A06</v>
      </c>
      <c r="FK17" s="23" t="str">
        <f>IF(FK19&lt;&gt;0,INPUT!D4,0)</f>
        <v>P02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82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82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82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82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82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82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>Total</v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>80</v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>139</v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>58%</v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>1060</v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>1520</v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>68%</v>
      </c>
      <c r="FJ18" s="23" t="str">
        <f t="shared" ref="FJ18:GF18" si="43">IF(FJ19&lt;&gt;0,INDEX($EY3:$EY25,MATCH(FJ17,$EX3:$EX25,0)),"")</f>
        <v>Dec 2016</v>
      </c>
      <c r="FK18" s="23" t="str">
        <f t="shared" si="43"/>
        <v>PSAT 16</v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82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82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82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82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82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82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1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82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82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82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82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82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82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15</v>
      </c>
      <c r="FK20" s="23">
        <f t="shared" ref="FK20:GF24" si="44">IF(FK$17&lt;&gt;0,LOOKUP(FK$17,$FJ$2:$GF$2,$FJ3:$GF3),0)*FK$19</f>
        <v>280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82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82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82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82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82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82"/>
      <c r="EX21" s="16" t="s">
        <v>214</v>
      </c>
      <c r="EY21" s="343" t="str">
        <f>ACT!B417</f>
        <v>Dec 2016</v>
      </c>
      <c r="FA21" s="477" t="str">
        <f>IF(INPUT!E4&lt;&gt;"",INDEX(EY3:EY25,MATCH(INPUT!E4,EX3:EX25,),0),"")</f>
        <v/>
      </c>
      <c r="FB21" s="478"/>
      <c r="FC21" s="478"/>
      <c r="FD21" s="478"/>
      <c r="FE21" s="478"/>
      <c r="FF21" s="478"/>
      <c r="FG21" s="479"/>
      <c r="FJ21" s="23">
        <f>IF(FJ$17&lt;&gt;0,LOOKUP(FJ$17,$FJ$2:$GF$2,$FJ4:$GF4),0)*FJ$19</f>
        <v>7</v>
      </c>
      <c r="FK21" s="23">
        <f t="shared" ref="FK21:FY21" si="45">IF(FK$17&lt;&gt;0,LOOKUP(FK$17,$FJ$2:$GF$2,$FJ4:$GF4),0)*FK$19</f>
        <v>240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82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82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82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82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82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82"/>
      <c r="EX22" s="16" t="s">
        <v>215</v>
      </c>
      <c r="EY22" t="s">
        <v>259</v>
      </c>
      <c r="FA22" s="30"/>
      <c r="FB22" s="458" t="s">
        <v>240</v>
      </c>
      <c r="FC22" s="459"/>
      <c r="FD22" s="460"/>
      <c r="FE22" s="480" t="s">
        <v>242</v>
      </c>
      <c r="FF22" s="481"/>
      <c r="FG22" s="30" t="s">
        <v>254</v>
      </c>
      <c r="FJ22" s="23">
        <f>IF(FJ$17&lt;&gt;0,LOOKUP(FJ$17,$FJ$2:$GF$2,$FJ5:$GF5),0)*FJ$19</f>
        <v>12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82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82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82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82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82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82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15</v>
      </c>
      <c r="FK23" s="23">
        <f t="shared" si="44"/>
        <v>540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82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82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82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82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82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82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12</v>
      </c>
      <c r="FK24" s="23">
        <f t="shared" si="44"/>
        <v>1060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82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82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82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82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82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82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82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82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82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82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82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82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18%</v>
      </c>
      <c r="FK26" s="41" t="str">
        <f t="shared" ref="FK26:GF31" si="46">IF(FK$17&lt;&gt;0,LOOKUP(FK$17,$FJ$9:$GF$9,$FJ10:$GF10),0)</f>
        <v>-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82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82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82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82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82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1%</v>
      </c>
      <c r="FK27" s="41" t="str">
        <f t="shared" ref="FK27:FY27" si="47">IF(FK$17&lt;&gt;0,LOOKUP(FK$17,$FJ$9:$GF$9,$FJ11:$GF11),0)</f>
        <v>-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82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82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82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82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82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82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4%</v>
      </c>
      <c r="FK28" s="41" t="str">
        <f t="shared" si="48"/>
        <v>63%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82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82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82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82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82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82"/>
      <c r="FA29" s="16" t="s">
        <v>317</v>
      </c>
      <c r="FJ29" s="41" t="str">
        <f>IF(FJ$17&lt;&gt;0,LOOKUP(FJ$17,$FJ$9:$GF$9,$FJ13:$GF13),0)</f>
        <v>13%</v>
      </c>
      <c r="FK29" s="41" t="str">
        <f t="shared" si="46"/>
        <v>70%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82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82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82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82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82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82"/>
      <c r="FA30" s="477" t="str">
        <f>IF(INPUT!F4&lt;&gt;"",INDEX(EY3:EY25,MATCH(INPUT!F4,EX3:EX25,),0),"")</f>
        <v/>
      </c>
      <c r="FB30" s="478"/>
      <c r="FC30" s="478"/>
      <c r="FD30" s="478"/>
      <c r="FE30" s="478"/>
      <c r="FF30" s="478"/>
      <c r="FG30" s="479"/>
      <c r="FJ30" s="41" t="str">
        <f>IF(FJ$17&lt;&gt;0,LOOKUP(FJ$17,$FJ$9:$GF$9,$FJ14:$GF14),0)</f>
        <v>2%</v>
      </c>
      <c r="FK30" s="41" t="str">
        <f t="shared" si="46"/>
        <v>68%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82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82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82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82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82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82"/>
      <c r="FA31" s="30"/>
      <c r="FB31" s="458" t="s">
        <v>240</v>
      </c>
      <c r="FC31" s="459"/>
      <c r="FD31" s="460"/>
      <c r="FE31" s="480" t="s">
        <v>242</v>
      </c>
      <c r="FF31" s="481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82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82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82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82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82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82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82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82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82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82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82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82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82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82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82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82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82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82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 t="str">
        <f t="shared" ref="FJ34:GF34" si="49">IF(ISNUMBER(SEARCH("S*",FJ$17)),FJ20,"")</f>
        <v/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82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82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82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82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82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82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 t="str">
        <f t="shared" ref="FJ35:GF35" si="50">IF(ISNUMBER(SEARCH("S*",FJ$17)),FJ21,"")</f>
        <v/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82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82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82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82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82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82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 t="str">
        <f>IF(ISNUMBER(SEARCH("S*",FJ$17)),FJ23,"")</f>
        <v/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82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82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82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82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82"/>
      <c r="FB37" s="66"/>
      <c r="FC37" s="66"/>
      <c r="FD37" s="66"/>
      <c r="FE37" s="68"/>
      <c r="FF37" s="69"/>
      <c r="FG37" s="18"/>
      <c r="FJ37" s="23" t="str">
        <f>IF(ISNUMBER(SEARCH("S*",FJ$17)),FJ24,"")</f>
        <v/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82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82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82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82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82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82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82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82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82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82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82"/>
      <c r="FA39" s="477" t="str">
        <f>IF(INPUT!G4&lt;&gt;"",INDEX(EY3:EY25,MATCH(INPUT!G4,EX3:EX25,),0),"")</f>
        <v/>
      </c>
      <c r="FB39" s="478"/>
      <c r="FC39" s="478"/>
      <c r="FD39" s="478"/>
      <c r="FE39" s="478"/>
      <c r="FF39" s="478"/>
      <c r="FG39" s="479"/>
      <c r="FJ39" s="23" t="str">
        <f t="shared" ref="FJ39:GF39" si="53">IF(ISNUMBER(SEARCH("P*",FJ$17)),FJ20,"")</f>
        <v/>
      </c>
      <c r="FK39" s="23">
        <f t="shared" si="53"/>
        <v>280</v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82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82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82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82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82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82"/>
      <c r="FA40" s="30"/>
      <c r="FB40" s="458" t="s">
        <v>240</v>
      </c>
      <c r="FC40" s="459"/>
      <c r="FD40" s="460"/>
      <c r="FE40" s="480" t="s">
        <v>242</v>
      </c>
      <c r="FF40" s="481"/>
      <c r="FG40" s="30" t="s">
        <v>254</v>
      </c>
      <c r="FJ40" s="23" t="str">
        <f t="shared" ref="FJ40:GF40" si="54">IF(ISNUMBER(SEARCH("P*",FJ$17)),FJ21,"")</f>
        <v/>
      </c>
      <c r="FK40" s="23">
        <f t="shared" si="54"/>
        <v>240</v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82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82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82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82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82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82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 t="str">
        <f>IF(ISNUMBER(SEARCH("P*",FJ$17)),FJ23,"")</f>
        <v/>
      </c>
      <c r="FK41" s="23">
        <f t="shared" ref="FK41:GF41" si="56">IF(ISNUMBER(SEARCH("P*",FK$17)),FK23,"")</f>
        <v>540</v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82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82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82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82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82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82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 t="str">
        <f>IF(ISNUMBER(SEARCH("P*",FJ$17)),FJ24,"")</f>
        <v/>
      </c>
      <c r="FK42" s="23">
        <f t="shared" ref="FK42:GF42" si="57">IF(ISNUMBER(SEARCH("P*",FK$17)),FK24,"")</f>
        <v>1060</v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82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82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82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82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82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82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82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82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82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82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82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>
        <f>IF(ISNUMBER(SEARCH("A*",FJ$17)),FJ20,"")</f>
        <v>15</v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82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82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82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82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82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82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>
        <f>IF(ISNUMBER(SEARCH("A*",FJ$17)),FJ21,"")</f>
        <v>7</v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82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82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82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82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82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82"/>
      <c r="FB46" s="66"/>
      <c r="FC46" s="66"/>
      <c r="FD46" s="66"/>
      <c r="FE46" s="68"/>
      <c r="FF46" s="69"/>
      <c r="FG46" s="18"/>
      <c r="FJ46" s="23">
        <f>IF(ISNUMBER(SEARCH("A*",FJ$17)),FJ22,"")</f>
        <v>12</v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82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82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82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82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82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82"/>
      <c r="FA47" s="16" t="s">
        <v>319</v>
      </c>
      <c r="FJ47" s="23">
        <f>IF(ISNUMBER(SEARCH("A*",FJ$17)),FJ23,"")</f>
        <v>15</v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82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82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82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82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82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82"/>
      <c r="FA48" s="477" t="str">
        <f>IF(INPUT!H4&lt;&gt;"",INDEX(EY3:EY25,MATCH(INPUT!H4,EX3:EX25,),0),"")</f>
        <v/>
      </c>
      <c r="FB48" s="478"/>
      <c r="FC48" s="478"/>
      <c r="FD48" s="478"/>
      <c r="FE48" s="478"/>
      <c r="FF48" s="478"/>
      <c r="FG48" s="479"/>
      <c r="FJ48" s="23">
        <f>IF(ISNUMBER(SEARCH("A*",FJ$17)),FJ24,"")</f>
        <v>12</v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82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82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82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82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82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82"/>
      <c r="FA49" s="30"/>
      <c r="FB49" s="458" t="s">
        <v>240</v>
      </c>
      <c r="FC49" s="459"/>
      <c r="FD49" s="460"/>
      <c r="FE49" s="480" t="s">
        <v>242</v>
      </c>
      <c r="FF49" s="481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82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82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82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82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82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82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82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82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82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82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82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0</v>
      </c>
      <c r="FK52" s="23" t="str">
        <f>IF(FJ52&lt;&gt;0,AVERAGE(FJ34:GF34),"")</f>
        <v/>
      </c>
      <c r="FL52" s="23">
        <v>400</v>
      </c>
      <c r="FM52" s="89" t="str">
        <f>IF(FJ52&lt;&gt;0,FJ52*FK52/FL52,"")</f>
        <v/>
      </c>
      <c r="FO52" s="23">
        <f>COLUMNS(FJ39:GF39)-COUNTBLANK(FJ39:GF39)</f>
        <v>1</v>
      </c>
      <c r="FP52" s="23">
        <f>IF(FO52&lt;&gt;0,AVERAGE(FJ39:GF39),"")</f>
        <v>280</v>
      </c>
      <c r="FQ52" s="23">
        <v>380</v>
      </c>
      <c r="FR52" s="89">
        <f>IF(FO52&lt;&gt;0,FO52*FP52/FQ52,"")</f>
        <v>0.73684210526315785</v>
      </c>
      <c r="FT52" s="99">
        <f>ROUND(AVERAGE(FM52,FR52)*100,0)</f>
        <v>74</v>
      </c>
      <c r="FU52" s="99">
        <f>IF(FV52&lt;&gt;"",FT52,"")</f>
        <v>74</v>
      </c>
      <c r="FV52" s="23" t="str">
        <f>IF(FT52&gt;FT59,"SAT","")&amp;IF(FT52=FM59,"EQUAL","")</f>
        <v>SAT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82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82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82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82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0</v>
      </c>
      <c r="FK53" s="23" t="str">
        <f>IF(FJ53&lt;&gt;0,AVERAGE(FJ35:GF35),"")</f>
        <v/>
      </c>
      <c r="FL53" s="23">
        <v>400</v>
      </c>
      <c r="FM53" s="89" t="str">
        <f>IF(FJ53&lt;&gt;0,FJ53*FK53/FL53,"")</f>
        <v/>
      </c>
      <c r="FO53" s="23">
        <f>COLUMNS(FJ40:GF40)-COUNTBLANK(FJ40:GF40)</f>
        <v>1</v>
      </c>
      <c r="FP53" s="23">
        <f>IF(FO53&lt;&gt;0,AVERAGE(FJ40:GF40),"")</f>
        <v>240</v>
      </c>
      <c r="FQ53" s="23">
        <v>380</v>
      </c>
      <c r="FR53" s="89">
        <f>IF(FO53&lt;&gt;0,FO53*FP53/FQ53,"")</f>
        <v>0.63157894736842102</v>
      </c>
      <c r="FT53" s="99">
        <f>ROUND(AVERAGE(FM53,FR53)*100,0)</f>
        <v>63</v>
      </c>
      <c r="FU53" s="99">
        <f>IF(FV53&lt;&gt;"",FT53,"")</f>
        <v>63</v>
      </c>
      <c r="FV53" s="23" t="str">
        <f>IF(FT53&gt;FT60,"SAT","")&amp;IF(FT53=FM60,"EQUAL","")</f>
        <v>SAT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>
        <f>INDEX(FJ20:GF20,,MATCH(1,FJ$19:GF$19,0))</f>
        <v>15</v>
      </c>
      <c r="GC53" s="8">
        <f>IF(ISNUMBER(SEARCH("S*",_xlfn.CONCAT(FJ17:GF17))),400,0)+
  IF(ISNUMBER(SEARCH("P*",_xlfn.CONCAT(FJ17:GF17))),380,0)+
  IF(ISNUMBER(SEARCH("A*",_xlfn.CONCAT(FJ17:GF17))),36,0)</f>
        <v>416</v>
      </c>
      <c r="GD53" s="103" t="str">
        <f>INDEX(FJ26:GF26,,MATCH(1,FJ$19:GF$19,0))</f>
        <v>18%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82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82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82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82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7</v>
      </c>
      <c r="GC54" s="94">
        <f>IF(ISNUMBER(SEARCH("S*",_xlfn.CONCAT(FJ17:GF17))),400,0)+
  IF(ISNUMBER(SEARCH("P*",_xlfn.CONCAT(FJ17:GF17))),380,0)+
  IF(ISNUMBER(SEARCH("A*",_xlfn.CONCAT(FJ17:GF17))),36,0)</f>
        <v>416</v>
      </c>
      <c r="GD54" s="103" t="str">
        <f>INDEX(FJ27:GF27,,MATCH(1,FJ$19:GF$19,0))</f>
        <v>1%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82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82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82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82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82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82"/>
      <c r="FB55" s="66"/>
      <c r="FC55" s="66"/>
      <c r="FD55" s="66"/>
      <c r="FE55" s="68"/>
      <c r="FF55" s="69"/>
      <c r="FG55" s="18"/>
      <c r="FJ55" s="23">
        <f>COLUMNS(FJ36:GF36)-COUNTBLANK(FJ36:GF36)</f>
        <v>0</v>
      </c>
      <c r="FK55" s="23" t="str">
        <f>IF(FJ55&lt;&gt;0,AVERAGE(FJ36:GF36),"")</f>
        <v/>
      </c>
      <c r="FL55" s="23">
        <v>800</v>
      </c>
      <c r="FM55" s="89" t="str">
        <f>IF(FJ55&lt;&gt;0,FJ55*FK55/FL55,"")</f>
        <v/>
      </c>
      <c r="FO55" s="23">
        <f>COLUMNS(FJ41:GF41)-COUNTBLANK(FJ41:GF41)</f>
        <v>1</v>
      </c>
      <c r="FP55" s="23">
        <f>IF(FO55&lt;&gt;0,AVERAGE(FJ41:GF41),"")</f>
        <v>540</v>
      </c>
      <c r="FQ55" s="23">
        <v>760</v>
      </c>
      <c r="FR55" s="89">
        <f>IF(FO55&lt;&gt;0,FO55*FP55/FQ55,"")</f>
        <v>0.71052631578947367</v>
      </c>
      <c r="FT55" s="99">
        <f>ROUND(AVERAGE(FM55,FR55)*100,0)</f>
        <v>71</v>
      </c>
      <c r="FU55" s="99">
        <f>IF(FV55&lt;&gt;"",FT55,"")</f>
        <v>71</v>
      </c>
      <c r="FV55" s="23" t="str">
        <f>IF(FT55&gt;FT61,"SAT","")&amp;IF(FT55=FM61,"EQUAL","")</f>
        <v>SAT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22</v>
      </c>
      <c r="GC55" s="94">
        <f>IF(ISNUMBER(SEARCH("S*",_xlfn.CONCAT(FJ17:GF17))),800,0)+
  IF(ISNUMBER(SEARCH("P*",_xlfn.CONCAT(FJ17:GF17))),760,0)+
  IF(ISNUMBER(SEARCH("A*",_xlfn.CONCAT(FJ17:GF17))),36,0)</f>
        <v>796</v>
      </c>
      <c r="GD55" s="103" t="str">
        <f>INDEX(FJ28:GF28,,MATCH(1,FJ$19:GF$19,0))</f>
        <v>4%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82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82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82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82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82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82"/>
      <c r="FA56" s="16" t="s">
        <v>320</v>
      </c>
      <c r="FJ56" s="23">
        <f>COLUMNS(FJ37:GF37)-COUNTBLANK(FJ37:GF37)</f>
        <v>0</v>
      </c>
      <c r="FK56" s="23" t="str">
        <f>IF(FJ56&lt;&gt;0,AVERAGE(FJ37:GF37),"")</f>
        <v/>
      </c>
      <c r="FL56" s="23">
        <v>1600</v>
      </c>
      <c r="FM56" s="89" t="str">
        <f>IF(FJ56&lt;&gt;0,FJ56*FK56/FL56,"")</f>
        <v/>
      </c>
      <c r="FO56" s="23">
        <f>COLUMNS(FJ42:GF42)-COUNTBLANK(FJ42:GF42)</f>
        <v>1</v>
      </c>
      <c r="FP56" s="23">
        <f>IF(FO56&lt;&gt;0,AVERAGE(FJ42:GF42),"")</f>
        <v>1060</v>
      </c>
      <c r="FQ56" s="23">
        <v>1520</v>
      </c>
      <c r="FR56" s="89">
        <f>IF(FO56&lt;&gt;0,FO56*FP56/FQ56,"")</f>
        <v>0.69736842105263153</v>
      </c>
      <c r="FT56" s="99">
        <f>ROUND(AVERAGE(FM56,FR56)*100,0)</f>
        <v>70</v>
      </c>
      <c r="FU56" s="99">
        <f>IF(FV56&lt;&gt;"",FT56,"")</f>
        <v>70</v>
      </c>
      <c r="FV56" s="23" t="str">
        <f>IF(FT56&gt;FT62,"SAT","")&amp;IF(FT56=FM62,"EQUAL","")</f>
        <v>SAT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15</v>
      </c>
      <c r="GC56" s="94">
        <f>IF(ISNUMBER(SEARCH("S*",_xlfn.CONCAT(FJ17:GF17))),800,0)+
  IF(ISNUMBER(SEARCH("P*",_xlfn.CONCAT(FJ17:GF17))),760,0)+
  IF(ISNUMBER(SEARCH("A*",_xlfn.CONCAT(FJ17:GF17))),36,0)</f>
        <v>796</v>
      </c>
      <c r="GD56" s="103" t="str">
        <f>INDEX(FJ29:GF29,,MATCH(1,FJ$19:GF$19,0))</f>
        <v>13%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82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82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82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82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82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82"/>
      <c r="FA57" s="477" t="str">
        <f>IF(INPUT!I4&lt;&gt;"",INDEX(EY3:EY25,MATCH(INPUT!I4,EX3:EX25,),0),"")</f>
        <v/>
      </c>
      <c r="FB57" s="478"/>
      <c r="FC57" s="478"/>
      <c r="FD57" s="478"/>
      <c r="FE57" s="478"/>
      <c r="FF57" s="478"/>
      <c r="FG57" s="479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>
        <f>INDEX(FJ24:GF24,,MATCH(1,FJ$19:GF$19,0))</f>
        <v>12</v>
      </c>
      <c r="GC57" s="94">
        <f>IF(ISNUMBER(SEARCH("S*",_xlfn.CONCAT(FJ17:GF17))),1600,0)+
  IF(ISNUMBER(SEARCH("P*",_xlfn.CONCAT(FJ17:GF17))),1520,0)+
  IF(ISNUMBER(SEARCH("A*",_xlfn.CONCAT(FJ17:GF17))),36,0)</f>
        <v>1556</v>
      </c>
      <c r="GD57" s="103" t="str">
        <f>INDEX(FJ30:GF30,,MATCH(1,FJ$19:GF$19,0))</f>
        <v>2%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82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82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82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82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82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82"/>
      <c r="FA58" s="30"/>
      <c r="FB58" s="458" t="s">
        <v>240</v>
      </c>
      <c r="FC58" s="459"/>
      <c r="FD58" s="460"/>
      <c r="FE58" s="480" t="s">
        <v>242</v>
      </c>
      <c r="FF58" s="481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82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82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82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82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82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82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1</v>
      </c>
      <c r="FK59" s="23">
        <f>IF(FJ59&lt;&gt;0,AVERAGE(FJ44:GF44),"")</f>
        <v>15</v>
      </c>
      <c r="FL59" s="23">
        <v>36</v>
      </c>
      <c r="FM59" s="98">
        <f>IF(FJ59&lt;&gt;0,FJ59*FK59/FL59,"")</f>
        <v>0.41666666666666669</v>
      </c>
      <c r="FT59" s="25">
        <f>ROUND(FM59*100,0)</f>
        <v>42</v>
      </c>
      <c r="FU59" s="99" t="str">
        <f>IF(FV59&lt;&gt;"",FT59,"")</f>
        <v/>
      </c>
      <c r="FV59" s="23" t="str">
        <f>IF(FT59&gt;FT52,"ACT","")</f>
        <v/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82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82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82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82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82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82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1</v>
      </c>
      <c r="FK60" s="23">
        <f>IF(FJ60&lt;&gt;0,AVERAGE(FJ45:GF45),"")</f>
        <v>7</v>
      </c>
      <c r="FL60" s="23">
        <v>36</v>
      </c>
      <c r="FM60" s="98">
        <f>IF(FJ60&lt;&gt;0,FJ60*FK60/FL60,"")</f>
        <v>0.19444444444444445</v>
      </c>
      <c r="FT60" s="25">
        <f>ROUND(FM60*100,0)</f>
        <v>19</v>
      </c>
      <c r="FU60" s="99" t="str">
        <f>IF(FV60&lt;&gt;"",FT60,"")</f>
        <v/>
      </c>
      <c r="FV60" s="23" t="str">
        <f>IF(FT60&gt;FT53,"ACT","")</f>
        <v/>
      </c>
      <c r="GB60" s="99">
        <f>FT52</f>
        <v>74</v>
      </c>
      <c r="GC60" s="23">
        <f>FT59</f>
        <v>42</v>
      </c>
      <c r="GD60" s="23" t="str">
        <f>_xlfn.CONCAT(FV52,FV59)</f>
        <v>SAT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82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82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82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82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82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1</v>
      </c>
      <c r="FK61" s="23">
        <f>IF(FJ61&lt;&gt;0,AVERAGE(FJ46:GF46),"")</f>
        <v>12</v>
      </c>
      <c r="FL61" s="23">
        <v>36</v>
      </c>
      <c r="FM61" s="98">
        <f>IF(FJ61&lt;&gt;0,FJ61*FK61/FL61,"")</f>
        <v>0.33333333333333331</v>
      </c>
      <c r="FT61" s="25">
        <f>ROUND(FM61*100,0)</f>
        <v>33</v>
      </c>
      <c r="FU61" s="99" t="str">
        <f>IF(FV61&lt;&gt;"",FT61,"")</f>
        <v/>
      </c>
      <c r="FV61" s="23" t="str">
        <f>IF(FT61&gt;FT55,"ACT","")</f>
        <v/>
      </c>
      <c r="GB61" s="99">
        <f>FT53</f>
        <v>63</v>
      </c>
      <c r="GC61" s="23">
        <f>FT60</f>
        <v>19</v>
      </c>
      <c r="GD61" s="23" t="str">
        <f>_xlfn.CONCAT(FV53,FV60)</f>
        <v>SAT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82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82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82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82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82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82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1</v>
      </c>
      <c r="FK62" s="23">
        <f>IF(FJ62&lt;&gt;0,AVERAGE(FJ47:GF47),"")</f>
        <v>15</v>
      </c>
      <c r="FL62" s="23">
        <v>36</v>
      </c>
      <c r="FM62" s="98">
        <f>IF(FJ62&lt;&gt;0,FJ62*FK62/FL62,"")</f>
        <v>0.41666666666666669</v>
      </c>
      <c r="FT62" s="25">
        <f>ROUND(FM62*100,0)</f>
        <v>42</v>
      </c>
      <c r="FU62" s="99" t="str">
        <f>IF(FV62&lt;&gt;"",FT62,"")</f>
        <v/>
      </c>
      <c r="FV62" s="23" t="str">
        <f>IF(FT62&gt;FT56,"ACT","")</f>
        <v/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>
        <f>FT62</f>
        <v>42</v>
      </c>
      <c r="GD62" s="23" t="str">
        <f>_xlfn.CONCAT(FV56,FV62)</f>
        <v>SAT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82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82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82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82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82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82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1</v>
      </c>
      <c r="FK63" s="23">
        <f>IF(FJ63&lt;&gt;0,AVERAGE(FJ48:GF48),"")</f>
        <v>12</v>
      </c>
      <c r="FL63" s="23">
        <v>36</v>
      </c>
      <c r="FM63" s="98">
        <f>IF(FJ63&lt;&gt;0,FJ63*FK63/FL63,"")</f>
        <v>0.33333333333333331</v>
      </c>
      <c r="FT63" s="25">
        <f>ROUND(FM63*100,0)</f>
        <v>33</v>
      </c>
      <c r="FU63" s="99">
        <f>IF(FV63&lt;&gt;"",FT63,"")</f>
        <v>33</v>
      </c>
      <c r="FV63" s="23" t="str">
        <f>IF(FT63&gt;FT57,"ACT","")</f>
        <v>ACT</v>
      </c>
      <c r="GB63" s="99">
        <f>FT55</f>
        <v>71</v>
      </c>
      <c r="GC63" s="23">
        <f>FT61</f>
        <v>33</v>
      </c>
      <c r="GD63" s="23" t="str">
        <f>_xlfn.CONCAT(FV55,FV61)</f>
        <v>SAT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82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82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82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82"/>
      <c r="DW64" s="2" t="str">
        <f t="shared" si="55"/>
        <v>ACT First 10</v>
      </c>
      <c r="DX64" s="23">
        <f>IF(ISNUMBER(SEARCH("A",DX$4)),10,0)</f>
        <v>10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82"/>
      <c r="FB64" s="66"/>
      <c r="FC64" s="66"/>
      <c r="FD64" s="66"/>
      <c r="FE64" s="68"/>
      <c r="FF64" s="69"/>
      <c r="FG64" s="18"/>
      <c r="GB64" s="99">
        <f>FT56</f>
        <v>70</v>
      </c>
      <c r="GC64" s="23">
        <f>FT63</f>
        <v>33</v>
      </c>
      <c r="GD64" s="23" t="str">
        <f>_xlfn.CONCAT(FV57,FV63)</f>
        <v>ACT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82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82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82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82"/>
      <c r="DW65" s="2" t="str">
        <f t="shared" si="55"/>
        <v>ACT Last 10</v>
      </c>
      <c r="DX65" s="23">
        <f>IF(ISNUMBER(SEARCH("A",DX$4)),10,0)</f>
        <v>10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82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82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82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82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82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82"/>
      <c r="DW66" s="2" t="str">
        <f t="shared" si="55"/>
        <v>ACT Rest</v>
      </c>
      <c r="DX66" s="23">
        <f>IF(ISNUMBER(SEARCH("A",DX$4)),20,0)</f>
        <v>20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82"/>
      <c r="FA66" s="477" t="str">
        <f>IF(INPUT!J4&lt;&gt;"",INDEX(EY3:EY25,MATCH(INPUT!J4,EX3:EX25,),0),"")</f>
        <v/>
      </c>
      <c r="FB66" s="478"/>
      <c r="FC66" s="478"/>
      <c r="FD66" s="478"/>
      <c r="FE66" s="478"/>
      <c r="FF66" s="478"/>
      <c r="FG66" s="479"/>
      <c r="FX66" s="457" t="str">
        <f>IF(SUM(FJ19:GF19)=1,_xlfn.CONCAT(FJ18:GF18),"TEST COMPARISON")</f>
        <v>TEST COMPARISON</v>
      </c>
      <c r="FY66" s="457"/>
      <c r="FZ66" s="457"/>
      <c r="GA66" s="457"/>
      <c r="GB66" s="457"/>
      <c r="GC66" s="457"/>
      <c r="GD66" s="457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82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82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82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82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82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82"/>
      <c r="FA67" s="30"/>
      <c r="FB67" s="458" t="s">
        <v>240</v>
      </c>
      <c r="FC67" s="459"/>
      <c r="FD67" s="460"/>
      <c r="FE67" s="480" t="s">
        <v>242</v>
      </c>
      <c r="FF67" s="481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SAT</v>
      </c>
      <c r="GC67" s="86" t="str">
        <f>IF(SUM($FJ$19:$GF$19)=1,GC52,GC59)</f>
        <v>ACT</v>
      </c>
      <c r="GD67" s="86" t="str">
        <f>IF(SUM($FJ$19:$GF$19)=1,GD52,GD59)</f>
        <v>Best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82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82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82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82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82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82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74</v>
      </c>
      <c r="GC68" s="8">
        <f>IF(SUM($FJ$19:$GF$19)=1,"/"&amp;GC53,GC60)</f>
        <v>42</v>
      </c>
      <c r="GD68" s="76" t="str">
        <f>IF(SUM($FJ$19:$GF$19)=1,GD53,GD60)</f>
        <v>SAT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82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82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82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82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82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82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63</v>
      </c>
      <c r="GC69" s="94">
        <f>IF(SUM($FJ$19:$GF$19)=1,"/"&amp;GC54,GC61)</f>
        <v>19</v>
      </c>
      <c r="GD69" s="76" t="str">
        <f>IF(SUM($FJ$19:$GF$19)=1,GD54,GD61)</f>
        <v>SAT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82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82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82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82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82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82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SCIEN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#REF!</v>
      </c>
      <c r="GB70" s="94" t="str">
        <f>IF(SUM($FJ$19:$GF$19)=1,GB55,GB62)</f>
        <v>n/a</v>
      </c>
      <c r="GC70" s="94">
        <f>IF(SUM($FJ$19:$GF$19)=1,"/"&amp;GC55,GC62)</f>
        <v>42</v>
      </c>
      <c r="GD70" s="76" t="str">
        <f>IF(SUM($FJ$19:$GF$19)=1,GD55,GD62)</f>
        <v>SAT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82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82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82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82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82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82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71</v>
      </c>
      <c r="GC71" s="94">
        <f>IF(SUM($FJ$19:$GF$19)=1,"/"&amp;GC56,GC63)</f>
        <v>33</v>
      </c>
      <c r="GD71" s="76" t="str">
        <f>IF(SUM($FJ$19:$GF$19)=1,GD56,GD63)</f>
        <v>SAT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82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82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82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82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82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82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70</v>
      </c>
      <c r="GC72" s="94">
        <f>IF(SUM($FJ$19:$GF$19)=1,"/"&amp;GC57,GC64)</f>
        <v>33</v>
      </c>
      <c r="GD72" s="76" t="str">
        <f>IF(SUM($FJ$19:$GF$19)=1,GD57,GD64)</f>
        <v>ACT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82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82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82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82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82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82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82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82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82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82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82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82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82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82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82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82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82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82"/>
      <c r="FA75" s="477" t="str">
        <f>IF(INPUT!K4&lt;&gt;"",INDEX(EY3:EY25,MATCH(INPUT!K4,EX3:EX25,),0),"")</f>
        <v/>
      </c>
      <c r="FB75" s="478"/>
      <c r="FC75" s="478"/>
      <c r="FD75" s="478"/>
      <c r="FE75" s="478"/>
      <c r="FF75" s="478"/>
      <c r="FG75" s="479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82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82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82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82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82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82"/>
      <c r="FA76" s="30"/>
      <c r="FB76" s="458" t="s">
        <v>240</v>
      </c>
      <c r="FC76" s="459"/>
      <c r="FD76" s="460"/>
      <c r="FE76" s="480" t="s">
        <v>242</v>
      </c>
      <c r="FF76" s="481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82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82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82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82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82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82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82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82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82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82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82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82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82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82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82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82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82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82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82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82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82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82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82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82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82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82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82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82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82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82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82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82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82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82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82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82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82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82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82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82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82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82"/>
      <c r="AA84" t="str">
        <f t="shared" si="64"/>
        <v>SAT First 10</v>
      </c>
      <c r="AB84" s="23">
        <f>IF(ISNUMBER(SEARCH("S",AB$4)),10,0)</f>
        <v>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82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82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82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82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82"/>
      <c r="FA84" s="477" t="str">
        <f>IF(INPUT!L4&lt;&gt;"",INDEX(EY3:EY25,MATCH(INPUT!L4,EX3:EX25,),0),"")</f>
        <v/>
      </c>
      <c r="FB84" s="478"/>
      <c r="FC84" s="478"/>
      <c r="FD84" s="478"/>
      <c r="FE84" s="478"/>
      <c r="FF84" s="478"/>
      <c r="FG84" s="479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82"/>
      <c r="AA85" t="str">
        <f t="shared" si="64"/>
        <v>SAT Last 10</v>
      </c>
      <c r="AB85" s="23">
        <f>IF(ISNUMBER(SEARCH("S",AB$4)),10,0)</f>
        <v>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82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82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82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82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82"/>
      <c r="FA85" s="30"/>
      <c r="FB85" s="458" t="s">
        <v>240</v>
      </c>
      <c r="FC85" s="459"/>
      <c r="FD85" s="460"/>
      <c r="FE85" s="480" t="s">
        <v>242</v>
      </c>
      <c r="FF85" s="481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82"/>
      <c r="AA86" t="str">
        <f t="shared" si="64"/>
        <v>SAT Rest</v>
      </c>
      <c r="AB86" s="23">
        <f>IF(ISNUMBER(SEARCH("S",AB$4)),24,0)</f>
        <v>0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82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82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82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82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82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82"/>
      <c r="AA87" t="str">
        <f t="shared" si="64"/>
        <v>PSAT First 10</v>
      </c>
      <c r="AB87" s="23">
        <f>IF(ISNUMBER(SEARCH("P",AB$4)),10,0)</f>
        <v>0</v>
      </c>
      <c r="AC87" s="23">
        <f t="shared" ref="AC87:AX88" si="103">IF(ISNUMBER(SEARCH("P",AC$4)),10,0)</f>
        <v>10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82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82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82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82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82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0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82"/>
      <c r="AA88" t="str">
        <f t="shared" si="64"/>
        <v>PSAT Last 10</v>
      </c>
      <c r="AB88" s="23">
        <f>IF(ISNUMBER(SEARCH("P",AB$4)),10,0)</f>
        <v>0</v>
      </c>
      <c r="AC88" s="23">
        <f t="shared" si="103"/>
        <v>10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82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82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82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82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82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0</v>
      </c>
      <c r="D89" s="23">
        <f t="shared" si="106"/>
        <v>10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82"/>
      <c r="AA89" t="str">
        <f t="shared" si="64"/>
        <v>PSAT Rest</v>
      </c>
      <c r="AB89" s="23">
        <f>IF(ISNUMBER(SEARCH("P",AB$4)),24,0)</f>
        <v>0</v>
      </c>
      <c r="AC89" s="23">
        <f t="shared" ref="AC89:AX89" si="108">IF(ISNUMBER(SEARCH("P",AC$4)),24,0)</f>
        <v>24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82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82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82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82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82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0</v>
      </c>
      <c r="D90" s="23">
        <f t="shared" si="106"/>
        <v>10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82"/>
      <c r="AA90" t="str">
        <f t="shared" si="64"/>
        <v>ACT First 10</v>
      </c>
      <c r="AB90" s="23">
        <f>IF(ISNUMBER(SEARCH("A",AB$4)),10,0)</f>
        <v>10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82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82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82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82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0</v>
      </c>
      <c r="D91" s="23">
        <f t="shared" si="136"/>
        <v>27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82"/>
      <c r="AA91" t="str">
        <f t="shared" si="64"/>
        <v>ACT Last 10</v>
      </c>
      <c r="AB91" s="23">
        <f>IF(ISNUMBER(SEARCH("A",AB$4)),10,0)</f>
        <v>10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82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82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82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82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10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55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82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82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82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82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82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10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82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82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82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82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82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82"/>
      <c r="FA93" s="477" t="str">
        <f>IF(INPUT!M4&lt;&gt;"",INDEX(EY3:EY25,MATCH(INPUT!M4,EX3:EX25,),0),"")</f>
        <v/>
      </c>
      <c r="FB93" s="478"/>
      <c r="FC93" s="478"/>
      <c r="FD93" s="478"/>
      <c r="FE93" s="478"/>
      <c r="FF93" s="478"/>
      <c r="FG93" s="479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20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82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82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82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82"/>
      <c r="FA94" s="30"/>
      <c r="FB94" s="458" t="s">
        <v>240</v>
      </c>
      <c r="FC94" s="459"/>
      <c r="FD94" s="460"/>
      <c r="FE94" s="480" t="s">
        <v>242</v>
      </c>
      <c r="FF94" s="481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82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82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82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82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82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82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82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82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82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82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82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82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82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82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82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82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82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82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82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82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82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82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82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82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82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82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82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82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82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82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82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82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82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82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82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82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82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82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82"/>
      <c r="FA102" s="477" t="str">
        <f>IF(INPUT!N4&lt;&gt;"",INDEX(EY3:EY25,MATCH(INPUT!N4,EX3:EX25,),0),"")</f>
        <v/>
      </c>
      <c r="FB102" s="478"/>
      <c r="FC102" s="478"/>
      <c r="FD102" s="478"/>
      <c r="FE102" s="478"/>
      <c r="FF102" s="478"/>
      <c r="FG102" s="479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82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82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82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82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82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82"/>
      <c r="FA103" s="30"/>
      <c r="FB103" s="458" t="s">
        <v>240</v>
      </c>
      <c r="FC103" s="459"/>
      <c r="FD103" s="460"/>
      <c r="FE103" s="480" t="s">
        <v>242</v>
      </c>
      <c r="FF103" s="481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82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82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82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82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82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82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82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82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82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82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82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82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82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82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82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82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82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82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82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82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82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82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82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82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82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82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82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82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82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82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82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82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82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82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82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82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82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82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82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82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82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82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82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82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82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82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82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82"/>
      <c r="FA111" s="477" t="str">
        <f>IF(INPUT!O4&lt;&gt;"",INDEX(EY3:EY25,MATCH(INPUT!O4,EX3:EX25,),0),"")</f>
        <v/>
      </c>
      <c r="FB111" s="478"/>
      <c r="FC111" s="478"/>
      <c r="FD111" s="478"/>
      <c r="FE111" s="478"/>
      <c r="FF111" s="478"/>
      <c r="FG111" s="479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82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82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82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82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82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58" t="s">
        <v>240</v>
      </c>
      <c r="FC112" s="459"/>
      <c r="FD112" s="460"/>
      <c r="FE112" s="480" t="s">
        <v>242</v>
      </c>
      <c r="FF112" s="481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82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82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82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82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82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82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82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82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82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82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82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82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82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82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82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82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82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82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82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82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82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82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82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82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82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82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82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82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82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82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82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82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82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82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82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82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82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82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82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82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82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82"/>
      <c r="DW120" s="2" t="str">
        <f t="shared" si="152"/>
        <v>ACT First 10</v>
      </c>
      <c r="DX120" s="43">
        <f t="shared" si="148"/>
        <v>10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77" t="str">
        <f>IF(INPUT!P4&lt;&gt;"",INDEX(EY3:EY25,MATCH(INPUT!P4,EX3:EX25,),0),"")</f>
        <v/>
      </c>
      <c r="FB120" s="478"/>
      <c r="FC120" s="478"/>
      <c r="FD120" s="478"/>
      <c r="FE120" s="478"/>
      <c r="FF120" s="478"/>
      <c r="FG120" s="479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82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82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82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82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82"/>
      <c r="DW121" s="2" t="str">
        <f t="shared" si="152"/>
        <v>ACT Last 10</v>
      </c>
      <c r="DX121" s="43">
        <f t="shared" si="148"/>
        <v>10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58" t="s">
        <v>240</v>
      </c>
      <c r="FC121" s="459"/>
      <c r="FD121" s="460"/>
      <c r="FE121" s="480" t="s">
        <v>242</v>
      </c>
      <c r="FF121" s="481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82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82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82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82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82"/>
      <c r="DW122" s="2" t="str">
        <f t="shared" si="152"/>
        <v>ACT Rest</v>
      </c>
      <c r="DX122" s="43">
        <f t="shared" si="148"/>
        <v>20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82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82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82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82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82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82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82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82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82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82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82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82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82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82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82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83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82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82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82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82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83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82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82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82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82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83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82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82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82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82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83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82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82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82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82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7" t="str">
        <f>IF(INPUT!Q4&lt;&gt;"",INDEX(EY3:EY25,MATCH(INPUT!Q4,EX3:EX25,),0),"")</f>
        <v/>
      </c>
      <c r="FB129" s="478"/>
      <c r="FC129" s="478"/>
      <c r="FD129" s="478"/>
      <c r="FE129" s="478"/>
      <c r="FF129" s="478"/>
      <c r="FG129" s="479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83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82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82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82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8" t="s">
        <v>240</v>
      </c>
      <c r="FC130" s="459"/>
      <c r="FD130" s="460"/>
      <c r="FE130" s="480" t="s">
        <v>242</v>
      </c>
      <c r="FF130" s="481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83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82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82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82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82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83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82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82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82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82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83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82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82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82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82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83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82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82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82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82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83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82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82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82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82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83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82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82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82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82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82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82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82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82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82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82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82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7" t="str">
        <f>IF(INPUT!R4&lt;&gt;"",INDEX(EY3:EY25,MATCH(INPUT!R4,EX3:EX25,),0),"")</f>
        <v/>
      </c>
      <c r="FB138" s="478"/>
      <c r="FC138" s="478"/>
      <c r="FD138" s="478"/>
      <c r="FE138" s="478"/>
      <c r="FF138" s="478"/>
      <c r="FG138" s="479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82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82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82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8" t="s">
        <v>240</v>
      </c>
      <c r="FC139" s="459"/>
      <c r="FD139" s="460"/>
      <c r="FE139" s="480" t="s">
        <v>242</v>
      </c>
      <c r="FF139" s="481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82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82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82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82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82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82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82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82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82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82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82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82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82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82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82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82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82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82"/>
      <c r="BY145" t="str">
        <f t="shared" si="110"/>
        <v>SAT First 10</v>
      </c>
      <c r="BZ145" s="23">
        <f>IF(ISNUMBER(SEARCH("S",BZ$4)),10,0)</f>
        <v>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82"/>
      <c r="CX145" t="str">
        <f t="shared" si="111"/>
        <v>SAT First 10</v>
      </c>
      <c r="CY145" s="23">
        <f t="shared" si="112"/>
        <v>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82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82" t="s">
        <v>286</v>
      </c>
      <c r="AZ146" t="str">
        <f t="shared" si="109"/>
        <v>SAT Last 10</v>
      </c>
      <c r="BA146" s="23">
        <f>IF(ISNUMBER(SEARCH("S",BA$4)),10,0)</f>
        <v>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82"/>
      <c r="BY146" t="str">
        <f t="shared" si="110"/>
        <v>SAT Last 10</v>
      </c>
      <c r="BZ146" s="23">
        <f>IF(ISNUMBER(SEARCH("S",BZ$4)),10,0)</f>
        <v>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82"/>
      <c r="CX146" t="str">
        <f t="shared" si="111"/>
        <v>SAT Last 10</v>
      </c>
      <c r="CY146" s="23">
        <f t="shared" si="112"/>
        <v>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82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82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82"/>
      <c r="BY147" t="str">
        <f t="shared" si="110"/>
        <v>SAT Rest</v>
      </c>
      <c r="BZ147" s="23">
        <f>IF(ISNUMBER(SEARCH("S",BZ$4)),18,0)</f>
        <v>0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82"/>
      <c r="CX147" t="str">
        <f t="shared" si="111"/>
        <v>SAT Rest</v>
      </c>
      <c r="CY147" s="23">
        <f>BA147+BZ147</f>
        <v>0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82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7" t="str">
        <f>IF(INPUT!S4&lt;&gt;"",INDEX(EY3:EY25,MATCH(INPUT!S4,EX3:EX25,),0),"")</f>
        <v/>
      </c>
      <c r="FB147" s="478"/>
      <c r="FC147" s="478"/>
      <c r="FD147" s="478"/>
      <c r="FE147" s="478"/>
      <c r="FF147" s="478"/>
      <c r="FG147" s="479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82"/>
      <c r="AZ148" t="str">
        <f t="shared" si="109"/>
        <v>SAT Easy</v>
      </c>
      <c r="BA148" s="23">
        <f>IF(ISNUMBER(SEARCH("S",BA$4)),5,0)</f>
        <v>0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82"/>
      <c r="BY148" t="str">
        <f t="shared" si="110"/>
        <v>SAT Easy</v>
      </c>
      <c r="BZ148" s="23">
        <f>IF(ISNUMBER(SEARCH("S",BZ$4)),14,0)</f>
        <v>0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82"/>
      <c r="CX148" t="str">
        <f t="shared" si="111"/>
        <v>SAT Easy</v>
      </c>
      <c r="CY148" s="23">
        <f t="shared" si="112"/>
        <v>0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82"/>
      <c r="FA148" s="30"/>
      <c r="FB148" s="458" t="s">
        <v>240</v>
      </c>
      <c r="FC148" s="459"/>
      <c r="FD148" s="460"/>
      <c r="FE148" s="480" t="s">
        <v>242</v>
      </c>
      <c r="FF148" s="481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82"/>
      <c r="AZ149" t="str">
        <f t="shared" si="109"/>
        <v>SAT Medium</v>
      </c>
      <c r="BA149" s="23">
        <f>IF(ISNUMBER(SEARCH("S",BA$4)),7,0)</f>
        <v>0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82"/>
      <c r="BY149" t="str">
        <f t="shared" si="110"/>
        <v>SAT Medium</v>
      </c>
      <c r="BZ149" s="23">
        <f>IF(ISNUMBER(SEARCH("S",BZ$4)),10,0)</f>
        <v>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82"/>
      <c r="CX149" t="str">
        <f t="shared" si="111"/>
        <v>SAT Medium</v>
      </c>
      <c r="CY149" s="23">
        <f t="shared" si="112"/>
        <v>0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82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82"/>
      <c r="AZ150" t="str">
        <f t="shared" si="109"/>
        <v>SAT Hard</v>
      </c>
      <c r="BA150" s="23">
        <f>IF(ISNUMBER(SEARCH("S",BA$4)),8,0)</f>
        <v>0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82"/>
      <c r="BY150" t="str">
        <f t="shared" si="110"/>
        <v>SAT Hard</v>
      </c>
      <c r="BZ150" s="23">
        <f>IF(ISNUMBER(SEARCH("S",BZ$4)),14,0)</f>
        <v>0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82"/>
      <c r="CX150" t="str">
        <f t="shared" si="111"/>
        <v>SAT Hard</v>
      </c>
      <c r="CY150" s="23">
        <f t="shared" si="112"/>
        <v>0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82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82"/>
      <c r="AZ151" t="str">
        <f t="shared" si="109"/>
        <v>PSAT First 10</v>
      </c>
      <c r="BA151" s="23">
        <f>IF(ISNUMBER(SEARCH("P",BA$4)),10,0)</f>
        <v>0</v>
      </c>
      <c r="BB151" s="23">
        <f t="shared" ref="BB151:BW152" si="281">IF(ISNUMBER(SEARCH("P",BB$4)),10,0)</f>
        <v>10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82"/>
      <c r="BY151" t="str">
        <f t="shared" si="110"/>
        <v>PSAT First 10</v>
      </c>
      <c r="BZ151" s="23">
        <f>IF(ISNUMBER(SEARCH("P",BZ$4)),10,0)</f>
        <v>0</v>
      </c>
      <c r="CA151" s="23">
        <f t="shared" ref="CA151:CV152" si="282">IF(ISNUMBER(SEARCH("P",CA$4)),10,0)</f>
        <v>10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82"/>
      <c r="CX151" t="str">
        <f t="shared" si="111"/>
        <v>PSAT First 10</v>
      </c>
      <c r="CY151" s="23">
        <f t="shared" si="112"/>
        <v>0</v>
      </c>
      <c r="CZ151" s="23">
        <f t="shared" si="113"/>
        <v>20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82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82"/>
      <c r="AZ152" t="str">
        <f t="shared" si="109"/>
        <v>PSAT Last 10</v>
      </c>
      <c r="BA152" s="23">
        <f>IF(ISNUMBER(SEARCH("P",BA$4)),10,0)</f>
        <v>0</v>
      </c>
      <c r="BB152" s="23">
        <f t="shared" si="281"/>
        <v>10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82"/>
      <c r="BY152" t="str">
        <f t="shared" si="110"/>
        <v>PSAT Last 10</v>
      </c>
      <c r="BZ152" s="23">
        <f>IF(ISNUMBER(SEARCH("P",BZ$4)),10,0)</f>
        <v>0</v>
      </c>
      <c r="CA152" s="23">
        <f t="shared" si="282"/>
        <v>10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82"/>
      <c r="CX152" t="str">
        <f t="shared" si="111"/>
        <v>PSAT Last 10</v>
      </c>
      <c r="CY152" s="23">
        <f t="shared" si="112"/>
        <v>0</v>
      </c>
      <c r="CZ152" s="23">
        <f t="shared" si="113"/>
        <v>20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82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82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82"/>
      <c r="BY153" t="str">
        <f t="shared" ref="BY153:BY162" si="290">BY77</f>
        <v>PSAT Rest</v>
      </c>
      <c r="BZ153" s="23">
        <f>IF(ISNUMBER(SEARCH("P",BZ$4)),11,0)</f>
        <v>0</v>
      </c>
      <c r="CA153" s="23">
        <f t="shared" ref="CA153:CV154" si="291">IF(ISNUMBER(SEARCH("P",CA$4)),11,0)</f>
        <v>11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82"/>
      <c r="CX153" t="str">
        <f t="shared" ref="CX153:CX162" si="292">CX77</f>
        <v>PSAT Rest</v>
      </c>
      <c r="CY153" s="23">
        <f t="shared" ref="CY153:CY162" si="293">BA153+BZ153</f>
        <v>0</v>
      </c>
      <c r="CZ153" s="23">
        <f t="shared" ref="CZ153:CZ162" si="294">BB153+CA153</f>
        <v>11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82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82"/>
      <c r="AZ154" t="str">
        <f t="shared" si="289"/>
        <v>PSAT Easy</v>
      </c>
      <c r="BA154" s="23">
        <f>IF(ISNUMBER(SEARCH("P",BA$4)),7,0)</f>
        <v>0</v>
      </c>
      <c r="BB154" s="23">
        <f t="shared" ref="BB154:BW154" si="319">IF(ISNUMBER(SEARCH("P",BB$4)),7,0)</f>
        <v>7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82"/>
      <c r="BY154" t="str">
        <f t="shared" si="290"/>
        <v>PSAT Easy</v>
      </c>
      <c r="BZ154" s="23">
        <f>IF(ISNUMBER(SEARCH("P",BZ$4)),11,0)</f>
        <v>0</v>
      </c>
      <c r="CA154" s="23">
        <f t="shared" si="291"/>
        <v>11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82"/>
      <c r="CX154" t="str">
        <f t="shared" si="292"/>
        <v>PSAT Easy</v>
      </c>
      <c r="CY154" s="23">
        <f t="shared" si="293"/>
        <v>0</v>
      </c>
      <c r="CZ154" s="23">
        <f t="shared" si="294"/>
        <v>18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82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82"/>
      <c r="AZ155" t="str">
        <f t="shared" si="289"/>
        <v>PSAT Medium</v>
      </c>
      <c r="BA155" s="23">
        <f>IF(ISNUMBER(SEARCH("P",BA$4)),4,0)</f>
        <v>0</v>
      </c>
      <c r="BB155" s="23">
        <f t="shared" ref="BB155:BW155" si="322">IF(ISNUMBER(SEARCH("P",BB$4)),4,0)</f>
        <v>4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82"/>
      <c r="BY155" t="str">
        <f t="shared" si="290"/>
        <v>PSAT Medium</v>
      </c>
      <c r="BZ155" s="23">
        <f>IF(ISNUMBER(SEARCH("P",BZ$4)),9,0)</f>
        <v>0</v>
      </c>
      <c r="CA155" s="23">
        <f t="shared" ref="CA155:CV155" si="323">IF(ISNUMBER(SEARCH("P",CA$4)),9,0)</f>
        <v>9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82"/>
      <c r="CX155" t="str">
        <f t="shared" si="292"/>
        <v>PSAT Medium</v>
      </c>
      <c r="CY155" s="23">
        <f t="shared" si="293"/>
        <v>0</v>
      </c>
      <c r="CZ155" s="23">
        <f t="shared" si="294"/>
        <v>13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82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82"/>
      <c r="AZ156" t="str">
        <f t="shared" si="289"/>
        <v>PSAT Hard</v>
      </c>
      <c r="BA156" s="23">
        <f>IF(ISNUMBER(SEARCH("P",BA$4)),6,0)</f>
        <v>0</v>
      </c>
      <c r="BB156" s="23">
        <f t="shared" ref="BB156:BW156" si="326">IF(ISNUMBER(SEARCH("P",BB$4)),6,0)</f>
        <v>6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82"/>
      <c r="BY156" t="str">
        <f t="shared" si="290"/>
        <v>PSAT Hard</v>
      </c>
      <c r="BZ156" s="23">
        <f>IF(ISNUMBER(SEARCH("P",BZ$4)),11,0)</f>
        <v>0</v>
      </c>
      <c r="CA156" s="23">
        <f t="shared" ref="CA156:CV156" si="327">IF(ISNUMBER(SEARCH("P",CA$4)),11,0)</f>
        <v>11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82"/>
      <c r="CX156" t="str">
        <f t="shared" si="292"/>
        <v>PSAT Hard</v>
      </c>
      <c r="CY156" s="23">
        <f t="shared" si="293"/>
        <v>0</v>
      </c>
      <c r="CZ156" s="23">
        <f t="shared" si="294"/>
        <v>17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82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84" t="s">
        <v>262</v>
      </c>
      <c r="EF156" s="484"/>
      <c r="EG156" s="484"/>
      <c r="FA156" s="477" t="str">
        <f>IF(INPUT!T4&lt;&gt;"",INDEX(EY3:EY25,MATCH(INPUT!T4,EX3:EX25,),0),"")</f>
        <v/>
      </c>
      <c r="FB156" s="478"/>
      <c r="FC156" s="478"/>
      <c r="FD156" s="478"/>
      <c r="FE156" s="478"/>
      <c r="FF156" s="478"/>
      <c r="FG156" s="479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82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82"/>
      <c r="BY157" t="str">
        <f t="shared" si="290"/>
        <v>ACT First 10</v>
      </c>
      <c r="BZ157" s="23">
        <f>IF(ISNUMBER(SEARCH("A",BZ$4)),10,0)</f>
        <v>10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82"/>
      <c r="CX157" t="str">
        <f t="shared" si="292"/>
        <v>ACT First 10</v>
      </c>
      <c r="CY157" s="23">
        <f t="shared" si="293"/>
        <v>10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82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>-</v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8" t="s">
        <v>240</v>
      </c>
      <c r="FC157" s="459"/>
      <c r="FD157" s="460"/>
      <c r="FE157" s="480" t="s">
        <v>242</v>
      </c>
      <c r="FF157" s="481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82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82"/>
      <c r="BY158" t="str">
        <f t="shared" si="290"/>
        <v>ACT Last 10</v>
      </c>
      <c r="BZ158" s="23">
        <f>IF(ISNUMBER(SEARCH("A",BZ$4)),10,0)</f>
        <v>10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82"/>
      <c r="CX158" t="str">
        <f t="shared" si="292"/>
        <v>ACT Last 10</v>
      </c>
      <c r="CY158" s="23">
        <f t="shared" si="293"/>
        <v>10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82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>-</v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82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82"/>
      <c r="BY159" t="str">
        <f t="shared" si="290"/>
        <v>ACT Rest</v>
      </c>
      <c r="BZ159" s="23">
        <f>IF(ISNUMBER(SEARCH("A",BZ$4)),40,0)</f>
        <v>40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82"/>
      <c r="CX159" t="str">
        <f t="shared" si="292"/>
        <v>ACT Rest</v>
      </c>
      <c r="CY159" s="23">
        <f t="shared" si="293"/>
        <v>40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82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>-</v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82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82"/>
      <c r="BY160" t="str">
        <f t="shared" si="290"/>
        <v>ACT Easy</v>
      </c>
      <c r="BZ160" s="23">
        <f>IF(ISNUMBER(SEARCH("A",BZ$4)),20,0)</f>
        <v>20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82"/>
      <c r="CX160" t="str">
        <f t="shared" si="292"/>
        <v>ACT Easy</v>
      </c>
      <c r="CY160" s="23">
        <f t="shared" si="293"/>
        <v>20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82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>-</v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82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82"/>
      <c r="BY161" t="str">
        <f t="shared" si="290"/>
        <v>ACT Medium</v>
      </c>
      <c r="BZ161" s="23">
        <f>IF(ISNUMBER(SEARCH("A",BZ$4)),20,0)</f>
        <v>20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82"/>
      <c r="CX161" t="str">
        <f t="shared" si="292"/>
        <v>ACT Medium</v>
      </c>
      <c r="CY161" s="23">
        <f t="shared" si="293"/>
        <v>20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82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>-</v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82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82"/>
      <c r="BY162" t="str">
        <f t="shared" si="290"/>
        <v>ACT Hard</v>
      </c>
      <c r="BZ162" s="23">
        <f>IF(ISNUMBER(SEARCH("A",BZ$4)),20,0)</f>
        <v>20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82"/>
      <c r="CX162" t="str">
        <f t="shared" si="292"/>
        <v>ACT Hard</v>
      </c>
      <c r="CY162" s="23">
        <f t="shared" si="293"/>
        <v>20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82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>-</v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82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82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82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82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>-</v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82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82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82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82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>-</v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82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82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82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82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>-</v>
      </c>
      <c r="FA165" s="477" t="str">
        <f>IF(INPUT!U4&lt;&gt;"",INDEX(EY3:EY25,MATCH(INPUT!U4,EX3:EX25,),0),"")</f>
        <v/>
      </c>
      <c r="FB165" s="478"/>
      <c r="FC165" s="478"/>
      <c r="FD165" s="478"/>
      <c r="FE165" s="478"/>
      <c r="FF165" s="478"/>
      <c r="FG165" s="479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82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82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82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82"/>
      <c r="DW166" s="111"/>
      <c r="DX166" s="25"/>
      <c r="DY166" s="25"/>
      <c r="DZ166" s="25"/>
      <c r="EA166" s="25"/>
      <c r="EB166" s="108"/>
      <c r="EC166" s="115"/>
      <c r="FA166" s="30"/>
      <c r="FB166" s="458" t="s">
        <v>240</v>
      </c>
      <c r="FC166" s="459"/>
      <c r="FD166" s="460"/>
      <c r="FE166" s="480" t="s">
        <v>242</v>
      </c>
      <c r="FF166" s="481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82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82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82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82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>-</v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0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82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82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82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82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0</v>
      </c>
      <c r="AC169" s="43">
        <f t="shared" si="380"/>
        <v>10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82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82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82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82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>-</v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0</v>
      </c>
      <c r="AC170" s="43">
        <f t="shared" si="385"/>
        <v>10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82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82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82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>-</v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0</v>
      </c>
      <c r="AC171" s="43">
        <f t="shared" si="391"/>
        <v>24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82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82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82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82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>-</v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0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10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82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82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82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>-</v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0</v>
      </c>
      <c r="D173" s="43">
        <f t="shared" si="400"/>
        <v>10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10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82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82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82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82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0</v>
      </c>
      <c r="D174" s="43">
        <f t="shared" si="405"/>
        <v>10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55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82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82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82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82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>-</v>
      </c>
      <c r="FA174" s="477" t="str">
        <f>IF(INPUT!V4&lt;&gt;"",INDEX(EY3:EY25,MATCH(INPUT!V4,EX3:EX25,),0),"")</f>
        <v/>
      </c>
      <c r="FB174" s="478"/>
      <c r="FC174" s="478"/>
      <c r="FD174" s="478"/>
      <c r="FE174" s="478"/>
      <c r="FF174" s="478"/>
      <c r="FG174" s="479"/>
    </row>
    <row r="175" spans="2:163" x14ac:dyDescent="0.45">
      <c r="B175" t="str">
        <f t="shared" si="268"/>
        <v>PSAT Rest</v>
      </c>
      <c r="C175" s="43">
        <f t="shared" ref="C175:Y175" si="410">C91*C$2</f>
        <v>0</v>
      </c>
      <c r="D175" s="43">
        <f t="shared" si="410"/>
        <v>27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82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82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82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82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>-</v>
      </c>
      <c r="FA175" s="30"/>
      <c r="FB175" s="458" t="s">
        <v>240</v>
      </c>
      <c r="FC175" s="459"/>
      <c r="FD175" s="460"/>
      <c r="FE175" s="480" t="s">
        <v>242</v>
      </c>
      <c r="FF175" s="481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10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82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82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82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82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>-</v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10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82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82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82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20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82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82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82"/>
      <c r="DW178" s="458" t="s">
        <v>383</v>
      </c>
      <c r="DX178" s="459"/>
      <c r="DY178" s="459"/>
      <c r="DZ178" s="459"/>
      <c r="EA178" s="459"/>
      <c r="EB178" s="459"/>
      <c r="EC178" s="460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82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82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82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82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82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82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82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82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82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82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82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77" t="str">
        <f>IF(INPUT!W4&lt;&gt;"",INDEX(EY3:EY25,MATCH(INPUT!W4,EX3:EX25,),0),"")</f>
        <v/>
      </c>
      <c r="FB183" s="478"/>
      <c r="FC183" s="478"/>
      <c r="FD183" s="478"/>
      <c r="FE183" s="478"/>
      <c r="FF183" s="478"/>
      <c r="FG183" s="479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82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58" t="s">
        <v>240</v>
      </c>
      <c r="FC184" s="459"/>
      <c r="FD184" s="460"/>
      <c r="FE184" s="480" t="s">
        <v>242</v>
      </c>
      <c r="FF184" s="481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82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82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82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82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82"/>
      <c r="DW187" s="458" t="s">
        <v>394</v>
      </c>
      <c r="DX187" s="459"/>
      <c r="DY187" s="459"/>
      <c r="DZ187" s="459"/>
      <c r="EA187" s="459"/>
      <c r="EB187" s="459"/>
      <c r="EC187" s="460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82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82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82"/>
      <c r="DW188" s="458" t="s">
        <v>353</v>
      </c>
      <c r="DX188" s="459"/>
      <c r="DY188" s="459"/>
      <c r="DZ188" s="459"/>
      <c r="EA188" s="459"/>
      <c r="EB188" s="459"/>
      <c r="EC188" s="460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82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82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82"/>
      <c r="DW189" s="111" t="s">
        <v>342</v>
      </c>
      <c r="DX189" s="25">
        <f>SUM(DX93:ET93)</f>
        <v>0</v>
      </c>
      <c r="DY189" s="25">
        <f>DZ189-DX189</f>
        <v>10</v>
      </c>
      <c r="DZ189" s="25">
        <f>SUM(DX121:ET121)</f>
        <v>10</v>
      </c>
      <c r="EA189" s="25" t="str">
        <f>IF(DZ189&lt;&gt;0,DY189&amp;" / "&amp;DZ189,"")</f>
        <v>10 / 10</v>
      </c>
      <c r="EB189" s="108">
        <f>IF(DZ189&lt;&gt;0,DY189/DZ189,"")</f>
        <v>1</v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82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82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82"/>
      <c r="DW190" s="111" t="s">
        <v>395</v>
      </c>
      <c r="DX190" s="25">
        <f>SUM(DX92:ET92)</f>
        <v>0</v>
      </c>
      <c r="DY190" s="25">
        <f>DZ190-DX190</f>
        <v>10</v>
      </c>
      <c r="DZ190" s="25">
        <f>SUM(DX120:ET120)</f>
        <v>10</v>
      </c>
      <c r="EA190" s="25" t="str">
        <f>IF(DZ190&lt;&gt;0,DY190&amp;" / "&amp;DZ190,"")</f>
        <v>10 / 10</v>
      </c>
      <c r="EB190" s="108">
        <f>IF(DZ190&lt;&gt;0,DY190/DZ190,"")</f>
        <v>1</v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82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82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82"/>
      <c r="DW191" s="111" t="s">
        <v>396</v>
      </c>
      <c r="DX191" s="25">
        <f>SUM(DX94:ET94)</f>
        <v>0</v>
      </c>
      <c r="DY191" s="25">
        <f>DZ191-DX191</f>
        <v>20</v>
      </c>
      <c r="DZ191" s="25">
        <f>SUM(DX122:ET122)</f>
        <v>20</v>
      </c>
      <c r="EA191" s="25" t="str">
        <f>IF(DZ191&lt;&gt;0,DY191&amp;" / "&amp;DZ191,"")</f>
        <v>20 / 20</v>
      </c>
      <c r="EB191" s="108">
        <f>IF(DZ191&lt;&gt;0,DY191/DZ191,"")</f>
        <v>1</v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82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82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82"/>
      <c r="FA192" s="477" t="str">
        <f>IF(INPUT!X4&lt;&gt;"",INDEX(EY3:EY25,MATCH(INPUT!X4,EX3:EX25,),0),"")</f>
        <v/>
      </c>
      <c r="FB192" s="478"/>
      <c r="FC192" s="478"/>
      <c r="FD192" s="478"/>
      <c r="FE192" s="478"/>
      <c r="FF192" s="478"/>
      <c r="FG192" s="479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82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82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82"/>
      <c r="FA193" s="30"/>
      <c r="FB193" s="458" t="s">
        <v>240</v>
      </c>
      <c r="FC193" s="459"/>
      <c r="FD193" s="460"/>
      <c r="FE193" s="480" t="s">
        <v>242</v>
      </c>
      <c r="FF193" s="481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82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82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82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82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82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82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82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82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82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82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82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82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82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82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82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82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82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82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82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82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82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82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82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82"/>
      <c r="FA201" s="477" t="str">
        <f>IF(INPUT!Y4&lt;&gt;"",INDEX(EY3:EY25,MATCH(INPUT!Y4,EX3:EX25,),0),"")</f>
        <v/>
      </c>
      <c r="FB201" s="478"/>
      <c r="FC201" s="478"/>
      <c r="FD201" s="478"/>
      <c r="FE201" s="478"/>
      <c r="FF201" s="478"/>
      <c r="FG201" s="479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82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82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82"/>
      <c r="FA202" s="30"/>
      <c r="FB202" s="458" t="s">
        <v>240</v>
      </c>
      <c r="FC202" s="459"/>
      <c r="FD202" s="460"/>
      <c r="FE202" s="480" t="s">
        <v>242</v>
      </c>
      <c r="FF202" s="481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82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82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82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82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82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82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82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82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82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82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82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82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82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82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82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82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82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82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82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82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82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82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82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82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82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82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82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82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82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82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82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82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82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82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82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84" t="s">
        <v>262</v>
      </c>
      <c r="AJ215" s="484"/>
      <c r="AK215" s="484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82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82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82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82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82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82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>-</v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82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82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82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>-</v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82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82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82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>-</v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82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82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82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84" t="s">
        <v>262</v>
      </c>
      <c r="K220" s="484"/>
      <c r="L220" s="484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>-</v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82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82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82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>-</v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82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82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82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>-</v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82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82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82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>-</v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>-</v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82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82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82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>-</v>
      </c>
      <c r="J224" s="458" t="s">
        <v>658</v>
      </c>
      <c r="K224" s="459"/>
      <c r="L224" s="460"/>
      <c r="M224" s="441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>-</v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82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82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82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>-</v>
      </c>
      <c r="J225" s="100" t="s">
        <v>679</v>
      </c>
      <c r="K225" s="443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>-</v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>-</v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82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82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82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>-</v>
      </c>
      <c r="J226" s="100" t="s">
        <v>680</v>
      </c>
      <c r="K226" s="443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>-</v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>-</v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82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>-</v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82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>-</v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82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>-</v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>-</v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82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>-</v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>-</v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82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>-</v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82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82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82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>-</v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82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82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82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>-</v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>-</v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82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82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82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>-</v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>-</v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82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82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82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82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82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82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82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82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82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>-</v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>-</v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82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82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82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>-</v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>-</v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82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82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82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>-</v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>-</v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82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82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82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>-</v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>-</v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82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82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82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>-</v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82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82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82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>-</v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82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82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82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>-</v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>-</v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82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82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82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>-</v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>-</v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82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82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82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>-</v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>-</v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82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82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82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>-</v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82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82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82"/>
    </row>
    <row r="247" spans="2:126" x14ac:dyDescent="0.45">
      <c r="B247" s="458" t="s">
        <v>383</v>
      </c>
      <c r="C247" s="459"/>
      <c r="D247" s="459"/>
      <c r="E247" s="459"/>
      <c r="F247" s="459"/>
      <c r="G247" s="459"/>
      <c r="H247" s="460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>-</v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82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82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82"/>
    </row>
    <row r="248" spans="2:126" x14ac:dyDescent="0.45">
      <c r="B248" s="458" t="s">
        <v>353</v>
      </c>
      <c r="C248" s="459"/>
      <c r="D248" s="459"/>
      <c r="E248" s="459"/>
      <c r="F248" s="459"/>
      <c r="G248" s="459"/>
      <c r="H248" s="460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82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82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82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>-</v>
      </c>
      <c r="AA249" s="458" t="s">
        <v>394</v>
      </c>
      <c r="AB249" s="459"/>
      <c r="AC249" s="459"/>
      <c r="AD249" s="459"/>
      <c r="AE249" s="459"/>
      <c r="AF249" s="459"/>
      <c r="AG249" s="460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82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82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82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>-</v>
      </c>
      <c r="AA250" s="458" t="s">
        <v>353</v>
      </c>
      <c r="AB250" s="459"/>
      <c r="AC250" s="459"/>
      <c r="AD250" s="459"/>
      <c r="AE250" s="459"/>
      <c r="AF250" s="459"/>
      <c r="AG250" s="460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82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82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>-</v>
      </c>
      <c r="AA251" s="111" t="s">
        <v>342</v>
      </c>
      <c r="AB251" s="25">
        <f>SUM(AB132:AX132)</f>
        <v>0</v>
      </c>
      <c r="AC251" s="25">
        <f>AD251-AB251</f>
        <v>10</v>
      </c>
      <c r="AD251" s="25">
        <f>SUM(AB173:AX173)</f>
        <v>10</v>
      </c>
      <c r="AE251" s="25" t="str">
        <f>IF(AD251&lt;&gt;0,AC251&amp;" / "&amp;AD251,"")</f>
        <v>10 / 10</v>
      </c>
      <c r="AF251" s="108">
        <f>IF(AD251&lt;&gt;0,AC251/AD251,"")</f>
        <v>1</v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82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82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>-</v>
      </c>
      <c r="AA252" s="111" t="s">
        <v>395</v>
      </c>
      <c r="AB252" s="25">
        <f>SUM(AB131:AX131)</f>
        <v>0</v>
      </c>
      <c r="AC252" s="25">
        <f>AD252-AB252</f>
        <v>10</v>
      </c>
      <c r="AD252" s="25">
        <f>SUM(AB172:AX172)</f>
        <v>10</v>
      </c>
      <c r="AE252" s="25" t="str">
        <f>IF(AD252&lt;&gt;0,AC252&amp;" / "&amp;AD252,"")</f>
        <v>10 / 10</v>
      </c>
      <c r="AF252" s="108">
        <f>IF(AD252&lt;&gt;0,AC252/AD252,"")</f>
        <v>1</v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82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82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58" t="s">
        <v>388</v>
      </c>
      <c r="C253" s="459"/>
      <c r="D253" s="459"/>
      <c r="E253" s="459"/>
      <c r="F253" s="459"/>
      <c r="G253" s="459"/>
      <c r="H253" s="460"/>
      <c r="AA253" s="111" t="s">
        <v>396</v>
      </c>
      <c r="AB253" s="25">
        <f>SUM(AB133:AX133)</f>
        <v>0</v>
      </c>
      <c r="AC253" s="25">
        <f>AD253-AB253</f>
        <v>55</v>
      </c>
      <c r="AD253" s="25">
        <f>SUM(AB174:AX174)</f>
        <v>55</v>
      </c>
      <c r="AE253" s="25" t="str">
        <f>IF(AD253&lt;&gt;0,AC253&amp;" / "&amp;AD253,"")</f>
        <v>55 / 55</v>
      </c>
      <c r="AF253" s="108">
        <f>IF(AD253&lt;&gt;0,AC253/AD253,"")</f>
        <v>1</v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82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82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>-</v>
      </c>
      <c r="AA254" s="458" t="s">
        <v>260</v>
      </c>
      <c r="AB254" s="459"/>
      <c r="AC254" s="459"/>
      <c r="AD254" s="459"/>
      <c r="AE254" s="459"/>
      <c r="AF254" s="459"/>
      <c r="AG254" s="460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82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82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>-</v>
      </c>
      <c r="AA255" s="111" t="s">
        <v>342</v>
      </c>
      <c r="AB255" s="25">
        <f>SUM(AB126:AX126)</f>
        <v>0</v>
      </c>
      <c r="AC255" s="25">
        <f>AD255-AB255</f>
        <v>0</v>
      </c>
      <c r="AD255" s="25">
        <f>SUM(AB167:AX167)</f>
        <v>0</v>
      </c>
      <c r="AE255" s="25" t="str">
        <f>IF(AD255&lt;&gt;0,AC255&amp;" / "&amp;AD255,"")</f>
        <v/>
      </c>
      <c r="AF255" s="108" t="str">
        <f>IF(AD255&lt;&gt;0,AC255/AD255,"")</f>
        <v/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82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82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>-</v>
      </c>
      <c r="AA256" s="111" t="s">
        <v>395</v>
      </c>
      <c r="AB256" s="25">
        <f>SUM(AB125:AX125)</f>
        <v>0</v>
      </c>
      <c r="AC256" s="25">
        <f>AD256-AB256</f>
        <v>0</v>
      </c>
      <c r="AD256" s="25">
        <f>SUM(AB166:AX166)</f>
        <v>0</v>
      </c>
      <c r="AE256" s="25" t="str">
        <f>IF(AD256&lt;&gt;0,AC256&amp;" / "&amp;AD256,"")</f>
        <v/>
      </c>
      <c r="AF256" s="108" t="str">
        <f>IF(AD256&lt;&gt;0,AC256/AD256,"")</f>
        <v/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82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82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>-</v>
      </c>
      <c r="AA257" s="111" t="s">
        <v>396</v>
      </c>
      <c r="AB257" s="25">
        <f>SUM(AB127:AX127)</f>
        <v>0</v>
      </c>
      <c r="AC257" s="25">
        <f>AD257-AB257</f>
        <v>0</v>
      </c>
      <c r="AD257" s="25">
        <f>SUM(AB168:AX168)</f>
        <v>0</v>
      </c>
      <c r="AE257" s="25" t="str">
        <f>IF(AD257&lt;&gt;0,AC257&amp;" / "&amp;AD257,"")</f>
        <v/>
      </c>
      <c r="AF257" s="108" t="str">
        <f>IF(AD257&lt;&gt;0,AC257/AD257,"")</f>
        <v/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82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82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>-</v>
      </c>
      <c r="AA258" s="458" t="s">
        <v>352</v>
      </c>
      <c r="AB258" s="459"/>
      <c r="AC258" s="459"/>
      <c r="AD258" s="459"/>
      <c r="AE258" s="459"/>
      <c r="AF258" s="459"/>
      <c r="AG258" s="460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82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82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10</v>
      </c>
      <c r="AD259" s="25">
        <f>SUM(AB170:AX170)</f>
        <v>10</v>
      </c>
      <c r="AE259" s="25" t="str">
        <f>IF(AD259&lt;&gt;0,AC259&amp;" / "&amp;AD259,"")</f>
        <v>10 / 10</v>
      </c>
      <c r="AF259" s="108">
        <f>IF(AD259&lt;&gt;0,AC259/AD259,"")</f>
        <v>1</v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82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82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58" t="s">
        <v>394</v>
      </c>
      <c r="C260" s="459"/>
      <c r="D260" s="459"/>
      <c r="E260" s="459"/>
      <c r="F260" s="459"/>
      <c r="G260" s="459"/>
      <c r="H260" s="460"/>
      <c r="AA260" s="111" t="s">
        <v>395</v>
      </c>
      <c r="AB260" s="25">
        <f>SUM(AB128:AX128)</f>
        <v>0</v>
      </c>
      <c r="AC260" s="25">
        <f>AD260-AB260</f>
        <v>10</v>
      </c>
      <c r="AD260" s="25">
        <f>SUM(AB169:AX169)</f>
        <v>10</v>
      </c>
      <c r="AE260" s="25" t="str">
        <f>IF(AD260&lt;&gt;0,AC260&amp;" / "&amp;AD260,"")</f>
        <v>10 / 10</v>
      </c>
      <c r="AF260" s="108">
        <f>IF(AD260&lt;&gt;0,AC260/AD260,"")</f>
        <v>1</v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82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82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58" t="s">
        <v>353</v>
      </c>
      <c r="C261" s="459"/>
      <c r="D261" s="459"/>
      <c r="E261" s="459"/>
      <c r="F261" s="459"/>
      <c r="G261" s="459"/>
      <c r="H261" s="460"/>
      <c r="AA261" s="111" t="s">
        <v>396</v>
      </c>
      <c r="AB261" s="25">
        <f>SUM(AB130:AX130)</f>
        <v>0</v>
      </c>
      <c r="AC261" s="25">
        <f>AD261-AB261</f>
        <v>24</v>
      </c>
      <c r="AD261" s="25">
        <f>SUM(AB171:AX171)</f>
        <v>24</v>
      </c>
      <c r="AE261" s="25" t="str">
        <f>IF(AD261&lt;&gt;0,AC261&amp;" / "&amp;AD261,"")</f>
        <v>24 / 24</v>
      </c>
      <c r="AF261" s="108">
        <f>IF(AD261&lt;&gt;0,AC261/AD261,"")</f>
        <v>1</v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82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82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10</v>
      </c>
      <c r="E262" s="25">
        <f>SUM(C177:Y177)</f>
        <v>10</v>
      </c>
      <c r="F262" s="25" t="str">
        <f t="shared" ref="F262:F272" si="713">IF(E262&lt;&gt;0,D262&amp;" / "&amp;E262,"")</f>
        <v>10 / 10</v>
      </c>
      <c r="G262" s="108">
        <f t="shared" ref="G262:G272" si="714">IF(E262&lt;&gt;0,D262/E262,"")</f>
        <v>1</v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82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82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10</v>
      </c>
      <c r="E263" s="25">
        <f>SUM(C176:Y176)</f>
        <v>10</v>
      </c>
      <c r="F263" s="25" t="str">
        <f t="shared" si="713"/>
        <v>10 / 10</v>
      </c>
      <c r="G263" s="108">
        <f t="shared" si="714"/>
        <v>1</v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82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82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20</v>
      </c>
      <c r="E264" s="25">
        <f>SUM(C178:Y178)</f>
        <v>20</v>
      </c>
      <c r="F264" s="25" t="str">
        <f t="shared" si="713"/>
        <v>20 / 20</v>
      </c>
      <c r="G264" s="108">
        <f t="shared" si="714"/>
        <v>1</v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82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82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58" t="s">
        <v>260</v>
      </c>
      <c r="C265" s="459"/>
      <c r="D265" s="459"/>
      <c r="E265" s="459"/>
      <c r="F265" s="459"/>
      <c r="G265" s="459"/>
      <c r="H265" s="460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82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82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0</v>
      </c>
      <c r="E266" s="25">
        <f>SUM(C171:Y171)</f>
        <v>0</v>
      </c>
      <c r="F266" s="25" t="str">
        <f t="shared" si="713"/>
        <v/>
      </c>
      <c r="G266" s="108" t="str">
        <f t="shared" si="714"/>
        <v/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82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82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0</v>
      </c>
      <c r="E267" s="25">
        <f>SUM(C170:Y170)</f>
        <v>0</v>
      </c>
      <c r="F267" s="25" t="str">
        <f t="shared" si="713"/>
        <v/>
      </c>
      <c r="G267" s="108" t="str">
        <f t="shared" si="714"/>
        <v/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82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82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0</v>
      </c>
      <c r="E268" s="25">
        <f>SUM(C172:Y172)</f>
        <v>0</v>
      </c>
      <c r="F268" s="25" t="str">
        <f t="shared" si="713"/>
        <v/>
      </c>
      <c r="G268" s="108" t="str">
        <f t="shared" si="714"/>
        <v/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82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82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58" t="s">
        <v>352</v>
      </c>
      <c r="C269" s="459"/>
      <c r="D269" s="459"/>
      <c r="E269" s="459"/>
      <c r="F269" s="459"/>
      <c r="G269" s="459"/>
      <c r="H269" s="460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82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82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10</v>
      </c>
      <c r="E270" s="25">
        <f>SUM(C174:Y174)</f>
        <v>10</v>
      </c>
      <c r="F270" s="25" t="str">
        <f t="shared" si="713"/>
        <v>10 / 10</v>
      </c>
      <c r="G270" s="108">
        <f t="shared" si="714"/>
        <v>1</v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10</v>
      </c>
      <c r="E271" s="25">
        <f>SUM(C173:Y173)</f>
        <v>10</v>
      </c>
      <c r="F271" s="25" t="str">
        <f t="shared" si="713"/>
        <v>10 / 10</v>
      </c>
      <c r="G271" s="108">
        <f t="shared" si="714"/>
        <v>1</v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27</v>
      </c>
      <c r="E272" s="25">
        <f>SUM(C175:Y175)</f>
        <v>27</v>
      </c>
      <c r="F272" s="25" t="str">
        <f t="shared" si="713"/>
        <v>27 / 27</v>
      </c>
      <c r="G272" s="108">
        <f t="shared" si="714"/>
        <v>1</v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0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0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0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0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0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0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0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0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0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0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0</v>
      </c>
      <c r="BB303" s="43">
        <f t="shared" si="838"/>
        <v>10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0</v>
      </c>
      <c r="CA303" s="43">
        <f t="shared" si="839"/>
        <v>10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0</v>
      </c>
      <c r="CZ303" s="43">
        <f t="shared" si="840"/>
        <v>20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0</v>
      </c>
      <c r="BB304" s="43">
        <f t="shared" si="841"/>
        <v>10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0</v>
      </c>
      <c r="CA304" s="43">
        <f t="shared" si="842"/>
        <v>10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0</v>
      </c>
      <c r="CZ304" s="43">
        <f t="shared" si="843"/>
        <v>20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0</v>
      </c>
      <c r="CA305" s="43">
        <f t="shared" si="847"/>
        <v>11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0</v>
      </c>
      <c r="CZ305" s="43">
        <f t="shared" si="849"/>
        <v>11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0</v>
      </c>
      <c r="BB306" s="43">
        <f t="shared" si="850"/>
        <v>7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0</v>
      </c>
      <c r="CA306" s="43">
        <f t="shared" si="851"/>
        <v>11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0</v>
      </c>
      <c r="CZ306" s="43">
        <f t="shared" si="852"/>
        <v>18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0</v>
      </c>
      <c r="BB307" s="43">
        <f t="shared" si="853"/>
        <v>4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0</v>
      </c>
      <c r="CA307" s="43">
        <f t="shared" si="854"/>
        <v>9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0</v>
      </c>
      <c r="CZ307" s="43">
        <f t="shared" si="855"/>
        <v>13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0</v>
      </c>
      <c r="BB308" s="43">
        <f t="shared" si="856"/>
        <v>6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0</v>
      </c>
      <c r="CA308" s="43">
        <f t="shared" si="857"/>
        <v>11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0</v>
      </c>
      <c r="CZ308" s="43">
        <f t="shared" si="858"/>
        <v>17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10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10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10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10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40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40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20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20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20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20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20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20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84" t="s">
        <v>262</v>
      </c>
      <c r="BF381" s="484"/>
      <c r="BG381" s="484"/>
      <c r="CD381" s="484" t="s">
        <v>262</v>
      </c>
      <c r="CE381" s="484"/>
      <c r="CF381" s="484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84" t="s">
        <v>262</v>
      </c>
      <c r="DG381" s="484"/>
      <c r="DH381" s="484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8" t="s">
        <v>397</v>
      </c>
      <c r="CY382" s="459"/>
      <c r="CZ382" s="459"/>
      <c r="DA382" s="459"/>
      <c r="DB382" s="459"/>
      <c r="DC382" s="459"/>
      <c r="DD382" s="460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>-</v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>-</v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>-</v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>-</v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>-</v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>-</v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>-</v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>-</v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>-</v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>-</v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>-</v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>-</v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>-</v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>-</v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>-</v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>-</v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>-</v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>-</v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>-</v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>-</v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>-</v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>-</v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>-</v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>-</v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>-</v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>-</v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>-</v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>-</v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>-</v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>-</v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>-</v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>-</v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>-</v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>-</v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>-</v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>-</v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>-</v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>-</v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>-</v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>-</v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>-</v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>-</v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>-</v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>-</v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>-</v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>-</v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>-</v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>-</v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>-</v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>-</v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>-</v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>-</v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>-</v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>-</v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>-</v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>-</v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>-</v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8" t="s">
        <v>446</v>
      </c>
      <c r="CY451" s="459"/>
      <c r="CZ451" s="459"/>
      <c r="DA451" s="459"/>
      <c r="DB451" s="459"/>
      <c r="DC451" s="459"/>
      <c r="DD451" s="460"/>
    </row>
    <row r="452" spans="102:108" x14ac:dyDescent="0.45">
      <c r="CX452" s="458" t="s">
        <v>353</v>
      </c>
      <c r="CY452" s="459"/>
      <c r="CZ452" s="459"/>
      <c r="DA452" s="459"/>
      <c r="DB452" s="459"/>
      <c r="DC452" s="459"/>
      <c r="DD452" s="460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20</v>
      </c>
      <c r="DA453" s="25">
        <f>SUM(CY312:DU312)</f>
        <v>20</v>
      </c>
      <c r="DB453" s="25" t="str">
        <f>IF(DA453&lt;&gt;0,CZ453&amp;" / "&amp;DA453,"")</f>
        <v>20 / 20</v>
      </c>
      <c r="DC453" s="108">
        <f>IF(DA453&lt;&gt;0,CZ453/DA453,"")</f>
        <v>1</v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20</v>
      </c>
      <c r="DA454" s="25">
        <f>SUM(CY313:DU313)</f>
        <v>20</v>
      </c>
      <c r="DB454" s="25" t="str">
        <f>IF(DA454&lt;&gt;0,CZ454&amp;" / "&amp;DA454,"")</f>
        <v>20 / 20</v>
      </c>
      <c r="DC454" s="108">
        <f>IF(DA454&lt;&gt;0,CZ454/DA454,"")</f>
        <v>1</v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20</v>
      </c>
      <c r="DA455" s="25">
        <f>SUM(CY314:DU314)</f>
        <v>20</v>
      </c>
      <c r="DB455" s="25" t="str">
        <f>IF(DA455&lt;&gt;0,CZ455&amp;" / "&amp;DA455,"")</f>
        <v>20 / 20</v>
      </c>
      <c r="DC455" s="108">
        <f>IF(DA455&lt;&gt;0,CZ455/DA455,"")</f>
        <v>1</v>
      </c>
      <c r="DD455" s="115" t="s">
        <v>259</v>
      </c>
    </row>
    <row r="456" spans="102:108" x14ac:dyDescent="0.45">
      <c r="CX456" s="458" t="s">
        <v>260</v>
      </c>
      <c r="CY456" s="459"/>
      <c r="CZ456" s="459"/>
      <c r="DA456" s="459"/>
      <c r="DB456" s="459"/>
      <c r="DC456" s="459"/>
      <c r="DD456" s="460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0</v>
      </c>
      <c r="DA457" s="25">
        <f>SUM(CY300:DU300)</f>
        <v>0</v>
      </c>
      <c r="DB457" s="25" t="str">
        <f>IF(DA457&lt;&gt;0,CZ457&amp;" / "&amp;DA457,"")</f>
        <v/>
      </c>
      <c r="DC457" s="108" t="str">
        <f>IF(DA457&lt;&gt;0,CZ457/DA457,"")</f>
        <v/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0</v>
      </c>
      <c r="DA458" s="25">
        <f>SUM(CY301:DU301)</f>
        <v>0</v>
      </c>
      <c r="DB458" s="25" t="str">
        <f>IF(DA458&lt;&gt;0,CZ458&amp;" / "&amp;DA458,"")</f>
        <v/>
      </c>
      <c r="DC458" s="108" t="str">
        <f>IF(DA458&lt;&gt;0,CZ458/DA458,"")</f>
        <v/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0</v>
      </c>
      <c r="DA459" s="25">
        <f>SUM(CY302:DU302)</f>
        <v>0</v>
      </c>
      <c r="DB459" s="25" t="str">
        <f>IF(DA459&lt;&gt;0,CZ459&amp;" / "&amp;DA459,"")</f>
        <v/>
      </c>
      <c r="DC459" s="108" t="str">
        <f>IF(DA459&lt;&gt;0,CZ459/DA459,"")</f>
        <v/>
      </c>
      <c r="DD459" s="115" t="s">
        <v>259</v>
      </c>
    </row>
    <row r="460" spans="102:108" x14ac:dyDescent="0.45">
      <c r="CX460" s="458" t="s">
        <v>352</v>
      </c>
      <c r="CY460" s="459"/>
      <c r="CZ460" s="459"/>
      <c r="DA460" s="459"/>
      <c r="DB460" s="459"/>
      <c r="DC460" s="459"/>
      <c r="DD460" s="460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18</v>
      </c>
      <c r="DA461" s="25">
        <f>SUM(CY306:DU306)</f>
        <v>18</v>
      </c>
      <c r="DB461" s="25" t="str">
        <f>IF(DA461&lt;&gt;0,CZ461&amp;" / "&amp;DA461,"")</f>
        <v>18 / 18</v>
      </c>
      <c r="DC461" s="108">
        <f>IF(DA461&lt;&gt;0,CZ461/DA461,"")</f>
        <v>1</v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13</v>
      </c>
      <c r="DA462" s="25">
        <f>SUM(CY307:DU307)</f>
        <v>13</v>
      </c>
      <c r="DB462" s="25" t="str">
        <f>IF(DA462&lt;&gt;0,CZ462&amp;" / "&amp;DA462,"")</f>
        <v>13 / 13</v>
      </c>
      <c r="DC462" s="108">
        <f>IF(DA462&lt;&gt;0,CZ462/DA462,"")</f>
        <v>1</v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17</v>
      </c>
      <c r="DA463" s="25">
        <f>SUM(CY308:DU308)</f>
        <v>17</v>
      </c>
      <c r="DB463" s="25" t="str">
        <f>IF(DA463&lt;&gt;0,CZ463&amp;" / "&amp;DA463,"")</f>
        <v>17 / 17</v>
      </c>
      <c r="DC463" s="108">
        <f>IF(DA463&lt;&gt;0,CZ463/DA463,"")</f>
        <v>1</v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8" t="s">
        <v>394</v>
      </c>
      <c r="CY465" s="459"/>
      <c r="CZ465" s="459"/>
      <c r="DA465" s="459"/>
      <c r="DB465" s="459"/>
      <c r="DC465" s="459"/>
      <c r="DD465" s="460"/>
    </row>
    <row r="466" spans="102:108" x14ac:dyDescent="0.45">
      <c r="CX466" s="458" t="s">
        <v>353</v>
      </c>
      <c r="CY466" s="459"/>
      <c r="CZ466" s="459"/>
      <c r="DA466" s="459"/>
      <c r="DB466" s="459"/>
      <c r="DC466" s="459"/>
      <c r="DD466" s="460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10</v>
      </c>
      <c r="DA467" s="25">
        <f>SUM(CY310:DU310)</f>
        <v>10</v>
      </c>
      <c r="DB467" s="25" t="str">
        <f>IF(DA467&lt;&gt;0,CZ467&amp;" / "&amp;DA467,"")</f>
        <v>10 / 10</v>
      </c>
      <c r="DC467" s="108">
        <f>IF(DA467&lt;&gt;0,CZ467/DA467,"")</f>
        <v>1</v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10</v>
      </c>
      <c r="DA468" s="25">
        <f>SUM(CY309:DU309)</f>
        <v>10</v>
      </c>
      <c r="DB468" s="25" t="str">
        <f>IF(DA468&lt;&gt;0,CZ468&amp;" / "&amp;DA468,"")</f>
        <v>10 / 10</v>
      </c>
      <c r="DC468" s="108">
        <f>IF(DA468&lt;&gt;0,CZ468/DA468,"")</f>
        <v>1</v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40</v>
      </c>
      <c r="DA469" s="25">
        <f>SUM(CY311:DU311)</f>
        <v>40</v>
      </c>
      <c r="DB469" s="25" t="str">
        <f>IF(DA469&lt;&gt;0,CZ469&amp;" / "&amp;DA469,"")</f>
        <v>40 / 40</v>
      </c>
      <c r="DC469" s="108">
        <f>IF(DA469&lt;&gt;0,CZ469/DA469,"")</f>
        <v>1</v>
      </c>
      <c r="DD469" s="115" t="s">
        <v>259</v>
      </c>
    </row>
    <row r="470" spans="102:108" x14ac:dyDescent="0.45">
      <c r="CX470" s="458" t="s">
        <v>260</v>
      </c>
      <c r="CY470" s="459"/>
      <c r="CZ470" s="459"/>
      <c r="DA470" s="459"/>
      <c r="DB470" s="459"/>
      <c r="DC470" s="459"/>
      <c r="DD470" s="460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0</v>
      </c>
      <c r="DA471" s="25">
        <f>SUM(CY298:DU298)</f>
        <v>0</v>
      </c>
      <c r="DB471" s="25" t="str">
        <f>IF(DA471&lt;&gt;0,CZ471&amp;" / "&amp;DA471,"")</f>
        <v/>
      </c>
      <c r="DC471" s="108" t="str">
        <f>IF(DA471&lt;&gt;0,CZ471/DA471,"")</f>
        <v/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0</v>
      </c>
      <c r="DA472" s="25">
        <f>SUM(CY297:DU297)</f>
        <v>0</v>
      </c>
      <c r="DB472" s="25" t="str">
        <f>IF(DA472&lt;&gt;0,CZ472&amp;" / "&amp;DA472,"")</f>
        <v/>
      </c>
      <c r="DC472" s="108" t="str">
        <f>IF(DA472&lt;&gt;0,CZ472/DA472,"")</f>
        <v/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0</v>
      </c>
      <c r="DA473" s="25">
        <f>SUM(CY299:DU299)</f>
        <v>0</v>
      </c>
      <c r="DB473" s="25" t="str">
        <f>IF(DA473&lt;&gt;0,CZ473&amp;" / "&amp;DA473,"")</f>
        <v/>
      </c>
      <c r="DC473" s="108" t="str">
        <f>IF(DA473&lt;&gt;0,CZ473/DA473,"")</f>
        <v/>
      </c>
      <c r="DD473" s="115" t="s">
        <v>259</v>
      </c>
    </row>
    <row r="474" spans="102:108" x14ac:dyDescent="0.45">
      <c r="CX474" s="458" t="s">
        <v>352</v>
      </c>
      <c r="CY474" s="459"/>
      <c r="CZ474" s="459"/>
      <c r="DA474" s="459"/>
      <c r="DB474" s="459"/>
      <c r="DC474" s="459"/>
      <c r="DD474" s="460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20</v>
      </c>
      <c r="DA475" s="25">
        <f>SUM(CY304:DU304)</f>
        <v>20</v>
      </c>
      <c r="DB475" s="25" t="str">
        <f>IF(DA475&lt;&gt;0,CZ475&amp;" / "&amp;DA475,"")</f>
        <v>20 / 20</v>
      </c>
      <c r="DC475" s="108">
        <f>IF(DA475&lt;&gt;0,CZ475/DA475,"")</f>
        <v>1</v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20</v>
      </c>
      <c r="DA476" s="25">
        <f>SUM(CY303:DU303)</f>
        <v>20</v>
      </c>
      <c r="DB476" s="25" t="str">
        <f>IF(DA476&lt;&gt;0,CZ476&amp;" / "&amp;DA476,"")</f>
        <v>20 / 20</v>
      </c>
      <c r="DC476" s="108">
        <f>IF(DA476&lt;&gt;0,CZ476/DA476,"")</f>
        <v>1</v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11</v>
      </c>
      <c r="DA477" s="25">
        <f>SUM(CY305:DU305)</f>
        <v>11</v>
      </c>
      <c r="DB477" s="25" t="str">
        <f>IF(DA477&lt;&gt;0,CZ477&amp;" / "&amp;DA477,"")</f>
        <v>11 / 11</v>
      </c>
      <c r="DC477" s="108">
        <f>IF(DA477&lt;&gt;0,CZ477/DA477,"")</f>
        <v>1</v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AA258:AG258"/>
    <mergeCell ref="AA254:AG254"/>
    <mergeCell ref="AA250:AG250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Dec 2016</v>
      </c>
      <c r="O1" s="162" t="str">
        <f>IF(V15&lt;&gt;"",V15,"Test 2")</f>
        <v>PSAT 16</v>
      </c>
      <c r="P1" s="162" t="str">
        <f>N1</f>
        <v>Dec 2016</v>
      </c>
      <c r="Q1" s="162" t="str">
        <f>O1</f>
        <v>PSAT 16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>-</v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7" t="str">
        <f>META!FA3</f>
        <v>Dec 2016</v>
      </c>
      <c r="W6" s="488">
        <f>META!FB3</f>
        <v>0</v>
      </c>
      <c r="X6" s="488">
        <f>META!FC3</f>
        <v>0</v>
      </c>
      <c r="Y6" s="488">
        <f>META!FD3</f>
        <v>0</v>
      </c>
      <c r="Z6" s="488">
        <f>META!FE3</f>
        <v>0</v>
      </c>
      <c r="AA6" s="488">
        <f>META!FF3</f>
        <v>0</v>
      </c>
      <c r="AB6" s="489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>-</v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8" t="str">
        <f>META!FB4</f>
        <v>Raw Performance</v>
      </c>
      <c r="X7" s="459">
        <f>META!FC4</f>
        <v>0</v>
      </c>
      <c r="Y7" s="460">
        <f>META!FD4</f>
        <v>0</v>
      </c>
      <c r="Z7" s="480" t="str">
        <f>META!FE4</f>
        <v>Score</v>
      </c>
      <c r="AA7" s="481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>-</v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English</v>
      </c>
      <c r="W8" s="212" t="str">
        <f>META!FB5</f>
        <v>14</v>
      </c>
      <c r="X8" s="212" t="str">
        <f>META!FC5</f>
        <v>75</v>
      </c>
      <c r="Y8" s="213" t="str">
        <f>META!FD5</f>
        <v>19%</v>
      </c>
      <c r="Z8" s="214" t="str">
        <f>META!FE5</f>
        <v>7</v>
      </c>
      <c r="AA8" s="215" t="str">
        <f>META!FF5</f>
        <v>36</v>
      </c>
      <c r="AB8" s="216" t="str">
        <f>META!FG5</f>
        <v>1%</v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>-</v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Math</v>
      </c>
      <c r="W9" s="125" t="str">
        <f>META!FB6</f>
        <v>14</v>
      </c>
      <c r="X9" s="125" t="str">
        <f>META!FC6</f>
        <v>60</v>
      </c>
      <c r="Y9" s="127" t="str">
        <f>META!FD6</f>
        <v>23%</v>
      </c>
      <c r="Z9" s="101" t="str">
        <f>META!FE6</f>
        <v>15</v>
      </c>
      <c r="AA9" s="94" t="str">
        <f>META!FF6</f>
        <v>36</v>
      </c>
      <c r="AB9" s="76" t="str">
        <f>META!FG6</f>
        <v>13%</v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>-</v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Reading</v>
      </c>
      <c r="W10" s="212" t="str">
        <f>META!FB7</f>
        <v>14</v>
      </c>
      <c r="X10" s="212" t="str">
        <f>META!FC7</f>
        <v>40</v>
      </c>
      <c r="Y10" s="218" t="str">
        <f>META!FD7</f>
        <v>35%</v>
      </c>
      <c r="Z10" s="214" t="str">
        <f>META!FE7</f>
        <v>15</v>
      </c>
      <c r="AA10" s="215" t="str">
        <f>META!FF7</f>
        <v>36</v>
      </c>
      <c r="AB10" s="216" t="str">
        <f>META!FG7</f>
        <v>18%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Science</v>
      </c>
      <c r="W11" s="128" t="str">
        <f>META!FB8</f>
        <v>9</v>
      </c>
      <c r="X11" s="128" t="str">
        <f>META!FC8</f>
        <v>40</v>
      </c>
      <c r="Y11" s="129" t="str">
        <f>META!FD8</f>
        <v>23%</v>
      </c>
      <c r="Z11" s="130" t="str">
        <f>META!FE8</f>
        <v>12</v>
      </c>
      <c r="AA11" s="131" t="str">
        <f>META!FF8</f>
        <v>36</v>
      </c>
      <c r="AB11" s="79" t="str">
        <f>META!FG8</f>
        <v>4%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51</v>
      </c>
      <c r="X12" s="221" t="str">
        <f>META!FC9</f>
        <v>215</v>
      </c>
      <c r="Y12" s="222" t="str">
        <f>META!FD9</f>
        <v>24%</v>
      </c>
      <c r="Z12" s="223" t="str">
        <f>META!FE9</f>
        <v>12</v>
      </c>
      <c r="AA12" s="224" t="str">
        <f>META!FF9</f>
        <v>36</v>
      </c>
      <c r="AB12" s="225" t="str">
        <f>META!FG9</f>
        <v>2%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>-</v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>-</v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>-</v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7" t="str">
        <f>META!FA12</f>
        <v>PSAT 16</v>
      </c>
      <c r="W15" s="478">
        <f>META!FB12</f>
        <v>0</v>
      </c>
      <c r="X15" s="478">
        <f>META!FC12</f>
        <v>0</v>
      </c>
      <c r="Y15" s="478">
        <f>META!FD12</f>
        <v>0</v>
      </c>
      <c r="Z15" s="478">
        <f>META!FE12</f>
        <v>0</v>
      </c>
      <c r="AA15" s="478">
        <f>META!FF12</f>
        <v>0</v>
      </c>
      <c r="AB15" s="479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90" t="str">
        <f>META!FB13</f>
        <v>Raw Performance</v>
      </c>
      <c r="X16" s="491">
        <f>META!FC13</f>
        <v>0</v>
      </c>
      <c r="Y16" s="492">
        <f>META!FD13</f>
        <v>0</v>
      </c>
      <c r="Z16" s="493" t="str">
        <f>META!FE13</f>
        <v>Score</v>
      </c>
      <c r="AA16" s="494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>-</v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>Reading</v>
      </c>
      <c r="W17" s="125" t="str">
        <f>META!FB14</f>
        <v>30</v>
      </c>
      <c r="X17" s="125" t="str">
        <f>META!FC14</f>
        <v>47</v>
      </c>
      <c r="Y17" s="126" t="str">
        <f>META!FD14</f>
        <v>64%</v>
      </c>
      <c r="Z17" s="101" t="str">
        <f>META!FE14</f>
        <v>280</v>
      </c>
      <c r="AA17" s="94" t="str">
        <f>META!FF14</f>
        <v>380</v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>-</v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>Writing</v>
      </c>
      <c r="W18" s="212" t="str">
        <f>META!FB15</f>
        <v>23</v>
      </c>
      <c r="X18" s="212" t="str">
        <f>META!FC15</f>
        <v>44</v>
      </c>
      <c r="Y18" s="218" t="str">
        <f>META!FD15</f>
        <v>52%</v>
      </c>
      <c r="Z18" s="214" t="str">
        <f>META!FE15</f>
        <v>240</v>
      </c>
      <c r="AA18" s="215" t="str">
        <f>META!FF15</f>
        <v>380</v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>R&amp;W</v>
      </c>
      <c r="W19" s="125" t="str">
        <f>META!FB16</f>
        <v>53</v>
      </c>
      <c r="X19" s="125" t="str">
        <f>META!FC16</f>
        <v>91</v>
      </c>
      <c r="Y19" s="127" t="str">
        <f>META!FD16</f>
        <v>58%</v>
      </c>
      <c r="Z19" s="101" t="str">
        <f>META!FE16</f>
        <v>520</v>
      </c>
      <c r="AA19" s="94" t="str">
        <f>META!FF16</f>
        <v>760</v>
      </c>
      <c r="AB19" s="76" t="str">
        <f>META!FG16</f>
        <v>63%</v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>Math</v>
      </c>
      <c r="W20" s="231" t="str">
        <f>META!FB17</f>
        <v>27</v>
      </c>
      <c r="X20" s="231" t="str">
        <f>META!FC17</f>
        <v>48</v>
      </c>
      <c r="Y20" s="232" t="str">
        <f>META!FD17</f>
        <v>56%</v>
      </c>
      <c r="Z20" s="233" t="str">
        <f>META!FE17</f>
        <v>540</v>
      </c>
      <c r="AA20" s="230" t="str">
        <f>META!FF17</f>
        <v>760</v>
      </c>
      <c r="AB20" s="234" t="str">
        <f>META!FG17</f>
        <v>70%</v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>-</v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>Total</v>
      </c>
      <c r="W21" s="81" t="str">
        <f>META!FB18</f>
        <v>80</v>
      </c>
      <c r="X21" s="81" t="str">
        <f>META!FC18</f>
        <v>139</v>
      </c>
      <c r="Y21" s="82" t="str">
        <f>META!FD18</f>
        <v>58%</v>
      </c>
      <c r="Z21" s="83" t="str">
        <f>META!FE18</f>
        <v>1060</v>
      </c>
      <c r="AA21" s="84" t="str">
        <f>META!FF18</f>
        <v>1520</v>
      </c>
      <c r="AB21" s="85" t="str">
        <f>META!FG18</f>
        <v>68%</v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>-</v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>-</v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>-</v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7" t="str">
        <f>META!FA21</f>
        <v/>
      </c>
      <c r="W24" s="488">
        <f>META!FB21</f>
        <v>0</v>
      </c>
      <c r="X24" s="488">
        <f>META!FC21</f>
        <v>0</v>
      </c>
      <c r="Y24" s="488">
        <f>META!FD21</f>
        <v>0</v>
      </c>
      <c r="Z24" s="488">
        <f>META!FE21</f>
        <v>0</v>
      </c>
      <c r="AA24" s="488">
        <f>META!FF21</f>
        <v>0</v>
      </c>
      <c r="AB24" s="489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8" t="str">
        <f>META!FB22</f>
        <v>Raw Performance</v>
      </c>
      <c r="X25" s="459">
        <f>META!FC22</f>
        <v>0</v>
      </c>
      <c r="Y25" s="460">
        <f>META!FD22</f>
        <v>0</v>
      </c>
      <c r="Z25" s="480" t="str">
        <f>META!FE22</f>
        <v>Score</v>
      </c>
      <c r="AA25" s="481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>-</v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>-</v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>-</v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>-</v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7" t="str">
        <f>META!FA30</f>
        <v/>
      </c>
      <c r="W33" s="478">
        <f>META!FB30</f>
        <v>0</v>
      </c>
      <c r="X33" s="478">
        <f>META!FC30</f>
        <v>0</v>
      </c>
      <c r="Y33" s="478">
        <f>META!FD30</f>
        <v>0</v>
      </c>
      <c r="Z33" s="478">
        <f>META!FE30</f>
        <v>0</v>
      </c>
      <c r="AA33" s="478">
        <f>META!FF30</f>
        <v>0</v>
      </c>
      <c r="AB33" s="479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>-</v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90" t="str">
        <f>META!FB31</f>
        <v>Raw Performance</v>
      </c>
      <c r="X34" s="491">
        <f>META!FC31</f>
        <v>0</v>
      </c>
      <c r="Y34" s="492">
        <f>META!FD31</f>
        <v>0</v>
      </c>
      <c r="Z34" s="493" t="str">
        <f>META!FE31</f>
        <v>Score</v>
      </c>
      <c r="AA34" s="494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>-</v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>-</v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>-</v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>-</v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>-</v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>-</v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>-</v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7" t="str">
        <f>META!FA39</f>
        <v/>
      </c>
      <c r="W42" s="488">
        <f>META!FB39</f>
        <v>0</v>
      </c>
      <c r="X42" s="488">
        <f>META!FC39</f>
        <v>0</v>
      </c>
      <c r="Y42" s="488">
        <f>META!FD39</f>
        <v>0</v>
      </c>
      <c r="Z42" s="488">
        <f>META!FE39</f>
        <v>0</v>
      </c>
      <c r="AA42" s="488">
        <f>META!FF39</f>
        <v>0</v>
      </c>
      <c r="AB42" s="489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90" t="str">
        <f>META!FB40</f>
        <v>Raw Performance</v>
      </c>
      <c r="X48" s="491">
        <f>META!FC40</f>
        <v>0</v>
      </c>
      <c r="Y48" s="492">
        <f>META!FD40</f>
        <v>0</v>
      </c>
      <c r="Z48" s="493" t="str">
        <f>META!FE40</f>
        <v>Score</v>
      </c>
      <c r="AA48" s="494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>
        <f t="shared" si="2"/>
        <v>1</v>
      </c>
      <c r="F52" s="205" t="s">
        <v>395</v>
      </c>
      <c r="G52" s="206">
        <f>IF(META!E263&lt;&gt;0,META!E263,"")</f>
        <v>10</v>
      </c>
      <c r="H52" s="207" t="str">
        <f>IF(SUM(META!C$213:Y$213)&lt;&gt;0,G52/SUM(META!C$213:Y$213),"")</f>
        <v/>
      </c>
      <c r="I52" s="208" t="str">
        <f>IF(G52&lt;&gt;"",META!C263&amp;" / "&amp;G52,"")</f>
        <v>0 / 10</v>
      </c>
      <c r="J52" s="206" t="str">
        <f>META!F263</f>
        <v>10 / 10</v>
      </c>
      <c r="K52" s="242">
        <f>META!G263</f>
        <v>1</v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>0 / 10</v>
      </c>
      <c r="O52" s="206" t="str">
        <f>IF(META!D176&lt;&gt;0,META!D134&amp;" / "&amp;META!D176,"")</f>
        <v/>
      </c>
      <c r="P52" s="207">
        <f>IF(META!C176&lt;&gt;0,META!C134/META!C176,"")</f>
        <v>0</v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>
        <f t="shared" si="2"/>
        <v>1</v>
      </c>
      <c r="F53" s="280" t="s">
        <v>599</v>
      </c>
      <c r="G53" s="149">
        <f>IF(META!E264&lt;&gt;0,META!E264,"")</f>
        <v>20</v>
      </c>
      <c r="H53" s="150" t="str">
        <f>IF(SUM(META!C$213:Y$213)&lt;&gt;0,G53/SUM(META!C$213:Y$213),"")</f>
        <v/>
      </c>
      <c r="I53" s="151" t="str">
        <f>IF(G53&lt;&gt;"",META!C264&amp;" / "&amp;G53,"")</f>
        <v>0 / 20</v>
      </c>
      <c r="J53" s="149" t="str">
        <f>META!F264</f>
        <v>20 / 20</v>
      </c>
      <c r="K53" s="243">
        <f>META!G264</f>
        <v>1</v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>0 / 10</v>
      </c>
      <c r="O53" s="149" t="str">
        <f>IF(META!D177&lt;&gt;0,META!D135&amp;" / "&amp;META!D177,"")</f>
        <v/>
      </c>
      <c r="P53" s="150">
        <f>IF(META!C177&lt;&gt;0,META!C135/META!C177,"")</f>
        <v>0</v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>
        <f t="shared" si="2"/>
        <v>1</v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>10 / 10</v>
      </c>
      <c r="K54" s="242">
        <f>META!G262</f>
        <v>1</v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>0 / 20</v>
      </c>
      <c r="O54" s="206" t="str">
        <f>IF(META!D178&lt;&gt;0,META!D136&amp;" / "&amp;META!D178,"")</f>
        <v/>
      </c>
      <c r="P54" s="207">
        <f>IF(META!C178&lt;&gt;0,META!C136/META!C178,"")</f>
        <v>0</v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 t="str">
        <f t="shared" si="2"/>
        <v/>
      </c>
      <c r="F56" s="205" t="s">
        <v>395</v>
      </c>
      <c r="G56" s="206" t="str">
        <f>IF(META!E267&lt;&gt;0,META!E267,"")</f>
        <v/>
      </c>
      <c r="H56" s="207" t="str">
        <f>IF(SUM(META!C$213:Y$213)&lt;&gt;0,G56/SUM(META!C$213:Y$213),"")</f>
        <v/>
      </c>
      <c r="I56" s="208" t="str">
        <f>IF(G56&lt;&gt;"",META!C267&amp;" / "&amp;G56,"")</f>
        <v/>
      </c>
      <c r="J56" s="206" t="str">
        <f>META!F267</f>
        <v/>
      </c>
      <c r="K56" s="242" t="str">
        <f>META!G267</f>
        <v/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/>
      </c>
      <c r="O56" s="206" t="str">
        <f>IF(META!D170&lt;&gt;0,META!D128&amp;" / "&amp;META!D170,"")</f>
        <v/>
      </c>
      <c r="P56" s="207" t="str">
        <f>IF(META!C170&lt;&gt;0,META!C128/META!C170,"")</f>
        <v/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 t="str">
        <f t="shared" si="2"/>
        <v/>
      </c>
      <c r="F57" s="280" t="s">
        <v>599</v>
      </c>
      <c r="G57" s="149" t="str">
        <f>IF(META!E268&lt;&gt;0,META!E268,"")</f>
        <v/>
      </c>
      <c r="H57" s="150" t="str">
        <f>IF(SUM(META!C$213:Y$213)&lt;&gt;0,G57/SUM(META!C$213:Y$213),"")</f>
        <v/>
      </c>
      <c r="I57" s="151" t="str">
        <f>IF(G57&lt;&gt;"",META!C268&amp;" / "&amp;G57,"")</f>
        <v/>
      </c>
      <c r="J57" s="149" t="str">
        <f>META!F268</f>
        <v/>
      </c>
      <c r="K57" s="243" t="str">
        <f>META!G268</f>
        <v/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/>
      </c>
      <c r="O57" s="149" t="str">
        <f>IF(META!D171&lt;&gt;0,META!D129&amp;" / "&amp;META!D171,"")</f>
        <v/>
      </c>
      <c r="P57" s="150" t="str">
        <f>IF(META!C171&lt;&gt;0,META!C129/META!C171,"")</f>
        <v/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77" t="str">
        <f>META!FA48</f>
        <v/>
      </c>
      <c r="W57" s="478">
        <f>META!FB48</f>
        <v>0</v>
      </c>
      <c r="X57" s="478">
        <f>META!FC48</f>
        <v>0</v>
      </c>
      <c r="Y57" s="478">
        <f>META!FD48</f>
        <v>0</v>
      </c>
      <c r="Z57" s="478">
        <f>META!FE48</f>
        <v>0</v>
      </c>
      <c r="AA57" s="478">
        <f>META!FF48</f>
        <v>0</v>
      </c>
      <c r="AB57" s="479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 t="str">
        <f t="shared" si="2"/>
        <v/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/>
      </c>
      <c r="K58" s="242" t="str">
        <f>META!G266</f>
        <v/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/>
      </c>
      <c r="O58" s="206" t="str">
        <f>IF(META!D172&lt;&gt;0,META!D130&amp;" / "&amp;META!D172,"")</f>
        <v/>
      </c>
      <c r="P58" s="207" t="str">
        <f>IF(META!C172&lt;&gt;0,META!C130/META!C172,"")</f>
        <v/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90" t="str">
        <f>META!FB49</f>
        <v>Raw Performance</v>
      </c>
      <c r="X58" s="491">
        <f>META!FC49</f>
        <v>0</v>
      </c>
      <c r="Y58" s="492">
        <f>META!FD49</f>
        <v>0</v>
      </c>
      <c r="Z58" s="493" t="str">
        <f>META!FE49</f>
        <v>Score</v>
      </c>
      <c r="AA58" s="494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>
        <f t="shared" si="2"/>
        <v>1</v>
      </c>
      <c r="F60" s="205" t="s">
        <v>395</v>
      </c>
      <c r="G60" s="206">
        <f>IF(META!E271&lt;&gt;0,META!E271,"")</f>
        <v>10</v>
      </c>
      <c r="H60" s="207" t="str">
        <f>IF(SUM(META!C$213:Y$213)&lt;&gt;0,G60/SUM(META!C$213:Y$213),"")</f>
        <v/>
      </c>
      <c r="I60" s="208" t="str">
        <f>IF(G60&lt;&gt;"",META!C271&amp;" / "&amp;G60,"")</f>
        <v>0 / 10</v>
      </c>
      <c r="J60" s="206" t="str">
        <f>META!F271</f>
        <v>10 / 10</v>
      </c>
      <c r="K60" s="242">
        <f>META!G271</f>
        <v>1</v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/>
      </c>
      <c r="O60" s="206" t="str">
        <f>IF(META!D173&lt;&gt;0,META!D131&amp;" / "&amp;META!D173,"")</f>
        <v>0 / 10</v>
      </c>
      <c r="P60" s="207" t="str">
        <f>IF(META!C173&lt;&gt;0,META!C131/META!C173,"")</f>
        <v/>
      </c>
      <c r="Q60" s="207">
        <f>IF(META!D173&lt;&gt;0,META!D131/META!D173,"")</f>
        <v>0</v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>
        <f t="shared" si="2"/>
        <v>1</v>
      </c>
      <c r="F61" s="280" t="s">
        <v>599</v>
      </c>
      <c r="G61" s="149">
        <f>IF(META!E272&lt;&gt;0,META!E272,"")</f>
        <v>27</v>
      </c>
      <c r="H61" s="150" t="str">
        <f>IF(SUM(META!C$213:Y$213)&lt;&gt;0,G61/SUM(META!C$213:Y$213),"")</f>
        <v/>
      </c>
      <c r="I61" s="151" t="str">
        <f>IF(G61&lt;&gt;"",META!C272&amp;" / "&amp;G61,"")</f>
        <v>0 / 27</v>
      </c>
      <c r="J61" s="149" t="str">
        <f>META!F272</f>
        <v>27 / 27</v>
      </c>
      <c r="K61" s="243">
        <f>META!G272</f>
        <v>1</v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/>
      </c>
      <c r="O61" s="149" t="str">
        <f>IF(META!D174&lt;&gt;0,META!D132&amp;" / "&amp;META!D174,"")</f>
        <v>0 / 10</v>
      </c>
      <c r="P61" s="150" t="str">
        <f>IF(META!C174&lt;&gt;0,META!C132/META!C174,"")</f>
        <v/>
      </c>
      <c r="Q61" s="150">
        <f>IF(META!D174&lt;&gt;0,META!D132/META!D174,"")</f>
        <v>0</v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>
        <f t="shared" si="2"/>
        <v>1</v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>10 / 10</v>
      </c>
      <c r="K62" s="242">
        <f>META!G270</f>
        <v>1</v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/>
      </c>
      <c r="O62" s="206" t="str">
        <f>IF(META!D175&lt;&gt;0,META!D133&amp;" / "&amp;META!D175,"")</f>
        <v>0 / 27</v>
      </c>
      <c r="P62" s="207" t="str">
        <f>IF(META!C175&lt;&gt;0,META!C133/META!C175,"")</f>
        <v/>
      </c>
      <c r="Q62" s="207">
        <f>IF(META!D175&lt;&gt;0,META!D133/META!D175,"")</f>
        <v>0</v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7" t="str">
        <f>META!FA57</f>
        <v/>
      </c>
      <c r="W66" s="478">
        <f>META!FB57</f>
        <v>0</v>
      </c>
      <c r="X66" s="478">
        <f>META!FC57</f>
        <v>0</v>
      </c>
      <c r="Y66" s="478">
        <f>META!FD57</f>
        <v>0</v>
      </c>
      <c r="Z66" s="478">
        <f>META!FE57</f>
        <v>0</v>
      </c>
      <c r="AA66" s="478">
        <f>META!FF57</f>
        <v>0</v>
      </c>
      <c r="AB66" s="479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>-</v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90" t="str">
        <f>META!FB58</f>
        <v>Raw Performance</v>
      </c>
      <c r="X67" s="491">
        <f>META!FC58</f>
        <v>0</v>
      </c>
      <c r="Y67" s="492">
        <f>META!FD58</f>
        <v>0</v>
      </c>
      <c r="Z67" s="493" t="str">
        <f>META!FE58</f>
        <v>Score</v>
      </c>
      <c r="AA67" s="494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>-</v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>-</v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>-</v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>-</v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>-</v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>-</v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>-</v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7" t="str">
        <f>META!FA66</f>
        <v/>
      </c>
      <c r="W75" s="488">
        <f>META!FB66</f>
        <v>0</v>
      </c>
      <c r="X75" s="488">
        <f>META!FC66</f>
        <v>0</v>
      </c>
      <c r="Y75" s="488">
        <f>META!FD66</f>
        <v>0</v>
      </c>
      <c r="Z75" s="488">
        <f>META!FE66</f>
        <v>0</v>
      </c>
      <c r="AA75" s="488">
        <f>META!FF66</f>
        <v>0</v>
      </c>
      <c r="AB75" s="489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>-</v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8" t="str">
        <f>META!FB67</f>
        <v>Raw Performance</v>
      </c>
      <c r="X76" s="459">
        <f>META!FC67</f>
        <v>0</v>
      </c>
      <c r="Y76" s="460">
        <f>META!FD67</f>
        <v>0</v>
      </c>
      <c r="Z76" s="480" t="str">
        <f>META!FE67</f>
        <v>Score</v>
      </c>
      <c r="AA76" s="481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>-</v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>-</v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>-</v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>-</v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>-</v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>-</v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7" t="str">
        <f>META!FA75</f>
        <v/>
      </c>
      <c r="W84" s="478">
        <f>META!FB75</f>
        <v>0</v>
      </c>
      <c r="X84" s="478">
        <f>META!FC75</f>
        <v>0</v>
      </c>
      <c r="Y84" s="478">
        <f>META!FD75</f>
        <v>0</v>
      </c>
      <c r="Z84" s="478">
        <f>META!FE75</f>
        <v>0</v>
      </c>
      <c r="AA84" s="478">
        <f>META!FF75</f>
        <v>0</v>
      </c>
      <c r="AB84" s="479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>-</v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90" t="str">
        <f>META!FB76</f>
        <v>Raw Performance</v>
      </c>
      <c r="X85" s="491">
        <f>META!FC76</f>
        <v>0</v>
      </c>
      <c r="Y85" s="492">
        <f>META!FD76</f>
        <v>0</v>
      </c>
      <c r="Z85" s="493" t="str">
        <f>META!FE76</f>
        <v>Score</v>
      </c>
      <c r="AA85" s="494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7" t="str">
        <f>META!FA84</f>
        <v/>
      </c>
      <c r="W93" s="488">
        <f>META!FB84</f>
        <v>0</v>
      </c>
      <c r="X93" s="488">
        <f>META!FC84</f>
        <v>0</v>
      </c>
      <c r="Y93" s="488">
        <f>META!FD84</f>
        <v>0</v>
      </c>
      <c r="Z93" s="488">
        <f>META!FE84</f>
        <v>0</v>
      </c>
      <c r="AA93" s="488">
        <f>META!FF84</f>
        <v>0</v>
      </c>
      <c r="AB93" s="489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8" t="str">
        <f>META!FB85</f>
        <v>Raw Performance</v>
      </c>
      <c r="X94" s="459">
        <f>META!FC85</f>
        <v>0</v>
      </c>
      <c r="Y94" s="460">
        <f>META!FD85</f>
        <v>0</v>
      </c>
      <c r="Z94" s="480" t="str">
        <f>META!FE85</f>
        <v>Score</v>
      </c>
      <c r="AA94" s="481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>
        <f>IF(META!DZ190&lt;&gt;0,META!DZ190,"")</f>
        <v>10</v>
      </c>
      <c r="H98" s="155" t="str">
        <f>IF(SUM(META!DX$149:ET$149)&lt;&gt;0,G98/SUM(META!DX$149:ET$149),"")</f>
        <v/>
      </c>
      <c r="I98" s="151" t="str">
        <f>IF(G98&lt;&gt;"",META!DX190&amp;" / "&amp;G98,"")</f>
        <v>0 / 10</v>
      </c>
      <c r="J98" s="154" t="str">
        <f>META!EA190</f>
        <v>10 / 10</v>
      </c>
      <c r="K98" s="155">
        <f>META!EB190</f>
        <v>1</v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>0 / 10</v>
      </c>
      <c r="O98" s="312" t="str">
        <f>IF(META!DY120&lt;&gt;0,META!DY92&amp;" / "&amp;META!DY120,"")</f>
        <v/>
      </c>
      <c r="P98" s="312">
        <f>IF(META!DX120&lt;&gt;0,META!DX92/META!DX120,"")</f>
        <v>0</v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>
        <f>IF(META!DZ191&lt;&gt;0,META!DZ191,"")</f>
        <v>20</v>
      </c>
      <c r="H99" s="253" t="str">
        <f>IF(SUM(META!DX$149:ET$149)&lt;&gt;0,G99/SUM(META!DX$149:ET$149),"")</f>
        <v/>
      </c>
      <c r="I99" s="208" t="str">
        <f>IF(G99&lt;&gt;"",META!DX191&amp;" / "&amp;G99,"")</f>
        <v>0 / 20</v>
      </c>
      <c r="J99" s="252" t="str">
        <f>META!EA191</f>
        <v>20 / 20</v>
      </c>
      <c r="K99" s="253">
        <f>META!EB191</f>
        <v>1</v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>0 / 10</v>
      </c>
      <c r="O99" s="277" t="str">
        <f>IF(META!DY121&lt;&gt;0,META!DY93&amp;" / "&amp;META!DY121,"")</f>
        <v/>
      </c>
      <c r="P99" s="277">
        <f>IF(META!DX121&lt;&gt;0,META!DX93/META!DX121,"")</f>
        <v>0</v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>10 / 10</v>
      </c>
      <c r="K100" s="155">
        <f>META!EB189</f>
        <v>1</v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>0 / 20</v>
      </c>
      <c r="O100" s="312" t="str">
        <f>IF(META!DY122&lt;&gt;0,META!DY94&amp;" / "&amp;META!DY122,"")</f>
        <v/>
      </c>
      <c r="P100" s="312">
        <f>IF(META!DX122&lt;&gt;0,META!DX94/META!DX122,"")</f>
        <v>0</v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7" t="str">
        <f>META!FA93</f>
        <v/>
      </c>
      <c r="W102" s="478">
        <f>META!FB93</f>
        <v>0</v>
      </c>
      <c r="X102" s="478">
        <f>META!FC93</f>
        <v>0</v>
      </c>
      <c r="Y102" s="478">
        <f>META!FD93</f>
        <v>0</v>
      </c>
      <c r="Z102" s="478">
        <f>META!FE93</f>
        <v>0</v>
      </c>
      <c r="AA102" s="478">
        <f>META!FF93</f>
        <v>0</v>
      </c>
      <c r="AB102" s="479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8" t="str">
        <f>META!FB94</f>
        <v>Raw Performance</v>
      </c>
      <c r="X103" s="459">
        <f>META!FC94</f>
        <v>0</v>
      </c>
      <c r="Y103" s="460">
        <f>META!FD94</f>
        <v>0</v>
      </c>
      <c r="Z103" s="480" t="str">
        <f>META!FE94</f>
        <v>Score</v>
      </c>
      <c r="AA103" s="481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>-</v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>-</v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>-</v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>-</v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>-</v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>-</v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7" t="str">
        <f>META!FA102</f>
        <v/>
      </c>
      <c r="W111" s="488">
        <f>META!FB102</f>
        <v>0</v>
      </c>
      <c r="X111" s="488">
        <f>META!FC102</f>
        <v>0</v>
      </c>
      <c r="Y111" s="488">
        <f>META!FD102</f>
        <v>0</v>
      </c>
      <c r="Z111" s="488">
        <f>META!FE102</f>
        <v>0</v>
      </c>
      <c r="AA111" s="488">
        <f>META!FF102</f>
        <v>0</v>
      </c>
      <c r="AB111" s="489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>-</v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8" t="str">
        <f>META!FB103</f>
        <v>Raw Performance</v>
      </c>
      <c r="X112" s="459">
        <f>META!FC103</f>
        <v>0</v>
      </c>
      <c r="Y112" s="460">
        <f>META!FD103</f>
        <v>0</v>
      </c>
      <c r="Z112" s="480" t="str">
        <f>META!FE103</f>
        <v>Score</v>
      </c>
      <c r="AA112" s="481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>-</v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>-</v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>-</v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>-</v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>-</v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>-</v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7" t="str">
        <f>META!FA111</f>
        <v/>
      </c>
      <c r="W120" s="478">
        <f>META!FB111</f>
        <v>0</v>
      </c>
      <c r="X120" s="478">
        <f>META!FC111</f>
        <v>0</v>
      </c>
      <c r="Y120" s="478">
        <f>META!FD111</f>
        <v>0</v>
      </c>
      <c r="Z120" s="478">
        <f>META!FE111</f>
        <v>0</v>
      </c>
      <c r="AA120" s="478">
        <f>META!FF111</f>
        <v>0</v>
      </c>
      <c r="AB120" s="479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>-</v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90" t="str">
        <f>META!FB112</f>
        <v>Raw Performance</v>
      </c>
      <c r="X121" s="491">
        <f>META!FC112</f>
        <v>0</v>
      </c>
      <c r="Y121" s="492">
        <f>META!FD112</f>
        <v>0</v>
      </c>
      <c r="Z121" s="493" t="str">
        <f>META!FE112</f>
        <v>Score</v>
      </c>
      <c r="AA121" s="494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>-</v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>-</v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>-</v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>-</v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>-</v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>-</v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7" t="str">
        <f>META!FA120</f>
        <v/>
      </c>
      <c r="W129" s="488">
        <f>META!FB120</f>
        <v>0</v>
      </c>
      <c r="X129" s="488">
        <f>META!FC120</f>
        <v>0</v>
      </c>
      <c r="Y129" s="488">
        <f>META!FD120</f>
        <v>0</v>
      </c>
      <c r="Z129" s="488">
        <f>META!FE120</f>
        <v>0</v>
      </c>
      <c r="AA129" s="488">
        <f>META!FF120</f>
        <v>0</v>
      </c>
      <c r="AB129" s="489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>-</v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8" t="str">
        <f>META!FB121</f>
        <v>Raw Performance</v>
      </c>
      <c r="X130" s="459">
        <f>META!FC121</f>
        <v>0</v>
      </c>
      <c r="Y130" s="460">
        <f>META!FD121</f>
        <v>0</v>
      </c>
      <c r="Z130" s="480" t="str">
        <f>META!FE121</f>
        <v>Score</v>
      </c>
      <c r="AA130" s="481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>-</v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>-</v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>-</v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>-</v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>-</v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7" t="str">
        <f>META!FA129</f>
        <v/>
      </c>
      <c r="W138" s="478">
        <f>META!FB129</f>
        <v>0</v>
      </c>
      <c r="X138" s="478">
        <f>META!FC129</f>
        <v>0</v>
      </c>
      <c r="Y138" s="478">
        <f>META!FD129</f>
        <v>0</v>
      </c>
      <c r="Z138" s="478">
        <f>META!FE129</f>
        <v>0</v>
      </c>
      <c r="AA138" s="478">
        <f>META!FF129</f>
        <v>0</v>
      </c>
      <c r="AB138" s="479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>
        <f t="shared" si="10"/>
        <v>1</v>
      </c>
      <c r="F139" s="205" t="s">
        <v>395</v>
      </c>
      <c r="G139" s="267">
        <f>IF(META!AD252&lt;&gt;0,META!AD252,"")</f>
        <v>10</v>
      </c>
      <c r="H139" s="253" t="str">
        <f>IF(SUM(META!AB$208:AX$208)&lt;&gt;0,G139/SUM(META!AB$208:AX$208),"")</f>
        <v/>
      </c>
      <c r="I139" s="208" t="str">
        <f>IF(G139&lt;&gt;"",META!AB252&amp;" / "&amp;G139,"")</f>
        <v>0 / 10</v>
      </c>
      <c r="J139" s="267" t="str">
        <f>META!AE252</f>
        <v>10 / 10</v>
      </c>
      <c r="K139" s="268">
        <f>META!AF252</f>
        <v>1</v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/>
      </c>
      <c r="O139" s="259" t="str">
        <f>IF(META!AC166&lt;&gt;0,META!AC125&amp;" / "&amp;META!AC166,"")</f>
        <v/>
      </c>
      <c r="P139" s="277" t="str">
        <f>IF(META!AB166&lt;&gt;0,META!AB125/META!AB166,"")</f>
        <v/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90" t="str">
        <f>META!FB130</f>
        <v>Raw Performance</v>
      </c>
      <c r="X139" s="491">
        <f>META!FC130</f>
        <v>0</v>
      </c>
      <c r="Y139" s="492">
        <f>META!FD130</f>
        <v>0</v>
      </c>
      <c r="Z139" s="493" t="str">
        <f>META!FE130</f>
        <v>Score</v>
      </c>
      <c r="AA139" s="494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>
        <f t="shared" si="10"/>
        <v>1</v>
      </c>
      <c r="F140" s="280" t="s">
        <v>599</v>
      </c>
      <c r="G140" s="158">
        <f>IF(META!AD253&lt;&gt;0,META!AD253,"")</f>
        <v>55</v>
      </c>
      <c r="H140" s="155" t="str">
        <f>IF(SUM(META!AB$208:AX$208)&lt;&gt;0,G140/SUM(META!AB$208:AX$208),"")</f>
        <v/>
      </c>
      <c r="I140" s="151" t="str">
        <f>IF(G140&lt;&gt;"",META!AB253&amp;" / "&amp;G140,"")</f>
        <v>0 / 55</v>
      </c>
      <c r="J140" s="158" t="str">
        <f>META!AE253</f>
        <v>55 / 55</v>
      </c>
      <c r="K140" s="159">
        <f>META!AF253</f>
        <v>1</v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/>
      </c>
      <c r="O140" s="24" t="str">
        <f>IF(META!AC167&lt;&gt;0,META!AC126&amp;" / "&amp;META!AC167,"")</f>
        <v/>
      </c>
      <c r="P140" s="310" t="str">
        <f>IF(META!AB167&lt;&gt;0,META!AB126/META!AB167,"")</f>
        <v/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>
        <f t="shared" si="10"/>
        <v>1</v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>10 / 10</v>
      </c>
      <c r="K141" s="268">
        <f>META!AF251</f>
        <v>1</v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/>
      </c>
      <c r="O141" s="259" t="str">
        <f>IF(META!AC168&lt;&gt;0,META!AC127&amp;" / "&amp;META!AC168,"")</f>
        <v/>
      </c>
      <c r="P141" s="277" t="str">
        <f>IF(META!AB168&lt;&gt;0,META!AB127/META!AB168,"")</f>
        <v/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 t="str">
        <f t="shared" si="10"/>
        <v/>
      </c>
      <c r="F143" s="205" t="s">
        <v>395</v>
      </c>
      <c r="G143" s="267" t="str">
        <f>IF(META!AD256&lt;&gt;0,META!AD256,"")</f>
        <v/>
      </c>
      <c r="H143" s="253" t="str">
        <f>IF(SUM(META!AB$208:AX$208)&lt;&gt;0,G143/SUM(META!AB$208:AX$208),"")</f>
        <v/>
      </c>
      <c r="I143" s="208" t="str">
        <f>IF(G143&lt;&gt;"",META!AB256&amp;" / "&amp;G143,"")</f>
        <v/>
      </c>
      <c r="J143" s="267" t="str">
        <f>META!AE256</f>
        <v/>
      </c>
      <c r="K143" s="268" t="str">
        <f>META!AF256</f>
        <v/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/>
      </c>
      <c r="O143" s="259" t="str">
        <f>IF(META!AC169&lt;&gt;0,META!AC128&amp;" / "&amp;META!AC169,"")</f>
        <v>0 / 10</v>
      </c>
      <c r="P143" s="277" t="str">
        <f>IF(META!AB169&lt;&gt;0,META!AB128/META!AB169,"")</f>
        <v/>
      </c>
      <c r="Q143" s="277">
        <f>IF(META!AC169&lt;&gt;0,META!AC128/META!AC169,"")</f>
        <v>0</v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 t="str">
        <f t="shared" si="10"/>
        <v/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/>
      </c>
      <c r="K144" s="159" t="str">
        <f>META!AF257</f>
        <v/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/>
      </c>
      <c r="O144" s="24" t="str">
        <f>IF(META!AC170&lt;&gt;0,META!AC129&amp;" / "&amp;META!AC170,"")</f>
        <v>0 / 10</v>
      </c>
      <c r="P144" s="310" t="str">
        <f>IF(META!AB170&lt;&gt;0,META!AB129/META!AB170,"")</f>
        <v/>
      </c>
      <c r="Q144" s="310">
        <f>IF(META!AC170&lt;&gt;0,META!AC129/META!AC170,"")</f>
        <v>0</v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 t="str">
        <f t="shared" si="10"/>
        <v/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/>
      </c>
      <c r="K145" s="268" t="str">
        <f>META!AF255</f>
        <v/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/>
      </c>
      <c r="O145" s="259" t="str">
        <f>IF(META!AC171&lt;&gt;0,META!AC130&amp;" / "&amp;META!AC171,"")</f>
        <v>0 / 24</v>
      </c>
      <c r="P145" s="277" t="str">
        <f>IF(META!AB171&lt;&gt;0,META!AB130/META!AB171,"")</f>
        <v/>
      </c>
      <c r="Q145" s="277">
        <f>IF(META!AC171&lt;&gt;0,META!AC130/META!AC171,"")</f>
        <v>0</v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>
        <f t="shared" si="10"/>
        <v>1</v>
      </c>
      <c r="F147" s="205" t="s">
        <v>395</v>
      </c>
      <c r="G147" s="267">
        <f>IF(META!AD260&lt;&gt;0,META!AD260,"")</f>
        <v>10</v>
      </c>
      <c r="H147" s="253" t="str">
        <f>IF(SUM(META!AB$208:AX$208)&lt;&gt;0,G147/SUM(META!AB$208:AX$208),"")</f>
        <v/>
      </c>
      <c r="I147" s="208" t="str">
        <f>IF(G147&lt;&gt;"",META!AB260&amp;" / "&amp;G147,"")</f>
        <v>0 / 10</v>
      </c>
      <c r="J147" s="267" t="str">
        <f>META!AE260</f>
        <v>10 / 10</v>
      </c>
      <c r="K147" s="268">
        <f>META!AF260</f>
        <v>1</v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>0 / 10</v>
      </c>
      <c r="O147" s="259" t="str">
        <f>IF(META!AC172&lt;&gt;0,META!AC131&amp;" / "&amp;META!AC172,"")</f>
        <v/>
      </c>
      <c r="P147" s="277">
        <f>IF(META!AB172&lt;&gt;0,META!AB131/META!AB172,"")</f>
        <v>0</v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7" t="str">
        <f>META!FA138</f>
        <v/>
      </c>
      <c r="W147" s="488">
        <f>META!FB138</f>
        <v>0</v>
      </c>
      <c r="X147" s="488">
        <f>META!FC138</f>
        <v>0</v>
      </c>
      <c r="Y147" s="488">
        <f>META!FD138</f>
        <v>0</v>
      </c>
      <c r="Z147" s="488">
        <f>META!FE138</f>
        <v>0</v>
      </c>
      <c r="AA147" s="488">
        <f>META!FF138</f>
        <v>0</v>
      </c>
      <c r="AB147" s="489">
        <f>META!FG138</f>
        <v>0</v>
      </c>
    </row>
    <row r="148" spans="1:212" thickBot="1" x14ac:dyDescent="0.5">
      <c r="A148" s="194"/>
      <c r="B148" s="147"/>
      <c r="C148" s="166"/>
      <c r="D148" s="161"/>
      <c r="E148" s="308">
        <f t="shared" si="10"/>
        <v>1</v>
      </c>
      <c r="F148" s="280" t="s">
        <v>599</v>
      </c>
      <c r="G148" s="158">
        <f>IF(META!AD261&lt;&gt;0,META!AD261,"")</f>
        <v>24</v>
      </c>
      <c r="H148" s="155" t="str">
        <f>IF(SUM(META!AB$208:AX$208)&lt;&gt;0,G148/SUM(META!AB$208:AX$208),"")</f>
        <v/>
      </c>
      <c r="I148" s="151" t="str">
        <f>IF(G148&lt;&gt;"",META!AB261&amp;" / "&amp;G148,"")</f>
        <v>0 / 24</v>
      </c>
      <c r="J148" s="158" t="str">
        <f>META!AE261</f>
        <v>24 / 24</v>
      </c>
      <c r="K148" s="159">
        <f>META!AF261</f>
        <v>1</v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>0 / 10</v>
      </c>
      <c r="O148" s="24" t="str">
        <f>IF(META!AC173&lt;&gt;0,META!AC132&amp;" / "&amp;META!AC173,"")</f>
        <v/>
      </c>
      <c r="P148" s="310">
        <f>IF(META!AB173&lt;&gt;0,META!AB132/META!AB173,"")</f>
        <v>0</v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8" t="str">
        <f>META!FB139</f>
        <v>Raw Performance</v>
      </c>
      <c r="X148" s="459">
        <f>META!FC139</f>
        <v>0</v>
      </c>
      <c r="Y148" s="460">
        <f>META!FD139</f>
        <v>0</v>
      </c>
      <c r="Z148" s="480" t="str">
        <f>META!FE139</f>
        <v>Score</v>
      </c>
      <c r="AA148" s="481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>
        <f t="shared" si="10"/>
        <v>1</v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>10 / 10</v>
      </c>
      <c r="K149" s="268">
        <f>META!AF259</f>
        <v>1</v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>0 / 55</v>
      </c>
      <c r="O149" s="259" t="str">
        <f>IF(META!AC174&lt;&gt;0,META!AC133&amp;" / "&amp;META!AC174,"")</f>
        <v/>
      </c>
      <c r="P149" s="277">
        <f>IF(META!AB174&lt;&gt;0,META!AB133/META!AB174,"")</f>
        <v>0</v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>-</v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7" t="str">
        <f>META!FA147</f>
        <v/>
      </c>
      <c r="W156" s="488">
        <f>META!FB147</f>
        <v>0</v>
      </c>
      <c r="X156" s="488">
        <f>META!FC147</f>
        <v>0</v>
      </c>
      <c r="Y156" s="488">
        <f>META!FD147</f>
        <v>0</v>
      </c>
      <c r="Z156" s="488">
        <f>META!FE147</f>
        <v>0</v>
      </c>
      <c r="AA156" s="488">
        <f>META!FF147</f>
        <v>0</v>
      </c>
      <c r="AB156" s="489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8" t="str">
        <f>META!FB148</f>
        <v>Raw Performance</v>
      </c>
      <c r="X157" s="459">
        <f>META!FC148</f>
        <v>0</v>
      </c>
      <c r="Y157" s="460">
        <f>META!FD148</f>
        <v>0</v>
      </c>
      <c r="Z157" s="480" t="str">
        <f>META!FE148</f>
        <v>Score</v>
      </c>
      <c r="AA157" s="481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>-</v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>-</v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>-</v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>-</v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>-</v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>-</v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7" t="str">
        <f>META!FA156</f>
        <v/>
      </c>
      <c r="W165" s="478">
        <f>META!FB156</f>
        <v>0</v>
      </c>
      <c r="X165" s="478">
        <f>META!FC156</f>
        <v>0</v>
      </c>
      <c r="Y165" s="478">
        <f>META!FD156</f>
        <v>0</v>
      </c>
      <c r="Z165" s="478">
        <f>META!FE156</f>
        <v>0</v>
      </c>
      <c r="AA165" s="478">
        <f>META!FF156</f>
        <v>0</v>
      </c>
      <c r="AB165" s="479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>-</v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90" t="str">
        <f>META!FB157</f>
        <v>Raw Performance</v>
      </c>
      <c r="X166" s="491">
        <f>META!FC157</f>
        <v>0</v>
      </c>
      <c r="Y166" s="492">
        <f>META!FD157</f>
        <v>0</v>
      </c>
      <c r="Z166" s="493" t="str">
        <f>META!FE157</f>
        <v>Score</v>
      </c>
      <c r="AA166" s="494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>-</v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>-</v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>-</v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>-</v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>-</v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>-</v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>-</v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>-</v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7" t="str">
        <f>META!FA165</f>
        <v/>
      </c>
      <c r="W174" s="488">
        <f>META!FB165</f>
        <v>0</v>
      </c>
      <c r="X174" s="488">
        <f>META!FC165</f>
        <v>0</v>
      </c>
      <c r="Y174" s="488">
        <f>META!FD165</f>
        <v>0</v>
      </c>
      <c r="Z174" s="488">
        <f>META!FE165</f>
        <v>0</v>
      </c>
      <c r="AA174" s="488">
        <f>META!FF165</f>
        <v>0</v>
      </c>
      <c r="AB174" s="489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>-</v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8" t="str">
        <f>META!FB166</f>
        <v>Raw Performance</v>
      </c>
      <c r="X175" s="459">
        <f>META!FC166</f>
        <v>0</v>
      </c>
      <c r="Y175" s="460">
        <f>META!FD166</f>
        <v>0</v>
      </c>
      <c r="Z175" s="480" t="str">
        <f>META!FE166</f>
        <v>Score</v>
      </c>
      <c r="AA175" s="481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>-</v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>-</v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>-</v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>-</v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>-</v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>-</v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>-</v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7" t="str">
        <f>META!FA174</f>
        <v/>
      </c>
      <c r="W183" s="478">
        <f>META!FB174</f>
        <v>0</v>
      </c>
      <c r="X183" s="478">
        <f>META!FC174</f>
        <v>0</v>
      </c>
      <c r="Y183" s="478">
        <f>META!FD174</f>
        <v>0</v>
      </c>
      <c r="Z183" s="478">
        <f>META!FE174</f>
        <v>0</v>
      </c>
      <c r="AA183" s="478">
        <f>META!FF174</f>
        <v>0</v>
      </c>
      <c r="AB183" s="479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>-</v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90" t="str">
        <f>META!FB175</f>
        <v>Raw Performance</v>
      </c>
      <c r="X184" s="491">
        <f>META!FC175</f>
        <v>0</v>
      </c>
      <c r="Y184" s="492">
        <f>META!FD175</f>
        <v>0</v>
      </c>
      <c r="Z184" s="493" t="str">
        <f>META!FE175</f>
        <v>Score</v>
      </c>
      <c r="AA184" s="494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>-</v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>-</v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>-</v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>-</v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>-</v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>-</v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>-</v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>-</v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7" t="str">
        <f>META!FA183</f>
        <v/>
      </c>
      <c r="W192" s="488">
        <f>META!FB183</f>
        <v>0</v>
      </c>
      <c r="X192" s="488">
        <f>META!FC183</f>
        <v>0</v>
      </c>
      <c r="Y192" s="488">
        <f>META!FD183</f>
        <v>0</v>
      </c>
      <c r="Z192" s="488">
        <f>META!FE183</f>
        <v>0</v>
      </c>
      <c r="AA192" s="488">
        <f>META!FF183</f>
        <v>0</v>
      </c>
      <c r="AB192" s="489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>-</v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8" t="str">
        <f>META!FB184</f>
        <v>Raw Performance</v>
      </c>
      <c r="X193" s="459">
        <f>META!FC184</f>
        <v>0</v>
      </c>
      <c r="Y193" s="460">
        <f>META!FD184</f>
        <v>0</v>
      </c>
      <c r="Z193" s="480" t="str">
        <f>META!FE184</f>
        <v>Score</v>
      </c>
      <c r="AA193" s="481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>-</v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>-</v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>-</v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>-</v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>-</v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>-</v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>-</v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7" t="str">
        <f>META!FA192</f>
        <v/>
      </c>
      <c r="W201" s="478">
        <f>META!FB192</f>
        <v>0</v>
      </c>
      <c r="X201" s="478">
        <f>META!FC192</f>
        <v>0</v>
      </c>
      <c r="Y201" s="478">
        <f>META!FD192</f>
        <v>0</v>
      </c>
      <c r="Z201" s="478">
        <f>META!FE192</f>
        <v>0</v>
      </c>
      <c r="AA201" s="478">
        <f>META!FF192</f>
        <v>0</v>
      </c>
      <c r="AB201" s="479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>-</v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90" t="str">
        <f>META!FB193</f>
        <v>Raw Performance</v>
      </c>
      <c r="X202" s="491">
        <f>META!FC193</f>
        <v>0</v>
      </c>
      <c r="Y202" s="492">
        <f>META!FD193</f>
        <v>0</v>
      </c>
      <c r="Z202" s="493" t="str">
        <f>META!FE193</f>
        <v>Score</v>
      </c>
      <c r="AA202" s="494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>-</v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>-</v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>-</v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>-</v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>-</v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>-</v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>-</v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7" t="str">
        <f>META!FA201</f>
        <v/>
      </c>
      <c r="W210" s="488">
        <f>META!FB201</f>
        <v>0</v>
      </c>
      <c r="X210" s="488">
        <f>META!FC201</f>
        <v>0</v>
      </c>
      <c r="Y210" s="488">
        <f>META!FD201</f>
        <v>0</v>
      </c>
      <c r="Z210" s="488">
        <f>META!FE201</f>
        <v>0</v>
      </c>
      <c r="AA210" s="488">
        <f>META!FF201</f>
        <v>0</v>
      </c>
      <c r="AB210" s="489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>-</v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8" t="str">
        <f>META!FB202</f>
        <v>Raw Performance</v>
      </c>
      <c r="X211" s="459">
        <f>META!FC202</f>
        <v>0</v>
      </c>
      <c r="Y211" s="460">
        <f>META!FD202</f>
        <v>0</v>
      </c>
      <c r="Z211" s="480" t="str">
        <f>META!FE202</f>
        <v>Score</v>
      </c>
      <c r="AA211" s="481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>-</v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>-</v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>-</v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>-</v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>-</v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>-</v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>-</v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>-</v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>
        <f t="shared" si="17"/>
        <v>1</v>
      </c>
      <c r="F224" s="266" t="s">
        <v>447</v>
      </c>
      <c r="G224" s="206">
        <f>IF(META!DA453&lt;&gt;0,META!DA453,"")</f>
        <v>20</v>
      </c>
      <c r="H224" s="253" t="str">
        <f>IF(SUM(META!CY$374:DU$374)&lt;&gt;0,G224/SUM(META!CY$374:DU$374),"")</f>
        <v/>
      </c>
      <c r="I224" s="208" t="str">
        <f>IF(G224&lt;&gt;"",META!CY453&amp;" / "&amp;G224,"")</f>
        <v>0 / 20</v>
      </c>
      <c r="J224" s="206" t="str">
        <f>META!DB453</f>
        <v>20 / 20</v>
      </c>
      <c r="K224" s="207">
        <f>META!DC453</f>
        <v>1</v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/>
      </c>
      <c r="O224" s="259" t="str">
        <f>IF(META!CZ300&lt;&gt;0,META!CZ224&amp;" / "&amp;META!CZ300,"")</f>
        <v/>
      </c>
      <c r="P224" s="277" t="str">
        <f>IF(META!CY300&lt;&gt;0,META!CY224/META!CY300,"")</f>
        <v/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>
        <f t="shared" si="17"/>
        <v>1</v>
      </c>
      <c r="F225" s="289" t="s">
        <v>448</v>
      </c>
      <c r="G225" s="149">
        <f>IF(META!DA454&lt;&gt;0,META!DA454,"")</f>
        <v>20</v>
      </c>
      <c r="H225" s="155" t="str">
        <f>IF(SUM(META!CY$374:DU$374)&lt;&gt;0,G225/SUM(META!CY$374:DU$374),"")</f>
        <v/>
      </c>
      <c r="I225" s="151" t="str">
        <f>IF(G225&lt;&gt;"",META!CY454&amp;" / "&amp;G225,"")</f>
        <v>0 / 20</v>
      </c>
      <c r="J225" s="149" t="str">
        <f>META!DB454</f>
        <v>20 / 20</v>
      </c>
      <c r="K225" s="150">
        <f>META!DC454</f>
        <v>1</v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/>
      </c>
      <c r="O225" s="24" t="str">
        <f>IF(META!CZ301&lt;&gt;0,META!CZ225&amp;" / "&amp;META!CZ301,"")</f>
        <v/>
      </c>
      <c r="P225" s="310" t="str">
        <f>IF(META!CY301&lt;&gt;0,META!CY225/META!CY301,"")</f>
        <v/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>
        <f t="shared" si="17"/>
        <v>1</v>
      </c>
      <c r="F226" s="266" t="s">
        <v>449</v>
      </c>
      <c r="G226" s="206">
        <f>IF(META!DA455&lt;&gt;0,META!DA455,"")</f>
        <v>20</v>
      </c>
      <c r="H226" s="253" t="str">
        <f>IF(SUM(META!CY$374:DU$374)&lt;&gt;0,G226/SUM(META!CY$374:DU$374),"")</f>
        <v/>
      </c>
      <c r="I226" s="208" t="str">
        <f>IF(G226&lt;&gt;"",META!CY455&amp;" / "&amp;G226,"")</f>
        <v>0 / 20</v>
      </c>
      <c r="J226" s="206" t="str">
        <f>META!DB455</f>
        <v>20 / 20</v>
      </c>
      <c r="K226" s="207">
        <f>META!DC455</f>
        <v>1</v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/>
      </c>
      <c r="O226" s="259" t="str">
        <f>IF(META!CZ302&lt;&gt;0,META!CZ226&amp;" / "&amp;META!CZ302,"")</f>
        <v/>
      </c>
      <c r="P226" s="277" t="str">
        <f>IF(META!CY302&lt;&gt;0,META!CY226/META!CY302,"")</f>
        <v/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 t="str">
        <f t="shared" si="17"/>
        <v/>
      </c>
      <c r="F228" s="266" t="s">
        <v>450</v>
      </c>
      <c r="G228" s="206" t="str">
        <f>IF(META!DA457&lt;&gt;0,META!DA457,"")</f>
        <v/>
      </c>
      <c r="H228" s="253" t="str">
        <f>IF(SUM(META!CY$374:DU$374)&lt;&gt;0,G228/SUM(META!CY$374:DU$374),"")</f>
        <v/>
      </c>
      <c r="I228" s="208" t="str">
        <f>IF(G228&lt;&gt;"",META!CY457&amp;" / "&amp;G228,"")</f>
        <v/>
      </c>
      <c r="J228" s="206" t="str">
        <f>META!DB457</f>
        <v/>
      </c>
      <c r="K228" s="207" t="str">
        <f>META!DC457</f>
        <v/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>0 / 20</v>
      </c>
      <c r="O228" s="259" t="str">
        <f>IF(META!CZ312&lt;&gt;0,META!CZ236&amp;" / "&amp;META!CZ312,"")</f>
        <v/>
      </c>
      <c r="P228" s="277">
        <f>IF(META!CY312&lt;&gt;0,META!CY236/META!CY312,"")</f>
        <v>0</v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 t="str">
        <f t="shared" si="17"/>
        <v/>
      </c>
      <c r="F229" s="289" t="s">
        <v>451</v>
      </c>
      <c r="G229" s="149" t="str">
        <f>IF(META!DA458&lt;&gt;0,META!DA458,"")</f>
        <v/>
      </c>
      <c r="H229" s="155" t="str">
        <f>IF(SUM(META!CY$374:DU$374)&lt;&gt;0,G229/SUM(META!CY$374:DU$374),"")</f>
        <v/>
      </c>
      <c r="I229" s="151" t="str">
        <f>IF(G229&lt;&gt;"",META!CY458&amp;" / "&amp;G229,"")</f>
        <v/>
      </c>
      <c r="J229" s="149" t="str">
        <f>META!DB458</f>
        <v/>
      </c>
      <c r="K229" s="150" t="str">
        <f>META!DC458</f>
        <v/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>0 / 20</v>
      </c>
      <c r="O229" s="24" t="str">
        <f>IF(META!CZ313&lt;&gt;0,META!CZ237&amp;" / "&amp;META!CZ313,"")</f>
        <v/>
      </c>
      <c r="P229" s="310">
        <f>IF(META!CY313&lt;&gt;0,META!CY237/META!CY313,"")</f>
        <v>0</v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 t="str">
        <f t="shared" si="17"/>
        <v/>
      </c>
      <c r="F230" s="266" t="s">
        <v>452</v>
      </c>
      <c r="G230" s="206" t="str">
        <f>IF(META!DA459&lt;&gt;0,META!DA459,"")</f>
        <v/>
      </c>
      <c r="H230" s="253" t="str">
        <f>IF(SUM(META!CY$374:DU$374)&lt;&gt;0,G230/SUM(META!CY$374:DU$374),"")</f>
        <v/>
      </c>
      <c r="I230" s="208" t="str">
        <f>IF(G230&lt;&gt;"",META!CY459&amp;" / "&amp;G230,"")</f>
        <v/>
      </c>
      <c r="J230" s="206" t="str">
        <f>META!DB459</f>
        <v/>
      </c>
      <c r="K230" s="207" t="str">
        <f>META!DC459</f>
        <v/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>0 / 20</v>
      </c>
      <c r="O230" s="259" t="str">
        <f>IF(META!CZ314&lt;&gt;0,META!CZ238&amp;" / "&amp;META!CZ314,"")</f>
        <v/>
      </c>
      <c r="P230" s="277">
        <f>IF(META!CY314&lt;&gt;0,META!CY238/META!CY314,"")</f>
        <v>0</v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>
        <f t="shared" si="17"/>
        <v>1</v>
      </c>
      <c r="F232" s="266" t="s">
        <v>453</v>
      </c>
      <c r="G232" s="206">
        <f>IF(META!DA461&lt;&gt;0,META!DA461,"")</f>
        <v>18</v>
      </c>
      <c r="H232" s="253" t="str">
        <f>IF(SUM(META!CY$374:DU$374)&lt;&gt;0,G232/SUM(META!CY$374:DU$374),"")</f>
        <v/>
      </c>
      <c r="I232" s="208" t="str">
        <f>IF(G232&lt;&gt;"",META!CY461&amp;" / "&amp;G232,"")</f>
        <v>0 / 18</v>
      </c>
      <c r="J232" s="206" t="str">
        <f>META!DB461</f>
        <v>18 / 18</v>
      </c>
      <c r="K232" s="207">
        <f>META!DC461</f>
        <v>1</v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/>
      </c>
      <c r="O232" s="259" t="str">
        <f>IF(META!CZ306&lt;&gt;0,META!CZ230&amp;" / "&amp;META!CZ306,"")</f>
        <v>0 / 18</v>
      </c>
      <c r="P232" s="277" t="str">
        <f>IF(META!CY306&lt;&gt;0,META!CY230/META!CY306,"")</f>
        <v/>
      </c>
      <c r="Q232" s="277">
        <f>IF(META!CZ306&lt;&gt;0,META!CZ230/META!CZ306,"")</f>
        <v>0</v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>
        <f t="shared" si="17"/>
        <v>1</v>
      </c>
      <c r="F233" s="289" t="s">
        <v>451</v>
      </c>
      <c r="G233" s="149">
        <f>IF(META!DA462&lt;&gt;0,META!DA462,"")</f>
        <v>13</v>
      </c>
      <c r="H233" s="155" t="str">
        <f>IF(SUM(META!CY$374:DU$374)&lt;&gt;0,G233/SUM(META!CY$374:DU$374),"")</f>
        <v/>
      </c>
      <c r="I233" s="151" t="str">
        <f>IF(G233&lt;&gt;"",META!CY462&amp;" / "&amp;G233,"")</f>
        <v>0 / 13</v>
      </c>
      <c r="J233" s="149" t="str">
        <f>META!DB462</f>
        <v>13 / 13</v>
      </c>
      <c r="K233" s="150">
        <f>META!DC462</f>
        <v>1</v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/>
      </c>
      <c r="O233" s="24" t="str">
        <f>IF(META!CZ307&lt;&gt;0,META!CZ231&amp;" / "&amp;META!CZ307,"")</f>
        <v>0 / 13</v>
      </c>
      <c r="P233" s="310" t="str">
        <f>IF(META!CY307&lt;&gt;0,META!CY231/META!CY307,"")</f>
        <v/>
      </c>
      <c r="Q233" s="310">
        <f>IF(META!CZ307&lt;&gt;0,META!CZ231/META!CZ307,"")</f>
        <v>0</v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>
        <f t="shared" si="17"/>
        <v>1</v>
      </c>
      <c r="F234" s="266" t="s">
        <v>454</v>
      </c>
      <c r="G234" s="206">
        <f>IF(META!DA463&lt;&gt;0,META!DA463,"")</f>
        <v>17</v>
      </c>
      <c r="H234" s="253" t="str">
        <f>IF(SUM(META!CY$374:DU$374)&lt;&gt;0,G234/SUM(META!CY$374:DU$374),"")</f>
        <v/>
      </c>
      <c r="I234" s="208" t="str">
        <f>IF(G234&lt;&gt;"",META!CY463&amp;" / "&amp;G234,"")</f>
        <v>0 / 17</v>
      </c>
      <c r="J234" s="206" t="str">
        <f>META!DB463</f>
        <v>17 / 17</v>
      </c>
      <c r="K234" s="207">
        <f>META!DC463</f>
        <v>1</v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/>
      </c>
      <c r="O234" s="259" t="str">
        <f>IF(META!CZ308&lt;&gt;0,META!CZ232&amp;" / "&amp;META!CZ308,"")</f>
        <v>0 / 17</v>
      </c>
      <c r="P234" s="277" t="str">
        <f>IF(META!CY308&lt;&gt;0,META!CY232/META!CY308,"")</f>
        <v/>
      </c>
      <c r="Q234" s="277">
        <f>IF(META!CZ308&lt;&gt;0,META!CZ232/META!CZ308,"")</f>
        <v>0</v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>
        <f t="shared" si="17"/>
        <v>1</v>
      </c>
      <c r="F238" s="205" t="s">
        <v>395</v>
      </c>
      <c r="G238" s="206">
        <f>IF(META!DA468&lt;&gt;0,META!DA468,"")</f>
        <v>10</v>
      </c>
      <c r="H238" s="253" t="str">
        <f>IF(SUM(META!CY$374:DU$374)&lt;&gt;0,G238/SUM(META!CY$374:DU$374),"")</f>
        <v/>
      </c>
      <c r="I238" s="208" t="str">
        <f>IF(G238&lt;&gt;"",META!CY468&amp;" / "&amp;G238,"")</f>
        <v>0 / 10</v>
      </c>
      <c r="J238" s="206" t="str">
        <f>META!DB468</f>
        <v>10 / 10</v>
      </c>
      <c r="K238" s="207">
        <f>META!DC468</f>
        <v>1</v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>0 / 10</v>
      </c>
      <c r="O238" s="259" t="str">
        <f>IF(META!CZ309&lt;&gt;0,META!CZ233&amp;" / "&amp;META!CZ309,"")</f>
        <v/>
      </c>
      <c r="P238" s="277">
        <f>IF(META!CY309&lt;&gt;0,META!CY233/META!CY309,"")</f>
        <v>0</v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>
        <f t="shared" si="17"/>
        <v>1</v>
      </c>
      <c r="F239" s="148" t="s">
        <v>599</v>
      </c>
      <c r="G239" s="149">
        <f>IF(META!DA469&lt;&gt;0,META!DA469,"")</f>
        <v>40</v>
      </c>
      <c r="H239" s="155" t="str">
        <f>IF(SUM(META!CY$374:DU$374)&lt;&gt;0,G239/SUM(META!CY$374:DU$374),"")</f>
        <v/>
      </c>
      <c r="I239" s="151" t="str">
        <f>IF(G239&lt;&gt;"",META!CY469&amp;" / "&amp;G239,"")</f>
        <v>0 / 40</v>
      </c>
      <c r="J239" s="149" t="str">
        <f>META!DB469</f>
        <v>40 / 40</v>
      </c>
      <c r="K239" s="150">
        <f>META!DC469</f>
        <v>1</v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>0 / 40</v>
      </c>
      <c r="O239" s="24" t="str">
        <f>IF(META!CZ311&lt;&gt;0,META!CZ235&amp;" / "&amp;META!CZ311,"")</f>
        <v/>
      </c>
      <c r="P239" s="310">
        <f>IF(META!CY311&lt;&gt;0,META!CY235/META!CY311,"")</f>
        <v>0</v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>
        <f t="shared" si="17"/>
        <v>1</v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>10 / 10</v>
      </c>
      <c r="K240" s="207">
        <f>META!DC467</f>
        <v>1</v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>0 / 10</v>
      </c>
      <c r="O240" s="259" t="str">
        <f>IF(META!CZ310&lt;&gt;0,META!CZ234&amp;" / "&amp;META!CZ310,"")</f>
        <v/>
      </c>
      <c r="P240" s="277">
        <f>IF(META!CY310&lt;&gt;0,META!CY234/META!CY310,"")</f>
        <v>0</v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 t="str">
        <f t="shared" si="17"/>
        <v/>
      </c>
      <c r="F242" s="205" t="s">
        <v>395</v>
      </c>
      <c r="G242" s="206" t="str">
        <f>IF(META!DA472&lt;&gt;0,META!DA472,"")</f>
        <v/>
      </c>
      <c r="H242" s="253" t="str">
        <f>IF(SUM(META!CY$374:DU$374)&lt;&gt;0,G242/SUM(META!CY$374:DU$374),"")</f>
        <v/>
      </c>
      <c r="I242" s="208" t="str">
        <f>IF(G242&lt;&gt;"",META!CY472&amp;" / "&amp;G242,"")</f>
        <v/>
      </c>
      <c r="J242" s="206" t="str">
        <f>META!DB472</f>
        <v/>
      </c>
      <c r="K242" s="207" t="str">
        <f>META!DC472</f>
        <v/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/>
      </c>
      <c r="O242" s="259" t="str">
        <f>IF(META!CZ297&lt;&gt;0,META!CZ221&amp;" / "&amp;META!CZ297,"")</f>
        <v/>
      </c>
      <c r="P242" s="277" t="str">
        <f>IF(META!CY297&lt;&gt;0,META!CY221/META!CY297,"")</f>
        <v/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 t="str">
        <f t="shared" si="17"/>
        <v/>
      </c>
      <c r="F243" s="280" t="s">
        <v>599</v>
      </c>
      <c r="G243" s="149" t="str">
        <f>IF(META!DA473&lt;&gt;0,META!DA473,"")</f>
        <v/>
      </c>
      <c r="H243" s="155" t="str">
        <f>IF(SUM(META!CY$374:DU$374)&lt;&gt;0,G243/SUM(META!CY$374:DU$374),"")</f>
        <v/>
      </c>
      <c r="I243" s="151" t="str">
        <f>IF(G243&lt;&gt;"",META!CY473&amp;" / "&amp;G243,"")</f>
        <v/>
      </c>
      <c r="J243" s="149" t="str">
        <f>META!DB473</f>
        <v/>
      </c>
      <c r="K243" s="150" t="str">
        <f>META!DC473</f>
        <v/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/>
      </c>
      <c r="O243" s="24" t="str">
        <f>IF(META!CZ299&lt;&gt;0,META!CZ223&amp;" / "&amp;META!CZ299,"")</f>
        <v/>
      </c>
      <c r="P243" s="310" t="str">
        <f>IF(META!CY299&lt;&gt;0,META!CY223/META!CY299,"")</f>
        <v/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 t="str">
        <f t="shared" si="17"/>
        <v/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/>
      </c>
      <c r="K244" s="207" t="str">
        <f>META!DC471</f>
        <v/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/>
      </c>
      <c r="O244" s="259" t="str">
        <f>IF(META!CZ298&lt;&gt;0,META!CZ222&amp;" / "&amp;META!CZ298,"")</f>
        <v/>
      </c>
      <c r="P244" s="277" t="str">
        <f>IF(META!CY298&lt;&gt;0,META!CY222/META!CY298,"")</f>
        <v/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>
        <f t="shared" si="17"/>
        <v>1</v>
      </c>
      <c r="F246" s="205" t="s">
        <v>395</v>
      </c>
      <c r="G246" s="206">
        <f>IF(META!DA476&lt;&gt;0,META!DA476,"")</f>
        <v>20</v>
      </c>
      <c r="H246" s="253" t="str">
        <f>IF(SUM(META!CY$374:DU$374)&lt;&gt;0,G246/SUM(META!CY$374:DU$374),"")</f>
        <v/>
      </c>
      <c r="I246" s="208" t="str">
        <f>IF(G246&lt;&gt;"",META!CY476&amp;" / "&amp;G246,"")</f>
        <v>0 / 20</v>
      </c>
      <c r="J246" s="206" t="str">
        <f>META!DB476</f>
        <v>20 / 20</v>
      </c>
      <c r="K246" s="207">
        <f>META!DC476</f>
        <v>1</v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/>
      </c>
      <c r="O246" s="259" t="str">
        <f>IF(META!CZ303&lt;&gt;0,META!CZ227&amp;" / "&amp;META!CZ303,"")</f>
        <v>0 / 20</v>
      </c>
      <c r="P246" s="277" t="str">
        <f>IF(META!CY303&lt;&gt;0,META!CY227/META!CY303,"")</f>
        <v/>
      </c>
      <c r="Q246" s="277">
        <f>IF(META!CZ303&lt;&gt;0,META!CZ227/META!CZ303,"")</f>
        <v>0</v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>
        <f t="shared" si="17"/>
        <v>1</v>
      </c>
      <c r="F247" s="280" t="s">
        <v>599</v>
      </c>
      <c r="G247" s="149">
        <f>IF(META!DA477&lt;&gt;0,META!DA477,"")</f>
        <v>11</v>
      </c>
      <c r="H247" s="155" t="str">
        <f>IF(SUM(META!CY$374:DU$374)&lt;&gt;0,G247/SUM(META!CY$374:DU$374),"")</f>
        <v/>
      </c>
      <c r="I247" s="151" t="str">
        <f>IF(G247&lt;&gt;"",META!CY477&amp;" / "&amp;G247,"")</f>
        <v>0 / 11</v>
      </c>
      <c r="J247" s="149" t="str">
        <f>META!DB477</f>
        <v>11 / 11</v>
      </c>
      <c r="K247" s="150">
        <f>META!DC477</f>
        <v>1</v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/>
      </c>
      <c r="O247" s="24" t="str">
        <f>IF(META!CZ305&lt;&gt;0,META!CZ229&amp;" / "&amp;META!CZ305,"")</f>
        <v>0 / 11</v>
      </c>
      <c r="P247" s="312" t="str">
        <f>IF(META!CY305&lt;&gt;0,META!CY229/META!CY305,"")</f>
        <v/>
      </c>
      <c r="Q247" s="310">
        <f>IF(META!CZ305&lt;&gt;0,META!CZ229/META!CZ305,"")</f>
        <v>0</v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>
        <f t="shared" si="17"/>
        <v>1</v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>20 / 20</v>
      </c>
      <c r="K248" s="207">
        <f>META!DC475</f>
        <v>1</v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/>
      </c>
      <c r="O248" s="259" t="str">
        <f>IF(META!CZ304&lt;&gt;0,META!CZ228&amp;" / "&amp;META!CZ304,"")</f>
        <v>0 / 20</v>
      </c>
      <c r="P248" s="277" t="str">
        <f>IF(META!CY304&lt;&gt;0,META!CY228/META!CY304,"")</f>
        <v/>
      </c>
      <c r="Q248" s="277">
        <f>IF(META!CZ304&lt;&gt;0,META!CZ228/META!CZ304,"")</f>
        <v>0</v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>-</v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>-</v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>-</v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>-</v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>-</v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>-</v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>-</v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IF(SUM(META!E262,META!E266,META!E270,META!AD251,META!AD255,META!AD259,META!DZ189)&lt;&gt;0,SUM(META!E262,META!E266,META!E270,META!AD251,META!AD255,META!AD259,META!DZ189),"")</f>
        <v>50</v>
      </c>
      <c r="H275" s="259"/>
      <c r="I275" s="203"/>
      <c r="J275" s="259"/>
      <c r="K275" s="279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>196</v>
      </c>
      <c r="H276" s="281"/>
      <c r="I276" s="282"/>
      <c r="J276" s="281"/>
      <c r="K276" s="284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2019-07-29T03:03:21Z</dcterms:modified>
</cp:coreProperties>
</file>