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jktemp\"/>
    </mc:Choice>
  </mc:AlternateContent>
  <xr:revisionPtr revIDLastSave="5" documentId="13_ncr:1_{0397363C-C6A0-4452-945F-18357A22DB7F}" xr6:coauthVersionLast="43" xr6:coauthVersionMax="43" xr10:uidLastSave="{BD5B1366-B45E-45E6-BEA3-394575769F59}"/>
  <bookViews>
    <workbookView xWindow="1170" yWindow="2265" windowWidth="11985" windowHeight="12698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858" i="2" l="1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BL295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BL219" i="8" s="1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/>
  <c r="DQ634" i="5"/>
  <c r="CG142" i="8" s="1"/>
  <c r="DQ655" i="5"/>
  <c r="BI142" i="8" s="1"/>
  <c r="DQ715" i="5"/>
  <c r="CH142" i="8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CD218" i="8" s="1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CD292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CJ215" i="8" s="1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BL213" i="8" s="1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BL208" i="8" s="1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/>
  <c r="DF715" i="5"/>
  <c r="CH131" i="8" s="1"/>
  <c r="DF736" i="5"/>
  <c r="BJ131" i="8"/>
  <c r="DF796" i="5"/>
  <c r="CI131" i="8" s="1"/>
  <c r="DF817" i="5"/>
  <c r="BK131" i="8" s="1"/>
  <c r="DF877" i="5"/>
  <c r="CJ131" i="8" s="1"/>
  <c r="DF898" i="5"/>
  <c r="BL131" i="8"/>
  <c r="DF958" i="5"/>
  <c r="CK131" i="8" s="1"/>
  <c r="DF979" i="5"/>
  <c r="BM131" i="8"/>
  <c r="DF1039" i="5"/>
  <c r="CL131" i="8" s="1"/>
  <c r="DF1060" i="5"/>
  <c r="BN131" i="8"/>
  <c r="DF1120" i="5"/>
  <c r="CM131" i="8" s="1"/>
  <c r="DF1141" i="5"/>
  <c r="BO131" i="8" s="1"/>
  <c r="DF1201" i="5"/>
  <c r="CN131" i="8" s="1"/>
  <c r="DF1222" i="5"/>
  <c r="BP131" i="8"/>
  <c r="DF1282" i="5"/>
  <c r="CO131" i="8" s="1"/>
  <c r="DF1303" i="5"/>
  <c r="BQ131" i="8"/>
  <c r="DF1363" i="5"/>
  <c r="CP131" i="8" s="1"/>
  <c r="CP283" i="8" s="1"/>
  <c r="DF1384" i="5"/>
  <c r="BR131" i="8"/>
  <c r="DF1444" i="5"/>
  <c r="CQ131" i="8" s="1"/>
  <c r="DF1465" i="5"/>
  <c r="BS131" i="8" s="1"/>
  <c r="DF1525" i="5"/>
  <c r="CR131" i="8" s="1"/>
  <c r="DF1546" i="5"/>
  <c r="BT131" i="8"/>
  <c r="DF1606" i="5"/>
  <c r="CS131" i="8" s="1"/>
  <c r="DF1627" i="5"/>
  <c r="BU131" i="8"/>
  <c r="DF1687" i="5"/>
  <c r="CT131" i="8" s="1"/>
  <c r="CT283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CD282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CJ206" i="8" s="1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DR54" i="8" s="1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CJ205" i="8" s="1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L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CJ201" i="8" s="1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BI200" i="8" s="1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BI199" i="8" s="1"/>
  <c r="CH47" i="8"/>
  <c r="BJ47" i="8"/>
  <c r="CI47" i="8"/>
  <c r="BK47" i="8"/>
  <c r="CJ47" i="8"/>
  <c r="CJ199" i="8" s="1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/>
  <c r="DG121" i="8" s="1"/>
  <c r="DG273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BI272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DG271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/>
  <c r="CO1120" i="5"/>
  <c r="CM114" i="8" s="1"/>
  <c r="CO1141" i="5"/>
  <c r="BO114" i="8" s="1"/>
  <c r="CO1201" i="5"/>
  <c r="CN114" i="8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J265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BI188" i="8" s="1"/>
  <c r="CH36" i="8"/>
  <c r="BJ36" i="8"/>
  <c r="CI36" i="8"/>
  <c r="BK36" i="8"/>
  <c r="CJ36" i="8"/>
  <c r="CJ188" i="8" s="1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/>
  <c r="CL1525" i="5"/>
  <c r="CR111" i="8" s="1"/>
  <c r="CL1546" i="5"/>
  <c r="BT111" i="8" s="1"/>
  <c r="CL1606" i="5"/>
  <c r="CS111" i="8" s="1"/>
  <c r="CL1627" i="5"/>
  <c r="BU111" i="8" s="1"/>
  <c r="CL1687" i="5"/>
  <c r="CT111" i="8" s="1"/>
  <c r="CT263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D262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/>
  <c r="CK1222" i="5"/>
  <c r="BP110" i="8" s="1"/>
  <c r="CK1282" i="5"/>
  <c r="CO110" i="8" s="1"/>
  <c r="CK1303" i="5"/>
  <c r="BQ110" i="8"/>
  <c r="CK1363" i="5"/>
  <c r="CP110" i="8" s="1"/>
  <c r="CP262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CV262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CJ186" i="8" s="1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BI261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BI260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P260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BI259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BI182" i="8" s="1"/>
  <c r="CH30" i="8"/>
  <c r="BJ30" i="8"/>
  <c r="CI30" i="8"/>
  <c r="BK30" i="8"/>
  <c r="CJ30" i="8"/>
  <c r="CJ182" i="8" s="1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CP182" i="8" s="1"/>
  <c r="BR30" i="8"/>
  <c r="CQ30" i="8"/>
  <c r="BS30" i="8"/>
  <c r="CR30" i="8"/>
  <c r="BT30" i="8"/>
  <c r="CS30" i="8"/>
  <c r="BU30" i="8"/>
  <c r="CT30" i="8"/>
  <c r="BV30" i="8"/>
  <c r="CU30" i="8"/>
  <c r="BW30" i="8"/>
  <c r="CV30" i="8"/>
  <c r="CV182" i="8" s="1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CP181" i="8" s="1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CP180" i="8" s="1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BI254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DL20" i="8" s="1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CP247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CP246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CV245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CJ244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CP244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DH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DL91" i="8" s="1"/>
  <c r="BR1120" i="5"/>
  <c r="CM91" i="8" s="1"/>
  <c r="BR1141" i="5"/>
  <c r="BO91" i="8" s="1"/>
  <c r="BR1201" i="5"/>
  <c r="CN91" i="8" s="1"/>
  <c r="BR1222" i="5"/>
  <c r="BP91" i="8" s="1"/>
  <c r="DN91" i="8" s="1"/>
  <c r="BR1282" i="5"/>
  <c r="CO91" i="8" s="1"/>
  <c r="BR1303" i="5"/>
  <c r="BQ91" i="8" s="1"/>
  <c r="BR1363" i="5"/>
  <c r="CP91" i="8" s="1"/>
  <c r="CP243" i="8" s="1"/>
  <c r="BR1384" i="5"/>
  <c r="BR91" i="8" s="1"/>
  <c r="DP91" i="8" s="1"/>
  <c r="BR1444" i="5"/>
  <c r="CQ91" i="8" s="1"/>
  <c r="BR1465" i="5"/>
  <c r="BS91" i="8" s="1"/>
  <c r="BR1525" i="5"/>
  <c r="CR91" i="8" s="1"/>
  <c r="BR1546" i="5"/>
  <c r="BT91" i="8" s="1"/>
  <c r="DR91" i="8" s="1"/>
  <c r="BR1606" i="5"/>
  <c r="CS91" i="8" s="1"/>
  <c r="BR1627" i="5"/>
  <c r="BU91" i="8" s="1"/>
  <c r="BR1687" i="5"/>
  <c r="CT91" i="8" s="1"/>
  <c r="BR1708" i="5"/>
  <c r="BV91" i="8" s="1"/>
  <c r="DT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DE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DK90" i="8" s="1"/>
  <c r="BQ1039" i="5"/>
  <c r="CL90" i="8" s="1"/>
  <c r="BQ1060" i="5"/>
  <c r="BN90" i="8" s="1"/>
  <c r="BQ1120" i="5"/>
  <c r="CM90" i="8" s="1"/>
  <c r="BQ1141" i="5"/>
  <c r="BO90" i="8" s="1"/>
  <c r="DM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DI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DQ88" i="8" s="1"/>
  <c r="BO1525" i="5"/>
  <c r="CR88" i="8" s="1"/>
  <c r="BO1546" i="5"/>
  <c r="BT88" i="8" s="1"/>
  <c r="BO1606" i="5"/>
  <c r="CS88" i="8" s="1"/>
  <c r="BO1627" i="5"/>
  <c r="BU88" i="8" s="1"/>
  <c r="DS88" i="8" s="1"/>
  <c r="BO1687" i="5"/>
  <c r="CT88" i="8" s="1"/>
  <c r="BO1708" i="5"/>
  <c r="BV88" i="8" s="1"/>
  <c r="BO1768" i="5"/>
  <c r="CU88" i="8" s="1"/>
  <c r="BO1789" i="5"/>
  <c r="BW88" i="8" s="1"/>
  <c r="DU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DL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CP241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CV241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BP253" i="5"/>
  <c r="CC6" i="8" s="1"/>
  <c r="BP334" i="5"/>
  <c r="BP415" i="5"/>
  <c r="BQ415" i="5" s="1"/>
  <c r="CE7" i="8" s="1"/>
  <c r="BP496" i="5"/>
  <c r="BP577" i="5"/>
  <c r="BQ577" i="5" s="1"/>
  <c r="CG7" i="8" s="1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E374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G203" i="8" s="1"/>
  <c r="H5" i="8"/>
  <c r="I5" i="8"/>
  <c r="I203" i="8" s="1"/>
  <c r="J5" i="8"/>
  <c r="J203" i="8" s="1"/>
  <c r="K5" i="8"/>
  <c r="K203" i="8" s="1"/>
  <c r="L5" i="8"/>
  <c r="M5" i="8"/>
  <c r="N5" i="8"/>
  <c r="N203" i="8" s="1"/>
  <c r="O5" i="8"/>
  <c r="P5" i="8"/>
  <c r="Q5" i="8"/>
  <c r="R5" i="8"/>
  <c r="R203" i="8" s="1"/>
  <c r="S5" i="8"/>
  <c r="T5" i="8"/>
  <c r="U5" i="8"/>
  <c r="U203" i="8" s="1"/>
  <c r="V5" i="8"/>
  <c r="V203" i="8" s="1"/>
  <c r="W5" i="8"/>
  <c r="W203" i="8" s="1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AV165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L124" i="8" s="1"/>
  <c r="AM42" i="8"/>
  <c r="AN42" i="8"/>
  <c r="AO42" i="8"/>
  <c r="AP42" i="8"/>
  <c r="AQ42" i="8"/>
  <c r="AR42" i="8"/>
  <c r="AR124" i="8" s="1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AL164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X123" i="8" s="1"/>
  <c r="BQ7" i="3"/>
  <c r="AB81" i="8" s="1"/>
  <c r="BQ83" i="3"/>
  <c r="AC81" i="8" s="1"/>
  <c r="BQ159" i="3"/>
  <c r="AD81" i="8" s="1"/>
  <c r="BQ235" i="3"/>
  <c r="AE81" i="8" s="1"/>
  <c r="BQ311" i="3"/>
  <c r="AF81" i="8" s="1"/>
  <c r="AF163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AL163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AV163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R122" i="8" s="1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X121" i="8" s="1"/>
  <c r="BO7" i="3"/>
  <c r="AB79" i="8" s="1"/>
  <c r="BO83" i="3"/>
  <c r="AC79" i="8" s="1"/>
  <c r="BO159" i="3"/>
  <c r="AD79" i="8" s="1"/>
  <c r="BO235" i="3"/>
  <c r="AE79" i="8" s="1"/>
  <c r="BO311" i="3"/>
  <c r="AF79" i="8" s="1"/>
  <c r="AF161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AF160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AV160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L118" i="8" s="1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AV158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X157" i="8" s="1"/>
  <c r="AB34" i="8"/>
  <c r="AC34" i="8"/>
  <c r="AD34" i="8"/>
  <c r="AE34" i="8"/>
  <c r="AF34" i="8"/>
  <c r="AG34" i="8"/>
  <c r="AH34" i="8"/>
  <c r="AI34" i="8"/>
  <c r="AJ34" i="8"/>
  <c r="AK34" i="8"/>
  <c r="AL34" i="8"/>
  <c r="AL116" i="8" s="1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AR156" i="8" s="1"/>
  <c r="BJ1299" i="3"/>
  <c r="AS74" i="8" s="1"/>
  <c r="BJ1375" i="3"/>
  <c r="AT74" i="8" s="1"/>
  <c r="BJ1451" i="3"/>
  <c r="AU74" i="8" s="1"/>
  <c r="BJ1527" i="3"/>
  <c r="AV74" i="8" s="1"/>
  <c r="AV156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X155" i="8" s="1"/>
  <c r="AB32" i="8"/>
  <c r="AC32" i="8"/>
  <c r="AD32" i="8"/>
  <c r="AE32" i="8"/>
  <c r="AF32" i="8"/>
  <c r="AG32" i="8"/>
  <c r="AH32" i="8"/>
  <c r="AI32" i="8"/>
  <c r="AJ32" i="8"/>
  <c r="AK32" i="8"/>
  <c r="AL32" i="8"/>
  <c r="AL114" i="8" s="1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X153" i="8" s="1"/>
  <c r="AB30" i="8"/>
  <c r="AC30" i="8"/>
  <c r="AD30" i="8"/>
  <c r="AE30" i="8"/>
  <c r="AF30" i="8"/>
  <c r="AG30" i="8"/>
  <c r="AH30" i="8"/>
  <c r="AI30" i="8"/>
  <c r="AJ30" i="8"/>
  <c r="AK30" i="8"/>
  <c r="AL30" i="8"/>
  <c r="AL112" i="8" s="1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AL150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/>
  <c r="BC691" i="3"/>
  <c r="AK67" i="8" s="1"/>
  <c r="BC767" i="3"/>
  <c r="AL67" i="8" s="1"/>
  <c r="BC843" i="3"/>
  <c r="AM67" i="8"/>
  <c r="BC919" i="3"/>
  <c r="AN67" i="8" s="1"/>
  <c r="BC995" i="3"/>
  <c r="AO67" i="8" s="1"/>
  <c r="BC1071" i="3"/>
  <c r="AP67" i="8" s="1"/>
  <c r="BC1147" i="3"/>
  <c r="AQ67" i="8" s="1"/>
  <c r="BC1223" i="3"/>
  <c r="AR67" i="8"/>
  <c r="BC1299" i="3"/>
  <c r="AS67" i="8" s="1"/>
  <c r="BC1375" i="3"/>
  <c r="AT67" i="8" s="1"/>
  <c r="BC1451" i="3"/>
  <c r="AU67" i="8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L108" i="8" s="1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AL148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L107" i="8" s="1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L105" i="8" s="1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V140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V138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V95" i="8" s="1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E40" i="8"/>
  <c r="EF40" i="8"/>
  <c r="EH40" i="8"/>
  <c r="EH96" i="8" s="1"/>
  <c r="EM40" i="8"/>
  <c r="EN40" i="8"/>
  <c r="EQ40" i="8"/>
  <c r="ET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E161" i="8" s="1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W161" i="8" s="1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K160" i="8" s="1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W160" i="8" s="1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W158" i="8" s="1"/>
  <c r="X78" i="8"/>
  <c r="X158" i="8" s="1"/>
  <c r="Y78" i="8"/>
  <c r="BG7" i="2"/>
  <c r="C77" i="8" s="1"/>
  <c r="D77" i="8"/>
  <c r="E77" i="8"/>
  <c r="E157" i="8" s="1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W157" i="8" s="1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K117" i="8" s="1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W117" i="8" s="1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W155" i="8" s="1"/>
  <c r="X75" i="8"/>
  <c r="X155" i="8" s="1"/>
  <c r="Y75" i="8"/>
  <c r="BD7" i="2"/>
  <c r="C74" i="8" s="1"/>
  <c r="D74" i="8"/>
  <c r="E74" i="8"/>
  <c r="E154" i="8" s="1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W154" i="8" s="1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K153" i="8" s="1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W153" i="8" s="1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W112" i="8" s="1"/>
  <c r="X32" i="8"/>
  <c r="X112" i="8" s="1"/>
  <c r="Y32" i="8"/>
  <c r="BA7" i="2"/>
  <c r="C71" i="8" s="1"/>
  <c r="D71" i="8"/>
  <c r="E71" i="8"/>
  <c r="E151" i="8" s="1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W151" i="8" s="1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K111" i="8" s="1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W111" i="8" s="1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W110" i="8" s="1"/>
  <c r="X30" i="8"/>
  <c r="Y30" i="8"/>
  <c r="AY7" i="2"/>
  <c r="C69" i="8" s="1"/>
  <c r="D69" i="8"/>
  <c r="E69" i="8"/>
  <c r="E149" i="8" s="1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W149" i="8" s="1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K109" i="8" s="1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W109" i="8" s="1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W108" i="8" s="1"/>
  <c r="X28" i="8"/>
  <c r="Y28" i="8"/>
  <c r="AW7" i="2"/>
  <c r="C67" i="8" s="1"/>
  <c r="D67" i="8"/>
  <c r="E67" i="8"/>
  <c r="E147" i="8" s="1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W147" i="8" s="1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K107" i="8" s="1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W107" i="8" s="1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W145" i="8" s="1"/>
  <c r="X65" i="8"/>
  <c r="Y65" i="8"/>
  <c r="C25" i="8"/>
  <c r="D25" i="8"/>
  <c r="E25" i="8"/>
  <c r="E105" i="8" s="1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W105" i="8" s="1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K144" i="8" s="1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W144" i="8" s="1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W143" i="8" s="1"/>
  <c r="X63" i="8"/>
  <c r="Y63" i="8"/>
  <c r="C23" i="8"/>
  <c r="D23" i="8"/>
  <c r="E23" i="8"/>
  <c r="E103" i="8" s="1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W103" i="8" s="1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K142" i="8" s="1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W142" i="8" s="1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W141" i="8" s="1"/>
  <c r="X61" i="8"/>
  <c r="Y61" i="8"/>
  <c r="C21" i="8"/>
  <c r="D21" i="8"/>
  <c r="E21" i="8"/>
  <c r="E101" i="8" s="1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W101" i="8" s="1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DD85" i="8" s="1"/>
  <c r="BF84" i="8"/>
  <c r="BF83" i="8"/>
  <c r="BF82" i="8"/>
  <c r="BF81" i="8"/>
  <c r="A411" i="5"/>
  <c r="BF77" i="8"/>
  <c r="BF71" i="8"/>
  <c r="BE86" i="8"/>
  <c r="DC86" i="8" s="1"/>
  <c r="BE85" i="8"/>
  <c r="BE84" i="8"/>
  <c r="BE83" i="8"/>
  <c r="BE82" i="8"/>
  <c r="DC82" i="8" s="1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AL10" i="2"/>
  <c r="C6" i="8" s="1"/>
  <c r="D7" i="8"/>
  <c r="E7" i="8"/>
  <c r="E205" i="8" s="1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W205" i="8" s="1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K106" i="8" s="1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W106" i="8" s="1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W115" i="8" s="1"/>
  <c r="X35" i="8"/>
  <c r="Y35" i="8"/>
  <c r="C36" i="8"/>
  <c r="D36" i="8"/>
  <c r="E36" i="8"/>
  <c r="E116" i="8" s="1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W116" i="8" s="1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K119" i="8" s="1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W119" i="8" s="1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W121" i="8" s="1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BI171" i="8" s="1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/>
  <c r="CF84" i="8"/>
  <c r="DE84" i="8" s="1"/>
  <c r="CG84" i="8"/>
  <c r="DF84" i="8" s="1"/>
  <c r="CH84" i="8"/>
  <c r="DG84" i="8" s="1"/>
  <c r="CI84" i="8"/>
  <c r="DH84" i="8" s="1"/>
  <c r="CJ84" i="8"/>
  <c r="DI84" i="8" s="1"/>
  <c r="CK84" i="8"/>
  <c r="DJ84" i="8" s="1"/>
  <c r="DJ236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/>
  <c r="CI86" i="8"/>
  <c r="DH86" i="8" s="1"/>
  <c r="CJ86" i="8"/>
  <c r="DI86" i="8"/>
  <c r="CK86" i="8"/>
  <c r="DJ86" i="8" s="1"/>
  <c r="CL86" i="8"/>
  <c r="DK86" i="8" s="1"/>
  <c r="CM86" i="8"/>
  <c r="DL86" i="8" s="1"/>
  <c r="CN86" i="8"/>
  <c r="DM86" i="8" s="1"/>
  <c r="CO86" i="8"/>
  <c r="DN86" i="8" s="1"/>
  <c r="CP86" i="8"/>
  <c r="DO86" i="8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/>
  <c r="CG81" i="8"/>
  <c r="DF81" i="8" s="1"/>
  <c r="CH81" i="8"/>
  <c r="DG81" i="8"/>
  <c r="CI81" i="8"/>
  <c r="DH81" i="8" s="1"/>
  <c r="CJ81" i="8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CE83" i="8"/>
  <c r="DD83" i="8" s="1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DQ83" i="8" s="1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DR82" i="8" s="1"/>
  <c r="CT82" i="8"/>
  <c r="DS82" i="8" s="1"/>
  <c r="CU82" i="8"/>
  <c r="DT82" i="8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1366" i="5"/>
  <c r="BP1447" i="5"/>
  <c r="BP1528" i="5"/>
  <c r="BQ1528" i="5" s="1"/>
  <c r="BS7" i="8" s="1"/>
  <c r="BP1609" i="5"/>
  <c r="BP1690" i="5"/>
  <c r="BP1771" i="5"/>
  <c r="BQ1771" i="5" s="1"/>
  <c r="BV7" i="8" s="1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V110" i="8" s="1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V120" i="8" s="1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AJ10" i="18" s="1"/>
  <c r="DX7" i="8" s="1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R1852" i="5"/>
  <c r="BW8" i="8" s="1"/>
  <c r="BS1792" i="5"/>
  <c r="CV9" i="8" s="1"/>
  <c r="BR1792" i="5"/>
  <c r="CV8" i="8" s="1"/>
  <c r="DU8" i="8" s="1"/>
  <c r="BS1771" i="5"/>
  <c r="BV9" i="8" s="1"/>
  <c r="BR1771" i="5"/>
  <c r="BS1711" i="5"/>
  <c r="CU9" i="8" s="1"/>
  <c r="BR1711" i="5"/>
  <c r="CU8" i="8" s="1"/>
  <c r="DT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R1528" i="5"/>
  <c r="BS1468" i="5"/>
  <c r="CR9" i="8" s="1"/>
  <c r="BR1468" i="5"/>
  <c r="CR8" i="8" s="1"/>
  <c r="DQ8" i="8" s="1"/>
  <c r="BS1447" i="5"/>
  <c r="BR9" i="8" s="1"/>
  <c r="BS1387" i="5"/>
  <c r="CQ9" i="8" s="1"/>
  <c r="BR1447" i="5"/>
  <c r="BR8" i="8" s="1"/>
  <c r="BR6" i="8"/>
  <c r="BR1387" i="5"/>
  <c r="BS1366" i="5"/>
  <c r="BR1366" i="5"/>
  <c r="BQ8" i="8" s="1"/>
  <c r="BS1306" i="5"/>
  <c r="CP9" i="8" s="1"/>
  <c r="BR1306" i="5"/>
  <c r="CP8" i="8" s="1"/>
  <c r="BS1285" i="5"/>
  <c r="BP9" i="8" s="1"/>
  <c r="BR1285" i="5"/>
  <c r="BP8" i="8" s="1"/>
  <c r="BP6" i="8"/>
  <c r="BS1225" i="5"/>
  <c r="CO9" i="8" s="1"/>
  <c r="BR1225" i="5"/>
  <c r="CO8" i="8" s="1"/>
  <c r="BS1204" i="5"/>
  <c r="BO9" i="8" s="1"/>
  <c r="BR1204" i="5"/>
  <c r="BO8" i="8" s="1"/>
  <c r="DM8" i="8" s="1"/>
  <c r="BS1144" i="5"/>
  <c r="BR1144" i="5"/>
  <c r="CN8" i="8" s="1"/>
  <c r="BS1123" i="5"/>
  <c r="BN9" i="8" s="1"/>
  <c r="BR1123" i="5"/>
  <c r="BN8" i="8" s="1"/>
  <c r="BS1063" i="5"/>
  <c r="BR1063" i="5"/>
  <c r="CM8" i="8" s="1"/>
  <c r="BS1042" i="5"/>
  <c r="BM9" i="8" s="1"/>
  <c r="BR1042" i="5"/>
  <c r="BM8" i="8" s="1"/>
  <c r="DK8" i="8" s="1"/>
  <c r="BS982" i="5"/>
  <c r="BR982" i="5"/>
  <c r="BS961" i="5"/>
  <c r="BL9" i="8" s="1"/>
  <c r="DJ9" i="8" s="1"/>
  <c r="DJ378" i="8" s="1"/>
  <c r="BR961" i="5"/>
  <c r="BL8" i="8" s="1"/>
  <c r="BS901" i="5"/>
  <c r="CK9" i="8" s="1"/>
  <c r="BR901" i="5"/>
  <c r="CK8" i="8" s="1"/>
  <c r="BS880" i="5"/>
  <c r="BR880" i="5"/>
  <c r="BK8" i="8" s="1"/>
  <c r="BS820" i="5"/>
  <c r="BR820" i="5"/>
  <c r="CJ8" i="8" s="1"/>
  <c r="BS799" i="5"/>
  <c r="BJ9" i="8" s="1"/>
  <c r="BS739" i="5"/>
  <c r="CI9" i="8" s="1"/>
  <c r="BR799" i="5"/>
  <c r="BR739" i="5"/>
  <c r="CI8" i="8" s="1"/>
  <c r="BS718" i="5"/>
  <c r="BI9" i="8" s="1"/>
  <c r="DG9" i="8" s="1"/>
  <c r="DG378" i="8" s="1"/>
  <c r="BR718" i="5"/>
  <c r="BI8" i="8" s="1"/>
  <c r="BS658" i="5"/>
  <c r="CH9" i="8" s="1"/>
  <c r="BR658" i="5"/>
  <c r="CH8" i="8" s="1"/>
  <c r="BS637" i="5"/>
  <c r="BR637" i="5"/>
  <c r="BS577" i="5"/>
  <c r="CG9" i="8" s="1"/>
  <c r="BR577" i="5"/>
  <c r="CG8" i="8" s="1"/>
  <c r="DF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DD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CZ368" i="8" s="1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DN366" i="8" s="1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DR362" i="8" s="1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CZ339" i="8" s="1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DS336" i="8" s="1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BG371" i="8"/>
  <c r="BF371" i="8"/>
  <c r="DD371" i="8" s="1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DF370" i="8" s="1"/>
  <c r="BG370" i="8"/>
  <c r="DE370" i="8" s="1"/>
  <c r="BF370" i="8"/>
  <c r="BE370" i="8"/>
  <c r="BD370" i="8"/>
  <c r="DB370" i="8" s="1"/>
  <c r="BC370" i="8"/>
  <c r="BB370" i="8"/>
  <c r="BA370" i="8"/>
  <c r="CY370" i="8" s="1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DJ369" i="8" s="1"/>
  <c r="BK369" i="8"/>
  <c r="BJ369" i="8"/>
  <c r="BI369" i="8"/>
  <c r="BH369" i="8"/>
  <c r="DF369" i="8" s="1"/>
  <c r="BG369" i="8"/>
  <c r="BF369" i="8"/>
  <c r="BE369" i="8"/>
  <c r="BD369" i="8"/>
  <c r="BC369" i="8"/>
  <c r="DA369" i="8" s="1"/>
  <c r="BB369" i="8"/>
  <c r="BA369" i="8"/>
  <c r="BW368" i="8"/>
  <c r="BV368" i="8"/>
  <c r="BU368" i="8"/>
  <c r="DS368" i="8" s="1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DH368" i="8" s="1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BV366" i="8"/>
  <c r="BU366" i="8"/>
  <c r="BT366" i="8"/>
  <c r="BS366" i="8"/>
  <c r="DQ366" i="8" s="1"/>
  <c r="BR366" i="8"/>
  <c r="DP366" i="8" s="1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DF361" i="8" s="1"/>
  <c r="BG361" i="8"/>
  <c r="BF361" i="8"/>
  <c r="BE361" i="8"/>
  <c r="BD361" i="8"/>
  <c r="BC361" i="8"/>
  <c r="DA361" i="8" s="1"/>
  <c r="BB361" i="8"/>
  <c r="BA361" i="8"/>
  <c r="BW360" i="8"/>
  <c r="BV360" i="8"/>
  <c r="BU360" i="8"/>
  <c r="DS360" i="8" s="1"/>
  <c r="BT360" i="8"/>
  <c r="BS360" i="8"/>
  <c r="DQ360" i="8" s="1"/>
  <c r="BR360" i="8"/>
  <c r="DP360" i="8" s="1"/>
  <c r="BQ360" i="8"/>
  <c r="BP360" i="8"/>
  <c r="BO360" i="8"/>
  <c r="BN360" i="8"/>
  <c r="DL360" i="8" s="1"/>
  <c r="BM360" i="8"/>
  <c r="BL360" i="8"/>
  <c r="BK360" i="8"/>
  <c r="BJ360" i="8"/>
  <c r="DH360" i="8" s="1"/>
  <c r="BI360" i="8"/>
  <c r="BH360" i="8"/>
  <c r="BG360" i="8"/>
  <c r="BF360" i="8"/>
  <c r="DD360" i="8" s="1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BR358" i="8"/>
  <c r="BQ358" i="8"/>
  <c r="BP358" i="8"/>
  <c r="DN358" i="8" s="1"/>
  <c r="BO358" i="8"/>
  <c r="BN358" i="8"/>
  <c r="BM358" i="8"/>
  <c r="BL358" i="8"/>
  <c r="BK358" i="8"/>
  <c r="BJ358" i="8"/>
  <c r="BI358" i="8"/>
  <c r="BH358" i="8"/>
  <c r="DF358" i="8" s="1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DM357" i="8" s="1"/>
  <c r="BN357" i="8"/>
  <c r="BM357" i="8"/>
  <c r="BL357" i="8"/>
  <c r="BK357" i="8"/>
  <c r="BJ357" i="8"/>
  <c r="BI357" i="8"/>
  <c r="BH357" i="8"/>
  <c r="DF357" i="8" s="1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DF350" i="8" s="1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DE349" i="8" s="1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DL348" i="8" s="1"/>
  <c r="BM348" i="8"/>
  <c r="BL348" i="8"/>
  <c r="BK348" i="8"/>
  <c r="BJ348" i="8"/>
  <c r="DH348" i="8" s="1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DL346" i="8" s="1"/>
  <c r="BM346" i="8"/>
  <c r="BL346" i="8"/>
  <c r="BK346" i="8"/>
  <c r="BJ346" i="8"/>
  <c r="DH346" i="8" s="1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DT331" i="8" s="1"/>
  <c r="BU331" i="8"/>
  <c r="BT331" i="8"/>
  <c r="BS331" i="8"/>
  <c r="DQ331" i="8" s="1"/>
  <c r="BR331" i="8"/>
  <c r="BQ331" i="8"/>
  <c r="BP331" i="8"/>
  <c r="BO331" i="8"/>
  <c r="BN331" i="8"/>
  <c r="BM331" i="8"/>
  <c r="BL331" i="8"/>
  <c r="DJ331" i="8" s="1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BV330" i="8"/>
  <c r="BU330" i="8"/>
  <c r="BT330" i="8"/>
  <c r="BS330" i="8"/>
  <c r="BR330" i="8"/>
  <c r="DP330" i="8" s="1"/>
  <c r="BQ330" i="8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DB328" i="8" s="1"/>
  <c r="BC328" i="8"/>
  <c r="BB328" i="8"/>
  <c r="BA328" i="8"/>
  <c r="CY328" i="8" s="1"/>
  <c r="BW327" i="8"/>
  <c r="DU327" i="8" s="1"/>
  <c r="BV327" i="8"/>
  <c r="BU327" i="8"/>
  <c r="BT327" i="8"/>
  <c r="BS327" i="8"/>
  <c r="DQ327" i="8" s="1"/>
  <c r="BR327" i="8"/>
  <c r="BQ327" i="8"/>
  <c r="BP327" i="8"/>
  <c r="BO327" i="8"/>
  <c r="BN327" i="8"/>
  <c r="BM327" i="8"/>
  <c r="BL327" i="8"/>
  <c r="DJ327" i="8" s="1"/>
  <c r="BK327" i="8"/>
  <c r="BJ327" i="8"/>
  <c r="BI327" i="8"/>
  <c r="BH327" i="8"/>
  <c r="DF327" i="8" s="1"/>
  <c r="BG327" i="8"/>
  <c r="DE327" i="8" s="1"/>
  <c r="BF327" i="8"/>
  <c r="BE327" i="8"/>
  <c r="BD327" i="8"/>
  <c r="BC327" i="8"/>
  <c r="DA327" i="8" s="1"/>
  <c r="BB327" i="8"/>
  <c r="BA327" i="8"/>
  <c r="BW326" i="8"/>
  <c r="BV326" i="8"/>
  <c r="BU326" i="8"/>
  <c r="BT326" i="8"/>
  <c r="BS326" i="8"/>
  <c r="BR326" i="8"/>
  <c r="DP326" i="8" s="1"/>
  <c r="BQ326" i="8"/>
  <c r="BP326" i="8"/>
  <c r="BO326" i="8"/>
  <c r="BM326" i="8"/>
  <c r="BL326" i="8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DE324" i="8" s="1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DF323" i="8" s="1"/>
  <c r="BG323" i="8"/>
  <c r="DE323" i="8" s="1"/>
  <c r="BF323" i="8"/>
  <c r="BE323" i="8"/>
  <c r="BD323" i="8"/>
  <c r="BC323" i="8"/>
  <c r="DA323" i="8" s="1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BF322" i="8"/>
  <c r="DD322" i="8" s="1"/>
  <c r="BE322" i="8"/>
  <c r="BD322" i="8"/>
  <c r="BC322" i="8"/>
  <c r="DA322" i="8" s="1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DQ320" i="8" s="1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DJ319" i="8" s="1"/>
  <c r="BK319" i="8"/>
  <c r="BJ319" i="8"/>
  <c r="BI319" i="8"/>
  <c r="BH319" i="8"/>
  <c r="DF319" i="8" s="1"/>
  <c r="BG319" i="8"/>
  <c r="BF319" i="8"/>
  <c r="BE319" i="8"/>
  <c r="BD319" i="8"/>
  <c r="BC319" i="8"/>
  <c r="DA319" i="8" s="1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DG318" i="8" s="1"/>
  <c r="BH318" i="8"/>
  <c r="BG318" i="8"/>
  <c r="BF318" i="8"/>
  <c r="DD318" i="8" s="1"/>
  <c r="BE318" i="8"/>
  <c r="BD318" i="8"/>
  <c r="BC318" i="8"/>
  <c r="DA318" i="8" s="1"/>
  <c r="BB318" i="8"/>
  <c r="BA318" i="8"/>
  <c r="BW317" i="8"/>
  <c r="BV317" i="8"/>
  <c r="BU317" i="8"/>
  <c r="BT317" i="8"/>
  <c r="BS317" i="8"/>
  <c r="BR317" i="8"/>
  <c r="DP317" i="8" s="1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AR10" i="3"/>
  <c r="AP10" i="3"/>
  <c r="AB6" i="8" s="1"/>
  <c r="BW9" i="8"/>
  <c r="BW378" i="8" s="1"/>
  <c r="BV8" i="8"/>
  <c r="CU6" i="8"/>
  <c r="CT6" i="8"/>
  <c r="BT8" i="8"/>
  <c r="BS9" i="8"/>
  <c r="BS8" i="8"/>
  <c r="CQ8" i="8"/>
  <c r="BQ9" i="8"/>
  <c r="BQ378" i="8" s="1"/>
  <c r="CP6" i="8"/>
  <c r="CN9" i="8"/>
  <c r="CM9" i="8"/>
  <c r="CM6" i="8"/>
  <c r="CL9" i="8"/>
  <c r="CL8" i="8"/>
  <c r="CL6" i="8"/>
  <c r="BK9" i="8"/>
  <c r="CJ9" i="8"/>
  <c r="BJ8" i="8"/>
  <c r="CI6" i="8"/>
  <c r="BI6" i="8"/>
  <c r="BH9" i="8"/>
  <c r="BH8" i="8"/>
  <c r="BF6" i="8"/>
  <c r="CE6" i="8"/>
  <c r="CB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Q1226" i="3" s="1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Q542" i="3" s="1"/>
  <c r="AO542" i="3"/>
  <c r="AS466" i="3"/>
  <c r="AR466" i="3"/>
  <c r="AP466" i="3"/>
  <c r="AO466" i="3"/>
  <c r="AQ466" i="3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AQ1302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DE65" i="8" s="1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DH64" i="8" s="1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/>
  <c r="CX63" i="8"/>
  <c r="CX215" i="8" s="1"/>
  <c r="BY63" i="8"/>
  <c r="AA63" i="8"/>
  <c r="B63" i="8"/>
  <c r="GA62" i="8"/>
  <c r="DW62" i="8"/>
  <c r="DW90" i="8"/>
  <c r="DW118" i="8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T210" i="8" s="1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BY276" i="8" s="1"/>
  <c r="FA48" i="8"/>
  <c r="V57" i="22" s="1"/>
  <c r="DW47" i="8"/>
  <c r="DW75" i="8"/>
  <c r="DW103" i="8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DE40" i="8" s="1"/>
  <c r="CE40" i="8"/>
  <c r="CD40" i="8"/>
  <c r="CC40" i="8"/>
  <c r="CB40" i="8"/>
  <c r="CA40" i="8"/>
  <c r="BZ40" i="8"/>
  <c r="BY40" i="8"/>
  <c r="BW40" i="8"/>
  <c r="BV40" i="8"/>
  <c r="BU40" i="8"/>
  <c r="BT40" i="8"/>
  <c r="DR40" i="8" s="1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Y38" i="8"/>
  <c r="Y118" i="8" s="1"/>
  <c r="X38" i="8"/>
  <c r="X118" i="8" s="1"/>
  <c r="W38" i="8"/>
  <c r="V38" i="8"/>
  <c r="U38" i="8"/>
  <c r="U118" i="8" s="1"/>
  <c r="T38" i="8"/>
  <c r="T118" i="8" s="1"/>
  <c r="S38" i="8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H38" i="8"/>
  <c r="H118" i="8" s="1"/>
  <c r="G38" i="8"/>
  <c r="G118" i="8" s="1"/>
  <c r="F38" i="8"/>
  <c r="F118" i="8" s="1"/>
  <c r="E38" i="8"/>
  <c r="D38" i="8"/>
  <c r="D118" i="8" s="1"/>
  <c r="C38" i="8"/>
  <c r="CX37" i="8"/>
  <c r="BY37" i="8"/>
  <c r="BY265" i="8" s="1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W113" i="8" s="1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CX20" i="8"/>
  <c r="CX172" i="8" s="1"/>
  <c r="CX248" i="8"/>
  <c r="BY20" i="8"/>
  <c r="GF19" i="8"/>
  <c r="GF18" i="8" s="1"/>
  <c r="GE19" i="8"/>
  <c r="GE17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R19" i="8"/>
  <c r="FQ19" i="8"/>
  <c r="FQ18" i="8" s="1"/>
  <c r="FP19" i="8"/>
  <c r="FO19" i="8"/>
  <c r="FO17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DQ15" i="8" s="1"/>
  <c r="BR15" i="8"/>
  <c r="BQ15" i="8"/>
  <c r="BP15" i="8"/>
  <c r="BO15" i="8"/>
  <c r="DM15" i="8" s="1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V97" i="8" s="1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W13" i="8"/>
  <c r="BV13" i="8"/>
  <c r="DT13" i="8" s="1"/>
  <c r="BU13" i="8"/>
  <c r="BT13" i="8"/>
  <c r="BS13" i="8"/>
  <c r="DQ13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CZ353" i="8"/>
  <c r="DU354" i="8"/>
  <c r="DR335" i="8"/>
  <c r="DQ330" i="8"/>
  <c r="DQ341" i="8"/>
  <c r="DP361" i="8"/>
  <c r="DL357" i="8"/>
  <c r="DE361" i="8"/>
  <c r="DD361" i="8"/>
  <c r="DU325" i="8"/>
  <c r="DU349" i="8"/>
  <c r="DU351" i="8"/>
  <c r="DT340" i="8"/>
  <c r="DQ354" i="8"/>
  <c r="DQ358" i="8"/>
  <c r="DP316" i="8"/>
  <c r="DJ346" i="8"/>
  <c r="DI329" i="8"/>
  <c r="DI370" i="8"/>
  <c r="DE326" i="8"/>
  <c r="DC352" i="8"/>
  <c r="DB34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41" i="8"/>
  <c r="DP369" i="8"/>
  <c r="DO356" i="8"/>
  <c r="DO360" i="8"/>
  <c r="DN343" i="8"/>
  <c r="DN354" i="8"/>
  <c r="DN364" i="8"/>
  <c r="DM343" i="8"/>
  <c r="DM354" i="8"/>
  <c r="DM326" i="8"/>
  <c r="DL349" i="8"/>
  <c r="DL332" i="8"/>
  <c r="DJ360" i="8"/>
  <c r="DJ355" i="8"/>
  <c r="DI343" i="8"/>
  <c r="DG364" i="8"/>
  <c r="DF354" i="8"/>
  <c r="DF356" i="8"/>
  <c r="DF371" i="8"/>
  <c r="DF351" i="8"/>
  <c r="DF362" i="8"/>
  <c r="DF331" i="8"/>
  <c r="DE319" i="8"/>
  <c r="DE330" i="8"/>
  <c r="DE371" i="8"/>
  <c r="DE347" i="8"/>
  <c r="DD366" i="8"/>
  <c r="DD341" i="8"/>
  <c r="DD352" i="8"/>
  <c r="DC335" i="8"/>
  <c r="DC359" i="8"/>
  <c r="DB338" i="8"/>
  <c r="FZ17" i="8"/>
  <c r="FZ41" i="8" s="1"/>
  <c r="AZ7" i="8"/>
  <c r="BY164" i="8"/>
  <c r="BY88" i="8"/>
  <c r="BY245" i="8"/>
  <c r="BY169" i="8"/>
  <c r="CX245" i="8"/>
  <c r="CX169" i="8"/>
  <c r="BY96" i="8"/>
  <c r="BY249" i="8"/>
  <c r="BY173" i="8"/>
  <c r="BY97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BY274" i="8"/>
  <c r="BY198" i="8"/>
  <c r="BY122" i="8"/>
  <c r="CX274" i="8"/>
  <c r="CX198" i="8"/>
  <c r="CX122" i="8"/>
  <c r="AF21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BY275" i="8"/>
  <c r="BY199" i="8"/>
  <c r="BY123" i="8"/>
  <c r="CX240" i="8"/>
  <c r="CX164" i="8"/>
  <c r="CX88" i="8"/>
  <c r="DC13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DT58" i="8"/>
  <c r="BY211" i="8"/>
  <c r="BY135" i="8"/>
  <c r="CX135" i="8"/>
  <c r="BY288" i="8"/>
  <c r="BY212" i="8"/>
  <c r="BY136" i="8"/>
  <c r="CX288" i="8"/>
  <c r="BY298" i="8"/>
  <c r="CX298" i="8"/>
  <c r="CX222" i="8"/>
  <c r="CX146" i="8"/>
  <c r="BY301" i="8"/>
  <c r="BY225" i="8"/>
  <c r="BY149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P64" i="8"/>
  <c r="BY293" i="8"/>
  <c r="BY217" i="8"/>
  <c r="BY141" i="8"/>
  <c r="CX293" i="8"/>
  <c r="CX217" i="8"/>
  <c r="CX141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BY286" i="8"/>
  <c r="BY210" i="8"/>
  <c r="CX210" i="8"/>
  <c r="CX134" i="8"/>
  <c r="BY290" i="8"/>
  <c r="BY214" i="8"/>
  <c r="BY138" i="8"/>
  <c r="CX138" i="8"/>
  <c r="BY296" i="8"/>
  <c r="BY220" i="8"/>
  <c r="BY144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3" i="8"/>
  <c r="CX237" i="8"/>
  <c r="BY31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AZ376" i="8"/>
  <c r="BY7" i="8"/>
  <c r="Y9" i="8"/>
  <c r="Y8" i="8"/>
  <c r="Y6" i="8"/>
  <c r="Y204" i="8" s="1"/>
  <c r="X9" i="8"/>
  <c r="X8" i="8"/>
  <c r="X6" i="8"/>
  <c r="X204" i="8" s="1"/>
  <c r="W9" i="8"/>
  <c r="W8" i="8"/>
  <c r="W206" i="8" s="1"/>
  <c r="W6" i="8"/>
  <c r="W204" i="8" s="1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Y7" i="8"/>
  <c r="DZ7" i="8"/>
  <c r="EB6" i="8"/>
  <c r="EB150" i="8" s="1"/>
  <c r="ED9" i="8"/>
  <c r="EE8" i="8"/>
  <c r="EH9" i="8"/>
  <c r="EH153" i="8" s="1"/>
  <c r="EI8" i="8"/>
  <c r="EL9" i="8"/>
  <c r="EM8" i="8"/>
  <c r="EO6" i="8"/>
  <c r="EP9" i="8"/>
  <c r="EQ8" i="8"/>
  <c r="ES6" i="8"/>
  <c r="ET9" i="8"/>
  <c r="ET153" i="8" s="1"/>
  <c r="EF8" i="8"/>
  <c r="EG7" i="8"/>
  <c r="EJ8" i="8"/>
  <c r="EK7" i="8"/>
  <c r="EM9" i="8"/>
  <c r="EN8" i="8"/>
  <c r="EN152" i="8" s="1"/>
  <c r="EO7" i="8"/>
  <c r="EQ9" i="8"/>
  <c r="ER8" i="8"/>
  <c r="ES7" i="8"/>
  <c r="EB8" i="8"/>
  <c r="EB152" i="8" s="1"/>
  <c r="EC8" i="8"/>
  <c r="EE6" i="8"/>
  <c r="EF9" i="8"/>
  <c r="EG8" i="8"/>
  <c r="EH7" i="8"/>
  <c r="EI6" i="8"/>
  <c r="EJ9" i="8"/>
  <c r="EK8" i="8"/>
  <c r="EL7" i="8"/>
  <c r="EM6" i="8"/>
  <c r="EN9" i="8"/>
  <c r="EN153" i="8" s="1"/>
  <c r="EO8" i="8"/>
  <c r="EP7" i="8"/>
  <c r="EQ6" i="8"/>
  <c r="ER9" i="8"/>
  <c r="ES8" i="8"/>
  <c r="ET7" i="8"/>
  <c r="EC9" i="8"/>
  <c r="ED8" i="8"/>
  <c r="EE7" i="8"/>
  <c r="EF6" i="8"/>
  <c r="EG9" i="8"/>
  <c r="EH8" i="8"/>
  <c r="EI7" i="8"/>
  <c r="EJ6" i="8"/>
  <c r="EK9" i="8"/>
  <c r="EL8" i="8"/>
  <c r="EM7" i="8"/>
  <c r="EN6" i="8"/>
  <c r="EO9" i="8"/>
  <c r="EP8" i="8"/>
  <c r="EQ7" i="8"/>
  <c r="ER6" i="8"/>
  <c r="AD6" i="8"/>
  <c r="AC6" i="8"/>
  <c r="AC7" i="8"/>
  <c r="AD8" i="8"/>
  <c r="CJ180" i="8"/>
  <c r="CJ170" i="8"/>
  <c r="CJ196" i="8"/>
  <c r="CJ209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FV511" i="16"/>
  <c r="AN511" i="16" s="1"/>
  <c r="AO511" i="16" s="1"/>
  <c r="FV512" i="16"/>
  <c r="AN512" i="16" s="1"/>
  <c r="AO512" i="16" s="1"/>
  <c r="FV513" i="16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Q296" i="15"/>
  <c r="EQ297" i="15"/>
  <c r="EQ298" i="15"/>
  <c r="AN298" i="15" s="1"/>
  <c r="AO298" i="15" s="1"/>
  <c r="EQ299" i="15"/>
  <c r="EQ300" i="15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AN3" i="10" s="1"/>
  <c r="AO3" i="10" s="1"/>
  <c r="EQ4" i="10"/>
  <c r="EJ4" i="10" s="1"/>
  <c r="EK4" i="10" s="1"/>
  <c r="BZ4" i="10"/>
  <c r="EQ5" i="10"/>
  <c r="AN5" i="10" s="1"/>
  <c r="AO5" i="10" s="1"/>
  <c r="EQ6" i="10"/>
  <c r="EJ6" i="10" s="1"/>
  <c r="EK6" i="10" s="1"/>
  <c r="EQ7" i="10"/>
  <c r="AN7" i="10" s="1"/>
  <c r="AO7" i="10" s="1"/>
  <c r="EQ8" i="10"/>
  <c r="AN8" i="10" s="1"/>
  <c r="AO8" i="10" s="1"/>
  <c r="EQ9" i="10"/>
  <c r="EJ9" i="10" s="1"/>
  <c r="EK9" i="10" s="1"/>
  <c r="EQ10" i="10"/>
  <c r="EJ10" i="10" s="1"/>
  <c r="EK10" i="10" s="1"/>
  <c r="BZ10" i="10"/>
  <c r="EQ11" i="10"/>
  <c r="EQ12" i="10"/>
  <c r="AN12" i="10" s="1"/>
  <c r="AO12" i="10" s="1"/>
  <c r="EQ13" i="10"/>
  <c r="EQ14" i="10"/>
  <c r="AN14" i="10" s="1"/>
  <c r="AO14" i="10" s="1"/>
  <c r="EQ15" i="10"/>
  <c r="AN15" i="10" s="1"/>
  <c r="AO15" i="10" s="1"/>
  <c r="EQ16" i="10"/>
  <c r="AN16" i="10" s="1"/>
  <c r="AO16" i="10" s="1"/>
  <c r="EQ17" i="10"/>
  <c r="AN17" i="10" s="1"/>
  <c r="AO17" i="10" s="1"/>
  <c r="EQ18" i="10"/>
  <c r="AN18" i="10" s="1"/>
  <c r="AO18" i="10" s="1"/>
  <c r="EQ19" i="10"/>
  <c r="EQ20" i="10"/>
  <c r="AN20" i="10" s="1"/>
  <c r="AO20" i="10" s="1"/>
  <c r="EQ21" i="10"/>
  <c r="AN21" i="10" s="1"/>
  <c r="AO21" i="10" s="1"/>
  <c r="EQ22" i="10"/>
  <c r="EJ22" i="10" s="1"/>
  <c r="EK22" i="10" s="1"/>
  <c r="EQ23" i="10"/>
  <c r="EQ24" i="10"/>
  <c r="EJ24" i="10" s="1"/>
  <c r="EK24" i="10" s="1"/>
  <c r="EQ25" i="10"/>
  <c r="EJ25" i="10" s="1"/>
  <c r="EK25" i="10" s="1"/>
  <c r="EQ26" i="10"/>
  <c r="EJ26" i="10" s="1"/>
  <c r="EK26" i="10" s="1"/>
  <c r="EQ27" i="10"/>
  <c r="AN27" i="10" s="1"/>
  <c r="AO27" i="10" s="1"/>
  <c r="EQ28" i="10"/>
  <c r="AN28" i="10" s="1"/>
  <c r="AO28" i="10" s="1"/>
  <c r="BZ28" i="10"/>
  <c r="EQ29" i="10"/>
  <c r="AN29" i="10" s="1"/>
  <c r="AO29" i="10" s="1"/>
  <c r="EQ30" i="10"/>
  <c r="AN30" i="10" s="1"/>
  <c r="AO30" i="10" s="1"/>
  <c r="EQ31" i="10"/>
  <c r="AN31" i="10" s="1"/>
  <c r="AO31" i="10" s="1"/>
  <c r="EQ32" i="10"/>
  <c r="AN32" i="10" s="1"/>
  <c r="AO32" i="10" s="1"/>
  <c r="EQ33" i="10"/>
  <c r="EJ33" i="10" s="1"/>
  <c r="EK33" i="10" s="1"/>
  <c r="EQ34" i="10"/>
  <c r="EQ35" i="10"/>
  <c r="EQ36" i="10"/>
  <c r="EJ36" i="10" s="1"/>
  <c r="EK36" i="10" s="1"/>
  <c r="EQ37" i="10"/>
  <c r="EJ37" i="10" s="1"/>
  <c r="EK37" i="10" s="1"/>
  <c r="EQ38" i="10"/>
  <c r="EQ39" i="10"/>
  <c r="AN39" i="10" s="1"/>
  <c r="AO39" i="10" s="1"/>
  <c r="EQ40" i="10"/>
  <c r="AN40" i="10" s="1"/>
  <c r="AO40" i="10" s="1"/>
  <c r="BZ40" i="10"/>
  <c r="EQ41" i="10"/>
  <c r="AN41" i="10" s="1"/>
  <c r="AO41" i="10" s="1"/>
  <c r="EQ42" i="10"/>
  <c r="EQ43" i="10"/>
  <c r="AN43" i="10" s="1"/>
  <c r="AO43" i="10" s="1"/>
  <c r="EQ44" i="10"/>
  <c r="AN44" i="10" s="1"/>
  <c r="AO44" i="10" s="1"/>
  <c r="EQ45" i="10"/>
  <c r="EQ46" i="10"/>
  <c r="EJ46" i="10" s="1"/>
  <c r="EK46" i="10" s="1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256" i="5"/>
  <c r="BU906" i="5"/>
  <c r="CK80" i="8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R1552" i="5"/>
  <c r="BU1554" i="5"/>
  <c r="CS80" i="8" s="1"/>
  <c r="BQ1554" i="5"/>
  <c r="CS76" i="8" s="1"/>
  <c r="BQ1552" i="5"/>
  <c r="BT1554" i="5"/>
  <c r="CS79" i="8" s="1"/>
  <c r="BP1554" i="5"/>
  <c r="CS75" i="8" s="1"/>
  <c r="BP1552" i="5"/>
  <c r="BS1552" i="5"/>
  <c r="BS1554" i="5"/>
  <c r="CS78" i="8" s="1"/>
  <c r="BR1228" i="5"/>
  <c r="BU1230" i="5"/>
  <c r="CO80" i="8" s="1"/>
  <c r="BQ1230" i="5"/>
  <c r="CO76" i="8" s="1"/>
  <c r="BQ1228" i="5"/>
  <c r="BT1230" i="5"/>
  <c r="CO79" i="8" s="1"/>
  <c r="BP1230" i="5"/>
  <c r="CO75" i="8" s="1"/>
  <c r="BP1228" i="5"/>
  <c r="BS1228" i="5"/>
  <c r="BS1230" i="5"/>
  <c r="CO78" i="8" s="1"/>
  <c r="BR904" i="5"/>
  <c r="BQ904" i="5"/>
  <c r="BT906" i="5"/>
  <c r="CK79" i="8" s="1"/>
  <c r="DJ79" i="8" s="1"/>
  <c r="DJ231" i="8" s="1"/>
  <c r="BT904" i="5"/>
  <c r="BP904" i="5"/>
  <c r="BS904" i="5"/>
  <c r="BP258" i="5"/>
  <c r="CC75" i="8" s="1"/>
  <c r="BS256" i="5"/>
  <c r="BR256" i="5"/>
  <c r="BQ256" i="5"/>
  <c r="AQ15" i="2"/>
  <c r="AU13" i="2"/>
  <c r="AQ13" i="2"/>
  <c r="AT15" i="2"/>
  <c r="AT13" i="2"/>
  <c r="AR14" i="2"/>
  <c r="AR13" i="2"/>
  <c r="AS15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9" i="8"/>
  <c r="AA12" i="22" s="1"/>
  <c r="FF7" i="8"/>
  <c r="AA10" i="22" s="1"/>
  <c r="FC6" i="8"/>
  <c r="X9" i="22" s="1"/>
  <c r="FA5" i="8"/>
  <c r="V8" i="22" s="1"/>
  <c r="FA9" i="8"/>
  <c r="V12" i="22" s="1"/>
  <c r="FC8" i="8"/>
  <c r="X11" i="22" s="1"/>
  <c r="FA7" i="8"/>
  <c r="V10" i="22" s="1"/>
  <c r="FF6" i="8"/>
  <c r="AA9" i="22" s="1"/>
  <c r="FC7" i="8"/>
  <c r="X10" i="22" s="1"/>
  <c r="FA6" i="8"/>
  <c r="V9" i="22" s="1"/>
  <c r="FC9" i="8"/>
  <c r="X12" i="22" s="1"/>
  <c r="FA8" i="8"/>
  <c r="V11" i="22" s="1"/>
  <c r="FF5" i="8"/>
  <c r="AA8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384" i="15"/>
  <c r="EK384" i="15" s="1"/>
  <c r="AN384" i="15"/>
  <c r="AO384" i="15" s="1"/>
  <c r="BZ24" i="10"/>
  <c r="AN451" i="16"/>
  <c r="AO451" i="16" s="1"/>
  <c r="FN285" i="16"/>
  <c r="FO285" i="16" s="1"/>
  <c r="FN522" i="16"/>
  <c r="FO522" i="16" s="1"/>
  <c r="EJ354" i="16"/>
  <c r="EK354" i="16" s="1"/>
  <c r="EJ195" i="15"/>
  <c r="EK195" i="15" s="1"/>
  <c r="BZ45" i="10"/>
  <c r="BZ15" i="10"/>
  <c r="BZ37" i="10"/>
  <c r="BZ33" i="10"/>
  <c r="BZ25" i="10"/>
  <c r="BZ13" i="10"/>
  <c r="BZ9" i="10"/>
  <c r="BZ16" i="10"/>
  <c r="BZ43" i="10"/>
  <c r="BZ31" i="10"/>
  <c r="BZ19" i="10"/>
  <c r="BZ7" i="10"/>
  <c r="EJ536" i="10"/>
  <c r="EK536" i="10" s="1"/>
  <c r="AN528" i="10"/>
  <c r="AO528" i="10" s="1"/>
  <c r="BZ46" i="10"/>
  <c r="BZ34" i="10"/>
  <c r="BZ22" i="10"/>
  <c r="BZ6" i="10"/>
  <c r="BY196" i="15"/>
  <c r="BZ196" i="15" s="1"/>
  <c r="EJ371" i="15"/>
  <c r="EK371" i="15" s="1"/>
  <c r="BZ12" i="10"/>
  <c r="BY467" i="16"/>
  <c r="BZ467" i="16" s="1"/>
  <c r="BY427" i="16"/>
  <c r="BZ427" i="16" s="1"/>
  <c r="AN383" i="15"/>
  <c r="AO383" i="15" s="1"/>
  <c r="BZ39" i="10"/>
  <c r="BZ27" i="10"/>
  <c r="BZ18" i="10"/>
  <c r="BZ3" i="10"/>
  <c r="EJ548" i="10"/>
  <c r="EK548" i="10" s="1"/>
  <c r="FN338" i="16"/>
  <c r="FO338" i="16" s="1"/>
  <c r="AN443" i="16"/>
  <c r="AO443" i="16" s="1"/>
  <c r="EJ591" i="16"/>
  <c r="EK591" i="16" s="1"/>
  <c r="EJ357" i="16"/>
  <c r="EK357" i="16" s="1"/>
  <c r="AN607" i="16"/>
  <c r="AO607" i="16" s="1"/>
  <c r="BZ42" i="10"/>
  <c r="BZ36" i="10"/>
  <c r="BZ30" i="10"/>
  <c r="AN613" i="16"/>
  <c r="AO613" i="16" s="1"/>
  <c r="FN265" i="16"/>
  <c r="FO265" i="16" s="1"/>
  <c r="EJ180" i="15"/>
  <c r="EK180" i="15" s="1"/>
  <c r="BY640" i="16"/>
  <c r="BZ640" i="16" s="1"/>
  <c r="BY604" i="16"/>
  <c r="BZ604" i="16" s="1"/>
  <c r="EJ604" i="16"/>
  <c r="EK604" i="16" s="1"/>
  <c r="EJ187" i="15"/>
  <c r="EK187" i="15" s="1"/>
  <c r="AN510" i="16"/>
  <c r="AO510" i="16" s="1"/>
  <c r="FN599" i="16"/>
  <c r="FO599" i="16" s="1"/>
  <c r="AN599" i="16"/>
  <c r="AO599" i="16" s="1"/>
  <c r="EJ611" i="16"/>
  <c r="EK611" i="16" s="1"/>
  <c r="BY347" i="15"/>
  <c r="BZ347" i="15" s="1"/>
  <c r="FN419" i="16"/>
  <c r="FO419" i="16" s="1"/>
  <c r="FN505" i="16"/>
  <c r="FO505" i="16" s="1"/>
  <c r="EJ550" i="16"/>
  <c r="EK550" i="16" s="1"/>
  <c r="BY513" i="16"/>
  <c r="BZ513" i="16" s="1"/>
  <c r="EJ362" i="15"/>
  <c r="EK362" i="15" s="1"/>
  <c r="BY376" i="15"/>
  <c r="BZ376" i="15" s="1"/>
  <c r="AO367" i="15"/>
  <c r="EJ17" i="10"/>
  <c r="EK17" i="10" s="1"/>
  <c r="BZ44" i="10"/>
  <c r="BZ38" i="10"/>
  <c r="BZ32" i="10"/>
  <c r="BZ26" i="10"/>
  <c r="BZ20" i="10"/>
  <c r="BZ14" i="10"/>
  <c r="BZ8" i="10"/>
  <c r="AN175" i="16"/>
  <c r="AO175" i="16" s="1"/>
  <c r="EJ523" i="10"/>
  <c r="EK523" i="10" s="1"/>
  <c r="EJ505" i="10"/>
  <c r="EK505" i="10" s="1"/>
  <c r="FN290" i="16"/>
  <c r="FO290" i="16" s="1"/>
  <c r="FN266" i="16"/>
  <c r="FO266" i="16" s="1"/>
  <c r="EJ188" i="15"/>
  <c r="EK188" i="15" s="1"/>
  <c r="BY191" i="15"/>
  <c r="BZ191" i="15" s="1"/>
  <c r="AN191" i="15"/>
  <c r="AO191" i="15" s="1"/>
  <c r="EJ280" i="15"/>
  <c r="EK280" i="15" s="1"/>
  <c r="BY283" i="15"/>
  <c r="BZ283" i="15" s="1"/>
  <c r="BY386" i="16"/>
  <c r="BZ386" i="16" s="1"/>
  <c r="AN432" i="16"/>
  <c r="AO432" i="16" s="1"/>
  <c r="FN501" i="16"/>
  <c r="FO501" i="16" s="1"/>
  <c r="EJ533" i="16"/>
  <c r="EK533" i="16" s="1"/>
  <c r="BY559" i="16"/>
  <c r="BZ559" i="16" s="1"/>
  <c r="BY505" i="16"/>
  <c r="BZ505" i="16" s="1"/>
  <c r="BY619" i="16"/>
  <c r="BZ619" i="16" s="1"/>
  <c r="EJ360" i="15"/>
  <c r="EK360" i="15" s="1"/>
  <c r="EJ336" i="15"/>
  <c r="EK336" i="15" s="1"/>
  <c r="AN375" i="15"/>
  <c r="AO375" i="15" s="1"/>
  <c r="AN336" i="15"/>
  <c r="AO336" i="15" s="1"/>
  <c r="BY450" i="10"/>
  <c r="BZ450" i="10" s="1"/>
  <c r="AN544" i="10"/>
  <c r="AO544" i="10" s="1"/>
  <c r="AN273" i="16"/>
  <c r="AO273" i="16" s="1"/>
  <c r="EJ376" i="15"/>
  <c r="EK376" i="15" s="1"/>
  <c r="AO335" i="15"/>
  <c r="BZ41" i="10"/>
  <c r="BZ35" i="10"/>
  <c r="BZ29" i="10"/>
  <c r="BZ23" i="10"/>
  <c r="BZ17" i="10"/>
  <c r="BZ11" i="10"/>
  <c r="BZ5" i="10"/>
  <c r="EJ295" i="15"/>
  <c r="EK295" i="15" s="1"/>
  <c r="AN350" i="16"/>
  <c r="AO350" i="16" s="1"/>
  <c r="EJ423" i="16"/>
  <c r="EK423" i="16" s="1"/>
  <c r="AN518" i="16"/>
  <c r="AO518" i="16" s="1"/>
  <c r="EJ542" i="16"/>
  <c r="EK542" i="16" s="1"/>
  <c r="AO501" i="16"/>
  <c r="AN282" i="16"/>
  <c r="AO282" i="16" s="1"/>
  <c r="AN258" i="16"/>
  <c r="AO258" i="16" s="1"/>
  <c r="FN444" i="16"/>
  <c r="FO444" i="16" s="1"/>
  <c r="FN432" i="16"/>
  <c r="FO432" i="16" s="1"/>
  <c r="AN505" i="16"/>
  <c r="AO505" i="16" s="1"/>
  <c r="EJ608" i="16"/>
  <c r="EK608" i="16" s="1"/>
  <c r="BY584" i="16"/>
  <c r="BZ584" i="16" s="1"/>
  <c r="M104" i="22"/>
  <c r="C8" i="8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S21" i="8"/>
  <c r="FE176" i="8"/>
  <c r="Z185" i="22" s="1"/>
  <c r="FO35" i="8"/>
  <c r="FE204" i="8"/>
  <c r="Z213" i="22" s="1"/>
  <c r="FO23" i="8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S34" i="8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BU6" i="8"/>
  <c r="DT7" i="8"/>
  <c r="CD6" i="8"/>
  <c r="CF6" i="8"/>
  <c r="BN6" i="8"/>
  <c r="GA18" i="8"/>
  <c r="GA17" i="8"/>
  <c r="GA36" i="8" s="1"/>
  <c r="R113" i="8"/>
  <c r="BT1633" i="5"/>
  <c r="BU1635" i="5"/>
  <c r="CT80" i="8" s="1"/>
  <c r="CT232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DB318" i="8"/>
  <c r="EJ345" i="16"/>
  <c r="EK345" i="16" s="1"/>
  <c r="AN436" i="16"/>
  <c r="AO436" i="16" s="1"/>
  <c r="FN436" i="16"/>
  <c r="FO436" i="16" s="1"/>
  <c r="AN502" i="16"/>
  <c r="AO502" i="16" s="1"/>
  <c r="BZ21" i="10"/>
  <c r="AN172" i="15"/>
  <c r="AO172" i="15" s="1"/>
  <c r="BY172" i="15"/>
  <c r="BZ172" i="15" s="1"/>
  <c r="BY290" i="16"/>
  <c r="BZ290" i="16" s="1"/>
  <c r="BY207" i="15"/>
  <c r="BZ207" i="15" s="1"/>
  <c r="BU14" i="5"/>
  <c r="BZ80" i="8" s="1"/>
  <c r="AF210" i="8"/>
  <c r="AR210" i="8"/>
  <c r="AX212" i="8"/>
  <c r="CJ165" i="8"/>
  <c r="DR8" i="8"/>
  <c r="I118" i="8"/>
  <c r="Q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I352" i="8"/>
  <c r="DN353" i="8"/>
  <c r="DD355" i="8"/>
  <c r="DP359" i="8"/>
  <c r="S118" i="8"/>
  <c r="DN9" i="8"/>
  <c r="M180" i="8"/>
  <c r="DH342" i="8"/>
  <c r="DH354" i="8"/>
  <c r="DH366" i="8"/>
  <c r="V118" i="8"/>
  <c r="DK9" i="8"/>
  <c r="DN321" i="8"/>
  <c r="DC330" i="8"/>
  <c r="DG6" i="8"/>
  <c r="EJ283" i="15"/>
  <c r="EK283" i="15" s="1"/>
  <c r="BY442" i="10"/>
  <c r="BZ442" i="10" s="1"/>
  <c r="BY438" i="10"/>
  <c r="BZ438" i="10" s="1"/>
  <c r="EJ504" i="10"/>
  <c r="EK504" i="10" s="1"/>
  <c r="BY504" i="10"/>
  <c r="BZ504" i="10" s="1"/>
  <c r="BY261" i="16"/>
  <c r="BZ261" i="16" s="1"/>
  <c r="EJ300" i="15"/>
  <c r="EK300" i="15" s="1"/>
  <c r="AN300" i="15"/>
  <c r="AO300" i="15" s="1"/>
  <c r="BY293" i="15"/>
  <c r="BZ293" i="15" s="1"/>
  <c r="BY252" i="15"/>
  <c r="BZ252" i="15" s="1"/>
  <c r="EJ252" i="15"/>
  <c r="EK252" i="15" s="1"/>
  <c r="EJ525" i="16"/>
  <c r="EK525" i="16" s="1"/>
  <c r="FN521" i="16"/>
  <c r="FO521" i="16" s="1"/>
  <c r="FN518" i="16"/>
  <c r="FO518" i="16" s="1"/>
  <c r="EJ518" i="16"/>
  <c r="EK518" i="16" s="1"/>
  <c r="AN368" i="15"/>
  <c r="AO368" i="15" s="1"/>
  <c r="EJ339" i="15"/>
  <c r="EK339" i="15" s="1"/>
  <c r="EJ383" i="10"/>
  <c r="EK383" i="10" s="1"/>
  <c r="FN361" i="16"/>
  <c r="FO361" i="16" s="1"/>
  <c r="FN448" i="16"/>
  <c r="FO448" i="16" s="1"/>
  <c r="BY448" i="16"/>
  <c r="BZ448" i="16" s="1"/>
  <c r="FN424" i="16"/>
  <c r="FO424" i="16" s="1"/>
  <c r="AN424" i="16"/>
  <c r="AO424" i="16" s="1"/>
  <c r="BY424" i="16"/>
  <c r="BZ424" i="16" s="1"/>
  <c r="AN361" i="16"/>
  <c r="AO361" i="16" s="1"/>
  <c r="BY23" i="15"/>
  <c r="BZ23" i="15" s="1"/>
  <c r="EJ379" i="10"/>
  <c r="EK379" i="10" s="1"/>
  <c r="BY279" i="15"/>
  <c r="BZ279" i="15" s="1"/>
  <c r="EJ448" i="16"/>
  <c r="EK448" i="16" s="1"/>
  <c r="BY518" i="16"/>
  <c r="BZ518" i="16" s="1"/>
  <c r="BY599" i="10"/>
  <c r="BZ599" i="10" s="1"/>
  <c r="EJ588" i="10"/>
  <c r="EK588" i="10" s="1"/>
  <c r="BY358" i="10"/>
  <c r="BZ358" i="10" s="1"/>
  <c r="FN291" i="16"/>
  <c r="FO291" i="16" s="1"/>
  <c r="AN184" i="15"/>
  <c r="AO184" i="15" s="1"/>
  <c r="AN597" i="10"/>
  <c r="AO597" i="10" s="1"/>
  <c r="EJ436" i="10"/>
  <c r="EK436" i="10" s="1"/>
  <c r="EJ220" i="15"/>
  <c r="EK220" i="15" s="1"/>
  <c r="AN220" i="15"/>
  <c r="AO220" i="15" s="1"/>
  <c r="EJ544" i="16"/>
  <c r="EK544" i="16" s="1"/>
  <c r="BY514" i="16"/>
  <c r="BZ514" i="16" s="1"/>
  <c r="BY612" i="16"/>
  <c r="BZ612" i="16" s="1"/>
  <c r="EJ612" i="16"/>
  <c r="EK612" i="16" s="1"/>
  <c r="AN352" i="15"/>
  <c r="AO352" i="15" s="1"/>
  <c r="EJ352" i="15"/>
  <c r="EK352" i="15" s="1"/>
  <c r="AN47" i="15"/>
  <c r="AO47" i="15" s="1"/>
  <c r="BY371" i="10"/>
  <c r="BZ371" i="10" s="1"/>
  <c r="EJ16" i="10"/>
  <c r="EK16" i="10" s="1"/>
  <c r="AN343" i="10"/>
  <c r="AO343" i="10" s="1"/>
  <c r="BY343" i="10"/>
  <c r="BZ343" i="10" s="1"/>
  <c r="BY434" i="10"/>
  <c r="BZ434" i="10" s="1"/>
  <c r="AN272" i="15"/>
  <c r="AO272" i="15" s="1"/>
  <c r="BY272" i="15"/>
  <c r="BZ272" i="15" s="1"/>
  <c r="FN440" i="16"/>
  <c r="FO440" i="16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231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42" i="8"/>
  <c r="BL292" i="8"/>
  <c r="BL199" i="8"/>
  <c r="BL261" i="8"/>
  <c r="BL283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54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CX9" i="8"/>
  <c r="DW9" i="8" s="1"/>
  <c r="DW153" i="8" s="1"/>
  <c r="BY374" i="8"/>
  <c r="EN150" i="8"/>
  <c r="EN75" i="8"/>
  <c r="CZ326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CZ352" i="8"/>
  <c r="EJ605" i="16"/>
  <c r="EK605" i="16" s="1"/>
  <c r="AN15" i="15"/>
  <c r="AO15" i="15" s="1"/>
  <c r="BY526" i="16"/>
  <c r="BZ526" i="16" s="1"/>
  <c r="FN526" i="16"/>
  <c r="FO526" i="16" s="1"/>
  <c r="EJ512" i="16"/>
  <c r="EK512" i="16" s="1"/>
  <c r="EJ7" i="15"/>
  <c r="EK7" i="15" s="1"/>
  <c r="BY512" i="16"/>
  <c r="BZ512" i="16" s="1"/>
  <c r="BY335" i="10"/>
  <c r="BZ335" i="10" s="1"/>
  <c r="BY212" i="16"/>
  <c r="BZ2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T501" i="5"/>
  <c r="CF79" i="8" s="1"/>
  <c r="BP1714" i="5"/>
  <c r="BR501" i="5"/>
  <c r="CF77" i="8" s="1"/>
  <c r="BR499" i="5"/>
  <c r="BQ501" i="5"/>
  <c r="CF76" i="8" s="1"/>
  <c r="BP499" i="5"/>
  <c r="BP501" i="5"/>
  <c r="CF75" i="8" s="1"/>
  <c r="BS501" i="5"/>
  <c r="CF78" i="8" s="1"/>
  <c r="BT499" i="5"/>
  <c r="BQ499" i="5"/>
  <c r="BT1390" i="5"/>
  <c r="BP1716" i="5"/>
  <c r="CU75" i="8" s="1"/>
  <c r="BT256" i="5"/>
  <c r="BU256" i="5"/>
  <c r="BT258" i="5"/>
  <c r="CC79" i="8" s="1"/>
  <c r="BU258" i="5"/>
  <c r="CC80" i="8" s="1"/>
  <c r="BQ258" i="5"/>
  <c r="CC76" i="8" s="1"/>
  <c r="BQ906" i="5"/>
  <c r="CK76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AF97" i="8"/>
  <c r="BY242" i="8"/>
  <c r="CX249" i="8"/>
  <c r="CX173" i="8"/>
  <c r="DJ326" i="8"/>
  <c r="DS342" i="8"/>
  <c r="DG334" i="8"/>
  <c r="DR317" i="8"/>
  <c r="CZ334" i="8"/>
  <c r="DB349" i="8"/>
  <c r="BI258" i="8"/>
  <c r="BI245" i="8"/>
  <c r="BI255" i="8"/>
  <c r="AH211" i="8"/>
  <c r="BI237" i="8"/>
  <c r="BI235" i="8"/>
  <c r="BI219" i="8"/>
  <c r="BI198" i="8"/>
  <c r="BI290" i="8"/>
  <c r="BI218" i="8"/>
  <c r="BI175" i="8"/>
  <c r="BI189" i="8"/>
  <c r="BI278" i="8"/>
  <c r="BI283" i="8"/>
  <c r="BI236" i="8"/>
  <c r="BI238" i="8"/>
  <c r="BI291" i="8"/>
  <c r="BI250" i="8"/>
  <c r="BI240" i="8"/>
  <c r="BI256" i="8"/>
  <c r="CH375" i="8"/>
  <c r="BI180" i="8"/>
  <c r="BI313" i="8"/>
  <c r="BI282" i="8"/>
  <c r="BI246" i="8"/>
  <c r="BI244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73" i="8"/>
  <c r="BI248" i="8"/>
  <c r="BI241" i="8"/>
  <c r="BI265" i="8"/>
  <c r="BI169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70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G375" i="8"/>
  <c r="DS338" i="8"/>
  <c r="DL331" i="8"/>
  <c r="DE26" i="8"/>
  <c r="DE31" i="8"/>
  <c r="CZ40" i="8"/>
  <c r="AQ922" i="3"/>
  <c r="AQ846" i="3"/>
  <c r="AX209" i="8"/>
  <c r="GE46" i="8"/>
  <c r="GE39" i="8"/>
  <c r="GE21" i="8"/>
  <c r="GE48" i="8"/>
  <c r="GE23" i="8"/>
  <c r="AV211" i="8"/>
  <c r="AV209" i="8"/>
  <c r="AV210" i="8"/>
  <c r="AV212" i="8"/>
  <c r="W118" i="8"/>
  <c r="W207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165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BW377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4" i="8"/>
  <c r="CT186" i="8"/>
  <c r="CT175" i="8"/>
  <c r="CT179" i="8"/>
  <c r="CT169" i="8"/>
  <c r="CT207" i="8"/>
  <c r="CT189" i="8"/>
  <c r="CT213" i="8"/>
  <c r="CT190" i="8"/>
  <c r="CT217" i="8"/>
  <c r="CT255" i="8"/>
  <c r="CT244" i="8"/>
  <c r="CT278" i="8"/>
  <c r="CT234" i="8"/>
  <c r="CT245" i="8"/>
  <c r="CT204" i="8"/>
  <c r="CT208" i="8"/>
  <c r="CT236" i="8"/>
  <c r="CT238" i="8"/>
  <c r="CT292" i="8"/>
  <c r="CT279" i="8"/>
  <c r="CT265" i="8"/>
  <c r="CT284" i="8"/>
  <c r="CT214" i="8"/>
  <c r="CT282" i="8"/>
  <c r="BU377" i="8"/>
  <c r="CT176" i="8"/>
  <c r="CT181" i="8"/>
  <c r="CT187" i="8"/>
  <c r="CT194" i="8"/>
  <c r="CT211" i="8"/>
  <c r="CT200" i="8"/>
  <c r="CT167" i="8"/>
  <c r="CT219" i="8"/>
  <c r="CT259" i="8"/>
  <c r="CT256" i="8"/>
  <c r="CT281" i="8"/>
  <c r="CT203" i="8"/>
  <c r="CT251" i="8"/>
  <c r="CT216" i="8"/>
  <c r="CT250" i="8"/>
  <c r="CT248" i="8"/>
  <c r="CT252" i="8"/>
  <c r="CT272" i="8"/>
  <c r="CT253" i="8"/>
  <c r="CT287" i="8"/>
  <c r="CT289" i="8"/>
  <c r="CT285" i="8"/>
  <c r="CT195" i="8"/>
  <c r="CT165" i="8"/>
  <c r="CT215" i="8"/>
  <c r="CT206" i="8"/>
  <c r="CT201" i="8"/>
  <c r="CT258" i="8"/>
  <c r="CT235" i="8"/>
  <c r="CT218" i="8"/>
  <c r="CT266" i="8"/>
  <c r="CT267" i="8"/>
  <c r="CT276" i="8"/>
  <c r="CT172" i="8"/>
  <c r="CT246" i="8"/>
  <c r="CT277" i="8"/>
  <c r="CT182" i="8"/>
  <c r="CT185" i="8"/>
  <c r="CT180" i="8"/>
  <c r="CT202" i="8"/>
  <c r="CT220" i="8"/>
  <c r="CT260" i="8"/>
  <c r="CT205" i="8"/>
  <c r="CT264" i="8"/>
  <c r="CT262" i="8"/>
  <c r="CT293" i="8"/>
  <c r="CT291" i="8"/>
  <c r="CT269" i="8"/>
  <c r="CT294" i="8"/>
  <c r="CT270" i="8"/>
  <c r="CT286" i="8"/>
  <c r="CT183" i="8"/>
  <c r="BU378" i="8"/>
  <c r="CT171" i="8"/>
  <c r="CT193" i="8"/>
  <c r="CT233" i="8"/>
  <c r="CT241" i="8"/>
  <c r="CT274" i="8"/>
  <c r="CT271" i="8"/>
  <c r="CT240" i="8"/>
  <c r="CT280" i="8"/>
  <c r="CT296" i="8"/>
  <c r="CT295" i="8"/>
  <c r="CT275" i="8"/>
  <c r="BU375" i="8"/>
  <c r="CT164" i="8"/>
  <c r="CT166" i="8"/>
  <c r="CT268" i="8"/>
  <c r="CT173" i="8"/>
  <c r="CT177" i="8"/>
  <c r="CT184" i="8"/>
  <c r="CT191" i="8"/>
  <c r="CT237" i="8"/>
  <c r="CT178" i="8"/>
  <c r="CT249" i="8"/>
  <c r="CT209" i="8"/>
  <c r="CT257" i="8"/>
  <c r="CT290" i="8"/>
  <c r="CT273" i="8"/>
  <c r="CT212" i="8"/>
  <c r="CT168" i="8"/>
  <c r="CT170" i="8"/>
  <c r="CT242" i="8"/>
  <c r="CT288" i="8"/>
  <c r="EB75" i="8"/>
  <c r="EB74" i="8"/>
  <c r="ET151" i="8"/>
  <c r="D66" i="22"/>
  <c r="D78" i="22"/>
  <c r="D83" i="22"/>
  <c r="D87" i="22"/>
  <c r="AN608" i="16" l="1"/>
  <c r="AO608" i="16" s="1"/>
  <c r="BY428" i="16"/>
  <c r="BZ428" i="16" s="1"/>
  <c r="FN584" i="16"/>
  <c r="FO584" i="16" s="1"/>
  <c r="BY97" i="15"/>
  <c r="BZ97" i="15" s="1"/>
  <c r="AN366" i="16"/>
  <c r="AO366" i="16" s="1"/>
  <c r="EJ514" i="16"/>
  <c r="EK514" i="16" s="1"/>
  <c r="AN36" i="10"/>
  <c r="AO36" i="10" s="1"/>
  <c r="AN454" i="10"/>
  <c r="AO454" i="10" s="1"/>
  <c r="AN532" i="10"/>
  <c r="AO532" i="10" s="1"/>
  <c r="FN592" i="16"/>
  <c r="FO592" i="16" s="1"/>
  <c r="AN6" i="10"/>
  <c r="AO6" i="10" s="1"/>
  <c r="EJ454" i="10"/>
  <c r="EK454" i="10" s="1"/>
  <c r="EJ21" i="10"/>
  <c r="EK21" i="10" s="1"/>
  <c r="AN452" i="16"/>
  <c r="AO452" i="16" s="1"/>
  <c r="FN616" i="16"/>
  <c r="FO616" i="16" s="1"/>
  <c r="EJ176" i="16"/>
  <c r="EK176" i="16" s="1"/>
  <c r="AN584" i="16"/>
  <c r="AO584" i="16" s="1"/>
  <c r="BY150" i="16"/>
  <c r="BZ150" i="16" s="1"/>
  <c r="AN514" i="16"/>
  <c r="AO514" i="16" s="1"/>
  <c r="EJ371" i="10"/>
  <c r="EK371" i="10" s="1"/>
  <c r="EJ438" i="10"/>
  <c r="EK438" i="10" s="1"/>
  <c r="AN374" i="16"/>
  <c r="AO374" i="16" s="1"/>
  <c r="FN600" i="16"/>
  <c r="FO600" i="16" s="1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DT6" i="8"/>
  <c r="CV6" i="8"/>
  <c r="DU89" i="8"/>
  <c r="DS89" i="8"/>
  <c r="DQ89" i="8"/>
  <c r="DI89" i="8"/>
  <c r="DG89" i="8"/>
  <c r="DP88" i="8"/>
  <c r="DJ88" i="8"/>
  <c r="DL90" i="8"/>
  <c r="DI91" i="8"/>
  <c r="DJ95" i="8"/>
  <c r="DH95" i="8"/>
  <c r="DR100" i="8"/>
  <c r="DN100" i="8"/>
  <c r="DJ100" i="8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M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EH150" i="8"/>
  <c r="EH152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FZ47" i="8"/>
  <c r="BI201" i="8"/>
  <c r="BI202" i="8"/>
  <c r="BI205" i="8"/>
  <c r="BI206" i="8"/>
  <c r="BI215" i="8"/>
  <c r="DG289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C148" i="8"/>
  <c r="C150" i="8"/>
  <c r="C152" i="8"/>
  <c r="C156" i="8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EJ372" i="10"/>
  <c r="EK372" i="10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P13" i="22" s="1"/>
  <c r="C110" i="8"/>
  <c r="N15" i="22" s="1"/>
  <c r="C112" i="8"/>
  <c r="C155" i="8"/>
  <c r="C158" i="8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C151" i="8"/>
  <c r="C154" i="8"/>
  <c r="C157" i="8"/>
  <c r="P24" i="22" s="1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C144" i="8"/>
  <c r="C107" i="8"/>
  <c r="C109" i="8"/>
  <c r="C111" i="8"/>
  <c r="C153" i="8"/>
  <c r="C117" i="8"/>
  <c r="N24" i="22" s="1"/>
  <c r="C160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BL241" i="8"/>
  <c r="DJ91" i="8"/>
  <c r="BL243" i="8"/>
  <c r="DU95" i="8"/>
  <c r="DD8" i="8"/>
  <c r="BQ820" i="5"/>
  <c r="CJ7" i="8" s="1"/>
  <c r="DI7" i="8" s="1"/>
  <c r="DF95" i="8"/>
  <c r="DR96" i="8"/>
  <c r="DJ96" i="8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L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CR374" i="8"/>
  <c r="BS206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BO216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BO376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7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BQ1635" i="5"/>
  <c r="CT76" i="8" s="1"/>
  <c r="CT228" i="8" s="1"/>
  <c r="BP1635" i="5"/>
  <c r="CT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S222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BA202" i="8"/>
  <c r="BA213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BA211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CJ229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DU77" i="8"/>
  <c r="CV229" i="8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DR76" i="8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A222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Q230" i="8" s="1"/>
  <c r="BT1369" i="5"/>
  <c r="BQ73" i="8" s="1"/>
  <c r="BT1370" i="5"/>
  <c r="BQ79" i="8" s="1"/>
  <c r="BS1369" i="5"/>
  <c r="BQ72" i="8" s="1"/>
  <c r="BP1370" i="5"/>
  <c r="BQ75" i="8" s="1"/>
  <c r="BQ227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DF80" i="8" s="1"/>
  <c r="BP581" i="5"/>
  <c r="CG69" i="8" s="1"/>
  <c r="BR581" i="5"/>
  <c r="CG71" i="8" s="1"/>
  <c r="DF71" i="8" s="1"/>
  <c r="BV146" i="8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DR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R119" i="8"/>
  <c r="DT120" i="8"/>
  <c r="DF120" i="8"/>
  <c r="DR121" i="8"/>
  <c r="DK123" i="8"/>
  <c r="DO124" i="8"/>
  <c r="DG125" i="8"/>
  <c r="DR130" i="8"/>
  <c r="DN130" i="8"/>
  <c r="DJ130" i="8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G241" i="8"/>
  <c r="DJ139" i="8"/>
  <c r="DH139" i="8"/>
  <c r="DF139" i="8"/>
  <c r="CY66" i="8"/>
  <c r="DT144" i="8"/>
  <c r="DR144" i="8"/>
  <c r="DP144" i="8"/>
  <c r="DN144" i="8"/>
  <c r="DL144" i="8"/>
  <c r="DJ144" i="8"/>
  <c r="DH144" i="8"/>
  <c r="DF144" i="8"/>
  <c r="DD144" i="8"/>
  <c r="DB144" i="8"/>
  <c r="BV145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DS75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CD228" i="8"/>
  <c r="GD21" i="8"/>
  <c r="GD48" i="8"/>
  <c r="GD22" i="8"/>
  <c r="GD26" i="8"/>
  <c r="GD30" i="8"/>
  <c r="GD39" i="8"/>
  <c r="CF228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CI221" i="8" s="1"/>
  <c r="BS743" i="5"/>
  <c r="CI72" i="8" s="1"/>
  <c r="CI224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DF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I179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CK228" i="8" s="1"/>
  <c r="AM163" i="8"/>
  <c r="AM161" i="8"/>
  <c r="AM152" i="8"/>
  <c r="AM162" i="8"/>
  <c r="AM145" i="8"/>
  <c r="AM140" i="8"/>
  <c r="AW2" i="8"/>
  <c r="AW110" i="8" s="1"/>
  <c r="BV2" i="8"/>
  <c r="AU2" i="8"/>
  <c r="BT2" i="8"/>
  <c r="AS2" i="8"/>
  <c r="AS120" i="8" s="1"/>
  <c r="BR2" i="8"/>
  <c r="BR167" i="8" s="1"/>
  <c r="BP2" i="8"/>
  <c r="BP179" i="8" s="1"/>
  <c r="AO2" i="8"/>
  <c r="AO106" i="8" s="1"/>
  <c r="BN2" i="8"/>
  <c r="CM376" i="8" s="1"/>
  <c r="DJ252" i="8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AG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I120" i="8"/>
  <c r="AH110" i="8"/>
  <c r="DJ233" i="8"/>
  <c r="DJ237" i="8"/>
  <c r="BP189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ER112" i="8"/>
  <c r="AM135" i="8"/>
  <c r="AW95" i="8"/>
  <c r="AH96" i="8"/>
  <c r="AW137" i="8"/>
  <c r="AU137" i="8"/>
  <c r="AG137" i="8"/>
  <c r="AM138" i="8"/>
  <c r="AQ99" i="8"/>
  <c r="AM99" i="8"/>
  <c r="AI99" i="8"/>
  <c r="AM144" i="8"/>
  <c r="AS104" i="8"/>
  <c r="AO104" i="8"/>
  <c r="AK104" i="8"/>
  <c r="AG104" i="8"/>
  <c r="AW145" i="8"/>
  <c r="AO107" i="8"/>
  <c r="AH107" i="8"/>
  <c r="AK108" i="8"/>
  <c r="AG108" i="8"/>
  <c r="AH109" i="8"/>
  <c r="AU151" i="8"/>
  <c r="AQ111" i="8"/>
  <c r="AM111" i="8"/>
  <c r="AI111" i="8"/>
  <c r="AU153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ER80" i="8"/>
  <c r="AU94" i="8"/>
  <c r="AQ94" i="8"/>
  <c r="AM94" i="8"/>
  <c r="AI94" i="8"/>
  <c r="AQ95" i="8"/>
  <c r="AM95" i="8"/>
  <c r="AI95" i="8"/>
  <c r="AM136" i="8"/>
  <c r="AK136" i="8"/>
  <c r="AW96" i="8"/>
  <c r="AO96" i="8"/>
  <c r="AK96" i="8"/>
  <c r="AG96" i="8"/>
  <c r="AK137" i="8"/>
  <c r="AI137" i="8"/>
  <c r="AW98" i="8"/>
  <c r="AS98" i="8"/>
  <c r="AK98" i="8"/>
  <c r="AG98" i="8"/>
  <c r="AU139" i="8"/>
  <c r="AG139" i="8"/>
  <c r="AH99" i="8"/>
  <c r="AS140" i="8"/>
  <c r="AG143" i="8"/>
  <c r="AM146" i="8"/>
  <c r="AI146" i="8"/>
  <c r="AM148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ER83" i="8"/>
  <c r="ER119" i="8"/>
  <c r="AH94" i="8"/>
  <c r="AH95" i="8"/>
  <c r="AQ136" i="8"/>
  <c r="AO136" i="8"/>
  <c r="AI138" i="8"/>
  <c r="AW139" i="8"/>
  <c r="AI139" i="8"/>
  <c r="AH140" i="8"/>
  <c r="AM141" i="8"/>
  <c r="AW101" i="8"/>
  <c r="AO101" i="8"/>
  <c r="AK101" i="8"/>
  <c r="AG101" i="8"/>
  <c r="AK142" i="8"/>
  <c r="AI142" i="8"/>
  <c r="AH102" i="8"/>
  <c r="AQ143" i="8"/>
  <c r="AH144" i="8"/>
  <c r="AG145" i="8"/>
  <c r="AU154" i="8"/>
  <c r="AK121" i="8"/>
  <c r="AG121" i="8"/>
  <c r="AW162" i="8"/>
  <c r="AU122" i="8"/>
  <c r="AQ122" i="8"/>
  <c r="AM122" i="8"/>
  <c r="AI122" i="8"/>
  <c r="ER103" i="8"/>
  <c r="ER109" i="8"/>
  <c r="ER116" i="8"/>
  <c r="ER101" i="8"/>
  <c r="AW94" i="8"/>
  <c r="AK94" i="8"/>
  <c r="AG94" i="8"/>
  <c r="AK135" i="8"/>
  <c r="AK95" i="8"/>
  <c r="AG95" i="8"/>
  <c r="AU136" i="8"/>
  <c r="AS136" i="8"/>
  <c r="AU96" i="8"/>
  <c r="AQ96" i="8"/>
  <c r="AM96" i="8"/>
  <c r="AM137" i="8"/>
  <c r="AQ138" i="8"/>
  <c r="AU98" i="8"/>
  <c r="AQ98" i="8"/>
  <c r="AM98" i="8"/>
  <c r="AI98" i="8"/>
  <c r="AM139" i="8"/>
  <c r="AK139" i="8"/>
  <c r="AW99" i="8"/>
  <c r="AS99" i="8"/>
  <c r="AO99" i="8"/>
  <c r="AK99" i="8"/>
  <c r="AG99" i="8"/>
  <c r="AW140" i="8"/>
  <c r="AG140" i="8"/>
  <c r="AH100" i="8"/>
  <c r="AW141" i="8"/>
  <c r="AU141" i="8"/>
  <c r="AG141" i="8"/>
  <c r="AE141" i="8"/>
  <c r="AU101" i="8"/>
  <c r="AQ101" i="8"/>
  <c r="AM101" i="8"/>
  <c r="AI101" i="8"/>
  <c r="AS142" i="8"/>
  <c r="AQ142" i="8"/>
  <c r="AH142" i="8"/>
  <c r="AW143" i="8"/>
  <c r="AW103" i="8"/>
  <c r="AH103" i="8"/>
  <c r="AK144" i="8"/>
  <c r="AW104" i="8"/>
  <c r="AQ104" i="8"/>
  <c r="AM104" i="8"/>
  <c r="AI104" i="8"/>
  <c r="AM147" i="8"/>
  <c r="AU107" i="8"/>
  <c r="AQ107" i="8"/>
  <c r="AK107" i="8"/>
  <c r="AG107" i="8"/>
  <c r="AQ149" i="8"/>
  <c r="AM149" i="8"/>
  <c r="AW109" i="8"/>
  <c r="AK109" i="8"/>
  <c r="AG109" i="8"/>
  <c r="AQ151" i="8"/>
  <c r="AH111" i="8"/>
  <c r="AS152" i="8"/>
  <c r="AQ153" i="8"/>
  <c r="AE154" i="8"/>
  <c r="AH114" i="8"/>
  <c r="AH156" i="8"/>
  <c r="AU117" i="8"/>
  <c r="AQ117" i="8"/>
  <c r="AM117" i="8"/>
  <c r="AW158" i="8"/>
  <c r="AI158" i="8"/>
  <c r="AG158" i="8"/>
  <c r="AW118" i="8"/>
  <c r="AK118" i="8"/>
  <c r="AG118" i="8"/>
  <c r="AK159" i="8"/>
  <c r="AI159" i="8"/>
  <c r="AH119" i="8"/>
  <c r="AQ160" i="8"/>
  <c r="AS162" i="8"/>
  <c r="AG162" i="8"/>
  <c r="AH123" i="8"/>
  <c r="AU164" i="8"/>
  <c r="AM164" i="8"/>
  <c r="AH164" i="8"/>
  <c r="AU124" i="8"/>
  <c r="AQ124" i="8"/>
  <c r="AM124" i="8"/>
  <c r="AI124" i="8"/>
  <c r="AS165" i="8"/>
  <c r="AI165" i="8"/>
  <c r="BL374" i="8"/>
  <c r="CI185" i="8"/>
  <c r="DJ271" i="8"/>
  <c r="CT196" i="8"/>
  <c r="CI197" i="8"/>
  <c r="DJ273" i="8"/>
  <c r="BB198" i="8"/>
  <c r="BV212" i="8"/>
  <c r="AK792" i="18"/>
  <c r="EQ38" i="8" s="1"/>
  <c r="AJ792" i="18"/>
  <c r="EQ37" i="8" s="1"/>
  <c r="AI505" i="18"/>
  <c r="EJ36" i="8" s="1"/>
  <c r="AJ505" i="18"/>
  <c r="EJ37" i="8" s="1"/>
  <c r="ER82" i="8"/>
  <c r="ER118" i="8"/>
  <c r="ER99" i="8"/>
  <c r="AW135" i="8"/>
  <c r="AG135" i="8"/>
  <c r="AW136" i="8"/>
  <c r="AI136" i="8"/>
  <c r="AG136" i="8"/>
  <c r="AE96" i="8"/>
  <c r="AQ137" i="8"/>
  <c r="AH137" i="8"/>
  <c r="AU138" i="8"/>
  <c r="AE138" i="8"/>
  <c r="AH98" i="8"/>
  <c r="AQ139" i="8"/>
  <c r="AO139" i="8"/>
  <c r="AK140" i="8"/>
  <c r="AW100" i="8"/>
  <c r="AK100" i="8"/>
  <c r="AG100" i="8"/>
  <c r="AK141" i="8"/>
  <c r="AI141" i="8"/>
  <c r="AH101" i="8"/>
  <c r="AW142" i="8"/>
  <c r="AU142" i="8"/>
  <c r="AG142" i="8"/>
  <c r="AU102" i="8"/>
  <c r="AQ102" i="8"/>
  <c r="AM102" i="8"/>
  <c r="AI102" i="8"/>
  <c r="AE102" i="8"/>
  <c r="AM143" i="8"/>
  <c r="AK143" i="8"/>
  <c r="AK103" i="8"/>
  <c r="AG103" i="8"/>
  <c r="AW144" i="8"/>
  <c r="AG144" i="8"/>
  <c r="AH104" i="8"/>
  <c r="AK145" i="8"/>
  <c r="AW105" i="8"/>
  <c r="AK105" i="8"/>
  <c r="AG105" i="8"/>
  <c r="AI147" i="8"/>
  <c r="AW108" i="8"/>
  <c r="AH108" i="8"/>
  <c r="AH152" i="8"/>
  <c r="AW114" i="8"/>
  <c r="AK114" i="8"/>
  <c r="AG114" i="8"/>
  <c r="AU155" i="8"/>
  <c r="AM156" i="8"/>
  <c r="AU116" i="8"/>
  <c r="AQ116" i="8"/>
  <c r="AQ157" i="8"/>
  <c r="AE157" i="8"/>
  <c r="AI117" i="8"/>
  <c r="AM158" i="8"/>
  <c r="AK158" i="8"/>
  <c r="AM159" i="8"/>
  <c r="AW119" i="8"/>
  <c r="AK119" i="8"/>
  <c r="AG119" i="8"/>
  <c r="AU160" i="8"/>
  <c r="AS160" i="8"/>
  <c r="AW121" i="8"/>
  <c r="AH121" i="8"/>
  <c r="AK163" i="8"/>
  <c r="AH163" i="8"/>
  <c r="AW123" i="8"/>
  <c r="AO123" i="8"/>
  <c r="AK123" i="8"/>
  <c r="AG123" i="8"/>
  <c r="AW164" i="8"/>
  <c r="DJ246" i="8"/>
  <c r="AU105" i="8"/>
  <c r="AQ105" i="8"/>
  <c r="AM105" i="8"/>
  <c r="AI105" i="8"/>
  <c r="AU146" i="8"/>
  <c r="AE146" i="8"/>
  <c r="AU106" i="8"/>
  <c r="AQ106" i="8"/>
  <c r="AM106" i="8"/>
  <c r="AI106" i="8"/>
  <c r="AU147" i="8"/>
  <c r="AM107" i="8"/>
  <c r="AU148" i="8"/>
  <c r="AU108" i="8"/>
  <c r="AQ108" i="8"/>
  <c r="AI149" i="8"/>
  <c r="AU150" i="8"/>
  <c r="AI151" i="8"/>
  <c r="AW111" i="8"/>
  <c r="AO111" i="8"/>
  <c r="AK111" i="8"/>
  <c r="AG111" i="8"/>
  <c r="AW152" i="8"/>
  <c r="AG152" i="8"/>
  <c r="AH112" i="8"/>
  <c r="AI153" i="8"/>
  <c r="AQ113" i="8"/>
  <c r="AM113" i="8"/>
  <c r="AI113" i="8"/>
  <c r="AE113" i="8"/>
  <c r="AM154" i="8"/>
  <c r="AH154" i="8"/>
  <c r="AI155" i="8"/>
  <c r="AW115" i="8"/>
  <c r="AK115" i="8"/>
  <c r="AG115" i="8"/>
  <c r="AU156" i="8"/>
  <c r="AM116" i="8"/>
  <c r="AI116" i="8"/>
  <c r="AI157" i="8"/>
  <c r="AW117" i="8"/>
  <c r="AS117" i="8"/>
  <c r="AO117" i="8"/>
  <c r="AH117" i="8"/>
  <c r="AQ158" i="8"/>
  <c r="AU118" i="8"/>
  <c r="AQ118" i="8"/>
  <c r="AM118" i="8"/>
  <c r="AI118" i="8"/>
  <c r="AQ159" i="8"/>
  <c r="AH159" i="8"/>
  <c r="AW160" i="8"/>
  <c r="AI160" i="8"/>
  <c r="AG160" i="8"/>
  <c r="AS161" i="8"/>
  <c r="AU121" i="8"/>
  <c r="AQ121" i="8"/>
  <c r="AK162" i="8"/>
  <c r="AH122" i="8"/>
  <c r="AG164" i="8"/>
  <c r="AH124" i="8"/>
  <c r="AU165" i="8"/>
  <c r="AM165" i="8"/>
  <c r="AK165" i="8"/>
  <c r="BC166" i="8"/>
  <c r="DJ243" i="8"/>
  <c r="BJ172" i="8"/>
  <c r="DJ248" i="8"/>
  <c r="BR173" i="8"/>
  <c r="BT175" i="8"/>
  <c r="BF175" i="8"/>
  <c r="BT185" i="8"/>
  <c r="BF185" i="8"/>
  <c r="BB185" i="8"/>
  <c r="BT186" i="8"/>
  <c r="BL186" i="8"/>
  <c r="BL187" i="8"/>
  <c r="BD187" i="8"/>
  <c r="BB270" i="8"/>
  <c r="BP197" i="8"/>
  <c r="BJ197" i="8"/>
  <c r="CK200" i="8"/>
  <c r="CK201" i="8"/>
  <c r="CK202" i="8"/>
  <c r="DJ281" i="8"/>
  <c r="DJ284" i="8"/>
  <c r="DJ285" i="8"/>
  <c r="DJ287" i="8"/>
  <c r="DJ288" i="8"/>
  <c r="BV219" i="8"/>
  <c r="BN219" i="8"/>
  <c r="BJ219" i="8"/>
  <c r="BF219" i="8"/>
  <c r="BB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W107" i="8"/>
  <c r="AI107" i="8"/>
  <c r="AQ148" i="8"/>
  <c r="AH148" i="8"/>
  <c r="AM108" i="8"/>
  <c r="AI108" i="8"/>
  <c r="AU149" i="8"/>
  <c r="AU109" i="8"/>
  <c r="AQ109" i="8"/>
  <c r="AM109" i="8"/>
  <c r="AI109" i="8"/>
  <c r="AQ150" i="8"/>
  <c r="AH150" i="8"/>
  <c r="AM151" i="8"/>
  <c r="AH151" i="8"/>
  <c r="AK152" i="8"/>
  <c r="AW112" i="8"/>
  <c r="AO112" i="8"/>
  <c r="AK112" i="8"/>
  <c r="AG112" i="8"/>
  <c r="AM153" i="8"/>
  <c r="AH153" i="8"/>
  <c r="AW113" i="8"/>
  <c r="AH113" i="8"/>
  <c r="AQ154" i="8"/>
  <c r="AU114" i="8"/>
  <c r="AQ114" i="8"/>
  <c r="AM114" i="8"/>
  <c r="AI114" i="8"/>
  <c r="AM155" i="8"/>
  <c r="AH155" i="8"/>
  <c r="AI156" i="8"/>
  <c r="AW116" i="8"/>
  <c r="AS116" i="8"/>
  <c r="AH116" i="8"/>
  <c r="AM157" i="8"/>
  <c r="AH157" i="8"/>
  <c r="AK117" i="8"/>
  <c r="AG117" i="8"/>
  <c r="AU158" i="8"/>
  <c r="AH118" i="8"/>
  <c r="AW159" i="8"/>
  <c r="AU159" i="8"/>
  <c r="AG159" i="8"/>
  <c r="AU119" i="8"/>
  <c r="AQ119" i="8"/>
  <c r="AM119" i="8"/>
  <c r="AI119" i="8"/>
  <c r="AM160" i="8"/>
  <c r="AK160" i="8"/>
  <c r="AW161" i="8"/>
  <c r="AG161" i="8"/>
  <c r="AM121" i="8"/>
  <c r="AI121" i="8"/>
  <c r="AH162" i="8"/>
  <c r="AW122" i="8"/>
  <c r="AO122" i="8"/>
  <c r="AK122" i="8"/>
  <c r="AG122" i="8"/>
  <c r="AW163" i="8"/>
  <c r="AG163" i="8"/>
  <c r="AU123" i="8"/>
  <c r="AQ123" i="8"/>
  <c r="AM123" i="8"/>
  <c r="AI123" i="8"/>
  <c r="AS164" i="8"/>
  <c r="AI164" i="8"/>
  <c r="AW124" i="8"/>
  <c r="AO124" i="8"/>
  <c r="AK124" i="8"/>
  <c r="AG124" i="8"/>
  <c r="AW165" i="8"/>
  <c r="AO165" i="8"/>
  <c r="CI376" i="8"/>
  <c r="CE376" i="8"/>
  <c r="BT194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R166" i="8"/>
  <c r="BP166" i="8"/>
  <c r="BN166" i="8"/>
  <c r="BJ166" i="8"/>
  <c r="CK169" i="8"/>
  <c r="CI169" i="8"/>
  <c r="BB247" i="8"/>
  <c r="DJ253" i="8"/>
  <c r="BB253" i="8"/>
  <c r="CK184" i="8"/>
  <c r="CI184" i="8"/>
  <c r="BN188" i="8"/>
  <c r="BF188" i="8"/>
  <c r="BH190" i="8"/>
  <c r="BB267" i="8"/>
  <c r="CT197" i="8"/>
  <c r="BK198" i="8"/>
  <c r="CT199" i="8"/>
  <c r="DJ275" i="8"/>
  <c r="BL200" i="8"/>
  <c r="BL201" i="8"/>
  <c r="BD204" i="8"/>
  <c r="CI208" i="8"/>
  <c r="CI209" i="8"/>
  <c r="DJ289" i="8"/>
  <c r="DJ294" i="8"/>
  <c r="DJ295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1" i="8"/>
  <c r="DJ244" i="8"/>
  <c r="BB169" i="8"/>
  <c r="CK170" i="8"/>
  <c r="BL176" i="8"/>
  <c r="BH176" i="8"/>
  <c r="BL177" i="8"/>
  <c r="BD177" i="8"/>
  <c r="BB177" i="8"/>
  <c r="DJ254" i="8"/>
  <c r="BF182" i="8"/>
  <c r="BB184" i="8"/>
  <c r="BK186" i="8"/>
  <c r="BK187" i="8"/>
  <c r="DJ268" i="8"/>
  <c r="BT193" i="8"/>
  <c r="BP196" i="8"/>
  <c r="BK199" i="8"/>
  <c r="BJ207" i="8"/>
  <c r="BV220" i="8"/>
  <c r="BN220" i="8"/>
  <c r="BF220" i="8"/>
  <c r="BB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U133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EJ114" i="15"/>
  <c r="EK114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J232" i="8" s="1"/>
  <c r="BQ803" i="5"/>
  <c r="BJ76" i="8" s="1"/>
  <c r="BJ228" i="8" s="1"/>
  <c r="BU802" i="5"/>
  <c r="BJ74" i="8" s="1"/>
  <c r="BJ226" i="8" s="1"/>
  <c r="BS802" i="5"/>
  <c r="BJ72" i="8" s="1"/>
  <c r="BJ224" i="8" s="1"/>
  <c r="BP802" i="5"/>
  <c r="BJ69" i="8" s="1"/>
  <c r="BT803" i="5"/>
  <c r="BJ79" i="8" s="1"/>
  <c r="BJ231" i="8" s="1"/>
  <c r="BU743" i="5"/>
  <c r="CI74" i="8" s="1"/>
  <c r="BQ743" i="5"/>
  <c r="CI70" i="8" s="1"/>
  <c r="BS803" i="5"/>
  <c r="BJ78" i="8" s="1"/>
  <c r="BJ230" i="8" s="1"/>
  <c r="BP803" i="5"/>
  <c r="BJ75" i="8" s="1"/>
  <c r="BJ227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B15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BB152" i="8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H227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N226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0" i="8"/>
  <c r="DG264" i="8"/>
  <c r="BE196" i="8"/>
  <c r="BE199" i="8"/>
  <c r="DG277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O162" i="8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B230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2" i="8"/>
  <c r="DG243" i="8"/>
  <c r="DG246" i="8"/>
  <c r="DG247" i="8"/>
  <c r="DG248" i="8"/>
  <c r="BE173" i="8"/>
  <c r="BE175" i="8"/>
  <c r="DG251" i="8"/>
  <c r="DG252" i="8"/>
  <c r="DG254" i="8"/>
  <c r="DG267" i="8"/>
  <c r="BO4" i="8"/>
  <c r="DJ280" i="8"/>
  <c r="DG280" i="8"/>
  <c r="BN205" i="8"/>
  <c r="DJ290" i="8"/>
  <c r="DG290" i="8"/>
  <c r="DJ291" i="8"/>
  <c r="DJ292" i="8"/>
  <c r="DG292" i="8"/>
  <c r="BC218" i="8"/>
  <c r="BE219" i="8"/>
  <c r="DJ296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E127" i="8" s="1"/>
  <c r="AR242" i="3"/>
  <c r="AE48" i="8" s="1"/>
  <c r="AP242" i="3"/>
  <c r="AE46" i="8" s="1"/>
  <c r="AQ242" i="3"/>
  <c r="AE47" i="8" s="1"/>
  <c r="AQ241" i="3"/>
  <c r="AE44" i="8" s="1"/>
  <c r="AE126" i="8" s="1"/>
  <c r="DJ282" i="8"/>
  <c r="DG282" i="8"/>
  <c r="DJ283" i="8"/>
  <c r="DG283" i="8"/>
  <c r="BR212" i="8"/>
  <c r="BN212" i="8"/>
  <c r="BN213" i="8"/>
  <c r="CI215" i="8"/>
  <c r="DG294" i="8"/>
  <c r="AI136" i="18"/>
  <c r="EA36" i="8" s="1"/>
  <c r="AJ136" i="18"/>
  <c r="EA37" i="8" s="1"/>
  <c r="AR1078" i="3"/>
  <c r="AP48" i="8" s="1"/>
  <c r="AP130" i="8" s="1"/>
  <c r="AW126" i="8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C87" i="8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U131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AU84" i="8"/>
  <c r="AU166" i="8" s="1"/>
  <c r="DG76" i="8"/>
  <c r="DG228" i="8" s="1"/>
  <c r="CR227" i="8"/>
  <c r="CR232" i="8"/>
  <c r="CP227" i="8"/>
  <c r="DI75" i="8"/>
  <c r="CN231" i="8"/>
  <c r="DM77" i="8"/>
  <c r="CN229" i="8"/>
  <c r="DL76" i="8"/>
  <c r="CR231" i="8"/>
  <c r="CV231" i="8"/>
  <c r="CP230" i="8"/>
  <c r="DB75" i="8"/>
  <c r="CI227" i="8"/>
  <c r="DT76" i="8"/>
  <c r="CP232" i="8"/>
  <c r="DT77" i="8"/>
  <c r="CI230" i="8"/>
  <c r="DE79" i="8"/>
  <c r="CF231" i="8"/>
  <c r="DQ77" i="8"/>
  <c r="CR229" i="8"/>
  <c r="CV228" i="8"/>
  <c r="DO77" i="8"/>
  <c r="CP229" i="8"/>
  <c r="CI229" i="8"/>
  <c r="CJ232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CG378" i="8"/>
  <c r="DF9" i="8"/>
  <c r="DS8" i="8"/>
  <c r="CF227" i="8"/>
  <c r="GA46" i="8"/>
  <c r="GA20" i="8"/>
  <c r="GA22" i="8"/>
  <c r="GA29" i="8"/>
  <c r="GA47" i="8"/>
  <c r="BS375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F5" i="10"/>
  <c r="FY4" i="8" s="1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O374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CP374" i="8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AK87" i="8"/>
  <c r="AK169" i="8" s="1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C5" i="10"/>
  <c r="E5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618" i="10"/>
  <c r="EK618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EJ39" i="10"/>
  <c r="EK39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3" i="8"/>
  <c r="DA280" i="8"/>
  <c r="DA217" i="8"/>
  <c r="DA223" i="8"/>
  <c r="DA175" i="8"/>
  <c r="DA216" i="8"/>
  <c r="DA178" i="8"/>
  <c r="DA234" i="8"/>
  <c r="DA196" i="8"/>
  <c r="DA211" i="8"/>
  <c r="DA210" i="8"/>
  <c r="DA180" i="8"/>
  <c r="DA182" i="8"/>
  <c r="DA209" i="8"/>
  <c r="DA206" i="8"/>
  <c r="DA179" i="8"/>
  <c r="DA187" i="8"/>
  <c r="DA194" i="8"/>
  <c r="AQ167" i="3"/>
  <c r="AD50" i="8" s="1"/>
  <c r="AR166" i="3"/>
  <c r="AD48" i="8" s="1"/>
  <c r="AD130" i="8" s="1"/>
  <c r="AP167" i="3"/>
  <c r="AD49" i="8" s="1"/>
  <c r="AD131" i="8" s="1"/>
  <c r="DZ4" i="8"/>
  <c r="AJ95" i="18"/>
  <c r="DZ37" i="8" s="1"/>
  <c r="AQ166" i="3"/>
  <c r="AD47" i="8" s="1"/>
  <c r="AK95" i="18"/>
  <c r="DZ38" i="8" s="1"/>
  <c r="CB151" i="8"/>
  <c r="E82" i="8"/>
  <c r="E162" i="8" s="1"/>
  <c r="CB158" i="8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BQ201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BB164" i="8"/>
  <c r="CZ26" i="8"/>
  <c r="CZ64" i="8"/>
  <c r="BB171" i="8"/>
  <c r="BB214" i="8"/>
  <c r="CY331" i="8"/>
  <c r="CY339" i="8"/>
  <c r="CY17" i="8"/>
  <c r="CY48" i="8"/>
  <c r="CY40" i="8"/>
  <c r="CY30" i="8"/>
  <c r="BA178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40" i="8"/>
  <c r="FJ42" i="8"/>
  <c r="FJ41" i="8"/>
  <c r="FJ18" i="8"/>
  <c r="FJ39" i="8"/>
  <c r="BZ2" i="8"/>
  <c r="BZ253" i="8" s="1"/>
  <c r="AB116" i="8"/>
  <c r="P127" i="22" s="1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N108" i="22" s="1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BA184" i="8"/>
  <c r="CY49" i="8"/>
  <c r="CY58" i="8"/>
  <c r="CY23" i="8"/>
  <c r="CY50" i="8"/>
  <c r="AJ51" i="18"/>
  <c r="CZ99" i="8"/>
  <c r="BB251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BB208" i="8"/>
  <c r="CZ345" i="8"/>
  <c r="CZ41" i="8"/>
  <c r="CZ22" i="8"/>
  <c r="BB166" i="8"/>
  <c r="CZ49" i="8"/>
  <c r="CZ46" i="8"/>
  <c r="BB197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73" i="8"/>
  <c r="BA183" i="8"/>
  <c r="C218" i="8"/>
  <c r="DY41" i="8"/>
  <c r="DY9" i="8"/>
  <c r="CZ90" i="8"/>
  <c r="BB242" i="8"/>
  <c r="CZ126" i="8"/>
  <c r="BB278" i="8"/>
  <c r="CZ131" i="8"/>
  <c r="CZ132" i="8"/>
  <c r="BB284" i="8"/>
  <c r="CZ141" i="8"/>
  <c r="BB293" i="8"/>
  <c r="CZ88" i="8"/>
  <c r="BB240" i="8"/>
  <c r="CZ129" i="8"/>
  <c r="BB281" i="8"/>
  <c r="CZ130" i="8"/>
  <c r="BB282" i="8"/>
  <c r="BB243" i="8"/>
  <c r="CZ91" i="8"/>
  <c r="BB245" i="8"/>
  <c r="CZ93" i="8"/>
  <c r="BB246" i="8"/>
  <c r="CZ94" i="8"/>
  <c r="CZ107" i="8"/>
  <c r="BB261" i="8"/>
  <c r="CZ109" i="8"/>
  <c r="CZ112" i="8"/>
  <c r="BB269" i="8"/>
  <c r="CZ117" i="8"/>
  <c r="BB280" i="8"/>
  <c r="CZ128" i="8"/>
  <c r="CZ134" i="8"/>
  <c r="BB286" i="8"/>
  <c r="CZ9" i="8"/>
  <c r="CA378" i="8"/>
  <c r="CZ92" i="8"/>
  <c r="BB244" i="8"/>
  <c r="BB254" i="8"/>
  <c r="CZ102" i="8"/>
  <c r="CZ116" i="8"/>
  <c r="BB268" i="8"/>
  <c r="CZ127" i="8"/>
  <c r="BB279" i="8"/>
  <c r="CZ139" i="8"/>
  <c r="BB291" i="8"/>
  <c r="CA377" i="8"/>
  <c r="CZ8" i="8"/>
  <c r="CA374" i="8"/>
  <c r="CZ5" i="8"/>
  <c r="CZ95" i="8"/>
  <c r="BB271" i="8"/>
  <c r="CZ119" i="8"/>
  <c r="CZ136" i="8"/>
  <c r="BB288" i="8"/>
  <c r="CZ137" i="8"/>
  <c r="BB290" i="8"/>
  <c r="CZ138" i="8"/>
  <c r="CZ96" i="8"/>
  <c r="BB248" i="8"/>
  <c r="CZ113" i="8"/>
  <c r="BB265" i="8"/>
  <c r="CZ115" i="8"/>
  <c r="CZ120" i="8"/>
  <c r="BB272" i="8"/>
  <c r="BB273" i="8"/>
  <c r="CZ121" i="8"/>
  <c r="CZ135" i="8"/>
  <c r="BB287" i="8"/>
  <c r="BB292" i="8"/>
  <c r="CZ140" i="8"/>
  <c r="BB296" i="8"/>
  <c r="CZ144" i="8"/>
  <c r="CZ89" i="8"/>
  <c r="BB241" i="8"/>
  <c r="CZ98" i="8"/>
  <c r="BB250" i="8"/>
  <c r="CZ103" i="8"/>
  <c r="BB255" i="8"/>
  <c r="BB256" i="8"/>
  <c r="CZ104" i="8"/>
  <c r="BB266" i="8"/>
  <c r="CZ114" i="8"/>
  <c r="CZ122" i="8"/>
  <c r="BB274" i="8"/>
  <c r="CZ123" i="8"/>
  <c r="BB275" i="8"/>
  <c r="CZ143" i="8"/>
  <c r="BB295" i="8"/>
  <c r="CZ100" i="8"/>
  <c r="BB252" i="8"/>
  <c r="CZ101" i="8"/>
  <c r="CZ105" i="8"/>
  <c r="BB257" i="8"/>
  <c r="BB258" i="8"/>
  <c r="CZ106" i="8"/>
  <c r="CZ124" i="8"/>
  <c r="BB276" i="8"/>
  <c r="CZ125" i="8"/>
  <c r="BB285" i="8"/>
  <c r="CZ133" i="8"/>
  <c r="CZ142" i="8"/>
  <c r="BB294" i="8"/>
  <c r="BB289" i="8"/>
  <c r="BQ91" i="5"/>
  <c r="CA7" i="8" s="1"/>
  <c r="CZ108" i="8"/>
  <c r="CZ118" i="8"/>
  <c r="BB6" i="8"/>
  <c r="CY9" i="8"/>
  <c r="BZ378" i="8"/>
  <c r="CY76" i="8"/>
  <c r="CY8" i="8"/>
  <c r="CY80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N127" i="22"/>
  <c r="O28" i="22"/>
  <c r="O15" i="22"/>
  <c r="O27" i="22"/>
  <c r="O18" i="22"/>
  <c r="Q29" i="22"/>
  <c r="Q21" i="22"/>
  <c r="Q7" i="22"/>
  <c r="Q12" i="22"/>
  <c r="Q264" i="22" s="1"/>
  <c r="Q14" i="22"/>
  <c r="Q26" i="22"/>
  <c r="O26" i="22"/>
  <c r="N20" i="22"/>
  <c r="P20" i="22"/>
  <c r="N29" i="22"/>
  <c r="P7" i="22"/>
  <c r="P8" i="22"/>
  <c r="N8" i="22"/>
  <c r="P12" i="22"/>
  <c r="N12" i="22"/>
  <c r="N264" i="22" s="1"/>
  <c r="N23" i="22"/>
  <c r="P23" i="22"/>
  <c r="P17" i="22"/>
  <c r="N17" i="22"/>
  <c r="N260" i="22" s="1"/>
  <c r="N5" i="22"/>
  <c r="N254" i="22" s="1"/>
  <c r="P5" i="22"/>
  <c r="N9" i="22"/>
  <c r="P21" i="22"/>
  <c r="N21" i="22"/>
  <c r="N28" i="22"/>
  <c r="P28" i="22"/>
  <c r="P6" i="22"/>
  <c r="P14" i="22"/>
  <c r="N14" i="22"/>
  <c r="N18" i="22"/>
  <c r="P18" i="22"/>
  <c r="N10" i="22"/>
  <c r="P10" i="22"/>
  <c r="N26" i="22"/>
  <c r="P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BZ150" i="8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BZ377" i="8" l="1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AC130" i="8"/>
  <c r="AC128" i="8"/>
  <c r="AC127" i="8"/>
  <c r="AC212" i="8"/>
  <c r="AG243" i="8"/>
  <c r="M131" i="22" s="1"/>
  <c r="AC157" i="8"/>
  <c r="AC149" i="8"/>
  <c r="AC119" i="8"/>
  <c r="AC111" i="8"/>
  <c r="AC100" i="8"/>
  <c r="AC159" i="8"/>
  <c r="AC144" i="8"/>
  <c r="AC123" i="8"/>
  <c r="AC103" i="8"/>
  <c r="AC147" i="8"/>
  <c r="AC136" i="8"/>
  <c r="AC145" i="8"/>
  <c r="AC96" i="8"/>
  <c r="AC104" i="8"/>
  <c r="AC122" i="8"/>
  <c r="AC101" i="8"/>
  <c r="AC97" i="8"/>
  <c r="AC169" i="8"/>
  <c r="AC165" i="8"/>
  <c r="AC152" i="8"/>
  <c r="AC156" i="8"/>
  <c r="AC108" i="8"/>
  <c r="AC164" i="8"/>
  <c r="AC109" i="8"/>
  <c r="AC110" i="8"/>
  <c r="AC118" i="8"/>
  <c r="AC135" i="8"/>
  <c r="AC208" i="8"/>
  <c r="AC139" i="8"/>
  <c r="AC153" i="8"/>
  <c r="AC140" i="8"/>
  <c r="AC117" i="8"/>
  <c r="AC99" i="8"/>
  <c r="AC112" i="8"/>
  <c r="AC125" i="8"/>
  <c r="BZ302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AB92" i="8"/>
  <c r="AB174" i="8" s="1"/>
  <c r="CA150" i="8"/>
  <c r="AB87" i="8"/>
  <c r="AB169" i="8" s="1"/>
  <c r="P143" i="22" s="1"/>
  <c r="CA159" i="8"/>
  <c r="AB86" i="8"/>
  <c r="AB168" i="8" s="1"/>
  <c r="BZ156" i="8"/>
  <c r="BZ162" i="8"/>
  <c r="CY162" i="8" s="1"/>
  <c r="CB149" i="8"/>
  <c r="BZ161" i="8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88" i="8"/>
  <c r="DC191" i="8"/>
  <c r="DC198" i="8"/>
  <c r="DC189" i="8"/>
  <c r="DC181" i="8"/>
  <c r="DC176" i="8"/>
  <c r="DC195" i="8"/>
  <c r="DC170" i="8"/>
  <c r="DC193" i="8"/>
  <c r="DC177" i="8"/>
  <c r="DC190" i="8"/>
  <c r="DC204" i="8"/>
  <c r="DC185" i="8"/>
  <c r="DC186" i="8"/>
  <c r="DC219" i="8"/>
  <c r="DC175" i="8"/>
  <c r="DC164" i="8"/>
  <c r="DC205" i="8"/>
  <c r="DC220" i="8"/>
  <c r="DC194" i="8"/>
  <c r="DC183" i="8"/>
  <c r="DC217" i="8"/>
  <c r="DC179" i="8"/>
  <c r="DC214" i="8"/>
  <c r="DC268" i="8"/>
  <c r="DC216" i="8"/>
  <c r="DC210" i="8"/>
  <c r="DC289" i="8"/>
  <c r="DC259" i="8"/>
  <c r="DC291" i="8"/>
  <c r="DC276" i="8"/>
  <c r="DC251" i="8"/>
  <c r="DC241" i="8"/>
  <c r="DC255" i="8"/>
  <c r="DC275" i="8"/>
  <c r="DC227" i="8"/>
  <c r="BE176" i="8"/>
  <c r="BE295" i="8"/>
  <c r="BE178" i="8"/>
  <c r="BE282" i="8"/>
  <c r="BE268" i="8"/>
  <c r="BE242" i="8"/>
  <c r="BE243" i="8"/>
  <c r="DC173" i="8"/>
  <c r="DC202" i="8"/>
  <c r="DC174" i="8"/>
  <c r="DC168" i="8"/>
  <c r="DC209" i="8"/>
  <c r="DC200" i="8"/>
  <c r="DC203" i="8"/>
  <c r="DC215" i="8"/>
  <c r="DC213" i="8"/>
  <c r="DC172" i="8"/>
  <c r="DC208" i="8"/>
  <c r="DC167" i="8"/>
  <c r="DC285" i="8"/>
  <c r="DC281" i="8"/>
  <c r="DC274" i="8"/>
  <c r="DC269" i="8"/>
  <c r="DC243" i="8"/>
  <c r="DC247" i="8"/>
  <c r="DC293" i="8"/>
  <c r="DC295" i="8"/>
  <c r="DC294" i="8"/>
  <c r="DC283" i="8"/>
  <c r="DC267" i="8"/>
  <c r="DC282" i="8"/>
  <c r="DC249" i="8"/>
  <c r="DC27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D218" i="8" s="1"/>
  <c r="G218" i="8" s="1"/>
  <c r="K12" i="22" s="1"/>
  <c r="E234" i="8"/>
  <c r="G28" i="22" s="1"/>
  <c r="Q9" i="22"/>
  <c r="R9" i="22" s="1"/>
  <c r="S9" i="22" s="1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D233" i="8" s="1"/>
  <c r="G233" i="8" s="1"/>
  <c r="K27" i="22" s="1"/>
  <c r="E27" i="22" s="1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R29" i="22" s="1"/>
  <c r="S29" i="22" s="1"/>
  <c r="C230" i="8"/>
  <c r="N27" i="22"/>
  <c r="P27" i="22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CY206" i="8"/>
  <c r="BA377" i="8"/>
  <c r="BA201" i="8"/>
  <c r="BA185" i="8"/>
  <c r="BA179" i="8"/>
  <c r="CY374" i="8"/>
  <c r="BZ210" i="8"/>
  <c r="BZ276" i="8"/>
  <c r="CY177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2" i="8"/>
  <c r="DM209" i="8"/>
  <c r="DM187" i="8"/>
  <c r="DM193" i="8"/>
  <c r="DM174" i="8"/>
  <c r="DM215" i="8"/>
  <c r="DM217" i="8"/>
  <c r="DM198" i="8"/>
  <c r="DM214" i="8"/>
  <c r="DM176" i="8"/>
  <c r="DM201" i="8"/>
  <c r="DM269" i="8"/>
  <c r="DM271" i="8"/>
  <c r="DM265" i="8"/>
  <c r="DM252" i="8"/>
  <c r="DM292" i="8"/>
  <c r="DM282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9" i="8"/>
  <c r="DM197" i="8"/>
  <c r="DM173" i="8"/>
  <c r="DM186" i="8"/>
  <c r="DM166" i="8"/>
  <c r="DM181" i="8"/>
  <c r="DM191" i="8"/>
  <c r="DM220" i="8"/>
  <c r="DM175" i="8"/>
  <c r="DM196" i="8"/>
  <c r="DM207" i="8"/>
  <c r="DM170" i="8"/>
  <c r="DM210" i="8"/>
  <c r="DM180" i="8"/>
  <c r="DM285" i="8"/>
  <c r="DM281" i="8"/>
  <c r="DM272" i="8"/>
  <c r="DM270" i="8"/>
  <c r="DM229" i="8"/>
  <c r="DM296" i="8"/>
  <c r="DM294" i="8"/>
  <c r="DM257" i="8"/>
  <c r="DM278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30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R10" i="22" s="1"/>
  <c r="S10" i="22" s="1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R6" i="22" s="1"/>
  <c r="S6" i="22" s="1"/>
  <c r="E214" i="8"/>
  <c r="G8" i="22" s="1"/>
  <c r="CB159" i="8"/>
  <c r="DA159" i="8" s="1"/>
  <c r="DA311" i="8" s="1"/>
  <c r="CC149" i="8"/>
  <c r="CO145" i="8"/>
  <c r="CO297" i="8" s="1"/>
  <c r="DO76" i="8"/>
  <c r="DO228" i="8" s="1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DO223" i="8" s="1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DO225" i="8" s="1"/>
  <c r="EK65" i="8"/>
  <c r="BV154" i="8"/>
  <c r="BP155" i="8"/>
  <c r="BP307" i="8" s="1"/>
  <c r="BV156" i="8"/>
  <c r="BV308" i="8" s="1"/>
  <c r="AE88" i="8"/>
  <c r="AE170" i="8" s="1"/>
  <c r="BV149" i="8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I155" i="8"/>
  <c r="CI307" i="8" s="1"/>
  <c r="CO229" i="8"/>
  <c r="BA154" i="8"/>
  <c r="BA306" i="8" s="1"/>
  <c r="CI146" i="8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CZ152" i="8" s="1"/>
  <c r="DR70" i="8"/>
  <c r="N106" i="22"/>
  <c r="CZ70" i="8"/>
  <c r="Q124" i="22"/>
  <c r="O121" i="22"/>
  <c r="O109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C219" i="8"/>
  <c r="C228" i="8"/>
  <c r="D228" i="8" s="1"/>
  <c r="F228" i="8" s="1"/>
  <c r="J22" i="22" s="1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CZ146" i="8"/>
  <c r="DQ76" i="8"/>
  <c r="BJ146" i="8"/>
  <c r="DH146" i="8" s="1"/>
  <c r="O124" i="22"/>
  <c r="Q116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DO227" i="8" s="1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DT148" i="8" s="1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DP155" i="8" s="1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O232" i="8" s="1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DO224" i="8" s="1"/>
  <c r="AO85" i="8"/>
  <c r="AO167" i="8" s="1"/>
  <c r="CQ153" i="8"/>
  <c r="DP153" i="8" s="1"/>
  <c r="BD156" i="8"/>
  <c r="BD308" i="8" s="1"/>
  <c r="BD149" i="8"/>
  <c r="DB149" i="8" s="1"/>
  <c r="BD146" i="8"/>
  <c r="BD298" i="8" s="1"/>
  <c r="BD151" i="8"/>
  <c r="BD303" i="8" s="1"/>
  <c r="BD154" i="8"/>
  <c r="BD150" i="8"/>
  <c r="BD302" i="8" s="1"/>
  <c r="BD152" i="8"/>
  <c r="BD304" i="8" s="1"/>
  <c r="CU145" i="8"/>
  <c r="DT145" i="8" s="1"/>
  <c r="CU160" i="8"/>
  <c r="DT160" i="8" s="1"/>
  <c r="CU147" i="8"/>
  <c r="DT147" i="8" s="1"/>
  <c r="CU146" i="8"/>
  <c r="DT146" i="8" s="1"/>
  <c r="CU161" i="8"/>
  <c r="DT161" i="8" s="1"/>
  <c r="CU158" i="8"/>
  <c r="DT158" i="8" s="1"/>
  <c r="CU152" i="8"/>
  <c r="DT152" i="8" s="1"/>
  <c r="BQ231" i="8"/>
  <c r="DO79" i="8"/>
  <c r="DO231" i="8" s="1"/>
  <c r="F671" i="16"/>
  <c r="FR5" i="8" s="1"/>
  <c r="C173" i="15"/>
  <c r="E173" i="15" s="1"/>
  <c r="F87" i="15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DL145" i="8" s="1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R26" i="22"/>
  <c r="S26" i="22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Q113" i="22"/>
  <c r="CA295" i="8"/>
  <c r="DS74" i="8"/>
  <c r="AE103" i="8"/>
  <c r="BJ222" i="8"/>
  <c r="EO64" i="8"/>
  <c r="EO65" i="8"/>
  <c r="BP145" i="8"/>
  <c r="BP297" i="8" s="1"/>
  <c r="BP150" i="8"/>
  <c r="BP149" i="8"/>
  <c r="BP148" i="8"/>
  <c r="DN148" i="8" s="1"/>
  <c r="BP156" i="8"/>
  <c r="BP308" i="8" s="1"/>
  <c r="BP154" i="8"/>
  <c r="DN154" i="8" s="1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DK270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DO222" i="8" s="1"/>
  <c r="CL376" i="8"/>
  <c r="DK201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FJ26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R57" i="22" s="1"/>
  <c r="S57" i="22" s="1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CO312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311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29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1" i="8"/>
  <c r="BV302" i="8"/>
  <c r="BV189" i="8"/>
  <c r="BV206" i="8"/>
  <c r="BV228" i="8"/>
  <c r="CU377" i="8"/>
  <c r="BV188" i="8"/>
  <c r="BV258" i="8"/>
  <c r="BV256" i="8"/>
  <c r="BV208" i="8"/>
  <c r="BV29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306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CG225" i="8"/>
  <c r="AG110" i="8"/>
  <c r="BV216" i="8"/>
  <c r="DS79" i="8"/>
  <c r="BH235" i="8"/>
  <c r="AE212" i="8"/>
  <c r="DK70" i="8"/>
  <c r="DK222" i="8" s="1"/>
  <c r="CL222" i="8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300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CG222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CQ230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301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98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CQ228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DR230" i="8" s="1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DH231" i="8" s="1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Q104" i="22"/>
  <c r="AD125" i="8"/>
  <c r="AD129" i="8"/>
  <c r="DF147" i="8"/>
  <c r="DF299" i="8" s="1"/>
  <c r="CG299" i="8"/>
  <c r="DB15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H156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122" i="8" s="1"/>
  <c r="ED65" i="8"/>
  <c r="ED121" i="8" s="1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FJ22" i="8" s="1"/>
  <c r="FJ46" i="8" s="1"/>
  <c r="C419" i="16"/>
  <c r="E419" i="16" s="1"/>
  <c r="DR159" i="8"/>
  <c r="DU161" i="8"/>
  <c r="DU313" i="8" s="1"/>
  <c r="DF69" i="8"/>
  <c r="DF221" i="8" s="1"/>
  <c r="BH221" i="8"/>
  <c r="DN147" i="8"/>
  <c r="DN299" i="8" s="1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O104" i="22"/>
  <c r="C5" i="16"/>
  <c r="E5" i="16" s="1"/>
  <c r="C502" i="16"/>
  <c r="E502" i="16" s="1"/>
  <c r="F255" i="16"/>
  <c r="FM3" i="8" s="1"/>
  <c r="C588" i="16"/>
  <c r="E588" i="16" s="1"/>
  <c r="AD108" i="8"/>
  <c r="AB230" i="8" s="1"/>
  <c r="AD144" i="8"/>
  <c r="DS70" i="8"/>
  <c r="BU222" i="8"/>
  <c r="CS376" i="8"/>
  <c r="DR7" i="8"/>
  <c r="DR376" i="8" s="1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247" i="8" s="1"/>
  <c r="G135" i="22" s="1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CQ223" i="8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B247" i="8" s="1"/>
  <c r="AD118" i="8"/>
  <c r="AD107" i="8"/>
  <c r="AB229" i="8" s="1"/>
  <c r="AD101" i="8"/>
  <c r="AB223" i="8" s="1"/>
  <c r="DN70" i="8"/>
  <c r="BP222" i="8"/>
  <c r="CC376" i="8"/>
  <c r="DB7" i="8"/>
  <c r="DB376" i="8" s="1"/>
  <c r="AD115" i="8"/>
  <c r="AB238" i="8" s="1"/>
  <c r="AD150" i="8"/>
  <c r="AD146" i="8"/>
  <c r="AD208" i="8"/>
  <c r="AD156" i="8"/>
  <c r="AD102" i="8"/>
  <c r="AD94" i="8"/>
  <c r="DN78" i="8"/>
  <c r="DN230" i="8" s="1"/>
  <c r="BP230" i="8"/>
  <c r="BG230" i="8"/>
  <c r="DE78" i="8"/>
  <c r="DE230" i="8" s="1"/>
  <c r="AD122" i="8"/>
  <c r="AD99" i="8"/>
  <c r="AB221" i="8" s="1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B237" i="8" s="1"/>
  <c r="AD149" i="8"/>
  <c r="AD142" i="8"/>
  <c r="AD119" i="8"/>
  <c r="AB242" i="8" s="1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R124" i="22" s="1"/>
  <c r="S124" i="22" s="1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17" i="8" s="1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73" i="8"/>
  <c r="AD109" i="8"/>
  <c r="AD145" i="8"/>
  <c r="AD96" i="8"/>
  <c r="AB218" i="8" s="1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245" i="8" s="1"/>
  <c r="G133" i="22" s="1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R106" i="22" s="1"/>
  <c r="S106" i="22" s="1"/>
  <c r="Q125" i="22"/>
  <c r="Q256" i="22" s="1"/>
  <c r="O129" i="22"/>
  <c r="Q112" i="22"/>
  <c r="R112" i="22" s="1"/>
  <c r="S112" i="22" s="1"/>
  <c r="Q135" i="22"/>
  <c r="O122" i="22"/>
  <c r="N121" i="22"/>
  <c r="P116" i="22"/>
  <c r="P128" i="22"/>
  <c r="F87" i="16"/>
  <c r="H87" i="16" s="1"/>
  <c r="C254" i="10"/>
  <c r="DZ66" i="8"/>
  <c r="DZ65" i="8"/>
  <c r="DZ64" i="8"/>
  <c r="CB306" i="8"/>
  <c r="CB299" i="8"/>
  <c r="C256" i="10"/>
  <c r="DA158" i="8"/>
  <c r="DA310" i="8" s="1"/>
  <c r="F752" i="16"/>
  <c r="FS6" i="8" s="1"/>
  <c r="C87" i="16"/>
  <c r="E87" i="16" s="1"/>
  <c r="DA162" i="8"/>
  <c r="DA314" i="8" s="1"/>
  <c r="CB314" i="8"/>
  <c r="DA151" i="8"/>
  <c r="DA303" i="8" s="1"/>
  <c r="O115" i="22"/>
  <c r="O135" i="22"/>
  <c r="Q129" i="22"/>
  <c r="O128" i="22"/>
  <c r="O125" i="22"/>
  <c r="O256" i="22" s="1"/>
  <c r="O106" i="22"/>
  <c r="Q114" i="22"/>
  <c r="O114" i="22"/>
  <c r="O113" i="22"/>
  <c r="O112" i="22"/>
  <c r="Q105" i="22"/>
  <c r="Q117" i="22"/>
  <c r="R117" i="22" s="1"/>
  <c r="S117" i="22" s="1"/>
  <c r="Q122" i="22"/>
  <c r="R122" i="22" s="1"/>
  <c r="S122" i="22" s="1"/>
  <c r="AB234" i="8"/>
  <c r="O110" i="22"/>
  <c r="Q110" i="22"/>
  <c r="O105" i="22"/>
  <c r="P119" i="22"/>
  <c r="N124" i="22"/>
  <c r="N134" i="22"/>
  <c r="P121" i="22"/>
  <c r="O116" i="22"/>
  <c r="O127" i="22"/>
  <c r="O108" i="22"/>
  <c r="Q128" i="22"/>
  <c r="P134" i="22"/>
  <c r="R127" i="22"/>
  <c r="S127" i="22" s="1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O118" i="22"/>
  <c r="CA267" i="8"/>
  <c r="CA293" i="8"/>
  <c r="O143" i="22"/>
  <c r="Q143" i="22"/>
  <c r="CA272" i="8"/>
  <c r="CA253" i="8"/>
  <c r="CA292" i="8"/>
  <c r="CA290" i="8"/>
  <c r="CA269" i="8"/>
  <c r="Q118" i="22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34" i="22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98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27" i="22"/>
  <c r="S27" i="22" s="1"/>
  <c r="R23" i="22"/>
  <c r="S23" i="22" s="1"/>
  <c r="R18" i="22"/>
  <c r="S18" i="22" s="1"/>
  <c r="R13" i="22"/>
  <c r="S13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G27" i="22"/>
  <c r="G22" i="22"/>
  <c r="P260" i="22"/>
  <c r="P264" i="22"/>
  <c r="R12" i="22"/>
  <c r="FE8" i="8"/>
  <c r="Z11" i="22" s="1"/>
  <c r="Q52" i="22"/>
  <c r="O52" i="22"/>
  <c r="Q54" i="22"/>
  <c r="O54" i="22"/>
  <c r="C753" i="16"/>
  <c r="E753" i="16" s="1"/>
  <c r="C90" i="16"/>
  <c r="FB26" i="8" s="1"/>
  <c r="W29" i="22" s="1"/>
  <c r="F90" i="16"/>
  <c r="FV4" i="8"/>
  <c r="C90" i="10"/>
  <c r="E90" i="10" s="1"/>
  <c r="F90" i="10"/>
  <c r="E262" i="8"/>
  <c r="P62" i="22"/>
  <c r="N62" i="22"/>
  <c r="E254" i="8"/>
  <c r="N54" i="22"/>
  <c r="P54" i="22"/>
  <c r="F253" i="10"/>
  <c r="N145" i="22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N141" i="22"/>
  <c r="P141" i="22"/>
  <c r="CZ81" i="8"/>
  <c r="CZ233" i="8" s="1"/>
  <c r="CA233" i="8"/>
  <c r="F668" i="16"/>
  <c r="CY161" i="8"/>
  <c r="BZ313" i="8"/>
  <c r="P149" i="22"/>
  <c r="N149" i="22"/>
  <c r="CZ161" i="8"/>
  <c r="CZ313" i="8" s="1"/>
  <c r="CA313" i="8"/>
  <c r="CA302" i="8"/>
  <c r="C88" i="16"/>
  <c r="FB24" i="8" s="1"/>
  <c r="W27" i="22" s="1"/>
  <c r="CZ159" i="8"/>
  <c r="CZ311" i="8" s="1"/>
  <c r="CA311" i="8"/>
  <c r="O141" i="22"/>
  <c r="Q56" i="22"/>
  <c r="O56" i="22"/>
  <c r="BZ314" i="8"/>
  <c r="F88" i="10"/>
  <c r="FZ4" i="8" s="1"/>
  <c r="C88" i="10"/>
  <c r="E88" i="10" s="1"/>
  <c r="FU3" i="8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Q139" i="22"/>
  <c r="CZ154" i="8"/>
  <c r="CZ306" i="8" s="1"/>
  <c r="F87" i="10"/>
  <c r="C87" i="10"/>
  <c r="F89" i="16"/>
  <c r="F338" i="15" l="1"/>
  <c r="H338" i="15" s="1"/>
  <c r="FX12" i="8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308" i="8"/>
  <c r="DH228" i="8"/>
  <c r="AB231" i="8"/>
  <c r="AB233" i="8"/>
  <c r="AB216" i="8"/>
  <c r="AB241" i="8"/>
  <c r="DY122" i="8"/>
  <c r="CY214" i="8"/>
  <c r="CY166" i="8"/>
  <c r="CY199" i="8"/>
  <c r="CY310" i="8"/>
  <c r="CY289" i="8"/>
  <c r="CY187" i="8"/>
  <c r="CY305" i="8"/>
  <c r="FY6" i="8"/>
  <c r="P140" i="22"/>
  <c r="R15" i="22"/>
  <c r="S15" i="22" s="1"/>
  <c r="CY282" i="8"/>
  <c r="P205" i="22" s="1"/>
  <c r="CY212" i="8"/>
  <c r="CY171" i="8"/>
  <c r="CY272" i="8"/>
  <c r="CY209" i="8"/>
  <c r="CY290" i="8"/>
  <c r="P213" i="22" s="1"/>
  <c r="CY188" i="8"/>
  <c r="CY273" i="8"/>
  <c r="CY193" i="8"/>
  <c r="CY256" i="8"/>
  <c r="N176" i="22" s="1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I128" i="22" s="1"/>
  <c r="R113" i="22"/>
  <c r="S113" i="22" s="1"/>
  <c r="DH151" i="8"/>
  <c r="DD151" i="8"/>
  <c r="AD241" i="8"/>
  <c r="G129" i="22" s="1"/>
  <c r="I129" i="22" s="1"/>
  <c r="AD220" i="8"/>
  <c r="G108" i="22" s="1"/>
  <c r="I108" i="22" s="1"/>
  <c r="AD216" i="8"/>
  <c r="G104" i="22" s="1"/>
  <c r="AD230" i="8"/>
  <c r="G118" i="22" s="1"/>
  <c r="I118" i="22" s="1"/>
  <c r="AD236" i="8"/>
  <c r="G124" i="22" s="1"/>
  <c r="I124" i="22" s="1"/>
  <c r="AD232" i="8"/>
  <c r="G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H303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I122" i="22" s="1"/>
  <c r="AD227" i="8"/>
  <c r="G115" i="22" s="1"/>
  <c r="I115" i="22" s="1"/>
  <c r="AD239" i="8"/>
  <c r="G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10" i="22"/>
  <c r="GA53" i="8"/>
  <c r="GA68" i="8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L154" i="8"/>
  <c r="DT156" i="8"/>
  <c r="DT308" i="8" s="1"/>
  <c r="CI310" i="8"/>
  <c r="DB145" i="8"/>
  <c r="DJ156" i="8"/>
  <c r="DJ308" i="8" s="1"/>
  <c r="AB219" i="8"/>
  <c r="AC219" i="8" s="1"/>
  <c r="AF219" i="8" s="1"/>
  <c r="K107" i="22" s="1"/>
  <c r="E107" i="22" s="1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P193" i="22" s="1"/>
  <c r="CY264" i="8"/>
  <c r="D213" i="8"/>
  <c r="G213" i="8" s="1"/>
  <c r="K7" i="22" s="1"/>
  <c r="E7" i="22" s="1"/>
  <c r="R118" i="22"/>
  <c r="S118" i="22" s="1"/>
  <c r="CY304" i="8"/>
  <c r="N248" i="22" s="1"/>
  <c r="CY221" i="8"/>
  <c r="CY309" i="8"/>
  <c r="N238" i="22" s="1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CY229" i="8"/>
  <c r="CY191" i="8"/>
  <c r="CY207" i="8"/>
  <c r="CY179" i="8"/>
  <c r="CY266" i="8"/>
  <c r="CY296" i="8"/>
  <c r="CY213" i="8"/>
  <c r="N212" i="22" s="1"/>
  <c r="CY286" i="8"/>
  <c r="N209" i="22" s="1"/>
  <c r="CY182" i="8"/>
  <c r="CY243" i="8"/>
  <c r="N161" i="22" s="1"/>
  <c r="CY228" i="8"/>
  <c r="CY314" i="8"/>
  <c r="P230" i="22" s="1"/>
  <c r="CY313" i="8"/>
  <c r="N205" i="22"/>
  <c r="R115" i="22"/>
  <c r="S115" i="22" s="1"/>
  <c r="CY299" i="8"/>
  <c r="N243" i="22" s="1"/>
  <c r="CY311" i="8"/>
  <c r="CY216" i="8"/>
  <c r="CY234" i="8"/>
  <c r="P240" i="22" s="1"/>
  <c r="CY174" i="8"/>
  <c r="N170" i="22" s="1"/>
  <c r="CY262" i="8"/>
  <c r="CY198" i="8"/>
  <c r="CY242" i="8"/>
  <c r="CY278" i="8"/>
  <c r="CY197" i="8"/>
  <c r="P195" i="22" s="1"/>
  <c r="CY280" i="8"/>
  <c r="CY184" i="8"/>
  <c r="P181" i="22" s="1"/>
  <c r="CY210" i="8"/>
  <c r="CY292" i="8"/>
  <c r="CY164" i="8"/>
  <c r="N158" i="22" s="1"/>
  <c r="CY287" i="8"/>
  <c r="CY247" i="8"/>
  <c r="CY175" i="8"/>
  <c r="P171" i="22" s="1"/>
  <c r="CY185" i="8"/>
  <c r="CY218" i="8"/>
  <c r="CY165" i="8"/>
  <c r="CY200" i="8"/>
  <c r="CY195" i="8"/>
  <c r="P192" i="22" s="1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16" i="22"/>
  <c r="S116" i="22" s="1"/>
  <c r="R129" i="22"/>
  <c r="S129" i="22" s="1"/>
  <c r="P170" i="22"/>
  <c r="N214" i="22"/>
  <c r="N173" i="22"/>
  <c r="P187" i="22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P173" i="22"/>
  <c r="N187" i="22"/>
  <c r="FE6" i="8"/>
  <c r="Z9" i="22" s="1"/>
  <c r="CY149" i="8"/>
  <c r="CY301" i="8" s="1"/>
  <c r="FJ11" i="8"/>
  <c r="FJ27" i="8" s="1"/>
  <c r="FG5" i="8"/>
  <c r="AB8" i="22" s="1"/>
  <c r="CY145" i="8"/>
  <c r="CY297" i="8" s="1"/>
  <c r="N242" i="22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P182" i="22" s="1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P307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0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FX7" i="8" s="1"/>
  <c r="H173" i="10"/>
  <c r="GA13" i="8" s="1"/>
  <c r="FQ5" i="8"/>
  <c r="CZ150" i="8"/>
  <c r="CZ302" i="8" s="1"/>
  <c r="GB6" i="8"/>
  <c r="FJ23" i="8" s="1"/>
  <c r="FJ47" i="8" s="1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N240" i="22"/>
  <c r="F589" i="16"/>
  <c r="R104" i="22"/>
  <c r="S104" i="22" s="1"/>
  <c r="AD225" i="8"/>
  <c r="G113" i="22" s="1"/>
  <c r="I113" i="22" s="1"/>
  <c r="AD244" i="8"/>
  <c r="G132" i="22" s="1"/>
  <c r="AD231" i="8"/>
  <c r="G119" i="22" s="1"/>
  <c r="I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FJ21" i="8" s="1"/>
  <c r="FJ45" i="8" s="1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DR30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8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97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L301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6" i="8"/>
  <c r="DD302" i="8"/>
  <c r="DH224" i="8"/>
  <c r="DT226" i="8"/>
  <c r="DB297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P228" i="22"/>
  <c r="N228" i="22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97" i="8"/>
  <c r="DT288" i="8"/>
  <c r="DT250" i="8"/>
  <c r="DT280" i="8"/>
  <c r="DT30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D303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AC222" i="8"/>
  <c r="AE222" i="8" s="1"/>
  <c r="J110" i="22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FD8" i="8" s="1"/>
  <c r="Y11" i="22" s="1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Q248" i="22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I105" i="22" s="1"/>
  <c r="R140" i="22"/>
  <c r="S140" i="22" s="1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E6" i="15"/>
  <c r="FD79" i="8" s="1"/>
  <c r="Y88" i="22" s="1"/>
  <c r="FB25" i="8"/>
  <c r="W28" i="22" s="1"/>
  <c r="H6" i="15"/>
  <c r="FJ36" i="8"/>
  <c r="FJ35" i="8"/>
  <c r="F211" i="8"/>
  <c r="J5" i="22" s="1"/>
  <c r="J254" i="22" s="1"/>
  <c r="CD383" i="8"/>
  <c r="R148" i="22"/>
  <c r="S148" i="22" s="1"/>
  <c r="F223" i="8"/>
  <c r="J17" i="22" s="1"/>
  <c r="J260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F216" i="8"/>
  <c r="J10" i="22" s="1"/>
  <c r="DY97" i="8"/>
  <c r="DY153" i="8"/>
  <c r="F215" i="8"/>
  <c r="J9" i="22" s="1"/>
  <c r="R144" i="22"/>
  <c r="S144" i="22" s="1"/>
  <c r="G219" i="8"/>
  <c r="K13" i="22" s="1"/>
  <c r="E13" i="22" s="1"/>
  <c r="DY94" i="8"/>
  <c r="Q100" i="22" s="1"/>
  <c r="I135" i="22"/>
  <c r="H135" i="22"/>
  <c r="I8" i="22"/>
  <c r="H8" i="22"/>
  <c r="H107" i="22"/>
  <c r="H113" i="22"/>
  <c r="F234" i="8"/>
  <c r="J28" i="22" s="1"/>
  <c r="G228" i="8"/>
  <c r="K22" i="22" s="1"/>
  <c r="E22" i="22" s="1"/>
  <c r="F213" i="8"/>
  <c r="J7" i="22" s="1"/>
  <c r="F218" i="8"/>
  <c r="J12" i="22" s="1"/>
  <c r="J264" i="22" s="1"/>
  <c r="F233" i="8"/>
  <c r="J27" i="22" s="1"/>
  <c r="I127" i="22"/>
  <c r="H127" i="22"/>
  <c r="H124" i="22"/>
  <c r="H118" i="22"/>
  <c r="I13" i="22"/>
  <c r="H13" i="22"/>
  <c r="I28" i="22"/>
  <c r="H28" i="22"/>
  <c r="I7" i="22"/>
  <c r="H7" i="22"/>
  <c r="I134" i="22"/>
  <c r="H134" i="22"/>
  <c r="I120" i="22"/>
  <c r="H120" i="22"/>
  <c r="H108" i="22"/>
  <c r="I29" i="22"/>
  <c r="H29" i="22"/>
  <c r="F221" i="8"/>
  <c r="J15" i="22" s="1"/>
  <c r="G220" i="8"/>
  <c r="K14" i="22" s="1"/>
  <c r="E14" i="22" s="1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G235" i="8"/>
  <c r="K29" i="22" s="1"/>
  <c r="E29" i="22" s="1"/>
  <c r="F212" i="8"/>
  <c r="J6" i="22" s="1"/>
  <c r="I15" i="22"/>
  <c r="H15" i="22"/>
  <c r="I23" i="22"/>
  <c r="H23" i="22"/>
  <c r="G224" i="8"/>
  <c r="K18" i="22" s="1"/>
  <c r="E18" i="22" s="1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I12" i="22"/>
  <c r="I264" i="22" s="1"/>
  <c r="G264" i="22"/>
  <c r="E12" i="22"/>
  <c r="K264" i="22"/>
  <c r="E264" i="22" s="1"/>
  <c r="FZ68" i="8"/>
  <c r="G260" i="22"/>
  <c r="I17" i="22"/>
  <c r="I260" i="22" s="1"/>
  <c r="L29" i="22"/>
  <c r="L16" i="22"/>
  <c r="D16" i="22" s="1"/>
  <c r="L9" i="22"/>
  <c r="FB18" i="8"/>
  <c r="W21" i="22" s="1"/>
  <c r="O228" i="22"/>
  <c r="Q228" i="22"/>
  <c r="FQ7" i="8"/>
  <c r="H589" i="16"/>
  <c r="FQ14" i="8" s="1"/>
  <c r="FE5" i="8"/>
  <c r="Z8" i="22" s="1"/>
  <c r="F255" i="10"/>
  <c r="FE25" i="8" s="1"/>
  <c r="Z28" i="22" s="1"/>
  <c r="F257" i="10"/>
  <c r="GB3" i="8"/>
  <c r="FJ20" i="8" s="1"/>
  <c r="FJ44" i="8" s="1"/>
  <c r="FG15" i="8"/>
  <c r="AB18" i="22" s="1"/>
  <c r="C89" i="10"/>
  <c r="E89" i="10" s="1"/>
  <c r="E87" i="10"/>
  <c r="C91" i="10"/>
  <c r="E91" i="10" s="1"/>
  <c r="L34" i="22"/>
  <c r="I34" i="22"/>
  <c r="E751" i="16"/>
  <c r="C755" i="16"/>
  <c r="E755" i="16" s="1"/>
  <c r="Q238" i="22"/>
  <c r="O238" i="22"/>
  <c r="O232" i="22"/>
  <c r="Q232" i="22"/>
  <c r="H340" i="15"/>
  <c r="FX14" i="8" s="1"/>
  <c r="FZ3" i="8"/>
  <c r="F89" i="10"/>
  <c r="H89" i="10" s="1"/>
  <c r="FZ12" i="8" s="1"/>
  <c r="F91" i="10"/>
  <c r="G60" i="22"/>
  <c r="D261" i="8"/>
  <c r="G261" i="8" s="1"/>
  <c r="K60" i="22" s="1"/>
  <c r="E60" i="22" s="1"/>
  <c r="R141" i="22"/>
  <c r="S141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Q246" i="22"/>
  <c r="O246" i="22"/>
  <c r="O239" i="22"/>
  <c r="Q239" i="22"/>
  <c r="N229" i="22"/>
  <c r="P229" i="22"/>
  <c r="O100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/>
  <c r="AB11" i="22" s="1"/>
  <c r="GB13" i="8"/>
  <c r="FK3" i="8"/>
  <c r="H89" i="16"/>
  <c r="P233" i="22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P226" i="22" l="1"/>
  <c r="N226" i="22"/>
  <c r="H340" i="16"/>
  <c r="FN14" i="8" s="1"/>
  <c r="H506" i="10"/>
  <c r="GE14" i="8" s="1"/>
  <c r="N213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F223" i="8"/>
  <c r="K111" i="22" s="1"/>
  <c r="E111" i="22" s="1"/>
  <c r="AE234" i="8"/>
  <c r="J122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J29" i="8" s="1"/>
  <c r="FG6" i="8"/>
  <c r="AB9" i="22" s="1"/>
  <c r="GB54" i="8"/>
  <c r="FD9" i="8"/>
  <c r="Y12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AF239" i="8"/>
  <c r="K127" i="22" s="1"/>
  <c r="E127" i="22" s="1"/>
  <c r="I116" i="22"/>
  <c r="H116" i="22"/>
  <c r="GB56" i="8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41" i="8"/>
  <c r="J129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R243" i="22" s="1"/>
  <c r="S243" i="22" s="1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F241" i="8"/>
  <c r="J35" i="22" s="1"/>
  <c r="F244" i="8"/>
  <c r="J38" i="22" s="1"/>
  <c r="H155" i="22"/>
  <c r="AF222" i="8"/>
  <c r="K110" i="22" s="1"/>
  <c r="E110" i="22" s="1"/>
  <c r="S126" i="22"/>
  <c r="S266" i="22" s="1"/>
  <c r="F247" i="8"/>
  <c r="J41" i="22" s="1"/>
  <c r="R248" i="22"/>
  <c r="S248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AE238" i="8"/>
  <c r="J126" i="22" s="1"/>
  <c r="J266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20" i="8"/>
  <c r="J108" i="22" s="1"/>
  <c r="AF227" i="8"/>
  <c r="K115" i="22" s="1"/>
  <c r="E115" i="22" s="1"/>
  <c r="AE230" i="8"/>
  <c r="J118" i="22" s="1"/>
  <c r="AF236" i="8"/>
  <c r="K124" i="22" s="1"/>
  <c r="E124" i="22" s="1"/>
  <c r="I109" i="22"/>
  <c r="AE245" i="8"/>
  <c r="J133" i="22" s="1"/>
  <c r="AE247" i="8"/>
  <c r="J135" i="22" s="1"/>
  <c r="AF232" i="8"/>
  <c r="K120" i="22" s="1"/>
  <c r="E120" i="22" s="1"/>
  <c r="AC221" i="8"/>
  <c r="AE221" i="8" s="1"/>
  <c r="J109" i="22" s="1"/>
  <c r="I117" i="22"/>
  <c r="AF229" i="8"/>
  <c r="K117" i="22" s="1"/>
  <c r="E117" i="22" s="1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R192" i="22" s="1"/>
  <c r="S192" i="22" s="1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R195" i="22" s="1"/>
  <c r="S195" i="22" s="1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R178" i="22" s="1"/>
  <c r="S178" i="22" s="1"/>
  <c r="CY434" i="8"/>
  <c r="CY416" i="8"/>
  <c r="O187" i="22"/>
  <c r="Q187" i="22"/>
  <c r="R187" i="22" s="1"/>
  <c r="S187" i="22" s="1"/>
  <c r="DA416" i="8"/>
  <c r="CY389" i="8"/>
  <c r="DA434" i="8"/>
  <c r="Q205" i="22"/>
  <c r="R205" i="22" s="1"/>
  <c r="S205" i="22" s="1"/>
  <c r="O205" i="22"/>
  <c r="CY432" i="8"/>
  <c r="CY445" i="8"/>
  <c r="Q244" i="22"/>
  <c r="R244" i="22" s="1"/>
  <c r="S244" i="22" s="1"/>
  <c r="O244" i="22"/>
  <c r="CY409" i="8"/>
  <c r="CY439" i="8"/>
  <c r="CY418" i="8"/>
  <c r="CY387" i="8"/>
  <c r="CY408" i="8"/>
  <c r="CY404" i="8"/>
  <c r="CY385" i="8"/>
  <c r="DA405" i="8"/>
  <c r="Q176" i="22"/>
  <c r="R176" i="22" s="1"/>
  <c r="S176" i="22" s="1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R185" i="22" s="1"/>
  <c r="S185" i="22" s="1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R193" i="22" s="1"/>
  <c r="S193" i="22" s="1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R213" i="22" s="1"/>
  <c r="S213" i="22" s="1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R199" i="22" s="1"/>
  <c r="S199" i="22" s="1"/>
  <c r="Q158" i="22"/>
  <c r="R158" i="22" s="1"/>
  <c r="S158" i="22" s="1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R197" i="22" s="1"/>
  <c r="S197" i="22" s="1"/>
  <c r="DA426" i="8"/>
  <c r="R228" i="22"/>
  <c r="S228" i="22" s="1"/>
  <c r="AE216" i="8"/>
  <c r="J104" i="22" s="1"/>
  <c r="BE383" i="8"/>
  <c r="CY401" i="8"/>
  <c r="DA448" i="8"/>
  <c r="Q219" i="22"/>
  <c r="O219" i="22"/>
  <c r="Q184" i="22"/>
  <c r="CY413" i="8"/>
  <c r="O179" i="22"/>
  <c r="Q179" i="22"/>
  <c r="DA408" i="8"/>
  <c r="CY394" i="8"/>
  <c r="CZ394" i="8" s="1"/>
  <c r="DB394" i="8" s="1"/>
  <c r="J164" i="22" s="1"/>
  <c r="O171" i="22"/>
  <c r="Q171" i="22"/>
  <c r="R171" i="22" s="1"/>
  <c r="S171" i="22" s="1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R209" i="22" s="1"/>
  <c r="S209" i="22" s="1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R188" i="22" s="1"/>
  <c r="S188" i="22" s="1"/>
  <c r="CY446" i="8"/>
  <c r="CY428" i="8"/>
  <c r="O233" i="22"/>
  <c r="Q233" i="22"/>
  <c r="R233" i="22" s="1"/>
  <c r="S233" i="22" s="1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R220" i="22" s="1"/>
  <c r="S220" i="22" s="1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I155" i="22"/>
  <c r="AF240" i="8"/>
  <c r="K128" i="22" s="1"/>
  <c r="E128" i="22" s="1"/>
  <c r="F262" i="8"/>
  <c r="J61" i="22" s="1"/>
  <c r="F261" i="8"/>
  <c r="J60" i="22" s="1"/>
  <c r="G254" i="8"/>
  <c r="K53" i="22" s="1"/>
  <c r="E53" i="22" s="1"/>
  <c r="AE261" i="8"/>
  <c r="J148" i="22" s="1"/>
  <c r="AE231" i="8"/>
  <c r="J119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AE243" i="8"/>
  <c r="J131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AE255" i="8"/>
  <c r="J145" i="22" s="1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R229" i="22"/>
  <c r="S229" i="22" s="1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M26" i="8" s="1"/>
  <c r="FG17" i="8"/>
  <c r="AB20" i="22" s="1"/>
  <c r="FK12" i="8"/>
  <c r="FR7" i="8"/>
  <c r="H672" i="16"/>
  <c r="FR14" i="8" s="1"/>
  <c r="FZ7" i="8"/>
  <c r="H91" i="10"/>
  <c r="FZ14" i="8" s="1"/>
  <c r="FK14" i="8"/>
  <c r="R198" i="22" l="1"/>
  <c r="S198" i="22" s="1"/>
  <c r="R219" i="22"/>
  <c r="S219" i="22" s="1"/>
  <c r="R190" i="22"/>
  <c r="S190" i="22" s="1"/>
  <c r="R167" i="22"/>
  <c r="S167" i="22" s="1"/>
  <c r="K266" i="22"/>
  <c r="E266" i="22" s="1"/>
  <c r="R163" i="22"/>
  <c r="S163" i="22" s="1"/>
  <c r="R183" i="22"/>
  <c r="S183" i="22" s="1"/>
  <c r="CZ424" i="8"/>
  <c r="DC424" i="8" s="1"/>
  <c r="K195" i="22" s="1"/>
  <c r="E195" i="22" s="1"/>
  <c r="R165" i="22"/>
  <c r="S165" i="22" s="1"/>
  <c r="R184" i="22"/>
  <c r="S184" i="22" s="1"/>
  <c r="R201" i="22"/>
  <c r="S201" i="22" s="1"/>
  <c r="R215" i="22"/>
  <c r="S215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GD56" i="8"/>
  <c r="FJ55" i="8"/>
  <c r="FK55" i="8" s="1"/>
  <c r="FM55" i="8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J62" i="8" s="1"/>
  <c r="FK62" i="8" s="1"/>
  <c r="FM62" i="8" s="1"/>
  <c r="FT62" i="8" s="1"/>
  <c r="GC62" i="8" s="1"/>
  <c r="GC70" i="8" s="1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Y172" i="8" s="1"/>
  <c r="EA172" i="8" s="1"/>
  <c r="J81" i="22" s="1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DC396" i="8"/>
  <c r="K167" i="22" s="1"/>
  <c r="E167" i="22" s="1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DB457" i="8"/>
  <c r="J228" i="22" s="1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B472" i="8"/>
  <c r="J242" i="22" s="1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Y158" i="8" l="1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D175" i="22" s="1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D203" i="22" s="1"/>
  <c r="L213" i="22"/>
  <c r="L171" i="22"/>
  <c r="L160" i="22"/>
  <c r="L206" i="22"/>
  <c r="L202" i="22"/>
  <c r="D202" i="22" s="1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56" i="8" l="1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/>
  <c r="GD70" i="8" s="1"/>
</calcChain>
</file>

<file path=xl/sharedStrings.xml><?xml version="1.0" encoding="utf-8"?>
<sst xmlns="http://schemas.openxmlformats.org/spreadsheetml/2006/main" count="25365" uniqueCount="685">
  <si>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</si>
  <si>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</si>
  <si>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</si>
  <si>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</si>
  <si>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</si>
  <si>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</si>
  <si>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</si>
  <si>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</si>
  <si>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</si>
  <si>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</si>
  <si>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</si>
  <si>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</si>
  <si>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</si>
  <si>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</si>
  <si>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</si>
  <si>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</si>
  <si>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</si>
  <si>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</si>
  <si>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</si>
  <si>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</si>
  <si>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</si>
  <si>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</si>
  <si>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</si>
  <si>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</si>
  <si>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</si>
  <si>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</si>
  <si>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</si>
  <si>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</si>
  <si>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</si>
  <si>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</si>
  <si>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</si>
  <si>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</si>
  <si>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</si>
  <si>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</si>
  <si>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</si>
  <si>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</si>
  <si>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</si>
  <si>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</si>
  <si>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</si>
  <si>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</si>
  <si>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</si>
  <si>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</si>
  <si>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</si>
  <si>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</si>
  <si>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</si>
  <si>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</si>
  <si>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</si>
  <si>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</si>
  <si>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</si>
  <si>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</si>
  <si>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</si>
  <si>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</si>
  <si>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</si>
  <si>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</si>
  <si>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</si>
  <si>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</si>
  <si>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</si>
  <si>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</si>
  <si>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</si>
  <si>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</si>
  <si>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</si>
  <si>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</si>
  <si>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</si>
  <si>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</si>
  <si>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</si>
  <si>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</si>
  <si>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</si>
  <si>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</si>
  <si>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</si>
  <si>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</si>
  <si>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</si>
  <si>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</si>
  <si>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</si>
  <si>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</si>
  <si>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</si>
  <si>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</si>
  <si>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</si>
  <si>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</si>
  <si>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</si>
  <si>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</si>
  <si>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</si>
  <si>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</si>
  <si>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</si>
  <si>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</si>
  <si>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</si>
  <si>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</si>
  <si>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</si>
  <si>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</si>
  <si>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</si>
  <si>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</si>
  <si>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</si>
  <si>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</si>
  <si>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</si>
  <si>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</si>
  <si>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</si>
  <si>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</si>
  <si>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</si>
  <si>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</si>
  <si>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</si>
  <si>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</si>
  <si>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</si>
  <si>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</si>
  <si>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</si>
  <si>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</si>
  <si>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</si>
  <si>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</si>
  <si>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</si>
  <si>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</si>
  <si>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</si>
  <si>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</si>
  <si>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</si>
  <si>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</si>
  <si>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</si>
  <si>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</si>
  <si>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</si>
  <si>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</si>
  <si>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</si>
  <si>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</si>
  <si>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</si>
  <si>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</si>
  <si>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</si>
  <si>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</si>
  <si>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</si>
  <si>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</si>
  <si>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</si>
  <si>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</si>
  <si>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</si>
  <si>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</si>
  <si>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</si>
  <si>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</si>
  <si>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</si>
  <si>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</si>
  <si>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</si>
  <si>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</si>
  <si>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</si>
  <si>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</si>
  <si>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</si>
  <si>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</si>
  <si>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</si>
  <si>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</si>
  <si>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</si>
  <si>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</si>
  <si>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</si>
  <si>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</si>
  <si>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</si>
  <si>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</si>
  <si>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</si>
  <si>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</si>
  <si>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</si>
  <si>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</si>
  <si>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</si>
  <si>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</si>
  <si>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</si>
  <si>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</si>
  <si>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</si>
  <si>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</si>
  <si>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</si>
  <si>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</si>
  <si>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</si>
  <si>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</si>
  <si>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</si>
  <si>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</si>
  <si>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</si>
  <si>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</si>
  <si>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</si>
  <si>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</si>
  <si>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</si>
  <si>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</si>
  <si>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</si>
  <si>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</si>
  <si>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</si>
  <si>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</si>
  <si>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</si>
  <si>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</si>
  <si>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</si>
  <si>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</si>
  <si>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</si>
  <si>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</si>
  <si>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</si>
  <si>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</si>
  <si>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</si>
  <si>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</si>
  <si>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</si>
  <si>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</si>
  <si>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</si>
  <si>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</si>
  <si>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</si>
  <si>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</si>
  <si>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</si>
  <si>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</si>
  <si>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</si>
  <si>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</si>
  <si>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</si>
  <si>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</si>
  <si>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</si>
  <si>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</si>
  <si>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</si>
  <si>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</si>
  <si>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</si>
  <si>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</si>
  <si>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</si>
  <si>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</si>
  <si>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</si>
  <si>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</si>
  <si>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</si>
  <si>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</si>
  <si>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</si>
  <si>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</si>
  <si>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</si>
  <si>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</si>
  <si>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</si>
  <si>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</si>
  <si>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</si>
  <si>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</si>
  <si>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</si>
  <si>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</si>
  <si>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</si>
  <si>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</si>
  <si>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</si>
  <si>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</si>
  <si>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</si>
  <si>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</si>
  <si>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</si>
  <si>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</si>
  <si>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</si>
  <si>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</si>
  <si>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</si>
  <si>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</si>
  <si>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</si>
  <si>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</si>
  <si>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</si>
  <si>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</si>
  <si>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</si>
  <si>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</si>
  <si>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</si>
  <si>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</si>
  <si>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</si>
  <si>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</si>
  <si>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</si>
  <si>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</si>
  <si>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</si>
  <si>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</si>
  <si>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</si>
  <si>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</si>
  <si>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</si>
  <si>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</si>
  <si>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</si>
  <si>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</si>
  <si>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</si>
  <si>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</si>
  <si>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</si>
  <si>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</si>
  <si>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</si>
  <si>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</si>
  <si>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</si>
  <si>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</si>
  <si>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</si>
  <si>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</si>
  <si>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</si>
  <si>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</si>
  <si>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</si>
  <si>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</si>
  <si>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</si>
  <si>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</si>
  <si>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</si>
  <si>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</si>
  <si>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</si>
  <si>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</si>
  <si>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</si>
  <si>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</si>
  <si>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</si>
  <si>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</si>
  <si>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</si>
  <si>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</si>
  <si>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</si>
  <si>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</si>
  <si>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</si>
  <si>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</si>
  <si>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</si>
  <si>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</si>
  <si>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</si>
  <si>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</si>
  <si>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</si>
  <si>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</si>
  <si>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</si>
  <si>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</si>
  <si>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</si>
  <si>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</si>
  <si>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</si>
  <si>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</si>
  <si>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</si>
  <si>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</si>
  <si>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</si>
  <si>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</si>
  <si>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</si>
  <si>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</si>
  <si>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</si>
  <si>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</si>
  <si>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</si>
  <si>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</si>
  <si>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</si>
  <si>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</si>
  <si>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</si>
  <si>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</si>
  <si>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</si>
  <si>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</si>
  <si>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</si>
  <si>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</si>
  <si>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</si>
  <si>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</si>
  <si>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</si>
  <si>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</si>
  <si>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</si>
  <si>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</si>
  <si>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</si>
  <si>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</si>
  <si>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#6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</si>
  <si>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</si>
  <si>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</si>
  <si>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</si>
  <si>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</si>
  <si>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</si>
  <si>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</si>
  <si>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</si>
  <si>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</si>
  <si>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</si>
  <si>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</si>
  <si>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</si>
  <si>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</si>
  <si>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</si>
  <si>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</si>
  <si>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</si>
  <si>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</si>
  <si>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</si>
  <si>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</si>
  <si>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</si>
  <si>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</si>
  <si>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</si>
  <si>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</si>
  <si>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</si>
  <si>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</si>
  <si>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</si>
  <si>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</si>
  <si>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</si>
  <si>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</si>
  <si>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</si>
  <si>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</si>
  <si>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</si>
  <si>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</si>
  <si>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</si>
  <si>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</si>
  <si>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</si>
  <si>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</si>
  <si>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</si>
  <si>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</si>
  <si>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</si>
  <si>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</si>
  <si>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</si>
  <si>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</si>
  <si>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</si>
  <si>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</si>
  <si>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</si>
  <si>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</si>
  <si>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</si>
  <si>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</si>
  <si>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</si>
  <si>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</si>
  <si>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</si>
  <si>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</si>
  <si>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</si>
  <si>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</si>
  <si>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</si>
  <si>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</si>
  <si>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</si>
  <si>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</si>
  <si>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</si>
  <si>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</si>
  <si>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</si>
  <si>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</si>
  <si>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</si>
  <si>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</si>
  <si>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</si>
  <si>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</si>
  <si>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</si>
  <si>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</si>
  <si>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</si>
  <si>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</si>
  <si>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</si>
  <si>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</si>
  <si>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</si>
  <si>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</si>
  <si>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</si>
  <si>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</si>
  <si>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</si>
  <si>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</si>
  <si>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</si>
  <si>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</si>
  <si>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</si>
  <si>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</si>
  <si>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</si>
  <si>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</si>
  <si>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</si>
  <si>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</si>
  <si>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</si>
  <si>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</si>
  <si>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</si>
  <si>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</si>
  <si>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</si>
  <si>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</si>
  <si>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</si>
  <si>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</si>
  <si>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</si>
  <si>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</si>
  <si>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</si>
  <si>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</si>
  <si>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</si>
  <si>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</si>
  <si>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</si>
  <si>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</si>
  <si>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</si>
  <si>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</si>
  <si>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</si>
  <si>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</si>
  <si>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</si>
  <si>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</si>
  <si>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</si>
  <si>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</si>
  <si>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</si>
  <si>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</si>
  <si>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</si>
  <si>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</si>
  <si>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</si>
  <si>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</si>
  <si>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</si>
  <si>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</si>
  <si>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</si>
  <si>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</si>
  <si>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</si>
  <si>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</si>
  <si>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</si>
  <si>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</si>
  <si>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</si>
  <si>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</si>
  <si>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</si>
  <si>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</si>
  <si>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</si>
  <si>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</si>
  <si>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</si>
  <si>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</si>
  <si>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</si>
  <si>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</si>
  <si>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</si>
  <si>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</si>
  <si>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</si>
  <si>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</si>
  <si>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</si>
  <si>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</si>
  <si>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</si>
  <si>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</si>
  <si>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</si>
  <si>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</si>
  <si>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</si>
  <si>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</si>
  <si>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</si>
  <si>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</si>
  <si>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</si>
  <si>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</si>
  <si>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</si>
  <si>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</si>
  <si>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</si>
  <si>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</si>
  <si>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</si>
  <si>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</si>
  <si>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</si>
  <si>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</si>
  <si>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</si>
  <si>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</si>
  <si>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</si>
  <si>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</si>
  <si>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</si>
  <si>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</si>
  <si>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</si>
  <si>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</si>
  <si>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</si>
  <si>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</si>
  <si>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</si>
  <si>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</si>
  <si>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</si>
  <si>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</si>
  <si>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</si>
  <si>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</si>
  <si>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</si>
  <si>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</si>
  <si>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</si>
  <si>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</si>
  <si>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</si>
  <si>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</si>
  <si>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</si>
  <si>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</si>
  <si>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</si>
  <si>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</si>
  <si>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</si>
  <si>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</si>
  <si>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</si>
  <si>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</si>
  <si>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</si>
  <si>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</si>
  <si>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</si>
  <si>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</si>
  <si>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</si>
  <si>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</si>
  <si>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</si>
  <si>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</si>
  <si>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</si>
  <si>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</si>
  <si>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</si>
  <si>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</si>
  <si>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</si>
  <si>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</si>
  <si>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</si>
  <si>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</si>
  <si>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</si>
  <si>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</si>
  <si>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</si>
  <si>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</si>
  <si>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</si>
  <si>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</si>
  <si>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</si>
  <si>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</si>
  <si>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</si>
  <si>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</si>
  <si>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</si>
  <si>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</si>
  <si>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</si>
  <si>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</si>
  <si>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</si>
  <si>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</si>
  <si>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</si>
  <si>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</si>
  <si>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</si>
  <si>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</si>
  <si>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</si>
  <si>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</si>
  <si>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</si>
  <si>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</si>
  <si>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</si>
  <si>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</si>
  <si>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</si>
  <si>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</si>
  <si>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</si>
  <si>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</si>
  <si>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</si>
  <si>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</si>
  <si>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</si>
  <si>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</si>
  <si>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</si>
  <si>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</si>
  <si>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</si>
  <si>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</si>
  <si>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</si>
  <si>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</si>
  <si>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</si>
  <si>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</si>
  <si>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</si>
  <si>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</si>
  <si>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</si>
  <si>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</si>
  <si>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</si>
  <si>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</si>
  <si>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</si>
  <si>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</si>
  <si>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</si>
  <si>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</si>
  <si>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</si>
  <si>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</si>
  <si>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</si>
  <si>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</si>
  <si>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</si>
  <si>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</si>
  <si>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</si>
  <si>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</si>
  <si>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</si>
  <si>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</si>
  <si>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</si>
  <si>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</si>
  <si>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</si>
  <si>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</si>
  <si>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</si>
  <si>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</si>
  <si>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</si>
  <si>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</si>
  <si>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</si>
  <si>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</si>
  <si>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</si>
  <si>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</si>
  <si>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</si>
  <si>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</si>
  <si>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</si>
  <si>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</si>
  <si>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</si>
  <si>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</si>
  <si>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</si>
  <si>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</si>
  <si>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</si>
  <si>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</si>
  <si>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</si>
  <si>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</si>
  <si>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</si>
  <si>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</si>
  <si>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</si>
  <si>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</si>
  <si>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</si>
  <si>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</si>
  <si>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</si>
  <si>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</si>
  <si>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</si>
  <si>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</si>
  <si>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</si>
  <si>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</si>
  <si>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</si>
  <si>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</si>
  <si>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</si>
  <si>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</si>
  <si>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</si>
  <si>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</si>
  <si>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</si>
  <si>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</si>
  <si>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</si>
  <si>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</si>
  <si>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</si>
  <si>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</si>
  <si>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</si>
  <si>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</si>
  <si>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</si>
  <si>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</si>
  <si>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</si>
  <si>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</si>
  <si>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</si>
  <si>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>YES / NO</t>
  </si>
  <si>
    <t/>
  </si>
  <si>
    <t>[4,6]</t>
  </si>
  <si>
    <t>ACT P18</t>
  </si>
  <si>
    <t>R</t>
  </si>
  <si>
    <t>E/W</t>
  </si>
  <si>
    <t>S</t>
  </si>
  <si>
    <t>M NC)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</si>
  <si>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</si>
  <si>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</si>
  <si>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</si>
  <si>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</si>
  <si>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</si>
  <si>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</si>
  <si>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</si>
  <si>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</si>
  <si>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</si>
  <si>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</si>
  <si>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</si>
  <si>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</si>
  <si>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</si>
  <si>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</si>
  <si>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</si>
  <si>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</si>
  <si>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</si>
  <si>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</si>
  <si>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</si>
  <si>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</si>
  <si>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</si>
  <si>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</si>
  <si>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</si>
  <si>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</si>
  <si>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</si>
  <si>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</si>
  <si>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t xml:space="preserve">M (C) 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</si>
  <si>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</si>
  <si>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</si>
  <si>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Filtered Results</t>
  </si>
  <si>
    <t>F?</t>
  </si>
  <si>
    <t>D?</t>
  </si>
  <si>
    <t>C?</t>
  </si>
  <si>
    <t>H?</t>
  </si>
  <si>
    <t>B?</t>
  </si>
  <si>
    <t>J?</t>
  </si>
  <si>
    <t>G?</t>
  </si>
  <si>
    <t>E?</t>
  </si>
  <si>
    <t>K?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</si>
</sst>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3" fillId="6" borderId="17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  <xf numFmtId="0" fontId="29" fillId="0" borderId="0" xfId="0" applyFont="1" applyAlignment="1">
      <alignment horizontal="center" vertic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8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4763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185738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/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586</v>
      </c>
      <c r="C2" t="s">
        <v>587</v>
      </c>
      <c r="D2" t="s">
        <v>586</v>
      </c>
      <c r="E2" t="s">
        <v>587</v>
      </c>
      <c r="F2" t="s">
        <v>586</v>
      </c>
      <c r="G2" t="s">
        <v>587</v>
      </c>
      <c r="H2" t="s">
        <v>586</v>
      </c>
      <c r="I2" t="s">
        <v>587</v>
      </c>
      <c r="J2" t="s">
        <v>586</v>
      </c>
      <c r="K2" t="s">
        <v>587</v>
      </c>
      <c r="L2" t="s">
        <v>586</v>
      </c>
      <c r="M2" t="s">
        <v>587</v>
      </c>
      <c r="N2" t="s">
        <v>586</v>
      </c>
      <c r="O2" t="s">
        <v>587</v>
      </c>
      <c r="P2" t="s">
        <v>586</v>
      </c>
      <c r="Q2" t="s">
        <v>587</v>
      </c>
      <c r="R2" t="s">
        <v>587</v>
      </c>
      <c r="S2" t="s">
        <v>587</v>
      </c>
      <c r="T2" t="s">
        <v>587</v>
      </c>
      <c r="U2" t="s">
        <v>587</v>
      </c>
      <c r="V2" t="s">
        <v>587</v>
      </c>
      <c r="W2" t="s">
        <v>587</v>
      </c>
      <c r="X2" t="s">
        <v>586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588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589</v>
      </c>
      <c r="F36" t="s">
        <v>589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589</v>
      </c>
      <c r="N36" t="s">
        <v>160</v>
      </c>
      <c r="O36" t="s">
        <v>589</v>
      </c>
      <c r="P36" t="s">
        <v>161</v>
      </c>
      <c r="Q36" t="s">
        <v>159</v>
      </c>
      <c r="R36" t="s">
        <v>589</v>
      </c>
      <c r="S36" t="s">
        <v>589</v>
      </c>
      <c r="T36" t="s">
        <v>589</v>
      </c>
      <c r="U36" t="s">
        <v>589</v>
      </c>
      <c r="V36" t="s">
        <v>589</v>
      </c>
      <c r="W36" t="s">
        <v>589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589</v>
      </c>
      <c r="F37" t="s">
        <v>589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589</v>
      </c>
      <c r="O37" t="s">
        <v>589</v>
      </c>
      <c r="P37" t="s">
        <v>159</v>
      </c>
      <c r="Q37" t="s">
        <v>161</v>
      </c>
      <c r="R37" t="s">
        <v>589</v>
      </c>
      <c r="S37" t="s">
        <v>589</v>
      </c>
      <c r="T37" t="s">
        <v>589</v>
      </c>
      <c r="U37" t="s">
        <v>589</v>
      </c>
      <c r="V37" t="s">
        <v>589</v>
      </c>
      <c r="W37" t="s">
        <v>589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589</v>
      </c>
      <c r="F38" t="s">
        <v>589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589</v>
      </c>
      <c r="N38" t="s">
        <v>159</v>
      </c>
      <c r="O38" t="s">
        <v>589</v>
      </c>
      <c r="P38" t="s">
        <v>159</v>
      </c>
      <c r="Q38" t="s">
        <v>161</v>
      </c>
      <c r="R38" t="s">
        <v>589</v>
      </c>
      <c r="S38" t="s">
        <v>589</v>
      </c>
      <c r="T38" t="s">
        <v>589</v>
      </c>
      <c r="U38" t="s">
        <v>589</v>
      </c>
      <c r="V38" t="s">
        <v>589</v>
      </c>
      <c r="W38" t="s">
        <v>589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589</v>
      </c>
      <c r="F39" t="s">
        <v>589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589</v>
      </c>
      <c r="N39" t="s">
        <v>161</v>
      </c>
      <c r="O39" t="s">
        <v>589</v>
      </c>
      <c r="P39" t="s">
        <v>161</v>
      </c>
      <c r="Q39" t="s">
        <v>162</v>
      </c>
      <c r="R39" t="s">
        <v>589</v>
      </c>
      <c r="S39" t="s">
        <v>589</v>
      </c>
      <c r="T39" t="s">
        <v>589</v>
      </c>
      <c r="U39" t="s">
        <v>589</v>
      </c>
      <c r="V39" t="s">
        <v>589</v>
      </c>
      <c r="W39" t="s">
        <v>589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589</v>
      </c>
      <c r="F40" t="s">
        <v>589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589</v>
      </c>
      <c r="N40" t="s">
        <v>159</v>
      </c>
      <c r="O40" t="s">
        <v>589</v>
      </c>
      <c r="P40" t="s">
        <v>160</v>
      </c>
      <c r="Q40" t="s">
        <v>160</v>
      </c>
      <c r="R40" t="s">
        <v>589</v>
      </c>
      <c r="S40" t="s">
        <v>589</v>
      </c>
      <c r="T40" t="s">
        <v>589</v>
      </c>
      <c r="U40" t="s">
        <v>589</v>
      </c>
      <c r="V40" t="s">
        <v>589</v>
      </c>
      <c r="W40" t="s">
        <v>589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589</v>
      </c>
      <c r="F41" t="s">
        <v>589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589</v>
      </c>
      <c r="N41" t="s">
        <v>160</v>
      </c>
      <c r="O41" t="s">
        <v>589</v>
      </c>
      <c r="P41" t="s">
        <v>161</v>
      </c>
      <c r="Q41" t="s">
        <v>162</v>
      </c>
      <c r="R41" t="s">
        <v>589</v>
      </c>
      <c r="S41" t="s">
        <v>589</v>
      </c>
      <c r="T41" t="s">
        <v>589</v>
      </c>
      <c r="U41" t="s">
        <v>589</v>
      </c>
      <c r="V41" t="s">
        <v>589</v>
      </c>
      <c r="W41" t="s">
        <v>589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589</v>
      </c>
      <c r="F42" t="s">
        <v>589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589</v>
      </c>
      <c r="N42" t="s">
        <v>159</v>
      </c>
      <c r="O42" t="s">
        <v>589</v>
      </c>
      <c r="P42" t="s">
        <v>161</v>
      </c>
      <c r="Q42" t="s">
        <v>160</v>
      </c>
      <c r="R42" t="s">
        <v>589</v>
      </c>
      <c r="S42" t="s">
        <v>589</v>
      </c>
      <c r="T42" t="s">
        <v>589</v>
      </c>
      <c r="U42" t="s">
        <v>589</v>
      </c>
      <c r="V42" t="s">
        <v>589</v>
      </c>
      <c r="W42" t="s">
        <v>589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589</v>
      </c>
      <c r="F43" t="s">
        <v>589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589</v>
      </c>
      <c r="O43" t="s">
        <v>589</v>
      </c>
      <c r="P43" t="s">
        <v>160</v>
      </c>
      <c r="Q43" t="s">
        <v>162</v>
      </c>
      <c r="R43" t="s">
        <v>589</v>
      </c>
      <c r="S43" t="s">
        <v>589</v>
      </c>
      <c r="T43" t="s">
        <v>589</v>
      </c>
      <c r="U43" t="s">
        <v>589</v>
      </c>
      <c r="V43" t="s">
        <v>589</v>
      </c>
      <c r="W43" t="s">
        <v>589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590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591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592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589</v>
      </c>
      <c r="F238" t="s">
        <v>589</v>
      </c>
      <c r="M238" t="s">
        <v>589</v>
      </c>
      <c r="O238" t="s">
        <v>589</v>
      </c>
      <c r="R238" t="s">
        <v>589</v>
      </c>
      <c r="S238" t="s">
        <v>589</v>
      </c>
      <c r="T238" t="s">
        <v>589</v>
      </c>
      <c r="U238" t="s">
        <v>589</v>
      </c>
      <c r="V238" t="s">
        <v>589</v>
      </c>
      <c r="W238" t="s">
        <v>589</v>
      </c>
      <c r="Y238">
        <v>28</v>
      </c>
    </row>
    <row r="239" spans="1:25" x14ac:dyDescent="0.45">
      <c r="A239">
        <v>29</v>
      </c>
      <c r="E239" t="s">
        <v>589</v>
      </c>
      <c r="F239" t="s">
        <v>589</v>
      </c>
      <c r="M239" t="s">
        <v>589</v>
      </c>
      <c r="O239" t="s">
        <v>589</v>
      </c>
      <c r="R239" t="s">
        <v>589</v>
      </c>
      <c r="S239" t="s">
        <v>589</v>
      </c>
      <c r="T239" t="s">
        <v>589</v>
      </c>
      <c r="U239" t="s">
        <v>589</v>
      </c>
      <c r="V239" t="s">
        <v>589</v>
      </c>
      <c r="W239" t="s">
        <v>589</v>
      </c>
      <c r="Y239">
        <v>29</v>
      </c>
    </row>
    <row r="240" spans="1:25" x14ac:dyDescent="0.45">
      <c r="A240">
        <v>30</v>
      </c>
      <c r="E240" t="s">
        <v>589</v>
      </c>
      <c r="F240" t="s">
        <v>589</v>
      </c>
      <c r="M240" t="s">
        <v>589</v>
      </c>
      <c r="O240" t="s">
        <v>589</v>
      </c>
      <c r="R240" t="s">
        <v>589</v>
      </c>
      <c r="S240" t="s">
        <v>589</v>
      </c>
      <c r="T240" t="s">
        <v>589</v>
      </c>
      <c r="U240" t="s">
        <v>589</v>
      </c>
      <c r="V240" t="s">
        <v>589</v>
      </c>
      <c r="W240" t="s">
        <v>589</v>
      </c>
      <c r="Y240">
        <v>30</v>
      </c>
    </row>
    <row r="241" spans="1:25" x14ac:dyDescent="0.45">
      <c r="A241">
        <v>31</v>
      </c>
      <c r="E241" t="s">
        <v>589</v>
      </c>
      <c r="F241" t="s">
        <v>589</v>
      </c>
      <c r="M241" t="s">
        <v>589</v>
      </c>
      <c r="O241" t="s">
        <v>589</v>
      </c>
      <c r="R241" t="s">
        <v>589</v>
      </c>
      <c r="S241" t="s">
        <v>589</v>
      </c>
      <c r="T241" t="s">
        <v>589</v>
      </c>
      <c r="U241" t="s">
        <v>589</v>
      </c>
      <c r="V241" t="s">
        <v>589</v>
      </c>
      <c r="W241" t="s">
        <v>589</v>
      </c>
      <c r="Y241">
        <v>31</v>
      </c>
    </row>
    <row r="242" spans="1:25" x14ac:dyDescent="0.45">
      <c r="A242">
        <v>32</v>
      </c>
      <c r="E242" t="s">
        <v>589</v>
      </c>
      <c r="F242" t="s">
        <v>589</v>
      </c>
      <c r="M242" t="s">
        <v>589</v>
      </c>
      <c r="O242" t="s">
        <v>589</v>
      </c>
      <c r="R242" t="s">
        <v>589</v>
      </c>
      <c r="S242" t="s">
        <v>589</v>
      </c>
      <c r="T242" t="s">
        <v>589</v>
      </c>
      <c r="U242" t="s">
        <v>589</v>
      </c>
      <c r="V242" t="s">
        <v>589</v>
      </c>
      <c r="W242" t="s">
        <v>589</v>
      </c>
      <c r="Y242">
        <v>32</v>
      </c>
    </row>
    <row r="243" spans="1:25" x14ac:dyDescent="0.45">
      <c r="A243">
        <v>33</v>
      </c>
      <c r="E243" t="s">
        <v>589</v>
      </c>
      <c r="F243" t="s">
        <v>589</v>
      </c>
      <c r="M243" t="s">
        <v>589</v>
      </c>
      <c r="O243" t="s">
        <v>589</v>
      </c>
      <c r="R243" t="s">
        <v>589</v>
      </c>
      <c r="S243" t="s">
        <v>589</v>
      </c>
      <c r="T243" t="s">
        <v>589</v>
      </c>
      <c r="U243" t="s">
        <v>589</v>
      </c>
      <c r="V243" t="s">
        <v>589</v>
      </c>
      <c r="W243" t="s">
        <v>589</v>
      </c>
      <c r="Y243">
        <v>33</v>
      </c>
    </row>
    <row r="244" spans="1:25" x14ac:dyDescent="0.45">
      <c r="A244">
        <v>34</v>
      </c>
      <c r="E244" t="s">
        <v>589</v>
      </c>
      <c r="F244" t="s">
        <v>589</v>
      </c>
      <c r="M244" t="s">
        <v>589</v>
      </c>
      <c r="O244" t="s">
        <v>589</v>
      </c>
      <c r="R244" t="s">
        <v>589</v>
      </c>
      <c r="S244" t="s">
        <v>589</v>
      </c>
      <c r="T244" t="s">
        <v>589</v>
      </c>
      <c r="U244" t="s">
        <v>589</v>
      </c>
      <c r="V244" t="s">
        <v>589</v>
      </c>
      <c r="W244" t="s">
        <v>589</v>
      </c>
      <c r="Y244">
        <v>34</v>
      </c>
    </row>
    <row r="245" spans="1:25" x14ac:dyDescent="0.45">
      <c r="A245">
        <v>35</v>
      </c>
      <c r="E245" t="s">
        <v>589</v>
      </c>
      <c r="F245" t="s">
        <v>589</v>
      </c>
      <c r="M245" t="s">
        <v>589</v>
      </c>
      <c r="O245" t="s">
        <v>589</v>
      </c>
      <c r="R245" t="s">
        <v>589</v>
      </c>
      <c r="S245" t="s">
        <v>589</v>
      </c>
      <c r="T245" t="s">
        <v>589</v>
      </c>
      <c r="U245" t="s">
        <v>589</v>
      </c>
      <c r="V245" t="s">
        <v>589</v>
      </c>
      <c r="W245" t="s">
        <v>589</v>
      </c>
      <c r="Y245">
        <v>35</v>
      </c>
    </row>
    <row r="246" spans="1:25" x14ac:dyDescent="0.45">
      <c r="A246">
        <v>36</v>
      </c>
      <c r="E246" t="s">
        <v>589</v>
      </c>
      <c r="F246" t="s">
        <v>589</v>
      </c>
      <c r="M246" t="s">
        <v>589</v>
      </c>
      <c r="O246" t="s">
        <v>589</v>
      </c>
      <c r="R246" t="s">
        <v>589</v>
      </c>
      <c r="S246" t="s">
        <v>589</v>
      </c>
      <c r="T246" t="s">
        <v>589</v>
      </c>
      <c r="U246" t="s">
        <v>589</v>
      </c>
      <c r="V246" t="s">
        <v>589</v>
      </c>
      <c r="W246" t="s">
        <v>589</v>
      </c>
      <c r="Y246">
        <v>36</v>
      </c>
    </row>
    <row r="247" spans="1:25" x14ac:dyDescent="0.45">
      <c r="A247">
        <v>37</v>
      </c>
      <c r="E247" t="s">
        <v>589</v>
      </c>
      <c r="F247" t="s">
        <v>589</v>
      </c>
      <c r="M247" t="s">
        <v>589</v>
      </c>
      <c r="O247" t="s">
        <v>589</v>
      </c>
      <c r="R247" t="s">
        <v>589</v>
      </c>
      <c r="S247" t="s">
        <v>589</v>
      </c>
      <c r="T247" t="s">
        <v>589</v>
      </c>
      <c r="U247" t="s">
        <v>589</v>
      </c>
      <c r="V247" t="s">
        <v>589</v>
      </c>
      <c r="W247" t="s">
        <v>589</v>
      </c>
      <c r="Y247">
        <v>37</v>
      </c>
    </row>
    <row r="248" spans="1:25" x14ac:dyDescent="0.45">
      <c r="A248">
        <v>38</v>
      </c>
      <c r="E248" t="s">
        <v>589</v>
      </c>
      <c r="F248" t="s">
        <v>589</v>
      </c>
      <c r="M248" t="s">
        <v>589</v>
      </c>
      <c r="O248" t="s">
        <v>589</v>
      </c>
      <c r="R248" t="s">
        <v>589</v>
      </c>
      <c r="S248" t="s">
        <v>589</v>
      </c>
      <c r="T248" t="s">
        <v>589</v>
      </c>
      <c r="U248" t="s">
        <v>589</v>
      </c>
      <c r="V248" t="s">
        <v>589</v>
      </c>
      <c r="W248" t="s">
        <v>589</v>
      </c>
      <c r="Y248">
        <v>38</v>
      </c>
    </row>
    <row r="249" spans="1:25" x14ac:dyDescent="0.45">
      <c r="A249">
        <v>39</v>
      </c>
      <c r="E249" t="s">
        <v>589</v>
      </c>
      <c r="F249" t="s">
        <v>589</v>
      </c>
      <c r="M249" t="s">
        <v>589</v>
      </c>
      <c r="O249" t="s">
        <v>589</v>
      </c>
      <c r="R249" t="s">
        <v>589</v>
      </c>
      <c r="S249" t="s">
        <v>589</v>
      </c>
      <c r="T249" t="s">
        <v>589</v>
      </c>
      <c r="U249" t="s">
        <v>589</v>
      </c>
      <c r="V249" t="s">
        <v>589</v>
      </c>
      <c r="W249" t="s">
        <v>589</v>
      </c>
      <c r="Y249">
        <v>39</v>
      </c>
    </row>
    <row r="250" spans="1:25" x14ac:dyDescent="0.45">
      <c r="A250">
        <v>40</v>
      </c>
      <c r="E250" t="s">
        <v>589</v>
      </c>
      <c r="F250" t="s">
        <v>589</v>
      </c>
      <c r="M250" t="s">
        <v>589</v>
      </c>
      <c r="O250" t="s">
        <v>589</v>
      </c>
      <c r="R250" t="s">
        <v>589</v>
      </c>
      <c r="S250" t="s">
        <v>589</v>
      </c>
      <c r="T250" t="s">
        <v>589</v>
      </c>
      <c r="U250" t="s">
        <v>589</v>
      </c>
      <c r="V250" t="s">
        <v>589</v>
      </c>
      <c r="W250" t="s">
        <v>589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40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A209" zoomScale="55" zoomScaleNormal="55" workbookViewId="0">
      <selection activeCell="C214" sqref="C214:C253"/>
    </sheetView>
  </sheetViews>
  <sheetFormatPr defaultColWidth="7.19921875" defaultRowHeight="14.25" x14ac:dyDescent="0.45"/>
  <cols>
    <col min="2" max="2" width="4.46484375" customWidth="1"/>
    <col min="3" max="25" width="8.5976562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593</v>
      </c>
      <c r="C4" s="185" t="s">
        <v>206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586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594</v>
      </c>
      <c r="C6" s="186">
        <v>43625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3" t="s">
        <v>603</v>
      </c>
      <c r="AC6" s="363"/>
      <c r="AE6" s="351" t="s">
        <v>673</v>
      </c>
    </row>
    <row r="7" spans="1:36" x14ac:dyDescent="0.45">
      <c r="A7" s="356" t="s">
        <v>158</v>
      </c>
      <c r="B7" s="19">
        <v>1</v>
      </c>
      <c r="C7" s="354" t="s">
        <v>160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350</v>
      </c>
      <c r="AH7">
        <v>8</v>
      </c>
      <c r="AI7" t="b">
        <v>0</v>
      </c>
      <c r="AJ7" s="8" t="s">
        <v>674</v>
      </c>
    </row>
    <row r="8" spans="1:36" x14ac:dyDescent="0.45">
      <c r="A8" s="356"/>
      <c r="B8" s="19">
        <v>2</v>
      </c>
      <c r="C8" s="354" t="s">
        <v>676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351</v>
      </c>
      <c r="AH8">
        <v>1</v>
      </c>
      <c r="AI8" t="b">
        <v>0</v>
      </c>
      <c r="AJ8" s="8">
        <v>1</v>
      </c>
    </row>
    <row r="9" spans="1:36" x14ac:dyDescent="0.45">
      <c r="A9" s="356"/>
      <c r="B9" s="19">
        <v>3</v>
      </c>
      <c r="C9" s="354" t="s">
        <v>162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6"/>
      <c r="B10" s="19">
        <v>4</v>
      </c>
      <c r="C10" s="172" t="s">
        <v>164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6"/>
      <c r="B11" s="19">
        <v>5</v>
      </c>
      <c r="C11" s="354" t="s">
        <v>161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6"/>
      <c r="B12" s="19">
        <v>6</v>
      </c>
      <c r="C12" s="354" t="s">
        <v>682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J12" s="8">
        <v>5</v>
      </c>
    </row>
    <row r="13" spans="1:36" x14ac:dyDescent="0.45">
      <c r="A13" s="356"/>
      <c r="B13" s="19">
        <v>7</v>
      </c>
      <c r="C13" s="354" t="s">
        <v>162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J13" s="8">
        <v>6</v>
      </c>
    </row>
    <row r="14" spans="1:36" x14ac:dyDescent="0.45">
      <c r="A14" s="356"/>
      <c r="B14" s="19">
        <v>8</v>
      </c>
      <c r="C14" s="172" t="s">
        <v>164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6"/>
      <c r="B15" s="19">
        <v>9</v>
      </c>
      <c r="C15" s="172" t="s">
        <v>161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6"/>
      <c r="B16" s="19">
        <v>10</v>
      </c>
      <c r="C16" s="172" t="s">
        <v>679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6"/>
      <c r="B17" s="19">
        <v>11</v>
      </c>
      <c r="C17" s="172" t="s">
        <v>677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6"/>
      <c r="B18" s="19">
        <v>12</v>
      </c>
      <c r="C18" s="172" t="s">
        <v>165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6"/>
      <c r="B19" s="19">
        <v>13</v>
      </c>
      <c r="C19" s="172" t="s">
        <v>678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6"/>
      <c r="B20" s="19">
        <v>14</v>
      </c>
      <c r="C20" s="172" t="s">
        <v>164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6"/>
      <c r="B21" s="19">
        <v>15</v>
      </c>
      <c r="C21" s="172" t="s">
        <v>159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6"/>
      <c r="B22" s="19">
        <v>16</v>
      </c>
      <c r="C22" s="172" t="s">
        <v>676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6"/>
      <c r="B23" s="19">
        <v>17</v>
      </c>
      <c r="C23" s="172" t="s">
        <v>162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6"/>
      <c r="B24" s="19">
        <v>18</v>
      </c>
      <c r="C24" s="172" t="s">
        <v>165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6"/>
      <c r="B25" s="19">
        <v>19</v>
      </c>
      <c r="C25" s="172" t="s">
        <v>162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-</v>
      </c>
      <c r="AJ25" s="8">
        <v>18</v>
      </c>
    </row>
    <row r="26" spans="1:36" x14ac:dyDescent="0.45">
      <c r="A26" s="356"/>
      <c r="B26" s="19">
        <v>20</v>
      </c>
      <c r="C26" s="172" t="s">
        <v>166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6"/>
      <c r="B27" s="19">
        <v>21</v>
      </c>
      <c r="C27" s="172" t="s">
        <v>161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6"/>
      <c r="B28" s="19">
        <v>22</v>
      </c>
      <c r="C28" s="172" t="s">
        <v>164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6"/>
      <c r="B29" s="19">
        <v>23</v>
      </c>
      <c r="C29" s="172" t="s">
        <v>160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6"/>
      <c r="B30" s="19">
        <v>24</v>
      </c>
      <c r="C30" s="172" t="s">
        <v>166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6"/>
      <c r="B31" s="19">
        <v>25</v>
      </c>
      <c r="C31" s="172" t="s">
        <v>159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6"/>
      <c r="B32" s="19">
        <v>26</v>
      </c>
      <c r="C32" s="172" t="s">
        <v>163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6"/>
      <c r="B33" s="19">
        <v>27</v>
      </c>
      <c r="C33" s="172" t="s">
        <v>678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6"/>
      <c r="B34" s="19">
        <v>28</v>
      </c>
      <c r="C34" s="172" t="s">
        <v>163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6"/>
      <c r="B35" s="19">
        <v>29</v>
      </c>
      <c r="C35" s="172" t="s">
        <v>159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6"/>
      <c r="B36" s="19">
        <v>30</v>
      </c>
      <c r="C36" s="172" t="s">
        <v>681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6"/>
      <c r="B37" s="19">
        <v>31</v>
      </c>
      <c r="C37" s="172" t="s">
        <v>161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6"/>
      <c r="B38" s="19">
        <v>32</v>
      </c>
      <c r="C38" s="172" t="s">
        <v>163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6"/>
      <c r="B39" s="19">
        <v>33</v>
      </c>
      <c r="C39" s="172" t="s">
        <v>162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6"/>
      <c r="B40" s="19">
        <v>34</v>
      </c>
      <c r="C40" s="172" t="s">
        <v>676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6"/>
      <c r="B41" s="19">
        <v>35</v>
      </c>
      <c r="C41" s="172" t="s">
        <v>678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6"/>
      <c r="B42" s="19">
        <v>36</v>
      </c>
      <c r="C42" s="172" t="s">
        <v>164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6"/>
      <c r="B43" s="19">
        <v>37</v>
      </c>
      <c r="C43" s="172" t="s">
        <v>159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6"/>
      <c r="B44" s="19">
        <v>38</v>
      </c>
      <c r="C44" s="172" t="s">
        <v>165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6"/>
      <c r="B45" s="19">
        <v>39</v>
      </c>
      <c r="C45" s="172" t="s">
        <v>677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6"/>
      <c r="B46" s="19">
        <v>40</v>
      </c>
      <c r="C46" s="172" t="s">
        <v>682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6"/>
      <c r="B47" s="19">
        <v>41</v>
      </c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6"/>
      <c r="B48" s="19">
        <v>42</v>
      </c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6"/>
      <c r="B49" s="19">
        <v>43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6"/>
      <c r="B50" s="19">
        <v>44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6"/>
      <c r="B51" s="19">
        <v>45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6"/>
      <c r="B52" s="19">
        <v>46</v>
      </c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6"/>
      <c r="B53" s="19">
        <v>47</v>
      </c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6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6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6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6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6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7" t="s">
        <v>601</v>
      </c>
      <c r="B59" s="20">
        <v>1</v>
      </c>
      <c r="C59" s="173" t="s">
        <v>162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8"/>
      <c r="B60" s="20">
        <v>2</v>
      </c>
      <c r="C60" s="173" t="s">
        <v>165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8"/>
      <c r="B61" s="20">
        <v>3</v>
      </c>
      <c r="C61" s="173" t="s">
        <v>161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8"/>
      <c r="B62" s="20">
        <v>4</v>
      </c>
      <c r="C62" s="173" t="s">
        <v>166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8"/>
      <c r="B63" s="20">
        <v>5</v>
      </c>
      <c r="C63" s="173" t="s">
        <v>162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8"/>
      <c r="B64" s="20">
        <v>6</v>
      </c>
      <c r="C64" s="173" t="s">
        <v>165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8"/>
      <c r="B65" s="20">
        <v>7</v>
      </c>
      <c r="C65" s="173" t="s">
        <v>160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8"/>
      <c r="B66" s="20">
        <v>8</v>
      </c>
      <c r="C66" s="173" t="s">
        <v>676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8"/>
      <c r="B67" s="20">
        <v>9</v>
      </c>
      <c r="C67" s="173" t="s">
        <v>160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8"/>
      <c r="B68" s="20">
        <v>10</v>
      </c>
      <c r="C68" s="173" t="s">
        <v>163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8"/>
      <c r="B69" s="20">
        <v>11</v>
      </c>
      <c r="C69" s="173" t="s">
        <v>677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8"/>
      <c r="B70" s="20">
        <v>12</v>
      </c>
      <c r="C70" s="173" t="s">
        <v>163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8"/>
      <c r="B71" s="20">
        <v>13</v>
      </c>
      <c r="C71" s="173" t="s">
        <v>678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8"/>
      <c r="B72" s="20">
        <v>14</v>
      </c>
      <c r="C72" s="173" t="s">
        <v>164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8"/>
      <c r="B73" s="20">
        <v>15</v>
      </c>
      <c r="C73" s="173" t="s">
        <v>159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8"/>
      <c r="B74" s="20">
        <v>16</v>
      </c>
      <c r="C74" s="173" t="s">
        <v>679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8"/>
      <c r="B75" s="20">
        <v>17</v>
      </c>
      <c r="C75" s="173" t="s">
        <v>161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8"/>
      <c r="B76" s="20">
        <v>18</v>
      </c>
      <c r="C76" s="173" t="s">
        <v>163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8"/>
      <c r="B77" s="20">
        <v>19</v>
      </c>
      <c r="C77" s="173" t="s">
        <v>160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8"/>
      <c r="B78" s="20">
        <v>20</v>
      </c>
      <c r="C78" s="173" t="s">
        <v>163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8"/>
      <c r="B79" s="20">
        <v>21</v>
      </c>
      <c r="C79" s="173" t="s">
        <v>161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8"/>
      <c r="B80" s="20">
        <v>22</v>
      </c>
      <c r="C80" s="173" t="s">
        <v>163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8"/>
      <c r="B81" s="20">
        <v>23</v>
      </c>
      <c r="C81" s="173" t="s">
        <v>160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8"/>
      <c r="B82" s="20">
        <v>24</v>
      </c>
      <c r="C82" s="173" t="s">
        <v>165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8"/>
      <c r="B83" s="20">
        <v>25</v>
      </c>
      <c r="C83" s="173" t="s">
        <v>160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8"/>
      <c r="B84" s="20">
        <v>26</v>
      </c>
      <c r="C84" s="173" t="s">
        <v>166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8"/>
      <c r="B85" s="20">
        <v>27</v>
      </c>
      <c r="C85" s="173" t="s">
        <v>678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8"/>
      <c r="B86" s="20">
        <v>28</v>
      </c>
      <c r="C86" s="173" t="s">
        <v>163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8"/>
      <c r="B87" s="20">
        <v>29</v>
      </c>
      <c r="C87" s="173" t="s">
        <v>588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8"/>
      <c r="B88" s="20">
        <v>30</v>
      </c>
      <c r="C88" s="173" t="s">
        <v>166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8"/>
      <c r="B89" s="20">
        <v>31</v>
      </c>
      <c r="C89" s="173" t="s">
        <v>160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8"/>
      <c r="B90" s="20">
        <v>32</v>
      </c>
      <c r="C90" s="173" t="s">
        <v>163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8"/>
      <c r="B91" s="20">
        <v>33</v>
      </c>
      <c r="C91" s="173" t="s">
        <v>160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8"/>
      <c r="B92" s="20">
        <v>34</v>
      </c>
      <c r="C92" s="173" t="s">
        <v>164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8"/>
      <c r="B93" s="20">
        <v>35</v>
      </c>
      <c r="C93" s="173" t="s">
        <v>161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8"/>
      <c r="B94" s="20">
        <v>36</v>
      </c>
      <c r="C94" s="173" t="s">
        <v>165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8"/>
      <c r="B95" s="20">
        <v>37</v>
      </c>
      <c r="C95" s="173" t="s">
        <v>159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8"/>
      <c r="B96" s="20">
        <v>38</v>
      </c>
      <c r="C96" s="173" t="s">
        <v>166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8"/>
      <c r="B97" s="20">
        <v>39</v>
      </c>
      <c r="C97" s="173" t="s">
        <v>680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8"/>
      <c r="B98" s="20">
        <v>40</v>
      </c>
      <c r="C98" s="173" t="s">
        <v>163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8"/>
      <c r="B99" s="20">
        <v>41</v>
      </c>
      <c r="C99" s="173" t="s">
        <v>159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8"/>
      <c r="B100" s="20">
        <v>42</v>
      </c>
      <c r="C100" s="173" t="s">
        <v>166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8"/>
      <c r="B101" s="20">
        <v>43</v>
      </c>
      <c r="C101" s="173" t="s">
        <v>588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8"/>
      <c r="B102" s="20">
        <v>44</v>
      </c>
      <c r="C102" s="173" t="s">
        <v>164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8"/>
      <c r="B103" s="20">
        <v>45</v>
      </c>
      <c r="C103" s="173" t="s">
        <v>159</v>
      </c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8"/>
      <c r="B104" s="20">
        <v>46</v>
      </c>
      <c r="C104" s="173" t="s">
        <v>681</v>
      </c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8"/>
      <c r="B105" s="20">
        <v>47</v>
      </c>
      <c r="C105" s="173" t="s">
        <v>161</v>
      </c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8"/>
      <c r="B106" s="20">
        <v>48</v>
      </c>
      <c r="C106" s="173" t="s">
        <v>166</v>
      </c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8"/>
      <c r="B107" s="20">
        <v>49</v>
      </c>
      <c r="C107" s="173" t="s">
        <v>161</v>
      </c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8"/>
      <c r="B108" s="20">
        <v>50</v>
      </c>
      <c r="C108" s="173" t="s">
        <v>164</v>
      </c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8"/>
      <c r="B109" s="20">
        <v>51</v>
      </c>
      <c r="C109" s="173" t="s">
        <v>161</v>
      </c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8"/>
      <c r="B110" s="20">
        <v>52</v>
      </c>
      <c r="C110" s="173" t="s">
        <v>164</v>
      </c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8"/>
      <c r="B111" s="20">
        <v>53</v>
      </c>
      <c r="C111" s="173" t="s">
        <v>162</v>
      </c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8"/>
      <c r="B112" s="20">
        <v>54</v>
      </c>
      <c r="C112" s="173" t="s">
        <v>679</v>
      </c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8"/>
      <c r="B113" s="20">
        <v>55</v>
      </c>
      <c r="C113" s="173" t="s">
        <v>161</v>
      </c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8"/>
      <c r="B114" s="20">
        <v>56</v>
      </c>
      <c r="C114" s="173" t="s">
        <v>163</v>
      </c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8"/>
      <c r="B115" s="20">
        <v>57</v>
      </c>
      <c r="C115" s="173" t="s">
        <v>160</v>
      </c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8"/>
      <c r="B116" s="20">
        <v>58</v>
      </c>
      <c r="C116" s="173" t="s">
        <v>164</v>
      </c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8"/>
      <c r="B117" s="20">
        <v>59</v>
      </c>
      <c r="C117" s="173" t="s">
        <v>680</v>
      </c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8"/>
      <c r="B118" s="20">
        <v>60</v>
      </c>
      <c r="C118" s="173" t="s">
        <v>166</v>
      </c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8"/>
      <c r="B119" s="20">
        <v>61</v>
      </c>
      <c r="C119" s="173" t="s">
        <v>161</v>
      </c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8"/>
      <c r="B120" s="20">
        <v>62</v>
      </c>
      <c r="C120" s="173" t="s">
        <v>681</v>
      </c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8"/>
      <c r="B121" s="20">
        <v>63</v>
      </c>
      <c r="C121" s="173" t="s">
        <v>160</v>
      </c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8"/>
      <c r="B122" s="20">
        <v>64</v>
      </c>
      <c r="C122" s="173" t="s">
        <v>682</v>
      </c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8"/>
      <c r="B123" s="20">
        <v>65</v>
      </c>
      <c r="C123" s="173" t="s">
        <v>161</v>
      </c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8"/>
      <c r="B124" s="20">
        <v>66</v>
      </c>
      <c r="C124" s="173" t="s">
        <v>166</v>
      </c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8"/>
      <c r="B125" s="20">
        <v>67</v>
      </c>
      <c r="C125" s="173" t="s">
        <v>162</v>
      </c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8"/>
      <c r="B126" s="20">
        <v>68</v>
      </c>
      <c r="C126" s="173" t="s">
        <v>681</v>
      </c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8"/>
      <c r="B127" s="20">
        <v>69</v>
      </c>
      <c r="C127" s="173" t="s">
        <v>162</v>
      </c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8"/>
      <c r="B128" s="20">
        <v>70</v>
      </c>
      <c r="C128" s="173" t="s">
        <v>166</v>
      </c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8"/>
      <c r="B129" s="20">
        <v>71</v>
      </c>
      <c r="C129" s="173" t="s">
        <v>159</v>
      </c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8"/>
      <c r="B130" s="20">
        <v>72</v>
      </c>
      <c r="C130" s="173" t="s">
        <v>164</v>
      </c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8"/>
      <c r="B131" s="20">
        <v>73</v>
      </c>
      <c r="C131" s="173" t="s">
        <v>678</v>
      </c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8"/>
      <c r="B132" s="20">
        <v>74</v>
      </c>
      <c r="C132" s="173" t="s">
        <v>166</v>
      </c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9"/>
      <c r="B133" s="20">
        <v>75</v>
      </c>
      <c r="C133" s="173" t="s">
        <v>162</v>
      </c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60" t="s">
        <v>168</v>
      </c>
      <c r="B134" s="21">
        <v>1</v>
      </c>
      <c r="C134" s="187" t="s">
        <v>162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1"/>
      <c r="B135" s="21">
        <v>2</v>
      </c>
      <c r="C135" s="187" t="s">
        <v>166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1"/>
      <c r="B136" s="21">
        <v>3</v>
      </c>
      <c r="C136" s="187" t="s">
        <v>161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1"/>
      <c r="B137" s="21">
        <v>4</v>
      </c>
      <c r="C137" s="187" t="s">
        <v>164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1"/>
      <c r="B138" s="21">
        <v>5</v>
      </c>
      <c r="C138" s="187" t="s">
        <v>161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1"/>
      <c r="B139" s="21">
        <v>6</v>
      </c>
      <c r="C139" s="187" t="s">
        <v>164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1"/>
      <c r="B140" s="21">
        <v>7</v>
      </c>
      <c r="C140" s="187" t="s">
        <v>678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1"/>
      <c r="B141" s="21">
        <v>8</v>
      </c>
      <c r="C141" s="187" t="s">
        <v>165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1"/>
      <c r="B142" s="21">
        <v>9</v>
      </c>
      <c r="C142" s="187" t="s">
        <v>162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1"/>
      <c r="B143" s="21">
        <v>10</v>
      </c>
      <c r="C143" s="187" t="s">
        <v>163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1"/>
      <c r="B144" s="21">
        <v>11</v>
      </c>
      <c r="C144" s="187" t="s">
        <v>169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1"/>
      <c r="B145" s="21">
        <v>12</v>
      </c>
      <c r="C145" s="187" t="s">
        <v>164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1"/>
      <c r="B146" s="21">
        <v>13</v>
      </c>
      <c r="C146" s="187" t="s">
        <v>159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1"/>
      <c r="B147" s="21">
        <v>14</v>
      </c>
      <c r="C147" s="187" t="s">
        <v>165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1"/>
      <c r="B148" s="21">
        <v>15</v>
      </c>
      <c r="C148" s="187" t="s">
        <v>160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1"/>
      <c r="B149" s="21">
        <v>16</v>
      </c>
      <c r="C149" s="187" t="s">
        <v>166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1"/>
      <c r="B150" s="21">
        <v>17</v>
      </c>
      <c r="C150" s="187" t="s">
        <v>683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1"/>
      <c r="B151" s="21">
        <v>18</v>
      </c>
      <c r="C151" s="187" t="s">
        <v>165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1"/>
      <c r="B152" s="21">
        <v>19</v>
      </c>
      <c r="C152" s="187" t="s">
        <v>161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1"/>
      <c r="B153" s="21">
        <v>20</v>
      </c>
      <c r="C153" s="187" t="s">
        <v>166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1"/>
      <c r="B154" s="21">
        <v>21</v>
      </c>
      <c r="C154" s="187" t="s">
        <v>159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1"/>
      <c r="B155" s="21">
        <v>22</v>
      </c>
      <c r="C155" s="187" t="s">
        <v>684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1"/>
      <c r="B156" s="21">
        <v>23</v>
      </c>
      <c r="C156" s="187" t="s">
        <v>169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1"/>
      <c r="B157" s="21">
        <v>24</v>
      </c>
      <c r="C157" s="187" t="s">
        <v>170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1"/>
      <c r="B158" s="21">
        <v>25</v>
      </c>
      <c r="C158" s="187" t="s">
        <v>161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1"/>
      <c r="B159" s="21">
        <v>26</v>
      </c>
      <c r="C159" s="187" t="s">
        <v>166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1"/>
      <c r="B160" s="21">
        <v>27</v>
      </c>
      <c r="C160" s="187" t="s">
        <v>678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1"/>
      <c r="B161" s="21">
        <v>28</v>
      </c>
      <c r="C161" s="187" t="s">
        <v>164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1"/>
      <c r="B162" s="21">
        <v>29</v>
      </c>
      <c r="C162" s="187" t="s">
        <v>169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1"/>
      <c r="B163" s="21">
        <v>30</v>
      </c>
      <c r="C163" s="187" t="s">
        <v>681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1"/>
      <c r="B164" s="21">
        <v>31</v>
      </c>
      <c r="C164" s="187" t="s">
        <v>162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1"/>
      <c r="B165" s="21">
        <v>32</v>
      </c>
      <c r="C165" s="187" t="s">
        <v>165</v>
      </c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1"/>
      <c r="B166" s="21">
        <v>33</v>
      </c>
      <c r="C166" s="187" t="s">
        <v>160</v>
      </c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1"/>
      <c r="B167" s="21">
        <v>34</v>
      </c>
      <c r="C167" s="187" t="s">
        <v>684</v>
      </c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1"/>
      <c r="B168" s="21">
        <v>35</v>
      </c>
      <c r="C168" s="187" t="s">
        <v>169</v>
      </c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1"/>
      <c r="B169" s="21">
        <v>36</v>
      </c>
      <c r="C169" s="187" t="s">
        <v>163</v>
      </c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1"/>
      <c r="B170" s="21">
        <v>37</v>
      </c>
      <c r="C170" s="187" t="s">
        <v>161</v>
      </c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1"/>
      <c r="B171" s="21">
        <v>38</v>
      </c>
      <c r="C171" s="187" t="s">
        <v>170</v>
      </c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1"/>
      <c r="B172" s="21">
        <v>39</v>
      </c>
      <c r="C172" s="187" t="s">
        <v>160</v>
      </c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1"/>
      <c r="B173" s="21">
        <v>40</v>
      </c>
      <c r="C173" s="187" t="s">
        <v>682</v>
      </c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1"/>
      <c r="B174" s="21">
        <v>41</v>
      </c>
      <c r="C174" s="187" t="s">
        <v>678</v>
      </c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1"/>
      <c r="B175" s="21">
        <v>42</v>
      </c>
      <c r="C175" s="187" t="s">
        <v>170</v>
      </c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1"/>
      <c r="B176" s="21">
        <v>43</v>
      </c>
      <c r="C176" s="187" t="s">
        <v>160</v>
      </c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1"/>
      <c r="B177" s="21">
        <v>44</v>
      </c>
      <c r="C177" s="187" t="s">
        <v>166</v>
      </c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1"/>
      <c r="B178" s="21">
        <v>45</v>
      </c>
      <c r="C178" s="187" t="s">
        <v>677</v>
      </c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1"/>
      <c r="B179" s="21">
        <v>46</v>
      </c>
      <c r="C179" s="187" t="s">
        <v>170</v>
      </c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1"/>
      <c r="B180" s="21">
        <v>47</v>
      </c>
      <c r="C180" s="187" t="s">
        <v>161</v>
      </c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1"/>
      <c r="B181" s="21">
        <v>48</v>
      </c>
      <c r="C181" s="187" t="s">
        <v>684</v>
      </c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1"/>
      <c r="B182" s="21">
        <v>49</v>
      </c>
      <c r="C182" s="187" t="s">
        <v>677</v>
      </c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1"/>
      <c r="B183" s="21">
        <v>50</v>
      </c>
      <c r="C183" s="187" t="s">
        <v>682</v>
      </c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1"/>
      <c r="B184" s="21">
        <v>51</v>
      </c>
      <c r="C184" s="187" t="s">
        <v>677</v>
      </c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1"/>
      <c r="B185" s="21">
        <v>52</v>
      </c>
      <c r="C185" s="187" t="s">
        <v>163</v>
      </c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1"/>
      <c r="B186" s="21">
        <v>53</v>
      </c>
      <c r="C186" s="187" t="s">
        <v>162</v>
      </c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1"/>
      <c r="B187" s="21">
        <v>54</v>
      </c>
      <c r="C187" s="187" t="s">
        <v>164</v>
      </c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1"/>
      <c r="B188" s="21">
        <v>55</v>
      </c>
      <c r="C188" s="187" t="s">
        <v>680</v>
      </c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1"/>
      <c r="B189" s="21">
        <v>56</v>
      </c>
      <c r="C189" s="187" t="s">
        <v>682</v>
      </c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1"/>
      <c r="B190" s="21">
        <v>57</v>
      </c>
      <c r="C190" s="187" t="s">
        <v>683</v>
      </c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1"/>
      <c r="B191" s="21">
        <v>58</v>
      </c>
      <c r="C191" s="187" t="s">
        <v>682</v>
      </c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1"/>
      <c r="B192" s="21">
        <v>59</v>
      </c>
      <c r="C192" s="187" t="s">
        <v>683</v>
      </c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1"/>
      <c r="B193" s="341">
        <v>60</v>
      </c>
      <c r="C193" s="342" t="s">
        <v>681</v>
      </c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1"/>
      <c r="B194" s="345">
        <v>61</v>
      </c>
      <c r="C194" s="346"/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1"/>
      <c r="B195" s="343">
        <v>62</v>
      </c>
      <c r="C195" s="344"/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1"/>
      <c r="B196" s="341">
        <v>63</v>
      </c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1"/>
      <c r="B197" s="187">
        <v>64</v>
      </c>
      <c r="C197" s="187"/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1"/>
      <c r="B198" s="343">
        <v>65</v>
      </c>
      <c r="C198" s="344"/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1"/>
      <c r="B199" s="21">
        <v>66</v>
      </c>
      <c r="C199" s="187"/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1"/>
      <c r="B200" s="21">
        <v>67</v>
      </c>
      <c r="C200" s="187"/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1"/>
      <c r="B201" s="21">
        <v>68</v>
      </c>
      <c r="C201" s="187"/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1"/>
      <c r="B202" s="21">
        <v>69</v>
      </c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1"/>
      <c r="B203" s="21">
        <v>70</v>
      </c>
      <c r="C203" s="187"/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1"/>
      <c r="B204" s="21">
        <v>71</v>
      </c>
      <c r="C204" s="187"/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1"/>
      <c r="B205" s="21">
        <v>72</v>
      </c>
      <c r="C205" s="187"/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1"/>
      <c r="B206" s="21">
        <v>73</v>
      </c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1"/>
      <c r="B207" s="21">
        <v>74</v>
      </c>
      <c r="C207" s="187"/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1"/>
      <c r="B208" s="21">
        <v>75</v>
      </c>
      <c r="C208" s="187"/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1"/>
      <c r="B209" s="21">
        <v>76</v>
      </c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1"/>
      <c r="B210" s="21">
        <v>77</v>
      </c>
      <c r="C210" s="187"/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1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1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2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5" t="s">
        <v>659</v>
      </c>
      <c r="B214" s="22">
        <v>1</v>
      </c>
      <c r="C214" s="188" t="s">
        <v>162</v>
      </c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5"/>
      <c r="B215" s="22">
        <v>2</v>
      </c>
      <c r="C215" s="188" t="s">
        <v>166</v>
      </c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5"/>
      <c r="B216" s="22">
        <v>3</v>
      </c>
      <c r="C216" s="188" t="s">
        <v>162</v>
      </c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5"/>
      <c r="B217" s="22">
        <v>4</v>
      </c>
      <c r="C217" s="188" t="s">
        <v>676</v>
      </c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5"/>
      <c r="B218" s="22">
        <v>5</v>
      </c>
      <c r="C218" s="188" t="s">
        <v>159</v>
      </c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5"/>
      <c r="B219" s="22">
        <v>6</v>
      </c>
      <c r="C219" s="188" t="s">
        <v>676</v>
      </c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5"/>
      <c r="B220" s="22">
        <v>7</v>
      </c>
      <c r="C220" s="188" t="s">
        <v>161</v>
      </c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5"/>
      <c r="B221" s="22">
        <v>8</v>
      </c>
      <c r="C221" s="188" t="s">
        <v>163</v>
      </c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5"/>
      <c r="B222" s="22">
        <v>9</v>
      </c>
      <c r="C222" s="188" t="s">
        <v>161</v>
      </c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5"/>
      <c r="B223" s="22">
        <v>10</v>
      </c>
      <c r="C223" s="188" t="s">
        <v>682</v>
      </c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5"/>
      <c r="B224" s="22">
        <v>11</v>
      </c>
      <c r="C224" s="188" t="s">
        <v>680</v>
      </c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5"/>
      <c r="B225" s="22">
        <v>12</v>
      </c>
      <c r="C225" s="188" t="s">
        <v>681</v>
      </c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5"/>
      <c r="B226" s="22">
        <v>13</v>
      </c>
      <c r="C226" s="188" t="s">
        <v>162</v>
      </c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5"/>
      <c r="B227" s="22">
        <v>14</v>
      </c>
      <c r="C227" s="188" t="s">
        <v>679</v>
      </c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5"/>
      <c r="B228" s="22">
        <v>15</v>
      </c>
      <c r="C228" s="188" t="s">
        <v>680</v>
      </c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5"/>
      <c r="B229" s="22">
        <v>16</v>
      </c>
      <c r="C229" s="188" t="s">
        <v>679</v>
      </c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5"/>
      <c r="B230" s="22">
        <v>17</v>
      </c>
      <c r="C230" s="188" t="s">
        <v>159</v>
      </c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5"/>
      <c r="B231" s="22">
        <v>18</v>
      </c>
      <c r="C231" s="188" t="s">
        <v>166</v>
      </c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5"/>
      <c r="B232" s="22">
        <v>19</v>
      </c>
      <c r="C232" s="188" t="s">
        <v>160</v>
      </c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5"/>
      <c r="B233" s="22">
        <v>20</v>
      </c>
      <c r="C233" s="188" t="s">
        <v>166</v>
      </c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5"/>
      <c r="B234" s="22">
        <v>21</v>
      </c>
      <c r="C234" s="188" t="s">
        <v>159</v>
      </c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5"/>
      <c r="B235" s="22">
        <v>22</v>
      </c>
      <c r="C235" s="188" t="s">
        <v>166</v>
      </c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5"/>
      <c r="B236" s="22">
        <v>23</v>
      </c>
      <c r="C236" s="188" t="s">
        <v>678</v>
      </c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5"/>
      <c r="B237" s="22">
        <v>24</v>
      </c>
      <c r="C237" s="188" t="s">
        <v>681</v>
      </c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5"/>
      <c r="B238" s="22">
        <v>25</v>
      </c>
      <c r="C238" s="188" t="s">
        <v>160</v>
      </c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5"/>
      <c r="B239" s="22">
        <v>26</v>
      </c>
      <c r="C239" s="188" t="s">
        <v>682</v>
      </c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5"/>
      <c r="B240" s="22">
        <v>27</v>
      </c>
      <c r="C240" s="188" t="s">
        <v>680</v>
      </c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5"/>
      <c r="B241" s="22">
        <v>28</v>
      </c>
      <c r="C241" s="188" t="s">
        <v>165</v>
      </c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5"/>
      <c r="B242" s="22">
        <v>29</v>
      </c>
      <c r="C242" s="188" t="s">
        <v>678</v>
      </c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5"/>
      <c r="B243" s="22">
        <v>30</v>
      </c>
      <c r="C243" s="188" t="s">
        <v>163</v>
      </c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5"/>
      <c r="B244" s="22">
        <v>31</v>
      </c>
      <c r="C244" s="188" t="s">
        <v>677</v>
      </c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5"/>
      <c r="B245" s="22">
        <v>32</v>
      </c>
      <c r="C245" s="188" t="s">
        <v>676</v>
      </c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5"/>
      <c r="B246" s="22">
        <v>33</v>
      </c>
      <c r="C246" s="188" t="s">
        <v>588</v>
      </c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5"/>
      <c r="B247" s="22">
        <v>34</v>
      </c>
      <c r="C247" s="188" t="s">
        <v>676</v>
      </c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5"/>
      <c r="B248" s="22">
        <v>35</v>
      </c>
      <c r="C248" s="188" t="s">
        <v>677</v>
      </c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5"/>
      <c r="B249" s="22">
        <v>36</v>
      </c>
      <c r="C249" s="188" t="s">
        <v>164</v>
      </c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5"/>
      <c r="B250" s="22">
        <v>37</v>
      </c>
      <c r="C250" s="188" t="s">
        <v>677</v>
      </c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5"/>
      <c r="B251" s="22">
        <v>38</v>
      </c>
      <c r="C251" s="188" t="s">
        <v>163</v>
      </c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5"/>
      <c r="B252" s="22">
        <v>39</v>
      </c>
      <c r="C252" s="188" t="s">
        <v>680</v>
      </c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5"/>
      <c r="B253" s="22">
        <v>40</v>
      </c>
      <c r="C253" s="188" t="s">
        <v>676</v>
      </c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642</v>
      </c>
    </row>
    <row r="255" spans="1:26" x14ac:dyDescent="0.45">
      <c r="A255" t="s">
        <v>643</v>
      </c>
    </row>
    <row r="256" spans="1:26" x14ac:dyDescent="0.45">
      <c r="A256" t="s">
        <v>645</v>
      </c>
    </row>
    <row r="257" spans="1:1" x14ac:dyDescent="0.45">
      <c r="A257" t="s">
        <v>672</v>
      </c>
    </row>
    <row r="258" spans="1:1" x14ac:dyDescent="0.45">
      <c r="A258" t="s">
        <v>644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4763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185738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59765625" bestFit="1" customWidth="1"/>
    <col min="35" max="35" width="7.19921875" customWidth="1"/>
  </cols>
  <sheetData>
    <row r="1" spans="1:63" ht="28.15" x14ac:dyDescent="0.45">
      <c r="A1" s="18" t="s">
        <v>350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671</v>
      </c>
      <c r="I1" s="1" t="s">
        <v>547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418</v>
      </c>
      <c r="O1" s="1" t="s">
        <v>548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550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549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670</v>
      </c>
      <c r="I4" s="5" t="s">
        <v>369</v>
      </c>
      <c r="J4" s="5" t="s">
        <v>6</v>
      </c>
      <c r="K4" s="5" t="s">
        <v>9</v>
      </c>
      <c r="L4" s="5" t="s">
        <v>7</v>
      </c>
      <c r="M4" s="5" t="s">
        <v>560</v>
      </c>
      <c r="N4" s="5" t="s">
        <v>520</v>
      </c>
      <c r="O4" s="5" t="s">
        <v>376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542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543</v>
      </c>
      <c r="AA4" s="5" t="s">
        <v>4</v>
      </c>
      <c r="AB4" s="5" t="s">
        <v>3</v>
      </c>
      <c r="AC4" s="5" t="s">
        <v>561</v>
      </c>
      <c r="AD4" s="15"/>
      <c r="AK4" s="128" t="s">
        <v>491</v>
      </c>
      <c r="AL4" s="128" t="s">
        <v>492</v>
      </c>
      <c r="AM4" s="128" t="s">
        <v>493</v>
      </c>
      <c r="AN4" s="128" t="s">
        <v>494</v>
      </c>
      <c r="AO4" s="128" t="s">
        <v>495</v>
      </c>
      <c r="AP4" s="128" t="s">
        <v>369</v>
      </c>
      <c r="AQ4" s="128" t="s">
        <v>670</v>
      </c>
      <c r="AR4" s="128" t="s">
        <v>6</v>
      </c>
      <c r="AS4" s="128" t="s">
        <v>9</v>
      </c>
      <c r="AT4" s="128" t="s">
        <v>7</v>
      </c>
      <c r="AU4" s="128" t="s">
        <v>560</v>
      </c>
      <c r="AV4" s="128" t="s">
        <v>520</v>
      </c>
      <c r="AW4" s="128" t="s">
        <v>376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542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543</v>
      </c>
      <c r="BI4" s="128" t="s">
        <v>4</v>
      </c>
      <c r="BJ4" s="128" t="s">
        <v>3</v>
      </c>
      <c r="BK4" s="128" t="s">
        <v>561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 t="b">
        <v>0</v>
      </c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A01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 t="b">
        <v>0</v>
      </c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 t="b">
        <v>0</v>
      </c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 t="b">
        <v>1</v>
      </c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 t="b">
        <v>0</v>
      </c>
      <c r="AI9" s="9"/>
      <c r="AK9" s="26" t="s">
        <v>262</v>
      </c>
      <c r="AL9" s="26" t="s">
        <v>595</v>
      </c>
      <c r="AM9" s="26" t="s">
        <v>598</v>
      </c>
      <c r="AN9" s="26" t="s">
        <v>596</v>
      </c>
      <c r="AO9" s="26" t="s">
        <v>597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 t="b">
        <v>0</v>
      </c>
      <c r="AI10" s="9"/>
      <c r="AK10" s="27">
        <f>ROWS(AD5:AD56)-COUNTBLANK(B5:B56)</f>
        <v>0</v>
      </c>
      <c r="AL10" s="27">
        <f>COUNTIF(AG5:AG56,"FALSE")</f>
        <v>6</v>
      </c>
      <c r="AM10" s="27">
        <f>AK10-AL10</f>
        <v>-6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 t="b">
        <v>0</v>
      </c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 t="s">
        <v>639</v>
      </c>
      <c r="AI12" s="9"/>
      <c r="AK12" s="9"/>
      <c r="AL12" s="26" t="s">
        <v>461</v>
      </c>
      <c r="AM12" s="26" t="s">
        <v>343</v>
      </c>
      <c r="AN12" s="26" t="s">
        <v>462</v>
      </c>
      <c r="AP12" s="26"/>
      <c r="AQ12" s="92" t="s">
        <v>491</v>
      </c>
      <c r="AR12" s="92" t="s">
        <v>492</v>
      </c>
      <c r="AS12" s="92" t="s">
        <v>493</v>
      </c>
      <c r="AT12" s="92" t="s">
        <v>494</v>
      </c>
      <c r="AU12" s="92" t="s">
        <v>495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 t="s">
        <v>639</v>
      </c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394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 t="s">
        <v>639</v>
      </c>
      <c r="AI14" s="9"/>
      <c r="AK14" s="26" t="s">
        <v>358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 t="s">
        <v>639</v>
      </c>
      <c r="AI15" s="9"/>
      <c r="AK15" s="26" t="s">
        <v>359</v>
      </c>
      <c r="AL15" s="29">
        <f>IF(ISNUMBER(SEARCH("A",A6)),COUNTIF(AG5:AG14,"False"),0)</f>
        <v>6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359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 t="s">
        <v>639</v>
      </c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 t="s">
        <v>639</v>
      </c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 t="s">
        <v>639</v>
      </c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 t="s">
        <v>639</v>
      </c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 t="s">
        <v>639</v>
      </c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 t="s">
        <v>639</v>
      </c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 t="s">
        <v>639</v>
      </c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 t="s">
        <v>639</v>
      </c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 t="s">
        <v>639</v>
      </c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 t="s">
        <v>639</v>
      </c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 t="s">
        <v>639</v>
      </c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 t="s">
        <v>639</v>
      </c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 t="s">
        <v>639</v>
      </c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 t="s">
        <v>639</v>
      </c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 t="s">
        <v>639</v>
      </c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 t="s">
        <v>639</v>
      </c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 t="s">
        <v>639</v>
      </c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 t="s">
        <v>639</v>
      </c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 t="s">
        <v>639</v>
      </c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 t="s">
        <v>639</v>
      </c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 t="s">
        <v>639</v>
      </c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 t="s">
        <v>639</v>
      </c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 t="s">
        <v>639</v>
      </c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 t="s">
        <v>639</v>
      </c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 t="s">
        <v>639</v>
      </c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 t="s">
        <v>639</v>
      </c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 t="s">
        <v>639</v>
      </c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 t="s">
        <v>639</v>
      </c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 t="s">
        <v>639</v>
      </c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 t="s">
        <v>639</v>
      </c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 t="s">
        <v>639</v>
      </c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 t="s">
        <v>639</v>
      </c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 t="s">
        <v>639</v>
      </c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 t="s">
        <v>639</v>
      </c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 t="s">
        <v>639</v>
      </c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 t="s">
        <v>639</v>
      </c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 t="s">
        <v>639</v>
      </c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 t="s">
        <v>639</v>
      </c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 t="s">
        <v>639</v>
      </c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 t="s">
        <v>639</v>
      </c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 t="s">
        <v>639</v>
      </c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491</v>
      </c>
      <c r="AL57" s="128" t="s">
        <v>492</v>
      </c>
      <c r="AM57" s="128" t="s">
        <v>493</v>
      </c>
      <c r="AN57" s="128" t="s">
        <v>494</v>
      </c>
      <c r="AO57" s="128" t="s">
        <v>495</v>
      </c>
      <c r="AP57" s="128" t="s">
        <v>369</v>
      </c>
      <c r="AQ57" s="128" t="s">
        <v>670</v>
      </c>
      <c r="AR57" s="128" t="s">
        <v>6</v>
      </c>
      <c r="AS57" s="128" t="s">
        <v>9</v>
      </c>
      <c r="AT57" s="128" t="s">
        <v>7</v>
      </c>
      <c r="AU57" s="128" t="s">
        <v>560</v>
      </c>
      <c r="AV57" s="128" t="s">
        <v>520</v>
      </c>
      <c r="AW57" s="128" t="s">
        <v>376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542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543</v>
      </c>
      <c r="BI57" s="128" t="s">
        <v>4</v>
      </c>
      <c r="BJ57" s="128" t="s">
        <v>3</v>
      </c>
      <c r="BK57" s="128" t="s">
        <v>561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 t="b">
        <v>1</v>
      </c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 t="b">
        <v>1</v>
      </c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 t="b">
        <v>1</v>
      </c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 t="b">
        <v>0</v>
      </c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 t="b">
        <v>1</v>
      </c>
      <c r="AI62" s="9"/>
      <c r="AK62" s="26" t="s">
        <v>262</v>
      </c>
      <c r="AL62" s="26" t="s">
        <v>595</v>
      </c>
      <c r="AM62" s="26" t="s">
        <v>598</v>
      </c>
      <c r="AN62" s="26" t="s">
        <v>596</v>
      </c>
      <c r="AO62" s="26" t="s">
        <v>597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 t="s">
        <v>639</v>
      </c>
      <c r="AI63" s="9"/>
      <c r="AK63" s="27">
        <f>ROWS(AD58:AD109)-COUNTBLANK(B58:B109)</f>
        <v>0</v>
      </c>
      <c r="AL63" s="27">
        <f>COUNTIF(AG58:AG109,"FALSE")</f>
        <v>1</v>
      </c>
      <c r="AM63" s="27">
        <f>AK63-AL63</f>
        <v>-1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 t="s">
        <v>639</v>
      </c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 t="s">
        <v>639</v>
      </c>
      <c r="AI65" s="9"/>
      <c r="AK65" s="9"/>
      <c r="AL65" s="26" t="s">
        <v>461</v>
      </c>
      <c r="AM65" s="26" t="s">
        <v>343</v>
      </c>
      <c r="AN65" s="26" t="s">
        <v>462</v>
      </c>
      <c r="AP65" s="26"/>
      <c r="AQ65" s="92" t="s">
        <v>491</v>
      </c>
      <c r="AR65" s="92" t="s">
        <v>492</v>
      </c>
      <c r="AS65" s="92" t="s">
        <v>493</v>
      </c>
      <c r="AT65" s="92" t="s">
        <v>494</v>
      </c>
      <c r="AU65" s="92" t="s">
        <v>495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 t="s">
        <v>639</v>
      </c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394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 t="s">
        <v>639</v>
      </c>
      <c r="AI67" s="9"/>
      <c r="AK67" s="26" t="s">
        <v>358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 t="s">
        <v>639</v>
      </c>
      <c r="AI68" s="9"/>
      <c r="AK68" s="26" t="s">
        <v>359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359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 t="s">
        <v>639</v>
      </c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 t="s">
        <v>639</v>
      </c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 t="s">
        <v>639</v>
      </c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 t="s">
        <v>639</v>
      </c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 t="s">
        <v>639</v>
      </c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 t="s">
        <v>639</v>
      </c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 t="s">
        <v>639</v>
      </c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 t="s">
        <v>639</v>
      </c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 t="s">
        <v>639</v>
      </c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 t="s">
        <v>639</v>
      </c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 t="s">
        <v>639</v>
      </c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 t="s">
        <v>639</v>
      </c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 t="s">
        <v>639</v>
      </c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 t="s">
        <v>639</v>
      </c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 t="s">
        <v>639</v>
      </c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 t="s">
        <v>639</v>
      </c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 t="s">
        <v>639</v>
      </c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 t="s">
        <v>639</v>
      </c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 t="s">
        <v>639</v>
      </c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 t="s">
        <v>639</v>
      </c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 t="s">
        <v>639</v>
      </c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 t="s">
        <v>639</v>
      </c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 t="s">
        <v>639</v>
      </c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 t="s">
        <v>639</v>
      </c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 t="s">
        <v>639</v>
      </c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 t="s">
        <v>639</v>
      </c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 t="s">
        <v>639</v>
      </c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 t="s">
        <v>639</v>
      </c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 t="s">
        <v>639</v>
      </c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 t="s">
        <v>639</v>
      </c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 t="s">
        <v>639</v>
      </c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 t="s">
        <v>639</v>
      </c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 t="s">
        <v>639</v>
      </c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 t="s">
        <v>639</v>
      </c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 t="s">
        <v>639</v>
      </c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 t="s">
        <v>639</v>
      </c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 t="s">
        <v>639</v>
      </c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 t="s">
        <v>639</v>
      </c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 t="s">
        <v>639</v>
      </c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 t="s">
        <v>639</v>
      </c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 t="s">
        <v>639</v>
      </c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491</v>
      </c>
      <c r="AL110" s="128" t="s">
        <v>492</v>
      </c>
      <c r="AM110" s="128" t="s">
        <v>493</v>
      </c>
      <c r="AN110" s="128" t="s">
        <v>494</v>
      </c>
      <c r="AO110" s="128" t="s">
        <v>495</v>
      </c>
      <c r="AP110" s="128" t="s">
        <v>369</v>
      </c>
      <c r="AQ110" s="128" t="s">
        <v>670</v>
      </c>
      <c r="AR110" s="128" t="s">
        <v>6</v>
      </c>
      <c r="AS110" s="128" t="s">
        <v>9</v>
      </c>
      <c r="AT110" s="128" t="s">
        <v>7</v>
      </c>
      <c r="AU110" s="128" t="s">
        <v>560</v>
      </c>
      <c r="AV110" s="128" t="s">
        <v>520</v>
      </c>
      <c r="AW110" s="128" t="s">
        <v>376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542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543</v>
      </c>
      <c r="BI110" s="128" t="s">
        <v>4</v>
      </c>
      <c r="BJ110" s="128" t="s">
        <v>3</v>
      </c>
      <c r="BK110" s="128" t="s">
        <v>561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 t="b">
        <v>0</v>
      </c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 t="b">
        <v>0</v>
      </c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 t="b">
        <v>0</v>
      </c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 t="b">
        <v>0</v>
      </c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 t="b">
        <v>0</v>
      </c>
      <c r="AI115" s="9"/>
      <c r="AK115" s="26" t="s">
        <v>262</v>
      </c>
      <c r="AL115" s="26" t="s">
        <v>595</v>
      </c>
      <c r="AM115" s="26" t="s">
        <v>598</v>
      </c>
      <c r="AN115" s="26" t="s">
        <v>596</v>
      </c>
      <c r="AO115" s="26" t="s">
        <v>597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 t="s">
        <v>639</v>
      </c>
      <c r="AI116" s="9"/>
      <c r="AK116" s="27">
        <f>ROWS(AD111:AD162)-COUNTBLANK(B111:B162)</f>
        <v>0</v>
      </c>
      <c r="AL116" s="27">
        <f>COUNTIF(AG111:AG162,"FALSE")</f>
        <v>5</v>
      </c>
      <c r="AM116" s="27">
        <f>AK116-AL116</f>
        <v>-5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 t="s">
        <v>639</v>
      </c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 t="s">
        <v>639</v>
      </c>
      <c r="AI118" s="9"/>
      <c r="AK118" s="9"/>
      <c r="AL118" s="26" t="s">
        <v>461</v>
      </c>
      <c r="AM118" s="26" t="s">
        <v>343</v>
      </c>
      <c r="AN118" s="26" t="s">
        <v>462</v>
      </c>
      <c r="AP118" s="26"/>
      <c r="AQ118" s="92" t="s">
        <v>491</v>
      </c>
      <c r="AR118" s="92" t="s">
        <v>492</v>
      </c>
      <c r="AS118" s="92" t="s">
        <v>493</v>
      </c>
      <c r="AT118" s="92" t="s">
        <v>494</v>
      </c>
      <c r="AU118" s="92" t="s">
        <v>495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 t="s">
        <v>639</v>
      </c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394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 t="s">
        <v>639</v>
      </c>
      <c r="AI120" s="9"/>
      <c r="AK120" s="26" t="s">
        <v>358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 t="s">
        <v>639</v>
      </c>
      <c r="AI121" s="9"/>
      <c r="AK121" s="26" t="s">
        <v>359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359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 t="s">
        <v>639</v>
      </c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 t="s">
        <v>639</v>
      </c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 t="s">
        <v>639</v>
      </c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 t="s">
        <v>639</v>
      </c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 t="s">
        <v>639</v>
      </c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 t="s">
        <v>639</v>
      </c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 t="s">
        <v>639</v>
      </c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 t="s">
        <v>639</v>
      </c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 t="s">
        <v>639</v>
      </c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 t="s">
        <v>639</v>
      </c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 t="s">
        <v>639</v>
      </c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 t="s">
        <v>639</v>
      </c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 t="s">
        <v>639</v>
      </c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 t="s">
        <v>639</v>
      </c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 t="s">
        <v>639</v>
      </c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 t="s">
        <v>639</v>
      </c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 t="s">
        <v>639</v>
      </c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 t="s">
        <v>639</v>
      </c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 t="s">
        <v>639</v>
      </c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 t="s">
        <v>639</v>
      </c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 t="s">
        <v>639</v>
      </c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 t="s">
        <v>639</v>
      </c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 t="s">
        <v>639</v>
      </c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 t="s">
        <v>639</v>
      </c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 t="s">
        <v>639</v>
      </c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 t="s">
        <v>639</v>
      </c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 t="s">
        <v>639</v>
      </c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 t="s">
        <v>639</v>
      </c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 t="s">
        <v>639</v>
      </c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491</v>
      </c>
      <c r="AL163" s="128" t="s">
        <v>492</v>
      </c>
      <c r="AM163" s="128" t="s">
        <v>493</v>
      </c>
      <c r="AN163" s="128" t="s">
        <v>494</v>
      </c>
      <c r="AO163" s="128" t="s">
        <v>495</v>
      </c>
      <c r="AP163" s="128" t="s">
        <v>369</v>
      </c>
      <c r="AQ163" s="128" t="s">
        <v>670</v>
      </c>
      <c r="AR163" s="128" t="s">
        <v>6</v>
      </c>
      <c r="AS163" s="128" t="s">
        <v>9</v>
      </c>
      <c r="AT163" s="128" t="s">
        <v>7</v>
      </c>
      <c r="AU163" s="128" t="s">
        <v>560</v>
      </c>
      <c r="AV163" s="128" t="s">
        <v>520</v>
      </c>
      <c r="AW163" s="128" t="s">
        <v>376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542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543</v>
      </c>
      <c r="BI163" s="128" t="s">
        <v>4</v>
      </c>
      <c r="BJ163" s="128" t="s">
        <v>3</v>
      </c>
      <c r="BK163" s="128" t="s">
        <v>561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 t="b">
        <v>1</v>
      </c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 t="b">
        <v>1</v>
      </c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 t="b">
        <v>1</v>
      </c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 t="b">
        <v>1</v>
      </c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 t="b">
        <v>1</v>
      </c>
      <c r="AI168" s="9"/>
      <c r="AK168" s="26" t="s">
        <v>262</v>
      </c>
      <c r="AL168" s="26" t="s">
        <v>595</v>
      </c>
      <c r="AM168" s="26" t="s">
        <v>598</v>
      </c>
      <c r="AN168" s="26" t="s">
        <v>596</v>
      </c>
      <c r="AO168" s="26" t="s">
        <v>597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 t="s">
        <v>639</v>
      </c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 t="s">
        <v>639</v>
      </c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 t="s">
        <v>639</v>
      </c>
      <c r="AI171" s="9"/>
      <c r="AK171" s="9"/>
      <c r="AL171" s="26" t="s">
        <v>461</v>
      </c>
      <c r="AM171" s="26" t="s">
        <v>343</v>
      </c>
      <c r="AN171" s="26" t="s">
        <v>462</v>
      </c>
      <c r="AP171" s="26"/>
      <c r="AQ171" s="92" t="s">
        <v>491</v>
      </c>
      <c r="AR171" s="92" t="s">
        <v>492</v>
      </c>
      <c r="AS171" s="92" t="s">
        <v>493</v>
      </c>
      <c r="AT171" s="92" t="s">
        <v>494</v>
      </c>
      <c r="AU171" s="92" t="s">
        <v>495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 t="s">
        <v>639</v>
      </c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394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 t="s">
        <v>639</v>
      </c>
      <c r="AI173" s="9"/>
      <c r="AK173" s="26" t="s">
        <v>358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 t="s">
        <v>639</v>
      </c>
      <c r="AI174" s="9"/>
      <c r="AK174" s="26" t="s">
        <v>359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359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 t="s">
        <v>639</v>
      </c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 t="s">
        <v>639</v>
      </c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 t="s">
        <v>639</v>
      </c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 t="s">
        <v>639</v>
      </c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 t="s">
        <v>639</v>
      </c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 t="s">
        <v>639</v>
      </c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 t="s">
        <v>639</v>
      </c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 t="s">
        <v>639</v>
      </c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 t="s">
        <v>639</v>
      </c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 t="s">
        <v>639</v>
      </c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 t="s">
        <v>639</v>
      </c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 t="s">
        <v>639</v>
      </c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 t="s">
        <v>639</v>
      </c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 t="s">
        <v>639</v>
      </c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 t="s">
        <v>639</v>
      </c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 t="s">
        <v>639</v>
      </c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 t="s">
        <v>639</v>
      </c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 t="s">
        <v>639</v>
      </c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 t="s">
        <v>639</v>
      </c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 t="s">
        <v>639</v>
      </c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 t="s">
        <v>639</v>
      </c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 t="s">
        <v>639</v>
      </c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 t="s">
        <v>639</v>
      </c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 t="s">
        <v>639</v>
      </c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 t="s">
        <v>639</v>
      </c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 t="s">
        <v>639</v>
      </c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 t="s">
        <v>639</v>
      </c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 t="s">
        <v>639</v>
      </c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 t="s">
        <v>639</v>
      </c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 t="s">
        <v>639</v>
      </c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 t="s">
        <v>639</v>
      </c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 t="s">
        <v>639</v>
      </c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 t="s">
        <v>639</v>
      </c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 t="s">
        <v>639</v>
      </c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 t="s">
        <v>639</v>
      </c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 t="s">
        <v>639</v>
      </c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 t="s">
        <v>639</v>
      </c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 t="s">
        <v>639</v>
      </c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 t="s">
        <v>639</v>
      </c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 t="s">
        <v>639</v>
      </c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 t="s">
        <v>639</v>
      </c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491</v>
      </c>
      <c r="AL216" s="128" t="s">
        <v>492</v>
      </c>
      <c r="AM216" s="128" t="s">
        <v>493</v>
      </c>
      <c r="AN216" s="128" t="s">
        <v>494</v>
      </c>
      <c r="AO216" s="128" t="s">
        <v>495</v>
      </c>
      <c r="AP216" s="128" t="s">
        <v>369</v>
      </c>
      <c r="AQ216" s="128" t="s">
        <v>670</v>
      </c>
      <c r="AR216" s="128" t="s">
        <v>6</v>
      </c>
      <c r="AS216" s="128" t="s">
        <v>9</v>
      </c>
      <c r="AT216" s="128" t="s">
        <v>7</v>
      </c>
      <c r="AU216" s="128" t="s">
        <v>560</v>
      </c>
      <c r="AV216" s="128" t="s">
        <v>520</v>
      </c>
      <c r="AW216" s="128" t="s">
        <v>376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542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543</v>
      </c>
      <c r="BI216" s="128" t="s">
        <v>4</v>
      </c>
      <c r="BJ216" s="128" t="s">
        <v>3</v>
      </c>
      <c r="BK216" s="128" t="s">
        <v>561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 t="b">
        <v>1</v>
      </c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 t="b">
        <v>1</v>
      </c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 t="b">
        <v>1</v>
      </c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 t="b">
        <v>0</v>
      </c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 t="b">
        <v>1</v>
      </c>
      <c r="AI221" s="9"/>
      <c r="AK221" s="26" t="s">
        <v>262</v>
      </c>
      <c r="AL221" s="26" t="s">
        <v>595</v>
      </c>
      <c r="AM221" s="26" t="s">
        <v>598</v>
      </c>
      <c r="AN221" s="26" t="s">
        <v>596</v>
      </c>
      <c r="AO221" s="26" t="s">
        <v>597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 t="b">
        <v>1</v>
      </c>
      <c r="AI222" s="9"/>
      <c r="AK222" s="27">
        <f>ROWS(AD217:AD268)-COUNTBLANK(B217:B268)</f>
        <v>0</v>
      </c>
      <c r="AL222" s="27">
        <f>COUNTIF(AG217:AG268,"FALSE")</f>
        <v>6</v>
      </c>
      <c r="AM222" s="27">
        <f>AK222-AL222</f>
        <v>-6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 t="b">
        <v>1</v>
      </c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 t="b">
        <v>1</v>
      </c>
      <c r="AI224" s="9"/>
      <c r="AK224" s="9"/>
      <c r="AL224" s="26" t="s">
        <v>461</v>
      </c>
      <c r="AM224" s="26" t="s">
        <v>343</v>
      </c>
      <c r="AN224" s="26" t="s">
        <v>462</v>
      </c>
      <c r="AP224" s="26"/>
      <c r="AQ224" s="92" t="s">
        <v>491</v>
      </c>
      <c r="AR224" s="92" t="s">
        <v>492</v>
      </c>
      <c r="AS224" s="92" t="s">
        <v>493</v>
      </c>
      <c r="AT224" s="92" t="s">
        <v>494</v>
      </c>
      <c r="AU224" s="92" t="s">
        <v>495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 t="b">
        <v>1</v>
      </c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394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 t="b">
        <v>1</v>
      </c>
      <c r="AI226" s="9"/>
      <c r="AK226" s="26" t="s">
        <v>358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 t="b">
        <v>1</v>
      </c>
      <c r="AI227" s="9"/>
      <c r="AK227" s="26" t="s">
        <v>359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359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 t="b">
        <v>1</v>
      </c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 t="b">
        <v>1</v>
      </c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 t="b">
        <v>1</v>
      </c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 t="b">
        <v>1</v>
      </c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 t="b">
        <v>1</v>
      </c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 t="b">
        <v>1</v>
      </c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 t="b">
        <v>1</v>
      </c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 t="b">
        <v>0</v>
      </c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 t="b">
        <v>1</v>
      </c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 t="b">
        <v>0</v>
      </c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 t="b">
        <v>1</v>
      </c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 t="b">
        <v>0</v>
      </c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 t="b">
        <v>1</v>
      </c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 t="b">
        <v>1</v>
      </c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 t="b">
        <v>1</v>
      </c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 t="b">
        <v>1</v>
      </c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 t="b">
        <v>1</v>
      </c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 t="b">
        <v>1</v>
      </c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 t="b">
        <v>1</v>
      </c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 t="b">
        <v>1</v>
      </c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 t="b">
        <v>1</v>
      </c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 t="b">
        <v>1</v>
      </c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 t="b">
        <v>1</v>
      </c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 t="b">
        <v>1</v>
      </c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 t="b">
        <v>1</v>
      </c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 t="b">
        <v>1</v>
      </c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 t="b">
        <v>0</v>
      </c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 t="b">
        <v>1</v>
      </c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 t="b">
        <v>1</v>
      </c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 t="b">
        <v>1</v>
      </c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 t="b">
        <v>1</v>
      </c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 t="b">
        <v>1</v>
      </c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 t="b">
        <v>1</v>
      </c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 t="b">
        <v>1</v>
      </c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 t="b">
        <v>1</v>
      </c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 t="b">
        <v>1</v>
      </c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 t="b">
        <v>1</v>
      </c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 t="b">
        <v>1</v>
      </c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 t="b">
        <v>1</v>
      </c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 t="b">
        <v>1</v>
      </c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 t="b">
        <v>0</v>
      </c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491</v>
      </c>
      <c r="AL269" s="128" t="s">
        <v>492</v>
      </c>
      <c r="AM269" s="128" t="s">
        <v>493</v>
      </c>
      <c r="AN269" s="128" t="s">
        <v>494</v>
      </c>
      <c r="AO269" s="128" t="s">
        <v>495</v>
      </c>
      <c r="AP269" s="128" t="s">
        <v>369</v>
      </c>
      <c r="AQ269" s="128" t="s">
        <v>670</v>
      </c>
      <c r="AR269" s="128" t="s">
        <v>6</v>
      </c>
      <c r="AS269" s="128" t="s">
        <v>9</v>
      </c>
      <c r="AT269" s="128" t="s">
        <v>7</v>
      </c>
      <c r="AU269" s="128" t="s">
        <v>560</v>
      </c>
      <c r="AV269" s="128" t="s">
        <v>520</v>
      </c>
      <c r="AW269" s="128" t="s">
        <v>376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542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543</v>
      </c>
      <c r="BI269" s="128" t="s">
        <v>4</v>
      </c>
      <c r="BJ269" s="128" t="s">
        <v>3</v>
      </c>
      <c r="BK269" s="128" t="s">
        <v>561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 t="b">
        <v>1</v>
      </c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 t="b">
        <v>1</v>
      </c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 t="b">
        <v>1</v>
      </c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 t="b">
        <v>0</v>
      </c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 t="b">
        <v>1</v>
      </c>
      <c r="AI274" s="9"/>
      <c r="AK274" s="26" t="s">
        <v>262</v>
      </c>
      <c r="AL274" s="26" t="s">
        <v>595</v>
      </c>
      <c r="AM274" s="26" t="s">
        <v>598</v>
      </c>
      <c r="AN274" s="26" t="s">
        <v>596</v>
      </c>
      <c r="AO274" s="26" t="s">
        <v>597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 t="b">
        <v>1</v>
      </c>
      <c r="AI275" s="9"/>
      <c r="AK275" s="27">
        <f>ROWS(AD270:AD321)-COUNTBLANK(B270:B321)</f>
        <v>0</v>
      </c>
      <c r="AL275" s="27">
        <f>COUNTIF(AG270:AG321,"FALSE")</f>
        <v>6</v>
      </c>
      <c r="AM275" s="27">
        <f>AK275-AL275</f>
        <v>-6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 t="b">
        <v>1</v>
      </c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 t="b">
        <v>1</v>
      </c>
      <c r="AI277" s="9"/>
      <c r="AK277" s="9"/>
      <c r="AL277" s="26" t="s">
        <v>461</v>
      </c>
      <c r="AM277" s="26" t="s">
        <v>343</v>
      </c>
      <c r="AN277" s="26" t="s">
        <v>462</v>
      </c>
      <c r="AP277" s="26"/>
      <c r="AQ277" s="92" t="s">
        <v>491</v>
      </c>
      <c r="AR277" s="92" t="s">
        <v>492</v>
      </c>
      <c r="AS277" s="92" t="s">
        <v>493</v>
      </c>
      <c r="AT277" s="92" t="s">
        <v>494</v>
      </c>
      <c r="AU277" s="92" t="s">
        <v>495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 t="b">
        <v>1</v>
      </c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394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 t="b">
        <v>1</v>
      </c>
      <c r="AI279" s="9"/>
      <c r="AK279" s="26" t="s">
        <v>358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 t="b">
        <v>1</v>
      </c>
      <c r="AI280" s="9"/>
      <c r="AK280" s="26" t="s">
        <v>359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359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 t="b">
        <v>1</v>
      </c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 t="b">
        <v>1</v>
      </c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 t="b">
        <v>1</v>
      </c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 t="b">
        <v>1</v>
      </c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 t="b">
        <v>1</v>
      </c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 t="b">
        <v>1</v>
      </c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 t="b">
        <v>1</v>
      </c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 t="b">
        <v>0</v>
      </c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 t="b">
        <v>1</v>
      </c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 t="b">
        <v>0</v>
      </c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 t="b">
        <v>1</v>
      </c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 t="b">
        <v>0</v>
      </c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 t="b">
        <v>1</v>
      </c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 t="b">
        <v>1</v>
      </c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 t="b">
        <v>1</v>
      </c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 t="b">
        <v>1</v>
      </c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 t="b">
        <v>1</v>
      </c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 t="b">
        <v>1</v>
      </c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 t="b">
        <v>1</v>
      </c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 t="b">
        <v>1</v>
      </c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 t="b">
        <v>1</v>
      </c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 t="b">
        <v>1</v>
      </c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 t="b">
        <v>1</v>
      </c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 t="b">
        <v>1</v>
      </c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 t="b">
        <v>1</v>
      </c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 t="b">
        <v>1</v>
      </c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 t="b">
        <v>0</v>
      </c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 t="b">
        <v>1</v>
      </c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 t="b">
        <v>1</v>
      </c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 t="b">
        <v>1</v>
      </c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 t="b">
        <v>1</v>
      </c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 t="b">
        <v>1</v>
      </c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 t="b">
        <v>1</v>
      </c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 t="b">
        <v>1</v>
      </c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 t="b">
        <v>1</v>
      </c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 t="b">
        <v>1</v>
      </c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 t="b">
        <v>1</v>
      </c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 t="b">
        <v>1</v>
      </c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 t="b">
        <v>1</v>
      </c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 t="b">
        <v>1</v>
      </c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 t="b">
        <v>0</v>
      </c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491</v>
      </c>
      <c r="AL322" s="128" t="s">
        <v>492</v>
      </c>
      <c r="AM322" s="128" t="s">
        <v>493</v>
      </c>
      <c r="AN322" s="128" t="s">
        <v>494</v>
      </c>
      <c r="AO322" s="128" t="s">
        <v>495</v>
      </c>
      <c r="AP322" s="128" t="s">
        <v>369</v>
      </c>
      <c r="AQ322" s="128" t="s">
        <v>670</v>
      </c>
      <c r="AR322" s="128" t="s">
        <v>6</v>
      </c>
      <c r="AS322" s="128" t="s">
        <v>9</v>
      </c>
      <c r="AT322" s="128" t="s">
        <v>7</v>
      </c>
      <c r="AU322" s="128" t="s">
        <v>560</v>
      </c>
      <c r="AV322" s="128" t="s">
        <v>520</v>
      </c>
      <c r="AW322" s="128" t="s">
        <v>376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542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543</v>
      </c>
      <c r="BI322" s="128" t="s">
        <v>4</v>
      </c>
      <c r="BJ322" s="128" t="s">
        <v>3</v>
      </c>
      <c r="BK322" s="128" t="s">
        <v>561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 t="b">
        <v>0</v>
      </c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 t="b">
        <v>0</v>
      </c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 t="b">
        <v>0</v>
      </c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 t="b">
        <v>0</v>
      </c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 t="b">
        <v>0</v>
      </c>
      <c r="AI327" s="9"/>
      <c r="AK327" s="26" t="s">
        <v>262</v>
      </c>
      <c r="AL327" s="26" t="s">
        <v>595</v>
      </c>
      <c r="AM327" s="26" t="s">
        <v>598</v>
      </c>
      <c r="AN327" s="26" t="s">
        <v>596</v>
      </c>
      <c r="AO327" s="26" t="s">
        <v>597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 t="b">
        <v>0</v>
      </c>
      <c r="AI328" s="9"/>
      <c r="AK328" s="27">
        <f>ROWS(AD323:AD374)-COUNTBLANK(B323:B374)</f>
        <v>0</v>
      </c>
      <c r="AL328" s="27">
        <f>COUNTIF(AG323:AG374,"FALSE")</f>
        <v>36</v>
      </c>
      <c r="AM328" s="27">
        <f>AK328-AL328</f>
        <v>-36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 t="b">
        <v>0</v>
      </c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 t="b">
        <v>0</v>
      </c>
      <c r="AI330" s="9"/>
      <c r="AK330" s="9"/>
      <c r="AL330" s="26" t="s">
        <v>461</v>
      </c>
      <c r="AM330" s="26" t="s">
        <v>343</v>
      </c>
      <c r="AN330" s="26" t="s">
        <v>462</v>
      </c>
      <c r="AP330" s="26"/>
      <c r="AQ330" s="92" t="s">
        <v>491</v>
      </c>
      <c r="AR330" s="92" t="s">
        <v>492</v>
      </c>
      <c r="AS330" s="92" t="s">
        <v>493</v>
      </c>
      <c r="AT330" s="92" t="s">
        <v>494</v>
      </c>
      <c r="AU330" s="92" t="s">
        <v>495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 t="b">
        <v>0</v>
      </c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394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 t="b">
        <v>0</v>
      </c>
      <c r="AI332" s="9"/>
      <c r="AK332" s="26" t="s">
        <v>358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 t="b">
        <v>1</v>
      </c>
      <c r="AI333" s="9"/>
      <c r="AK333" s="26" t="s">
        <v>359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359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 t="b">
        <v>0</v>
      </c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 t="b">
        <v>0</v>
      </c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 t="b">
        <v>0</v>
      </c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 t="b">
        <v>0</v>
      </c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 t="b">
        <v>0</v>
      </c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 t="b">
        <v>0</v>
      </c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 t="b">
        <v>0</v>
      </c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 t="b">
        <v>1</v>
      </c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 t="b">
        <v>0</v>
      </c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 t="b">
        <v>0</v>
      </c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 t="b">
        <v>0</v>
      </c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 t="b">
        <v>0</v>
      </c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 t="b">
        <v>0</v>
      </c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 t="b">
        <v>1</v>
      </c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 t="b">
        <v>0</v>
      </c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 t="b">
        <v>1</v>
      </c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 t="b">
        <v>0</v>
      </c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 t="b">
        <v>0</v>
      </c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 t="b">
        <v>0</v>
      </c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 t="b">
        <v>0</v>
      </c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 t="b">
        <v>0</v>
      </c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 t="b">
        <v>0</v>
      </c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 t="b">
        <v>0</v>
      </c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 t="b">
        <v>0</v>
      </c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 t="b">
        <v>0</v>
      </c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 t="b">
        <v>0</v>
      </c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 t="b">
        <v>0</v>
      </c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 t="b">
        <v>0</v>
      </c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 t="b">
        <v>0</v>
      </c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491</v>
      </c>
      <c r="AL375" s="128" t="s">
        <v>492</v>
      </c>
      <c r="AM375" s="128" t="s">
        <v>493</v>
      </c>
      <c r="AN375" s="128" t="s">
        <v>494</v>
      </c>
      <c r="AO375" s="128" t="s">
        <v>495</v>
      </c>
      <c r="AP375" s="128" t="s">
        <v>369</v>
      </c>
      <c r="AQ375" s="128" t="s">
        <v>670</v>
      </c>
      <c r="AR375" s="128" t="s">
        <v>6</v>
      </c>
      <c r="AS375" s="128" t="s">
        <v>9</v>
      </c>
      <c r="AT375" s="128" t="s">
        <v>7</v>
      </c>
      <c r="AU375" s="128" t="s">
        <v>560</v>
      </c>
      <c r="AV375" s="128" t="s">
        <v>520</v>
      </c>
      <c r="AW375" s="128" t="s">
        <v>376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542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543</v>
      </c>
      <c r="BI375" s="128" t="s">
        <v>4</v>
      </c>
      <c r="BJ375" s="128" t="s">
        <v>3</v>
      </c>
      <c r="BK375" s="128" t="s">
        <v>561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 t="b">
        <v>1</v>
      </c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 t="b">
        <v>1</v>
      </c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 t="b">
        <v>1</v>
      </c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 t="b">
        <v>1</v>
      </c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 t="b">
        <v>1</v>
      </c>
      <c r="AI380" s="9"/>
      <c r="AK380" s="26" t="s">
        <v>262</v>
      </c>
      <c r="AL380" s="26" t="s">
        <v>595</v>
      </c>
      <c r="AM380" s="26" t="s">
        <v>598</v>
      </c>
      <c r="AN380" s="26" t="s">
        <v>596</v>
      </c>
      <c r="AO380" s="26" t="s">
        <v>597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 t="b">
        <v>1</v>
      </c>
      <c r="AI381" s="9"/>
      <c r="AK381" s="27">
        <f>ROWS(AD376:AD427)-COUNTBLANK(B376:B427)</f>
        <v>0</v>
      </c>
      <c r="AL381" s="27">
        <f>COUNTIF(AG376:AG427,"FALSE")</f>
        <v>8</v>
      </c>
      <c r="AM381" s="27">
        <f>AK381-AL381</f>
        <v>-8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 t="b">
        <v>1</v>
      </c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 t="b">
        <v>1</v>
      </c>
      <c r="AI383" s="9"/>
      <c r="AK383" s="9"/>
      <c r="AL383" s="26" t="s">
        <v>461</v>
      </c>
      <c r="AM383" s="26" t="s">
        <v>343</v>
      </c>
      <c r="AN383" s="26" t="s">
        <v>462</v>
      </c>
      <c r="AP383" s="26"/>
      <c r="AQ383" s="92" t="s">
        <v>491</v>
      </c>
      <c r="AR383" s="92" t="s">
        <v>492</v>
      </c>
      <c r="AS383" s="92" t="s">
        <v>493</v>
      </c>
      <c r="AT383" s="92" t="s">
        <v>494</v>
      </c>
      <c r="AU383" s="92" t="s">
        <v>495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 t="b">
        <v>1</v>
      </c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394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 t="b">
        <v>1</v>
      </c>
      <c r="AI385" s="9"/>
      <c r="AK385" s="26" t="s">
        <v>358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 t="b">
        <v>1</v>
      </c>
      <c r="AI386" s="9"/>
      <c r="AK386" s="26" t="s">
        <v>359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359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 t="b">
        <v>0</v>
      </c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 t="b">
        <v>1</v>
      </c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 t="b">
        <v>1</v>
      </c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 t="b">
        <v>1</v>
      </c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 t="b">
        <v>1</v>
      </c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 t="b">
        <v>1</v>
      </c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 t="b">
        <v>1</v>
      </c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 t="b">
        <v>1</v>
      </c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 t="b">
        <v>1</v>
      </c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 t="b">
        <v>1</v>
      </c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 t="b">
        <v>1</v>
      </c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 t="b">
        <v>0</v>
      </c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 t="b">
        <v>1</v>
      </c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 t="b">
        <v>1</v>
      </c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 t="b">
        <v>1</v>
      </c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 t="b">
        <v>1</v>
      </c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 t="b">
        <v>1</v>
      </c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 t="b">
        <v>1</v>
      </c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 t="b">
        <v>1</v>
      </c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 t="b">
        <v>0</v>
      </c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 t="b">
        <v>0</v>
      </c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 t="b">
        <v>0</v>
      </c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 t="b">
        <v>0</v>
      </c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 t="b">
        <v>1</v>
      </c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 t="b">
        <v>1</v>
      </c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 t="b">
        <v>1</v>
      </c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 t="b">
        <v>1</v>
      </c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 t="b">
        <v>1</v>
      </c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 t="b">
        <v>1</v>
      </c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 t="b">
        <v>1</v>
      </c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 t="b">
        <v>1</v>
      </c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 t="b">
        <v>1</v>
      </c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 t="b">
        <v>0</v>
      </c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 t="b">
        <v>1</v>
      </c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 t="b">
        <v>1</v>
      </c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 t="b">
        <v>0</v>
      </c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 t="s">
        <v>639</v>
      </c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 t="s">
        <v>639</v>
      </c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 t="s">
        <v>639</v>
      </c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 t="s">
        <v>639</v>
      </c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 t="s">
        <v>639</v>
      </c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491</v>
      </c>
      <c r="AL428" s="128" t="s">
        <v>492</v>
      </c>
      <c r="AM428" s="128" t="s">
        <v>493</v>
      </c>
      <c r="AN428" s="128" t="s">
        <v>494</v>
      </c>
      <c r="AO428" s="128" t="s">
        <v>495</v>
      </c>
      <c r="AP428" s="128" t="s">
        <v>369</v>
      </c>
      <c r="AQ428" s="128" t="s">
        <v>670</v>
      </c>
      <c r="AR428" s="128" t="s">
        <v>6</v>
      </c>
      <c r="AS428" s="128" t="s">
        <v>9</v>
      </c>
      <c r="AT428" s="128" t="s">
        <v>7</v>
      </c>
      <c r="AU428" s="128" t="s">
        <v>560</v>
      </c>
      <c r="AV428" s="128" t="s">
        <v>520</v>
      </c>
      <c r="AW428" s="128" t="s">
        <v>376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542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543</v>
      </c>
      <c r="BI428" s="128" t="s">
        <v>4</v>
      </c>
      <c r="BJ428" s="128" t="s">
        <v>3</v>
      </c>
      <c r="BK428" s="128" t="s">
        <v>561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595</v>
      </c>
      <c r="AM433" s="26" t="s">
        <v>598</v>
      </c>
      <c r="AN433" s="26" t="s">
        <v>596</v>
      </c>
      <c r="AO433" s="26" t="s">
        <v>597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461</v>
      </c>
      <c r="AM436" s="26" t="s">
        <v>343</v>
      </c>
      <c r="AN436" s="26" t="s">
        <v>462</v>
      </c>
      <c r="AP436" s="26"/>
      <c r="AQ436" s="92" t="s">
        <v>491</v>
      </c>
      <c r="AR436" s="92" t="s">
        <v>492</v>
      </c>
      <c r="AS436" s="92" t="s">
        <v>493</v>
      </c>
      <c r="AT436" s="92" t="s">
        <v>494</v>
      </c>
      <c r="AU436" s="92" t="s">
        <v>495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394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358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359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359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491</v>
      </c>
      <c r="AL481" s="128" t="s">
        <v>492</v>
      </c>
      <c r="AM481" s="128" t="s">
        <v>493</v>
      </c>
      <c r="AN481" s="128" t="s">
        <v>494</v>
      </c>
      <c r="AO481" s="128" t="s">
        <v>495</v>
      </c>
      <c r="AP481" s="128" t="s">
        <v>369</v>
      </c>
      <c r="AQ481" s="128" t="s">
        <v>670</v>
      </c>
      <c r="AR481" s="128" t="s">
        <v>6</v>
      </c>
      <c r="AS481" s="128" t="s">
        <v>9</v>
      </c>
      <c r="AT481" s="128" t="s">
        <v>7</v>
      </c>
      <c r="AU481" s="128" t="s">
        <v>560</v>
      </c>
      <c r="AV481" s="128" t="s">
        <v>520</v>
      </c>
      <c r="AW481" s="128" t="s">
        <v>376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542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543</v>
      </c>
      <c r="BI481" s="128" t="s">
        <v>4</v>
      </c>
      <c r="BJ481" s="128" t="s">
        <v>3</v>
      </c>
      <c r="BK481" s="128" t="s">
        <v>561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595</v>
      </c>
      <c r="AM486" s="26" t="s">
        <v>598</v>
      </c>
      <c r="AN486" s="26" t="s">
        <v>596</v>
      </c>
      <c r="AO486" s="26" t="s">
        <v>597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461</v>
      </c>
      <c r="AM489" s="26" t="s">
        <v>343</v>
      </c>
      <c r="AN489" s="26" t="s">
        <v>462</v>
      </c>
      <c r="AP489" s="26"/>
      <c r="AQ489" s="92" t="s">
        <v>491</v>
      </c>
      <c r="AR489" s="92" t="s">
        <v>492</v>
      </c>
      <c r="AS489" s="92" t="s">
        <v>493</v>
      </c>
      <c r="AT489" s="92" t="s">
        <v>494</v>
      </c>
      <c r="AU489" s="92" t="s">
        <v>495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394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358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359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359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491</v>
      </c>
      <c r="AL534" s="128" t="s">
        <v>492</v>
      </c>
      <c r="AM534" s="128" t="s">
        <v>493</v>
      </c>
      <c r="AN534" s="128" t="s">
        <v>494</v>
      </c>
      <c r="AO534" s="128" t="s">
        <v>495</v>
      </c>
      <c r="AP534" s="128" t="s">
        <v>369</v>
      </c>
      <c r="AQ534" s="128" t="s">
        <v>670</v>
      </c>
      <c r="AR534" s="128" t="s">
        <v>6</v>
      </c>
      <c r="AS534" s="128" t="s">
        <v>9</v>
      </c>
      <c r="AT534" s="128" t="s">
        <v>7</v>
      </c>
      <c r="AU534" s="128" t="s">
        <v>560</v>
      </c>
      <c r="AV534" s="128" t="s">
        <v>520</v>
      </c>
      <c r="AW534" s="128" t="s">
        <v>376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542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543</v>
      </c>
      <c r="BI534" s="128" t="s">
        <v>4</v>
      </c>
      <c r="BJ534" s="128" t="s">
        <v>3</v>
      </c>
      <c r="BK534" s="128" t="s">
        <v>561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595</v>
      </c>
      <c r="AM539" s="26" t="s">
        <v>598</v>
      </c>
      <c r="AN539" s="26" t="s">
        <v>596</v>
      </c>
      <c r="AO539" s="26" t="s">
        <v>597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461</v>
      </c>
      <c r="AM542" s="26" t="s">
        <v>343</v>
      </c>
      <c r="AN542" s="26" t="s">
        <v>462</v>
      </c>
      <c r="AP542" s="26"/>
      <c r="AQ542" s="92" t="s">
        <v>491</v>
      </c>
      <c r="AR542" s="92" t="s">
        <v>492</v>
      </c>
      <c r="AS542" s="92" t="s">
        <v>493</v>
      </c>
      <c r="AT542" s="92" t="s">
        <v>494</v>
      </c>
      <c r="AU542" s="92" t="s">
        <v>495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394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358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359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359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491</v>
      </c>
      <c r="AL587" s="128" t="s">
        <v>492</v>
      </c>
      <c r="AM587" s="128" t="s">
        <v>493</v>
      </c>
      <c r="AN587" s="128" t="s">
        <v>494</v>
      </c>
      <c r="AO587" s="128" t="s">
        <v>495</v>
      </c>
      <c r="AP587" s="128" t="s">
        <v>369</v>
      </c>
      <c r="AQ587" s="128" t="s">
        <v>670</v>
      </c>
      <c r="AR587" s="128" t="s">
        <v>6</v>
      </c>
      <c r="AS587" s="128" t="s">
        <v>9</v>
      </c>
      <c r="AT587" s="128" t="s">
        <v>7</v>
      </c>
      <c r="AU587" s="128" t="s">
        <v>560</v>
      </c>
      <c r="AV587" s="128" t="s">
        <v>520</v>
      </c>
      <c r="AW587" s="128" t="s">
        <v>376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542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543</v>
      </c>
      <c r="BI587" s="128" t="s">
        <v>4</v>
      </c>
      <c r="BJ587" s="128" t="s">
        <v>3</v>
      </c>
      <c r="BK587" s="128" t="s">
        <v>561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595</v>
      </c>
      <c r="AM592" s="26" t="s">
        <v>598</v>
      </c>
      <c r="AN592" s="26" t="s">
        <v>596</v>
      </c>
      <c r="AO592" s="26" t="s">
        <v>597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461</v>
      </c>
      <c r="AM595" s="26" t="s">
        <v>343</v>
      </c>
      <c r="AN595" s="26" t="s">
        <v>462</v>
      </c>
      <c r="AP595" s="26"/>
      <c r="AQ595" s="92" t="s">
        <v>491</v>
      </c>
      <c r="AR595" s="92" t="s">
        <v>492</v>
      </c>
      <c r="AS595" s="92" t="s">
        <v>493</v>
      </c>
      <c r="AT595" s="92" t="s">
        <v>494</v>
      </c>
      <c r="AU595" s="92" t="s">
        <v>495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394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358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359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359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491</v>
      </c>
      <c r="AL640" s="128" t="s">
        <v>492</v>
      </c>
      <c r="AM640" s="128" t="s">
        <v>493</v>
      </c>
      <c r="AN640" s="128" t="s">
        <v>494</v>
      </c>
      <c r="AO640" s="128" t="s">
        <v>495</v>
      </c>
      <c r="AP640" s="128" t="s">
        <v>369</v>
      </c>
      <c r="AQ640" s="128" t="s">
        <v>670</v>
      </c>
      <c r="AR640" s="128" t="s">
        <v>6</v>
      </c>
      <c r="AS640" s="128" t="s">
        <v>9</v>
      </c>
      <c r="AT640" s="128" t="s">
        <v>7</v>
      </c>
      <c r="AU640" s="128" t="s">
        <v>560</v>
      </c>
      <c r="AV640" s="128" t="s">
        <v>520</v>
      </c>
      <c r="AW640" s="128" t="s">
        <v>376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542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543</v>
      </c>
      <c r="BI640" s="128" t="s">
        <v>4</v>
      </c>
      <c r="BJ640" s="128" t="s">
        <v>3</v>
      </c>
      <c r="BK640" s="128" t="s">
        <v>561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595</v>
      </c>
      <c r="AM645" s="26" t="s">
        <v>598</v>
      </c>
      <c r="AN645" s="26" t="s">
        <v>596</v>
      </c>
      <c r="AO645" s="26" t="s">
        <v>597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461</v>
      </c>
      <c r="AM648" s="26" t="s">
        <v>343</v>
      </c>
      <c r="AN648" s="26" t="s">
        <v>462</v>
      </c>
      <c r="AP648" s="26"/>
      <c r="AQ648" s="92" t="s">
        <v>491</v>
      </c>
      <c r="AR648" s="92" t="s">
        <v>492</v>
      </c>
      <c r="AS648" s="92" t="s">
        <v>493</v>
      </c>
      <c r="AT648" s="92" t="s">
        <v>494</v>
      </c>
      <c r="AU648" s="92" t="s">
        <v>495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394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358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359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359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491</v>
      </c>
      <c r="AL693" s="128" t="s">
        <v>492</v>
      </c>
      <c r="AM693" s="128" t="s">
        <v>493</v>
      </c>
      <c r="AN693" s="128" t="s">
        <v>494</v>
      </c>
      <c r="AO693" s="128" t="s">
        <v>495</v>
      </c>
      <c r="AP693" s="128" t="s">
        <v>369</v>
      </c>
      <c r="AQ693" s="128" t="s">
        <v>670</v>
      </c>
      <c r="AR693" s="128" t="s">
        <v>6</v>
      </c>
      <c r="AS693" s="128" t="s">
        <v>9</v>
      </c>
      <c r="AT693" s="128" t="s">
        <v>7</v>
      </c>
      <c r="AU693" s="128" t="s">
        <v>560</v>
      </c>
      <c r="AV693" s="128" t="s">
        <v>520</v>
      </c>
      <c r="AW693" s="128" t="s">
        <v>376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542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543</v>
      </c>
      <c r="BI693" s="128" t="s">
        <v>4</v>
      </c>
      <c r="BJ693" s="128" t="s">
        <v>3</v>
      </c>
      <c r="BK693" s="128" t="s">
        <v>561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595</v>
      </c>
      <c r="AM698" s="26" t="s">
        <v>598</v>
      </c>
      <c r="AN698" s="26" t="s">
        <v>596</v>
      </c>
      <c r="AO698" s="26" t="s">
        <v>597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461</v>
      </c>
      <c r="AM701" s="26" t="s">
        <v>343</v>
      </c>
      <c r="AN701" s="26" t="s">
        <v>462</v>
      </c>
      <c r="AP701" s="26"/>
      <c r="AQ701" s="92" t="s">
        <v>491</v>
      </c>
      <c r="AR701" s="92" t="s">
        <v>492</v>
      </c>
      <c r="AS701" s="92" t="s">
        <v>493</v>
      </c>
      <c r="AT701" s="92" t="s">
        <v>494</v>
      </c>
      <c r="AU701" s="92" t="s">
        <v>495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394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358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359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359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491</v>
      </c>
      <c r="AL746" s="128" t="s">
        <v>492</v>
      </c>
      <c r="AM746" s="128" t="s">
        <v>493</v>
      </c>
      <c r="AN746" s="128" t="s">
        <v>494</v>
      </c>
      <c r="AO746" s="128" t="s">
        <v>495</v>
      </c>
      <c r="AP746" s="128" t="s">
        <v>369</v>
      </c>
      <c r="AQ746" s="128" t="s">
        <v>670</v>
      </c>
      <c r="AR746" s="128" t="s">
        <v>6</v>
      </c>
      <c r="AS746" s="128" t="s">
        <v>9</v>
      </c>
      <c r="AT746" s="128" t="s">
        <v>7</v>
      </c>
      <c r="AU746" s="128" t="s">
        <v>560</v>
      </c>
      <c r="AV746" s="128" t="s">
        <v>520</v>
      </c>
      <c r="AW746" s="128" t="s">
        <v>376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542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543</v>
      </c>
      <c r="BI746" s="128" t="s">
        <v>4</v>
      </c>
      <c r="BJ746" s="128" t="s">
        <v>3</v>
      </c>
      <c r="BK746" s="128" t="s">
        <v>561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595</v>
      </c>
      <c r="AM751" s="26" t="s">
        <v>598</v>
      </c>
      <c r="AN751" s="26" t="s">
        <v>596</v>
      </c>
      <c r="AO751" s="26" t="s">
        <v>597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461</v>
      </c>
      <c r="AM754" s="26" t="s">
        <v>343</v>
      </c>
      <c r="AN754" s="26" t="s">
        <v>462</v>
      </c>
      <c r="AP754" s="26"/>
      <c r="AQ754" s="92" t="s">
        <v>491</v>
      </c>
      <c r="AR754" s="92" t="s">
        <v>492</v>
      </c>
      <c r="AS754" s="92" t="s">
        <v>493</v>
      </c>
      <c r="AT754" s="92" t="s">
        <v>494</v>
      </c>
      <c r="AU754" s="92" t="s">
        <v>495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394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358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359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359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491</v>
      </c>
      <c r="AL799" s="128" t="s">
        <v>492</v>
      </c>
      <c r="AM799" s="128" t="s">
        <v>493</v>
      </c>
      <c r="AN799" s="128" t="s">
        <v>494</v>
      </c>
      <c r="AO799" s="128" t="s">
        <v>495</v>
      </c>
      <c r="AP799" s="128" t="s">
        <v>369</v>
      </c>
      <c r="AQ799" s="128" t="s">
        <v>670</v>
      </c>
      <c r="AR799" s="128" t="s">
        <v>6</v>
      </c>
      <c r="AS799" s="128" t="s">
        <v>9</v>
      </c>
      <c r="AT799" s="128" t="s">
        <v>7</v>
      </c>
      <c r="AU799" s="128" t="s">
        <v>560</v>
      </c>
      <c r="AV799" s="128" t="s">
        <v>520</v>
      </c>
      <c r="AW799" s="128" t="s">
        <v>376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542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543</v>
      </c>
      <c r="BI799" s="128" t="s">
        <v>4</v>
      </c>
      <c r="BJ799" s="128" t="s">
        <v>3</v>
      </c>
      <c r="BK799" s="128" t="s">
        <v>561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595</v>
      </c>
      <c r="AM804" s="26" t="s">
        <v>598</v>
      </c>
      <c r="AN804" s="26" t="s">
        <v>596</v>
      </c>
      <c r="AO804" s="26" t="s">
        <v>597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461</v>
      </c>
      <c r="AM807" s="26" t="s">
        <v>343</v>
      </c>
      <c r="AN807" s="26" t="s">
        <v>462</v>
      </c>
      <c r="AP807" s="26"/>
      <c r="AQ807" s="92" t="s">
        <v>491</v>
      </c>
      <c r="AR807" s="92" t="s">
        <v>492</v>
      </c>
      <c r="AS807" s="92" t="s">
        <v>493</v>
      </c>
      <c r="AT807" s="92" t="s">
        <v>494</v>
      </c>
      <c r="AU807" s="92" t="s">
        <v>495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394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358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359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359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491</v>
      </c>
      <c r="AL852" s="128" t="s">
        <v>492</v>
      </c>
      <c r="AM852" s="128" t="s">
        <v>493</v>
      </c>
      <c r="AN852" s="128" t="s">
        <v>494</v>
      </c>
      <c r="AO852" s="128" t="s">
        <v>495</v>
      </c>
      <c r="AP852" s="128" t="s">
        <v>369</v>
      </c>
      <c r="AQ852" s="128" t="s">
        <v>670</v>
      </c>
      <c r="AR852" s="128" t="s">
        <v>6</v>
      </c>
      <c r="AS852" s="128" t="s">
        <v>9</v>
      </c>
      <c r="AT852" s="128" t="s">
        <v>7</v>
      </c>
      <c r="AU852" s="128" t="s">
        <v>560</v>
      </c>
      <c r="AV852" s="128" t="s">
        <v>520</v>
      </c>
      <c r="AW852" s="128" t="s">
        <v>376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542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543</v>
      </c>
      <c r="BI852" s="128" t="s">
        <v>4</v>
      </c>
      <c r="BJ852" s="128" t="s">
        <v>3</v>
      </c>
      <c r="BK852" s="128" t="s">
        <v>561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595</v>
      </c>
      <c r="AM857" s="26" t="s">
        <v>598</v>
      </c>
      <c r="AN857" s="26" t="s">
        <v>596</v>
      </c>
      <c r="AO857" s="26" t="s">
        <v>597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461</v>
      </c>
      <c r="AM860" s="26" t="s">
        <v>343</v>
      </c>
      <c r="AN860" s="26" t="s">
        <v>462</v>
      </c>
      <c r="AP860" s="26"/>
      <c r="AQ860" s="92" t="s">
        <v>491</v>
      </c>
      <c r="AR860" s="92" t="s">
        <v>492</v>
      </c>
      <c r="AS860" s="92" t="s">
        <v>493</v>
      </c>
      <c r="AT860" s="92" t="s">
        <v>494</v>
      </c>
      <c r="AU860" s="92" t="s">
        <v>495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394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358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359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359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491</v>
      </c>
      <c r="AL905" s="128" t="s">
        <v>492</v>
      </c>
      <c r="AM905" s="128" t="s">
        <v>493</v>
      </c>
      <c r="AN905" s="128" t="s">
        <v>494</v>
      </c>
      <c r="AO905" s="128" t="s">
        <v>495</v>
      </c>
      <c r="AP905" s="128" t="s">
        <v>369</v>
      </c>
      <c r="AQ905" s="128" t="s">
        <v>670</v>
      </c>
      <c r="AR905" s="128" t="s">
        <v>6</v>
      </c>
      <c r="AS905" s="128" t="s">
        <v>9</v>
      </c>
      <c r="AT905" s="128" t="s">
        <v>7</v>
      </c>
      <c r="AU905" s="128" t="s">
        <v>560</v>
      </c>
      <c r="AV905" s="128" t="s">
        <v>520</v>
      </c>
      <c r="AW905" s="128" t="s">
        <v>376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542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543</v>
      </c>
      <c r="BI905" s="128" t="s">
        <v>4</v>
      </c>
      <c r="BJ905" s="128" t="s">
        <v>3</v>
      </c>
      <c r="BK905" s="128" t="s">
        <v>561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595</v>
      </c>
      <c r="AM910" s="26" t="s">
        <v>598</v>
      </c>
      <c r="AN910" s="26" t="s">
        <v>596</v>
      </c>
      <c r="AO910" s="26" t="s">
        <v>597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461</v>
      </c>
      <c r="AM913" s="26" t="s">
        <v>343</v>
      </c>
      <c r="AN913" s="26" t="s">
        <v>462</v>
      </c>
      <c r="AP913" s="26"/>
      <c r="AQ913" s="92" t="s">
        <v>491</v>
      </c>
      <c r="AR913" s="92" t="s">
        <v>492</v>
      </c>
      <c r="AS913" s="92" t="s">
        <v>493</v>
      </c>
      <c r="AT913" s="92" t="s">
        <v>494</v>
      </c>
      <c r="AU913" s="92" t="s">
        <v>495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394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358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359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359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491</v>
      </c>
      <c r="AL958" s="128" t="s">
        <v>492</v>
      </c>
      <c r="AM958" s="128" t="s">
        <v>493</v>
      </c>
      <c r="AN958" s="128" t="s">
        <v>494</v>
      </c>
      <c r="AO958" s="128" t="s">
        <v>495</v>
      </c>
      <c r="AP958" s="128" t="s">
        <v>369</v>
      </c>
      <c r="AQ958" s="128" t="s">
        <v>670</v>
      </c>
      <c r="AR958" s="128" t="s">
        <v>6</v>
      </c>
      <c r="AS958" s="128" t="s">
        <v>9</v>
      </c>
      <c r="AT958" s="128" t="s">
        <v>7</v>
      </c>
      <c r="AU958" s="128" t="s">
        <v>560</v>
      </c>
      <c r="AV958" s="128" t="s">
        <v>520</v>
      </c>
      <c r="AW958" s="128" t="s">
        <v>376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542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543</v>
      </c>
      <c r="BI958" s="128" t="s">
        <v>4</v>
      </c>
      <c r="BJ958" s="128" t="s">
        <v>3</v>
      </c>
      <c r="BK958" s="128" t="s">
        <v>561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595</v>
      </c>
      <c r="AM963" s="26" t="s">
        <v>598</v>
      </c>
      <c r="AN963" s="26" t="s">
        <v>596</v>
      </c>
      <c r="AO963" s="26" t="s">
        <v>597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461</v>
      </c>
      <c r="AM966" s="26" t="s">
        <v>343</v>
      </c>
      <c r="AN966" s="26" t="s">
        <v>462</v>
      </c>
      <c r="AP966" s="26"/>
      <c r="AQ966" s="92" t="s">
        <v>491</v>
      </c>
      <c r="AR966" s="92" t="s">
        <v>492</v>
      </c>
      <c r="AS966" s="92" t="s">
        <v>493</v>
      </c>
      <c r="AT966" s="92" t="s">
        <v>494</v>
      </c>
      <c r="AU966" s="92" t="s">
        <v>495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394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358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359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359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491</v>
      </c>
      <c r="AL1011" s="128" t="s">
        <v>492</v>
      </c>
      <c r="AM1011" s="128" t="s">
        <v>493</v>
      </c>
      <c r="AN1011" s="128" t="s">
        <v>494</v>
      </c>
      <c r="AO1011" s="128" t="s">
        <v>495</v>
      </c>
      <c r="AP1011" s="128" t="s">
        <v>369</v>
      </c>
      <c r="AQ1011" s="128" t="s">
        <v>670</v>
      </c>
      <c r="AR1011" s="128" t="s">
        <v>6</v>
      </c>
      <c r="AS1011" s="128" t="s">
        <v>9</v>
      </c>
      <c r="AT1011" s="128" t="s">
        <v>7</v>
      </c>
      <c r="AU1011" s="128" t="s">
        <v>560</v>
      </c>
      <c r="AV1011" s="128" t="s">
        <v>520</v>
      </c>
      <c r="AW1011" s="128" t="s">
        <v>376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542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543</v>
      </c>
      <c r="BI1011" s="128" t="s">
        <v>4</v>
      </c>
      <c r="BJ1011" s="128" t="s">
        <v>3</v>
      </c>
      <c r="BK1011" s="128" t="s">
        <v>561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595</v>
      </c>
      <c r="AM1016" s="26" t="s">
        <v>598</v>
      </c>
      <c r="AN1016" s="26" t="s">
        <v>596</v>
      </c>
      <c r="AO1016" s="26" t="s">
        <v>597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461</v>
      </c>
      <c r="AM1019" s="26" t="s">
        <v>343</v>
      </c>
      <c r="AN1019" s="26" t="s">
        <v>462</v>
      </c>
      <c r="AP1019" s="26"/>
      <c r="AQ1019" s="92" t="s">
        <v>491</v>
      </c>
      <c r="AR1019" s="92" t="s">
        <v>492</v>
      </c>
      <c r="AS1019" s="92" t="s">
        <v>493</v>
      </c>
      <c r="AT1019" s="92" t="s">
        <v>494</v>
      </c>
      <c r="AU1019" s="92" t="s">
        <v>495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394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358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359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359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491</v>
      </c>
      <c r="AL1064" s="128" t="s">
        <v>492</v>
      </c>
      <c r="AM1064" s="128" t="s">
        <v>493</v>
      </c>
      <c r="AN1064" s="128" t="s">
        <v>494</v>
      </c>
      <c r="AO1064" s="128" t="s">
        <v>495</v>
      </c>
      <c r="AP1064" s="128" t="s">
        <v>369</v>
      </c>
      <c r="AQ1064" s="128" t="s">
        <v>670</v>
      </c>
      <c r="AR1064" s="128" t="s">
        <v>6</v>
      </c>
      <c r="AS1064" s="128" t="s">
        <v>9</v>
      </c>
      <c r="AT1064" s="128" t="s">
        <v>7</v>
      </c>
      <c r="AU1064" s="128" t="s">
        <v>560</v>
      </c>
      <c r="AV1064" s="128" t="s">
        <v>520</v>
      </c>
      <c r="AW1064" s="128" t="s">
        <v>376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542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543</v>
      </c>
      <c r="BI1064" s="128" t="s">
        <v>4</v>
      </c>
      <c r="BJ1064" s="128" t="s">
        <v>3</v>
      </c>
      <c r="BK1064" s="128" t="s">
        <v>561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595</v>
      </c>
      <c r="AM1069" s="26" t="s">
        <v>598</v>
      </c>
      <c r="AN1069" s="26" t="s">
        <v>596</v>
      </c>
      <c r="AO1069" s="26" t="s">
        <v>597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461</v>
      </c>
      <c r="AM1072" s="26" t="s">
        <v>343</v>
      </c>
      <c r="AN1072" s="26" t="s">
        <v>462</v>
      </c>
      <c r="AP1072" s="26"/>
      <c r="AQ1072" s="92" t="s">
        <v>491</v>
      </c>
      <c r="AR1072" s="92" t="s">
        <v>492</v>
      </c>
      <c r="AS1072" s="92" t="s">
        <v>493</v>
      </c>
      <c r="AT1072" s="92" t="s">
        <v>494</v>
      </c>
      <c r="AU1072" s="92" t="s">
        <v>495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394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358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359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359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491</v>
      </c>
      <c r="AL1117" s="128" t="s">
        <v>492</v>
      </c>
      <c r="AM1117" s="128" t="s">
        <v>493</v>
      </c>
      <c r="AN1117" s="128" t="s">
        <v>494</v>
      </c>
      <c r="AO1117" s="128" t="s">
        <v>495</v>
      </c>
      <c r="AP1117" s="128" t="s">
        <v>369</v>
      </c>
      <c r="AQ1117" s="128" t="s">
        <v>670</v>
      </c>
      <c r="AR1117" s="128" t="s">
        <v>6</v>
      </c>
      <c r="AS1117" s="128" t="s">
        <v>9</v>
      </c>
      <c r="AT1117" s="128" t="s">
        <v>7</v>
      </c>
      <c r="AU1117" s="128" t="s">
        <v>560</v>
      </c>
      <c r="AV1117" s="128" t="s">
        <v>520</v>
      </c>
      <c r="AW1117" s="128" t="s">
        <v>376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542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543</v>
      </c>
      <c r="BI1117" s="128" t="s">
        <v>4</v>
      </c>
      <c r="BJ1117" s="128" t="s">
        <v>3</v>
      </c>
      <c r="BK1117" s="128" t="s">
        <v>561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595</v>
      </c>
      <c r="AM1122" s="26" t="s">
        <v>598</v>
      </c>
      <c r="AN1122" s="26" t="s">
        <v>596</v>
      </c>
      <c r="AO1122" s="26" t="s">
        <v>597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461</v>
      </c>
      <c r="AM1125" s="26" t="s">
        <v>343</v>
      </c>
      <c r="AN1125" s="26" t="s">
        <v>462</v>
      </c>
      <c r="AP1125" s="26"/>
      <c r="AQ1125" s="92" t="s">
        <v>491</v>
      </c>
      <c r="AR1125" s="92" t="s">
        <v>492</v>
      </c>
      <c r="AS1125" s="92" t="s">
        <v>493</v>
      </c>
      <c r="AT1125" s="92" t="s">
        <v>494</v>
      </c>
      <c r="AU1125" s="92" t="s">
        <v>495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394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358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359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359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491</v>
      </c>
      <c r="AL1170" s="128" t="s">
        <v>492</v>
      </c>
      <c r="AM1170" s="128" t="s">
        <v>493</v>
      </c>
      <c r="AN1170" s="128" t="s">
        <v>494</v>
      </c>
      <c r="AO1170" s="128" t="s">
        <v>495</v>
      </c>
      <c r="AP1170" s="128" t="s">
        <v>369</v>
      </c>
      <c r="AQ1170" s="128" t="s">
        <v>670</v>
      </c>
      <c r="AR1170" s="128" t="s">
        <v>6</v>
      </c>
      <c r="AS1170" s="128" t="s">
        <v>9</v>
      </c>
      <c r="AT1170" s="128" t="s">
        <v>7</v>
      </c>
      <c r="AU1170" s="128" t="s">
        <v>560</v>
      </c>
      <c r="AV1170" s="128" t="s">
        <v>520</v>
      </c>
      <c r="AW1170" s="128" t="s">
        <v>376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542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543</v>
      </c>
      <c r="BI1170" s="128" t="s">
        <v>4</v>
      </c>
      <c r="BJ1170" s="128" t="s">
        <v>3</v>
      </c>
      <c r="BK1170" s="128" t="s">
        <v>561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595</v>
      </c>
      <c r="AM1175" s="26" t="s">
        <v>598</v>
      </c>
      <c r="AN1175" s="26" t="s">
        <v>596</v>
      </c>
      <c r="AO1175" s="26" t="s">
        <v>597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461</v>
      </c>
      <c r="AM1178" s="26" t="s">
        <v>343</v>
      </c>
      <c r="AN1178" s="26" t="s">
        <v>462</v>
      </c>
      <c r="AP1178" s="26"/>
      <c r="AQ1178" s="92" t="s">
        <v>491</v>
      </c>
      <c r="AR1178" s="92" t="s">
        <v>492</v>
      </c>
      <c r="AS1178" s="92" t="s">
        <v>493</v>
      </c>
      <c r="AT1178" s="92" t="s">
        <v>494</v>
      </c>
      <c r="AU1178" s="92" t="s">
        <v>495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394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358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359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359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59765625" customWidth="1"/>
    <col min="39" max="39" width="7.19921875" customWidth="1"/>
  </cols>
  <sheetData>
    <row r="1" spans="1:71" ht="36" customHeight="1" x14ac:dyDescent="0.45">
      <c r="A1" s="18" t="s">
        <v>351</v>
      </c>
      <c r="B1" s="189"/>
      <c r="C1" s="1" t="s">
        <v>551</v>
      </c>
      <c r="D1" s="1" t="s">
        <v>490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552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414</v>
      </c>
      <c r="X1" s="1" t="s">
        <v>415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418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489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546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545</v>
      </c>
      <c r="P4" s="5" t="s">
        <v>64</v>
      </c>
      <c r="Q4" s="5" t="s">
        <v>68</v>
      </c>
      <c r="R4" s="5" t="s">
        <v>553</v>
      </c>
      <c r="S4" s="5" t="s">
        <v>50</v>
      </c>
      <c r="T4" s="5" t="s">
        <v>63</v>
      </c>
      <c r="U4" s="5" t="s">
        <v>67</v>
      </c>
      <c r="V4" s="5" t="s">
        <v>562</v>
      </c>
      <c r="W4" s="5" t="s">
        <v>554</v>
      </c>
      <c r="X4" s="5" t="s">
        <v>544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520</v>
      </c>
      <c r="AD4" s="5" t="s">
        <v>60</v>
      </c>
      <c r="AE4" s="5" t="s">
        <v>62</v>
      </c>
      <c r="AF4" s="5" t="s">
        <v>69</v>
      </c>
      <c r="AG4" s="5" t="s">
        <v>563</v>
      </c>
      <c r="AH4" s="15"/>
      <c r="AO4" s="126" t="s">
        <v>249</v>
      </c>
      <c r="AP4" s="5" t="s">
        <v>489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546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545</v>
      </c>
      <c r="BB4" s="5" t="s">
        <v>64</v>
      </c>
      <c r="BC4" s="5" t="s">
        <v>68</v>
      </c>
      <c r="BD4" s="5" t="s">
        <v>553</v>
      </c>
      <c r="BE4" s="5" t="s">
        <v>50</v>
      </c>
      <c r="BF4" s="5" t="s">
        <v>63</v>
      </c>
      <c r="BG4" s="5" t="s">
        <v>67</v>
      </c>
      <c r="BH4" s="5" t="s">
        <v>562</v>
      </c>
      <c r="BI4" s="5" t="s">
        <v>554</v>
      </c>
      <c r="BJ4" s="5" t="s">
        <v>544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520</v>
      </c>
      <c r="BP4" s="5" t="s">
        <v>60</v>
      </c>
      <c r="BQ4" s="5" t="s">
        <v>62</v>
      </c>
      <c r="BR4" s="5" t="s">
        <v>69</v>
      </c>
      <c r="BS4" s="5" t="s">
        <v>563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A01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595</v>
      </c>
      <c r="AQ9" s="26" t="s">
        <v>598</v>
      </c>
      <c r="AR9" s="26" t="s">
        <v>596</v>
      </c>
      <c r="AS9" s="26" t="s">
        <v>597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461</v>
      </c>
      <c r="AQ12" s="26" t="s">
        <v>343</v>
      </c>
      <c r="AR12" s="26" t="s">
        <v>462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358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359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489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546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545</v>
      </c>
      <c r="BB80" s="5" t="s">
        <v>64</v>
      </c>
      <c r="BC80" s="5" t="s">
        <v>68</v>
      </c>
      <c r="BD80" s="5" t="s">
        <v>553</v>
      </c>
      <c r="BE80" s="5" t="s">
        <v>50</v>
      </c>
      <c r="BF80" s="5" t="s">
        <v>63</v>
      </c>
      <c r="BG80" s="5" t="s">
        <v>67</v>
      </c>
      <c r="BH80" s="5" t="s">
        <v>562</v>
      </c>
      <c r="BI80" s="5" t="s">
        <v>554</v>
      </c>
      <c r="BJ80" s="5" t="s">
        <v>544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520</v>
      </c>
      <c r="BP80" s="5" t="s">
        <v>60</v>
      </c>
      <c r="BQ80" s="5" t="s">
        <v>62</v>
      </c>
      <c r="BR80" s="5" t="s">
        <v>69</v>
      </c>
      <c r="BS80" s="5" t="s">
        <v>563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595</v>
      </c>
      <c r="AQ85" s="26" t="s">
        <v>598</v>
      </c>
      <c r="AR85" s="26" t="s">
        <v>596</v>
      </c>
      <c r="AS85" s="26" t="s">
        <v>597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461</v>
      </c>
      <c r="AQ88" s="26" t="s">
        <v>343</v>
      </c>
      <c r="AR88" s="26" t="s">
        <v>462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358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359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489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546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545</v>
      </c>
      <c r="BB156" s="5" t="s">
        <v>64</v>
      </c>
      <c r="BC156" s="5" t="s">
        <v>68</v>
      </c>
      <c r="BD156" s="5" t="s">
        <v>553</v>
      </c>
      <c r="BE156" s="5" t="s">
        <v>50</v>
      </c>
      <c r="BF156" s="5" t="s">
        <v>63</v>
      </c>
      <c r="BG156" s="5" t="s">
        <v>67</v>
      </c>
      <c r="BH156" s="5" t="s">
        <v>562</v>
      </c>
      <c r="BI156" s="5" t="s">
        <v>554</v>
      </c>
      <c r="BJ156" s="5" t="s">
        <v>544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520</v>
      </c>
      <c r="BP156" s="5" t="s">
        <v>60</v>
      </c>
      <c r="BQ156" s="5" t="s">
        <v>62</v>
      </c>
      <c r="BR156" s="5" t="s">
        <v>69</v>
      </c>
      <c r="BS156" s="5" t="s">
        <v>563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595</v>
      </c>
      <c r="AQ161" s="26" t="s">
        <v>598</v>
      </c>
      <c r="AR161" s="26" t="s">
        <v>596</v>
      </c>
      <c r="AS161" s="26" t="s">
        <v>597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461</v>
      </c>
      <c r="AQ164" s="26" t="s">
        <v>343</v>
      </c>
      <c r="AR164" s="26" t="s">
        <v>462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358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359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489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546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545</v>
      </c>
      <c r="BB232" s="5" t="s">
        <v>64</v>
      </c>
      <c r="BC232" s="5" t="s">
        <v>68</v>
      </c>
      <c r="BD232" s="5" t="s">
        <v>553</v>
      </c>
      <c r="BE232" s="5" t="s">
        <v>50</v>
      </c>
      <c r="BF232" s="5" t="s">
        <v>63</v>
      </c>
      <c r="BG232" s="5" t="s">
        <v>67</v>
      </c>
      <c r="BH232" s="5" t="s">
        <v>562</v>
      </c>
      <c r="BI232" s="5" t="s">
        <v>554</v>
      </c>
      <c r="BJ232" s="5" t="s">
        <v>544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520</v>
      </c>
      <c r="BP232" s="5" t="s">
        <v>60</v>
      </c>
      <c r="BQ232" s="5" t="s">
        <v>62</v>
      </c>
      <c r="BR232" s="5" t="s">
        <v>69</v>
      </c>
      <c r="BS232" s="5" t="s">
        <v>563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595</v>
      </c>
      <c r="AQ237" s="26" t="s">
        <v>598</v>
      </c>
      <c r="AR237" s="26" t="s">
        <v>596</v>
      </c>
      <c r="AS237" s="26" t="s">
        <v>597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461</v>
      </c>
      <c r="AQ240" s="26" t="s">
        <v>343</v>
      </c>
      <c r="AR240" s="26" t="s">
        <v>462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358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359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489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546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545</v>
      </c>
      <c r="BB308" s="5" t="s">
        <v>64</v>
      </c>
      <c r="BC308" s="5" t="s">
        <v>68</v>
      </c>
      <c r="BD308" s="5" t="s">
        <v>553</v>
      </c>
      <c r="BE308" s="5" t="s">
        <v>50</v>
      </c>
      <c r="BF308" s="5" t="s">
        <v>63</v>
      </c>
      <c r="BG308" s="5" t="s">
        <v>67</v>
      </c>
      <c r="BH308" s="5" t="s">
        <v>562</v>
      </c>
      <c r="BI308" s="5" t="s">
        <v>554</v>
      </c>
      <c r="BJ308" s="5" t="s">
        <v>544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520</v>
      </c>
      <c r="BP308" s="5" t="s">
        <v>60</v>
      </c>
      <c r="BQ308" s="5" t="s">
        <v>62</v>
      </c>
      <c r="BR308" s="5" t="s">
        <v>69</v>
      </c>
      <c r="BS308" s="5" t="s">
        <v>563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595</v>
      </c>
      <c r="AQ313" s="26" t="s">
        <v>598</v>
      </c>
      <c r="AR313" s="26" t="s">
        <v>596</v>
      </c>
      <c r="AS313" s="26" t="s">
        <v>597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461</v>
      </c>
      <c r="AQ316" s="26" t="s">
        <v>343</v>
      </c>
      <c r="AR316" s="26" t="s">
        <v>462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358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359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489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546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545</v>
      </c>
      <c r="BB384" s="5" t="s">
        <v>64</v>
      </c>
      <c r="BC384" s="5" t="s">
        <v>68</v>
      </c>
      <c r="BD384" s="5" t="s">
        <v>553</v>
      </c>
      <c r="BE384" s="5" t="s">
        <v>50</v>
      </c>
      <c r="BF384" s="5" t="s">
        <v>63</v>
      </c>
      <c r="BG384" s="5" t="s">
        <v>67</v>
      </c>
      <c r="BH384" s="5" t="s">
        <v>562</v>
      </c>
      <c r="BI384" s="5" t="s">
        <v>554</v>
      </c>
      <c r="BJ384" s="5" t="s">
        <v>544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520</v>
      </c>
      <c r="BP384" s="5" t="s">
        <v>60</v>
      </c>
      <c r="BQ384" s="5" t="s">
        <v>62</v>
      </c>
      <c r="BR384" s="5" t="s">
        <v>69</v>
      </c>
      <c r="BS384" s="5" t="s">
        <v>563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595</v>
      </c>
      <c r="AQ389" s="26" t="s">
        <v>598</v>
      </c>
      <c r="AR389" s="26" t="s">
        <v>596</v>
      </c>
      <c r="AS389" s="26" t="s">
        <v>597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461</v>
      </c>
      <c r="AQ392" s="26" t="s">
        <v>343</v>
      </c>
      <c r="AR392" s="26" t="s">
        <v>462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358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359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489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546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545</v>
      </c>
      <c r="BB460" s="5" t="s">
        <v>64</v>
      </c>
      <c r="BC460" s="5" t="s">
        <v>68</v>
      </c>
      <c r="BD460" s="5" t="s">
        <v>553</v>
      </c>
      <c r="BE460" s="5" t="s">
        <v>50</v>
      </c>
      <c r="BF460" s="5" t="s">
        <v>63</v>
      </c>
      <c r="BG460" s="5" t="s">
        <v>67</v>
      </c>
      <c r="BH460" s="5" t="s">
        <v>562</v>
      </c>
      <c r="BI460" s="5" t="s">
        <v>554</v>
      </c>
      <c r="BJ460" s="5" t="s">
        <v>544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520</v>
      </c>
      <c r="BP460" s="5" t="s">
        <v>60</v>
      </c>
      <c r="BQ460" s="5" t="s">
        <v>62</v>
      </c>
      <c r="BR460" s="5" t="s">
        <v>69</v>
      </c>
      <c r="BS460" s="5" t="s">
        <v>563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595</v>
      </c>
      <c r="AQ465" s="26" t="s">
        <v>598</v>
      </c>
      <c r="AR465" s="26" t="s">
        <v>596</v>
      </c>
      <c r="AS465" s="26" t="s">
        <v>597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461</v>
      </c>
      <c r="AQ468" s="26" t="s">
        <v>343</v>
      </c>
      <c r="AR468" s="26" t="s">
        <v>462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358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359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489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546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545</v>
      </c>
      <c r="BB536" s="5" t="s">
        <v>64</v>
      </c>
      <c r="BC536" s="5" t="s">
        <v>68</v>
      </c>
      <c r="BD536" s="5" t="s">
        <v>553</v>
      </c>
      <c r="BE536" s="5" t="s">
        <v>50</v>
      </c>
      <c r="BF536" s="5" t="s">
        <v>63</v>
      </c>
      <c r="BG536" s="5" t="s">
        <v>67</v>
      </c>
      <c r="BH536" s="5" t="s">
        <v>562</v>
      </c>
      <c r="BI536" s="5" t="s">
        <v>554</v>
      </c>
      <c r="BJ536" s="5" t="s">
        <v>544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520</v>
      </c>
      <c r="BP536" s="5" t="s">
        <v>60</v>
      </c>
      <c r="BQ536" s="5" t="s">
        <v>62</v>
      </c>
      <c r="BR536" s="5" t="s">
        <v>69</v>
      </c>
      <c r="BS536" s="5" t="s">
        <v>563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595</v>
      </c>
      <c r="AQ541" s="26" t="s">
        <v>598</v>
      </c>
      <c r="AR541" s="26" t="s">
        <v>596</v>
      </c>
      <c r="AS541" s="26" t="s">
        <v>597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461</v>
      </c>
      <c r="AQ544" s="26" t="s">
        <v>343</v>
      </c>
      <c r="AR544" s="26" t="s">
        <v>462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358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359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489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546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545</v>
      </c>
      <c r="BB612" s="5" t="s">
        <v>64</v>
      </c>
      <c r="BC612" s="5" t="s">
        <v>68</v>
      </c>
      <c r="BD612" s="5" t="s">
        <v>553</v>
      </c>
      <c r="BE612" s="5" t="s">
        <v>50</v>
      </c>
      <c r="BF612" s="5" t="s">
        <v>63</v>
      </c>
      <c r="BG612" s="5" t="s">
        <v>67</v>
      </c>
      <c r="BH612" s="5" t="s">
        <v>562</v>
      </c>
      <c r="BI612" s="5" t="s">
        <v>554</v>
      </c>
      <c r="BJ612" s="5" t="s">
        <v>544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520</v>
      </c>
      <c r="BP612" s="5" t="s">
        <v>60</v>
      </c>
      <c r="BQ612" s="5" t="s">
        <v>62</v>
      </c>
      <c r="BR612" s="5" t="s">
        <v>69</v>
      </c>
      <c r="BS612" s="5" t="s">
        <v>563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595</v>
      </c>
      <c r="AQ617" s="26" t="s">
        <v>598</v>
      </c>
      <c r="AR617" s="26" t="s">
        <v>596</v>
      </c>
      <c r="AS617" s="26" t="s">
        <v>597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461</v>
      </c>
      <c r="AQ620" s="26" t="s">
        <v>343</v>
      </c>
      <c r="AR620" s="26" t="s">
        <v>462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358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359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489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546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545</v>
      </c>
      <c r="BB688" s="5" t="s">
        <v>64</v>
      </c>
      <c r="BC688" s="5" t="s">
        <v>68</v>
      </c>
      <c r="BD688" s="5" t="s">
        <v>553</v>
      </c>
      <c r="BE688" s="5" t="s">
        <v>50</v>
      </c>
      <c r="BF688" s="5" t="s">
        <v>63</v>
      </c>
      <c r="BG688" s="5" t="s">
        <v>67</v>
      </c>
      <c r="BH688" s="5" t="s">
        <v>562</v>
      </c>
      <c r="BI688" s="5" t="s">
        <v>554</v>
      </c>
      <c r="BJ688" s="5" t="s">
        <v>544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520</v>
      </c>
      <c r="BP688" s="5" t="s">
        <v>60</v>
      </c>
      <c r="BQ688" s="5" t="s">
        <v>62</v>
      </c>
      <c r="BR688" s="5" t="s">
        <v>69</v>
      </c>
      <c r="BS688" s="5" t="s">
        <v>563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595</v>
      </c>
      <c r="AQ693" s="26" t="s">
        <v>598</v>
      </c>
      <c r="AR693" s="26" t="s">
        <v>596</v>
      </c>
      <c r="AS693" s="26" t="s">
        <v>597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461</v>
      </c>
      <c r="AQ696" s="26" t="s">
        <v>343</v>
      </c>
      <c r="AR696" s="26" t="s">
        <v>462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358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359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489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546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545</v>
      </c>
      <c r="BB764" s="5" t="s">
        <v>64</v>
      </c>
      <c r="BC764" s="5" t="s">
        <v>68</v>
      </c>
      <c r="BD764" s="5" t="s">
        <v>553</v>
      </c>
      <c r="BE764" s="5" t="s">
        <v>50</v>
      </c>
      <c r="BF764" s="5" t="s">
        <v>63</v>
      </c>
      <c r="BG764" s="5" t="s">
        <v>67</v>
      </c>
      <c r="BH764" s="5" t="s">
        <v>562</v>
      </c>
      <c r="BI764" s="5" t="s">
        <v>554</v>
      </c>
      <c r="BJ764" s="5" t="s">
        <v>544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520</v>
      </c>
      <c r="BP764" s="5" t="s">
        <v>60</v>
      </c>
      <c r="BQ764" s="5" t="s">
        <v>62</v>
      </c>
      <c r="BR764" s="5" t="s">
        <v>69</v>
      </c>
      <c r="BS764" s="5" t="s">
        <v>563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595</v>
      </c>
      <c r="AQ769" s="26" t="s">
        <v>598</v>
      </c>
      <c r="AR769" s="26" t="s">
        <v>596</v>
      </c>
      <c r="AS769" s="26" t="s">
        <v>597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461</v>
      </c>
      <c r="AQ772" s="26" t="s">
        <v>343</v>
      </c>
      <c r="AR772" s="26" t="s">
        <v>462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358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359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489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546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545</v>
      </c>
      <c r="BB840" s="5" t="s">
        <v>64</v>
      </c>
      <c r="BC840" s="5" t="s">
        <v>68</v>
      </c>
      <c r="BD840" s="5" t="s">
        <v>553</v>
      </c>
      <c r="BE840" s="5" t="s">
        <v>50</v>
      </c>
      <c r="BF840" s="5" t="s">
        <v>63</v>
      </c>
      <c r="BG840" s="5" t="s">
        <v>67</v>
      </c>
      <c r="BH840" s="5" t="s">
        <v>562</v>
      </c>
      <c r="BI840" s="5" t="s">
        <v>554</v>
      </c>
      <c r="BJ840" s="5" t="s">
        <v>544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520</v>
      </c>
      <c r="BP840" s="5" t="s">
        <v>60</v>
      </c>
      <c r="BQ840" s="5" t="s">
        <v>62</v>
      </c>
      <c r="BR840" s="5" t="s">
        <v>69</v>
      </c>
      <c r="BS840" s="5" t="s">
        <v>563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595</v>
      </c>
      <c r="AQ845" s="26" t="s">
        <v>598</v>
      </c>
      <c r="AR845" s="26" t="s">
        <v>596</v>
      </c>
      <c r="AS845" s="26" t="s">
        <v>597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461</v>
      </c>
      <c r="AQ848" s="26" t="s">
        <v>343</v>
      </c>
      <c r="AR848" s="26" t="s">
        <v>462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358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359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489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546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545</v>
      </c>
      <c r="BB916" s="5" t="s">
        <v>64</v>
      </c>
      <c r="BC916" s="5" t="s">
        <v>68</v>
      </c>
      <c r="BD916" s="5" t="s">
        <v>553</v>
      </c>
      <c r="BE916" s="5" t="s">
        <v>50</v>
      </c>
      <c r="BF916" s="5" t="s">
        <v>63</v>
      </c>
      <c r="BG916" s="5" t="s">
        <v>67</v>
      </c>
      <c r="BH916" s="5" t="s">
        <v>562</v>
      </c>
      <c r="BI916" s="5" t="s">
        <v>554</v>
      </c>
      <c r="BJ916" s="5" t="s">
        <v>544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520</v>
      </c>
      <c r="BP916" s="5" t="s">
        <v>60</v>
      </c>
      <c r="BQ916" s="5" t="s">
        <v>62</v>
      </c>
      <c r="BR916" s="5" t="s">
        <v>69</v>
      </c>
      <c r="BS916" s="5" t="s">
        <v>563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595</v>
      </c>
      <c r="AQ921" s="26" t="s">
        <v>598</v>
      </c>
      <c r="AR921" s="26" t="s">
        <v>596</v>
      </c>
      <c r="AS921" s="26" t="s">
        <v>597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461</v>
      </c>
      <c r="AQ924" s="26" t="s">
        <v>343</v>
      </c>
      <c r="AR924" s="26" t="s">
        <v>462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358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359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489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546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545</v>
      </c>
      <c r="BB992" s="5" t="s">
        <v>64</v>
      </c>
      <c r="BC992" s="5" t="s">
        <v>68</v>
      </c>
      <c r="BD992" s="5" t="s">
        <v>553</v>
      </c>
      <c r="BE992" s="5" t="s">
        <v>50</v>
      </c>
      <c r="BF992" s="5" t="s">
        <v>63</v>
      </c>
      <c r="BG992" s="5" t="s">
        <v>67</v>
      </c>
      <c r="BH992" s="5" t="s">
        <v>562</v>
      </c>
      <c r="BI992" s="5" t="s">
        <v>554</v>
      </c>
      <c r="BJ992" s="5" t="s">
        <v>544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520</v>
      </c>
      <c r="BP992" s="5" t="s">
        <v>60</v>
      </c>
      <c r="BQ992" s="5" t="s">
        <v>62</v>
      </c>
      <c r="BR992" s="5" t="s">
        <v>69</v>
      </c>
      <c r="BS992" s="5" t="s">
        <v>563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595</v>
      </c>
      <c r="AQ997" s="26" t="s">
        <v>598</v>
      </c>
      <c r="AR997" s="26" t="s">
        <v>596</v>
      </c>
      <c r="AS997" s="26" t="s">
        <v>597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461</v>
      </c>
      <c r="AQ1000" s="26" t="s">
        <v>343</v>
      </c>
      <c r="AR1000" s="26" t="s">
        <v>462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358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359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489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546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545</v>
      </c>
      <c r="BB1068" s="5" t="s">
        <v>64</v>
      </c>
      <c r="BC1068" s="5" t="s">
        <v>68</v>
      </c>
      <c r="BD1068" s="5" t="s">
        <v>553</v>
      </c>
      <c r="BE1068" s="5" t="s">
        <v>50</v>
      </c>
      <c r="BF1068" s="5" t="s">
        <v>63</v>
      </c>
      <c r="BG1068" s="5" t="s">
        <v>67</v>
      </c>
      <c r="BH1068" s="5" t="s">
        <v>562</v>
      </c>
      <c r="BI1068" s="5" t="s">
        <v>554</v>
      </c>
      <c r="BJ1068" s="5" t="s">
        <v>544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520</v>
      </c>
      <c r="BP1068" s="5" t="s">
        <v>60</v>
      </c>
      <c r="BQ1068" s="5" t="s">
        <v>62</v>
      </c>
      <c r="BR1068" s="5" t="s">
        <v>69</v>
      </c>
      <c r="BS1068" s="5" t="s">
        <v>563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595</v>
      </c>
      <c r="AQ1073" s="26" t="s">
        <v>598</v>
      </c>
      <c r="AR1073" s="26" t="s">
        <v>596</v>
      </c>
      <c r="AS1073" s="26" t="s">
        <v>597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461</v>
      </c>
      <c r="AQ1076" s="26" t="s">
        <v>343</v>
      </c>
      <c r="AR1076" s="26" t="s">
        <v>462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358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359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489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546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545</v>
      </c>
      <c r="BB1144" s="5" t="s">
        <v>64</v>
      </c>
      <c r="BC1144" s="5" t="s">
        <v>68</v>
      </c>
      <c r="BD1144" s="5" t="s">
        <v>553</v>
      </c>
      <c r="BE1144" s="5" t="s">
        <v>50</v>
      </c>
      <c r="BF1144" s="5" t="s">
        <v>63</v>
      </c>
      <c r="BG1144" s="5" t="s">
        <v>67</v>
      </c>
      <c r="BH1144" s="5" t="s">
        <v>562</v>
      </c>
      <c r="BI1144" s="5" t="s">
        <v>554</v>
      </c>
      <c r="BJ1144" s="5" t="s">
        <v>544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520</v>
      </c>
      <c r="BP1144" s="5" t="s">
        <v>60</v>
      </c>
      <c r="BQ1144" s="5" t="s">
        <v>62</v>
      </c>
      <c r="BR1144" s="5" t="s">
        <v>69</v>
      </c>
      <c r="BS1144" s="5" t="s">
        <v>563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595</v>
      </c>
      <c r="AQ1149" s="26" t="s">
        <v>598</v>
      </c>
      <c r="AR1149" s="26" t="s">
        <v>596</v>
      </c>
      <c r="AS1149" s="26" t="s">
        <v>597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461</v>
      </c>
      <c r="AQ1152" s="26" t="s">
        <v>343</v>
      </c>
      <c r="AR1152" s="26" t="s">
        <v>462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358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359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489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546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545</v>
      </c>
      <c r="BB1220" s="5" t="s">
        <v>64</v>
      </c>
      <c r="BC1220" s="5" t="s">
        <v>68</v>
      </c>
      <c r="BD1220" s="5" t="s">
        <v>553</v>
      </c>
      <c r="BE1220" s="5" t="s">
        <v>50</v>
      </c>
      <c r="BF1220" s="5" t="s">
        <v>63</v>
      </c>
      <c r="BG1220" s="5" t="s">
        <v>67</v>
      </c>
      <c r="BH1220" s="5" t="s">
        <v>562</v>
      </c>
      <c r="BI1220" s="5" t="s">
        <v>554</v>
      </c>
      <c r="BJ1220" s="5" t="s">
        <v>544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520</v>
      </c>
      <c r="BP1220" s="5" t="s">
        <v>60</v>
      </c>
      <c r="BQ1220" s="5" t="s">
        <v>62</v>
      </c>
      <c r="BR1220" s="5" t="s">
        <v>69</v>
      </c>
      <c r="BS1220" s="5" t="s">
        <v>563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595</v>
      </c>
      <c r="AQ1225" s="26" t="s">
        <v>598</v>
      </c>
      <c r="AR1225" s="26" t="s">
        <v>596</v>
      </c>
      <c r="AS1225" s="26" t="s">
        <v>597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461</v>
      </c>
      <c r="AQ1228" s="26" t="s">
        <v>343</v>
      </c>
      <c r="AR1228" s="26" t="s">
        <v>462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358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359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489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546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545</v>
      </c>
      <c r="BB1296" s="5" t="s">
        <v>64</v>
      </c>
      <c r="BC1296" s="5" t="s">
        <v>68</v>
      </c>
      <c r="BD1296" s="5" t="s">
        <v>553</v>
      </c>
      <c r="BE1296" s="5" t="s">
        <v>50</v>
      </c>
      <c r="BF1296" s="5" t="s">
        <v>63</v>
      </c>
      <c r="BG1296" s="5" t="s">
        <v>67</v>
      </c>
      <c r="BH1296" s="5" t="s">
        <v>562</v>
      </c>
      <c r="BI1296" s="5" t="s">
        <v>554</v>
      </c>
      <c r="BJ1296" s="5" t="s">
        <v>544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520</v>
      </c>
      <c r="BP1296" s="5" t="s">
        <v>60</v>
      </c>
      <c r="BQ1296" s="5" t="s">
        <v>62</v>
      </c>
      <c r="BR1296" s="5" t="s">
        <v>69</v>
      </c>
      <c r="BS1296" s="5" t="s">
        <v>563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595</v>
      </c>
      <c r="AQ1301" s="26" t="s">
        <v>598</v>
      </c>
      <c r="AR1301" s="26" t="s">
        <v>596</v>
      </c>
      <c r="AS1301" s="26" t="s">
        <v>597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461</v>
      </c>
      <c r="AQ1304" s="26" t="s">
        <v>343</v>
      </c>
      <c r="AR1304" s="26" t="s">
        <v>462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358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359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489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546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545</v>
      </c>
      <c r="BB1372" s="5" t="s">
        <v>64</v>
      </c>
      <c r="BC1372" s="5" t="s">
        <v>68</v>
      </c>
      <c r="BD1372" s="5" t="s">
        <v>553</v>
      </c>
      <c r="BE1372" s="5" t="s">
        <v>50</v>
      </c>
      <c r="BF1372" s="5" t="s">
        <v>63</v>
      </c>
      <c r="BG1372" s="5" t="s">
        <v>67</v>
      </c>
      <c r="BH1372" s="5" t="s">
        <v>562</v>
      </c>
      <c r="BI1372" s="5" t="s">
        <v>554</v>
      </c>
      <c r="BJ1372" s="5" t="s">
        <v>544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520</v>
      </c>
      <c r="BP1372" s="5" t="s">
        <v>60</v>
      </c>
      <c r="BQ1372" s="5" t="s">
        <v>62</v>
      </c>
      <c r="BR1372" s="5" t="s">
        <v>69</v>
      </c>
      <c r="BS1372" s="5" t="s">
        <v>563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595</v>
      </c>
      <c r="AQ1377" s="26" t="s">
        <v>598</v>
      </c>
      <c r="AR1377" s="26" t="s">
        <v>596</v>
      </c>
      <c r="AS1377" s="26" t="s">
        <v>597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461</v>
      </c>
      <c r="AQ1380" s="26" t="s">
        <v>343</v>
      </c>
      <c r="AR1380" s="26" t="s">
        <v>462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358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359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489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546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545</v>
      </c>
      <c r="BB1448" s="5" t="s">
        <v>64</v>
      </c>
      <c r="BC1448" s="5" t="s">
        <v>68</v>
      </c>
      <c r="BD1448" s="5" t="s">
        <v>553</v>
      </c>
      <c r="BE1448" s="5" t="s">
        <v>50</v>
      </c>
      <c r="BF1448" s="5" t="s">
        <v>63</v>
      </c>
      <c r="BG1448" s="5" t="s">
        <v>67</v>
      </c>
      <c r="BH1448" s="5" t="s">
        <v>562</v>
      </c>
      <c r="BI1448" s="5" t="s">
        <v>554</v>
      </c>
      <c r="BJ1448" s="5" t="s">
        <v>544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520</v>
      </c>
      <c r="BP1448" s="5" t="s">
        <v>60</v>
      </c>
      <c r="BQ1448" s="5" t="s">
        <v>62</v>
      </c>
      <c r="BR1448" s="5" t="s">
        <v>69</v>
      </c>
      <c r="BS1448" s="5" t="s">
        <v>563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595</v>
      </c>
      <c r="AQ1453" s="26" t="s">
        <v>598</v>
      </c>
      <c r="AR1453" s="26" t="s">
        <v>596</v>
      </c>
      <c r="AS1453" s="26" t="s">
        <v>597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461</v>
      </c>
      <c r="AQ1456" s="26" t="s">
        <v>343</v>
      </c>
      <c r="AR1456" s="26" t="s">
        <v>462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358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359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489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546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545</v>
      </c>
      <c r="BB1524" s="5" t="s">
        <v>64</v>
      </c>
      <c r="BC1524" s="5" t="s">
        <v>68</v>
      </c>
      <c r="BD1524" s="5" t="s">
        <v>553</v>
      </c>
      <c r="BE1524" s="5" t="s">
        <v>50</v>
      </c>
      <c r="BF1524" s="5" t="s">
        <v>63</v>
      </c>
      <c r="BG1524" s="5" t="s">
        <v>67</v>
      </c>
      <c r="BH1524" s="5" t="s">
        <v>562</v>
      </c>
      <c r="BI1524" s="5" t="s">
        <v>554</v>
      </c>
      <c r="BJ1524" s="5" t="s">
        <v>544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520</v>
      </c>
      <c r="BP1524" s="5" t="s">
        <v>60</v>
      </c>
      <c r="BQ1524" s="5" t="s">
        <v>62</v>
      </c>
      <c r="BR1524" s="5" t="s">
        <v>69</v>
      </c>
      <c r="BS1524" s="5" t="s">
        <v>563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595</v>
      </c>
      <c r="AQ1529" s="26" t="s">
        <v>598</v>
      </c>
      <c r="AR1529" s="26" t="s">
        <v>596</v>
      </c>
      <c r="AS1529" s="26" t="s">
        <v>597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461</v>
      </c>
      <c r="AQ1532" s="26" t="s">
        <v>343</v>
      </c>
      <c r="AR1532" s="26" t="s">
        <v>462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358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359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489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546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545</v>
      </c>
      <c r="BB1600" s="5" t="s">
        <v>64</v>
      </c>
      <c r="BC1600" s="5" t="s">
        <v>68</v>
      </c>
      <c r="BD1600" s="5" t="s">
        <v>553</v>
      </c>
      <c r="BE1600" s="5" t="s">
        <v>50</v>
      </c>
      <c r="BF1600" s="5" t="s">
        <v>63</v>
      </c>
      <c r="BG1600" s="5" t="s">
        <v>67</v>
      </c>
      <c r="BH1600" s="5" t="s">
        <v>562</v>
      </c>
      <c r="BI1600" s="5" t="s">
        <v>554</v>
      </c>
      <c r="BJ1600" s="5" t="s">
        <v>544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520</v>
      </c>
      <c r="BP1600" s="5" t="s">
        <v>60</v>
      </c>
      <c r="BQ1600" s="5" t="s">
        <v>62</v>
      </c>
      <c r="BR1600" s="5" t="s">
        <v>69</v>
      </c>
      <c r="BS1600" s="5" t="s">
        <v>563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595</v>
      </c>
      <c r="AQ1605" s="26" t="s">
        <v>598</v>
      </c>
      <c r="AR1605" s="26" t="s">
        <v>596</v>
      </c>
      <c r="AS1605" s="26" t="s">
        <v>597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461</v>
      </c>
      <c r="AQ1608" s="26" t="s">
        <v>343</v>
      </c>
      <c r="AR1608" s="26" t="s">
        <v>462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358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359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489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546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545</v>
      </c>
      <c r="BB1676" s="5" t="s">
        <v>64</v>
      </c>
      <c r="BC1676" s="5" t="s">
        <v>68</v>
      </c>
      <c r="BD1676" s="5" t="s">
        <v>553</v>
      </c>
      <c r="BE1676" s="5" t="s">
        <v>50</v>
      </c>
      <c r="BF1676" s="5" t="s">
        <v>63</v>
      </c>
      <c r="BG1676" s="5" t="s">
        <v>67</v>
      </c>
      <c r="BH1676" s="5" t="s">
        <v>562</v>
      </c>
      <c r="BI1676" s="5" t="s">
        <v>554</v>
      </c>
      <c r="BJ1676" s="5" t="s">
        <v>544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520</v>
      </c>
      <c r="BP1676" s="5" t="s">
        <v>60</v>
      </c>
      <c r="BQ1676" s="5" t="s">
        <v>62</v>
      </c>
      <c r="BR1676" s="5" t="s">
        <v>69</v>
      </c>
      <c r="BS1676" s="5" t="s">
        <v>563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595</v>
      </c>
      <c r="AQ1681" s="26" t="s">
        <v>598</v>
      </c>
      <c r="AR1681" s="26" t="s">
        <v>596</v>
      </c>
      <c r="AS1681" s="26" t="s">
        <v>597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461</v>
      </c>
      <c r="AQ1684" s="26" t="s">
        <v>343</v>
      </c>
      <c r="AR1684" s="26" t="s">
        <v>462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358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359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59765625" customWidth="1"/>
    <col min="67" max="67" width="7.59765625" bestFit="1" customWidth="1"/>
    <col min="68" max="68" width="7.1992187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528</v>
      </c>
      <c r="E1" s="1" t="s">
        <v>71</v>
      </c>
      <c r="F1" s="1" t="s">
        <v>527</v>
      </c>
      <c r="G1" s="1" t="s">
        <v>530</v>
      </c>
      <c r="H1" s="1" t="s">
        <v>140</v>
      </c>
      <c r="I1" s="1" t="s">
        <v>429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531</v>
      </c>
      <c r="O1" s="1" t="s">
        <v>418</v>
      </c>
      <c r="P1" s="1" t="s">
        <v>532</v>
      </c>
      <c r="Q1" s="1" t="s">
        <v>533</v>
      </c>
      <c r="R1" s="1" t="s">
        <v>541</v>
      </c>
      <c r="S1" s="1" t="s">
        <v>78</v>
      </c>
      <c r="T1" s="1" t="s">
        <v>72</v>
      </c>
      <c r="U1" s="1" t="s">
        <v>577</v>
      </c>
      <c r="V1" s="1" t="s">
        <v>578</v>
      </c>
      <c r="W1" s="1" t="s">
        <v>439</v>
      </c>
      <c r="X1" s="1" t="s">
        <v>93</v>
      </c>
      <c r="Y1" s="1" t="s">
        <v>87</v>
      </c>
      <c r="Z1" s="1" t="s">
        <v>80</v>
      </c>
      <c r="AA1" s="1" t="s">
        <v>579</v>
      </c>
      <c r="AB1" s="1" t="s">
        <v>85</v>
      </c>
      <c r="AC1" s="1" t="s">
        <v>86</v>
      </c>
      <c r="AD1" s="1" t="s">
        <v>97</v>
      </c>
      <c r="AE1" s="1" t="s">
        <v>529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539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540</v>
      </c>
      <c r="AW1" s="1" t="s">
        <v>445</v>
      </c>
      <c r="AX1" s="1" t="s">
        <v>446</v>
      </c>
      <c r="AY1" s="1" t="s">
        <v>81</v>
      </c>
      <c r="AZ1" s="1" t="s">
        <v>90</v>
      </c>
      <c r="BA1" s="1" t="s">
        <v>534</v>
      </c>
      <c r="BB1" s="1" t="s">
        <v>535</v>
      </c>
      <c r="BC1" s="1" t="s">
        <v>536</v>
      </c>
      <c r="BD1" s="1" t="s">
        <v>537</v>
      </c>
      <c r="BE1" s="1" t="s">
        <v>538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514</v>
      </c>
      <c r="E4" s="5" t="s">
        <v>104</v>
      </c>
      <c r="F4" s="5" t="s">
        <v>515</v>
      </c>
      <c r="G4" s="5" t="s">
        <v>555</v>
      </c>
      <c r="H4" s="5" t="s">
        <v>516</v>
      </c>
      <c r="I4" s="5" t="s">
        <v>517</v>
      </c>
      <c r="J4" s="5" t="s">
        <v>122</v>
      </c>
      <c r="K4" s="5" t="s">
        <v>564</v>
      </c>
      <c r="L4" s="5" t="s">
        <v>565</v>
      </c>
      <c r="M4" s="5" t="s">
        <v>111</v>
      </c>
      <c r="N4" s="5" t="s">
        <v>518</v>
      </c>
      <c r="O4" s="5" t="s">
        <v>520</v>
      </c>
      <c r="P4" s="5" t="s">
        <v>566</v>
      </c>
      <c r="Q4" s="5" t="s">
        <v>567</v>
      </c>
      <c r="R4" s="5" t="s">
        <v>521</v>
      </c>
      <c r="S4" s="5" t="s">
        <v>519</v>
      </c>
      <c r="T4" s="5" t="s">
        <v>568</v>
      </c>
      <c r="U4" s="5" t="s">
        <v>556</v>
      </c>
      <c r="V4" s="5" t="s">
        <v>557</v>
      </c>
      <c r="W4" s="5" t="s">
        <v>569</v>
      </c>
      <c r="X4" s="5" t="s">
        <v>115</v>
      </c>
      <c r="Y4" s="5" t="s">
        <v>112</v>
      </c>
      <c r="Z4" s="5" t="s">
        <v>109</v>
      </c>
      <c r="AA4" s="5" t="s">
        <v>558</v>
      </c>
      <c r="AB4" s="5" t="s">
        <v>177</v>
      </c>
      <c r="AC4" s="5" t="s">
        <v>178</v>
      </c>
      <c r="AD4" s="5" t="s">
        <v>119</v>
      </c>
      <c r="AE4" s="5" t="s">
        <v>522</v>
      </c>
      <c r="AF4" s="5" t="s">
        <v>179</v>
      </c>
      <c r="AG4" s="5" t="s">
        <v>118</v>
      </c>
      <c r="AH4" s="5" t="s">
        <v>108</v>
      </c>
      <c r="AI4" s="5" t="s">
        <v>570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523</v>
      </c>
      <c r="AR4" s="5" t="s">
        <v>120</v>
      </c>
      <c r="AS4" s="5" t="s">
        <v>124</v>
      </c>
      <c r="AT4" s="5" t="s">
        <v>121</v>
      </c>
      <c r="AU4" s="5" t="s">
        <v>571</v>
      </c>
      <c r="AV4" s="5" t="s">
        <v>572</v>
      </c>
      <c r="AW4" s="5" t="s">
        <v>573</v>
      </c>
      <c r="AX4" s="5" t="s">
        <v>559</v>
      </c>
      <c r="AY4" s="5" t="s">
        <v>110</v>
      </c>
      <c r="AZ4" s="5" t="s">
        <v>113</v>
      </c>
      <c r="BA4" s="5" t="s">
        <v>574</v>
      </c>
      <c r="BB4" s="5" t="s">
        <v>575</v>
      </c>
      <c r="BC4" s="5" t="s">
        <v>524</v>
      </c>
      <c r="BD4" s="5" t="s">
        <v>525</v>
      </c>
      <c r="BE4" s="5" t="s">
        <v>526</v>
      </c>
      <c r="BF4" s="5" t="s">
        <v>106</v>
      </c>
      <c r="BG4" s="5" t="s">
        <v>576</v>
      </c>
      <c r="BH4" s="15"/>
      <c r="BJ4" s="75"/>
      <c r="BO4" s="5" t="s">
        <v>103</v>
      </c>
      <c r="BP4" s="5" t="s">
        <v>514</v>
      </c>
      <c r="BQ4" s="5" t="s">
        <v>104</v>
      </c>
      <c r="BR4" s="5" t="s">
        <v>515</v>
      </c>
      <c r="BS4" s="5" t="s">
        <v>555</v>
      </c>
      <c r="BT4" s="5" t="s">
        <v>516</v>
      </c>
      <c r="BU4" s="5" t="s">
        <v>517</v>
      </c>
      <c r="BV4" s="5" t="s">
        <v>122</v>
      </c>
      <c r="BW4" s="5" t="s">
        <v>564</v>
      </c>
      <c r="BX4" s="5" t="s">
        <v>565</v>
      </c>
      <c r="BY4" s="5" t="s">
        <v>111</v>
      </c>
      <c r="BZ4" s="5" t="s">
        <v>518</v>
      </c>
      <c r="CA4" s="5" t="s">
        <v>520</v>
      </c>
      <c r="CB4" s="5" t="s">
        <v>566</v>
      </c>
      <c r="CC4" s="5" t="s">
        <v>567</v>
      </c>
      <c r="CD4" s="5" t="s">
        <v>521</v>
      </c>
      <c r="CE4" s="5" t="s">
        <v>519</v>
      </c>
      <c r="CF4" s="5" t="s">
        <v>568</v>
      </c>
      <c r="CG4" s="5" t="s">
        <v>556</v>
      </c>
      <c r="CH4" s="5" t="s">
        <v>557</v>
      </c>
      <c r="CI4" s="5" t="s">
        <v>569</v>
      </c>
      <c r="CJ4" s="5" t="s">
        <v>115</v>
      </c>
      <c r="CK4" s="5" t="s">
        <v>112</v>
      </c>
      <c r="CL4" s="5" t="s">
        <v>109</v>
      </c>
      <c r="CM4" s="5" t="s">
        <v>558</v>
      </c>
      <c r="CN4" s="5" t="s">
        <v>177</v>
      </c>
      <c r="CO4" s="5" t="s">
        <v>178</v>
      </c>
      <c r="CP4" s="5" t="s">
        <v>119</v>
      </c>
      <c r="CQ4" s="5" t="s">
        <v>522</v>
      </c>
      <c r="CR4" s="5" t="s">
        <v>179</v>
      </c>
      <c r="CS4" s="5" t="s">
        <v>118</v>
      </c>
      <c r="CT4" s="5" t="s">
        <v>108</v>
      </c>
      <c r="CU4" s="5" t="s">
        <v>570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523</v>
      </c>
      <c r="DD4" s="5" t="s">
        <v>120</v>
      </c>
      <c r="DE4" s="5" t="s">
        <v>124</v>
      </c>
      <c r="DF4" s="5" t="s">
        <v>121</v>
      </c>
      <c r="DG4" s="5" t="s">
        <v>571</v>
      </c>
      <c r="DH4" s="5" t="s">
        <v>572</v>
      </c>
      <c r="DI4" s="5" t="s">
        <v>573</v>
      </c>
      <c r="DJ4" s="5" t="s">
        <v>559</v>
      </c>
      <c r="DK4" s="5" t="s">
        <v>110</v>
      </c>
      <c r="DL4" s="5" t="s">
        <v>113</v>
      </c>
      <c r="DM4" s="5" t="s">
        <v>574</v>
      </c>
      <c r="DN4" s="5" t="s">
        <v>575</v>
      </c>
      <c r="DO4" s="5" t="s">
        <v>524</v>
      </c>
      <c r="DP4" s="5" t="s">
        <v>525</v>
      </c>
      <c r="DQ4" s="5" t="s">
        <v>526</v>
      </c>
      <c r="DR4" s="5" t="s">
        <v>106</v>
      </c>
      <c r="DS4" s="5" t="s">
        <v>576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A01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595</v>
      </c>
      <c r="BQ9" s="26" t="s">
        <v>598</v>
      </c>
      <c r="BR9" s="26" t="s">
        <v>596</v>
      </c>
      <c r="BS9" s="26" t="s">
        <v>597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461</v>
      </c>
      <c r="BQ12" s="26" t="s">
        <v>343</v>
      </c>
      <c r="BR12" s="26" t="s">
        <v>462</v>
      </c>
      <c r="BS12" s="92" t="s">
        <v>344</v>
      </c>
      <c r="BT12" s="92" t="s">
        <v>346</v>
      </c>
      <c r="BU12" s="92" t="s">
        <v>345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358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359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347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595</v>
      </c>
      <c r="BQ69" s="26" t="s">
        <v>598</v>
      </c>
      <c r="BR69" s="26" t="s">
        <v>596</v>
      </c>
      <c r="BS69" s="26" t="s">
        <v>597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461</v>
      </c>
      <c r="BQ72" s="26" t="s">
        <v>343</v>
      </c>
      <c r="BR72" s="26" t="s">
        <v>462</v>
      </c>
      <c r="BS72" s="92" t="s">
        <v>344</v>
      </c>
      <c r="BT72" s="92" t="s">
        <v>346</v>
      </c>
      <c r="BU72" s="92" t="s">
        <v>345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358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359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514</v>
      </c>
      <c r="BQ85" s="5" t="s">
        <v>104</v>
      </c>
      <c r="BR85" s="5" t="s">
        <v>515</v>
      </c>
      <c r="BS85" s="5" t="s">
        <v>555</v>
      </c>
      <c r="BT85" s="5" t="s">
        <v>516</v>
      </c>
      <c r="BU85" s="5" t="s">
        <v>517</v>
      </c>
      <c r="BV85" s="5" t="s">
        <v>122</v>
      </c>
      <c r="BW85" s="5" t="s">
        <v>564</v>
      </c>
      <c r="BX85" s="5" t="s">
        <v>565</v>
      </c>
      <c r="BY85" s="5" t="s">
        <v>111</v>
      </c>
      <c r="BZ85" s="5" t="s">
        <v>518</v>
      </c>
      <c r="CA85" s="5" t="s">
        <v>520</v>
      </c>
      <c r="CB85" s="5" t="s">
        <v>566</v>
      </c>
      <c r="CC85" s="5" t="s">
        <v>567</v>
      </c>
      <c r="CD85" s="5" t="s">
        <v>521</v>
      </c>
      <c r="CE85" s="5" t="s">
        <v>519</v>
      </c>
      <c r="CF85" s="5" t="s">
        <v>568</v>
      </c>
      <c r="CG85" s="5" t="s">
        <v>556</v>
      </c>
      <c r="CH85" s="5" t="s">
        <v>557</v>
      </c>
      <c r="CI85" s="5" t="s">
        <v>569</v>
      </c>
      <c r="CJ85" s="5" t="s">
        <v>115</v>
      </c>
      <c r="CK85" s="5" t="s">
        <v>112</v>
      </c>
      <c r="CL85" s="5" t="s">
        <v>109</v>
      </c>
      <c r="CM85" s="5" t="s">
        <v>558</v>
      </c>
      <c r="CN85" s="5" t="s">
        <v>177</v>
      </c>
      <c r="CO85" s="5" t="s">
        <v>178</v>
      </c>
      <c r="CP85" s="5" t="s">
        <v>119</v>
      </c>
      <c r="CQ85" s="5" t="s">
        <v>522</v>
      </c>
      <c r="CR85" s="5" t="s">
        <v>179</v>
      </c>
      <c r="CS85" s="5" t="s">
        <v>118</v>
      </c>
      <c r="CT85" s="5" t="s">
        <v>108</v>
      </c>
      <c r="CU85" s="5" t="s">
        <v>570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523</v>
      </c>
      <c r="DD85" s="5" t="s">
        <v>120</v>
      </c>
      <c r="DE85" s="5" t="s">
        <v>124</v>
      </c>
      <c r="DF85" s="5" t="s">
        <v>121</v>
      </c>
      <c r="DG85" s="5" t="s">
        <v>571</v>
      </c>
      <c r="DH85" s="5" t="s">
        <v>572</v>
      </c>
      <c r="DI85" s="5" t="s">
        <v>573</v>
      </c>
      <c r="DJ85" s="5" t="s">
        <v>559</v>
      </c>
      <c r="DK85" s="5" t="s">
        <v>110</v>
      </c>
      <c r="DL85" s="5" t="s">
        <v>113</v>
      </c>
      <c r="DM85" s="5" t="s">
        <v>574</v>
      </c>
      <c r="DN85" s="5" t="s">
        <v>575</v>
      </c>
      <c r="DO85" s="5" t="s">
        <v>524</v>
      </c>
      <c r="DP85" s="5" t="s">
        <v>525</v>
      </c>
      <c r="DQ85" s="5" t="s">
        <v>526</v>
      </c>
      <c r="DR85" s="5" t="s">
        <v>106</v>
      </c>
      <c r="DS85" s="5" t="s">
        <v>576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595</v>
      </c>
      <c r="BQ90" s="26" t="s">
        <v>598</v>
      </c>
      <c r="BR90" s="26" t="s">
        <v>596</v>
      </c>
      <c r="BS90" s="26" t="s">
        <v>597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461</v>
      </c>
      <c r="BQ93" s="26" t="s">
        <v>343</v>
      </c>
      <c r="BR93" s="26" t="s">
        <v>462</v>
      </c>
      <c r="BS93" s="92" t="s">
        <v>344</v>
      </c>
      <c r="BT93" s="92" t="s">
        <v>346</v>
      </c>
      <c r="BU93" s="92" t="s">
        <v>345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358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359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347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595</v>
      </c>
      <c r="BQ150" s="26" t="s">
        <v>598</v>
      </c>
      <c r="BR150" s="26" t="s">
        <v>596</v>
      </c>
      <c r="BS150" s="26" t="s">
        <v>597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461</v>
      </c>
      <c r="BQ153" s="26" t="s">
        <v>343</v>
      </c>
      <c r="BR153" s="26" t="s">
        <v>462</v>
      </c>
      <c r="BS153" s="92" t="s">
        <v>344</v>
      </c>
      <c r="BT153" s="92" t="s">
        <v>346</v>
      </c>
      <c r="BU153" s="92" t="s">
        <v>345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358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359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514</v>
      </c>
      <c r="BQ166" s="5" t="s">
        <v>104</v>
      </c>
      <c r="BR166" s="5" t="s">
        <v>515</v>
      </c>
      <c r="BS166" s="5" t="s">
        <v>555</v>
      </c>
      <c r="BT166" s="5" t="s">
        <v>516</v>
      </c>
      <c r="BU166" s="5" t="s">
        <v>517</v>
      </c>
      <c r="BV166" s="5" t="s">
        <v>122</v>
      </c>
      <c r="BW166" s="5" t="s">
        <v>564</v>
      </c>
      <c r="BX166" s="5" t="s">
        <v>565</v>
      </c>
      <c r="BY166" s="5" t="s">
        <v>111</v>
      </c>
      <c r="BZ166" s="5" t="s">
        <v>518</v>
      </c>
      <c r="CA166" s="5" t="s">
        <v>520</v>
      </c>
      <c r="CB166" s="5" t="s">
        <v>566</v>
      </c>
      <c r="CC166" s="5" t="s">
        <v>567</v>
      </c>
      <c r="CD166" s="5" t="s">
        <v>521</v>
      </c>
      <c r="CE166" s="5" t="s">
        <v>519</v>
      </c>
      <c r="CF166" s="5" t="s">
        <v>568</v>
      </c>
      <c r="CG166" s="5" t="s">
        <v>556</v>
      </c>
      <c r="CH166" s="5" t="s">
        <v>557</v>
      </c>
      <c r="CI166" s="5" t="s">
        <v>569</v>
      </c>
      <c r="CJ166" s="5" t="s">
        <v>115</v>
      </c>
      <c r="CK166" s="5" t="s">
        <v>112</v>
      </c>
      <c r="CL166" s="5" t="s">
        <v>109</v>
      </c>
      <c r="CM166" s="5" t="s">
        <v>558</v>
      </c>
      <c r="CN166" s="5" t="s">
        <v>177</v>
      </c>
      <c r="CO166" s="5" t="s">
        <v>178</v>
      </c>
      <c r="CP166" s="5" t="s">
        <v>119</v>
      </c>
      <c r="CQ166" s="5" t="s">
        <v>522</v>
      </c>
      <c r="CR166" s="5" t="s">
        <v>179</v>
      </c>
      <c r="CS166" s="5" t="s">
        <v>118</v>
      </c>
      <c r="CT166" s="5" t="s">
        <v>108</v>
      </c>
      <c r="CU166" s="5" t="s">
        <v>570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523</v>
      </c>
      <c r="DD166" s="5" t="s">
        <v>120</v>
      </c>
      <c r="DE166" s="5" t="s">
        <v>124</v>
      </c>
      <c r="DF166" s="5" t="s">
        <v>121</v>
      </c>
      <c r="DG166" s="5" t="s">
        <v>571</v>
      </c>
      <c r="DH166" s="5" t="s">
        <v>572</v>
      </c>
      <c r="DI166" s="5" t="s">
        <v>573</v>
      </c>
      <c r="DJ166" s="5" t="s">
        <v>559</v>
      </c>
      <c r="DK166" s="5" t="s">
        <v>110</v>
      </c>
      <c r="DL166" s="5" t="s">
        <v>113</v>
      </c>
      <c r="DM166" s="5" t="s">
        <v>574</v>
      </c>
      <c r="DN166" s="5" t="s">
        <v>575</v>
      </c>
      <c r="DO166" s="5" t="s">
        <v>524</v>
      </c>
      <c r="DP166" s="5" t="s">
        <v>525</v>
      </c>
      <c r="DQ166" s="5" t="s">
        <v>526</v>
      </c>
      <c r="DR166" s="5" t="s">
        <v>106</v>
      </c>
      <c r="DS166" s="5" t="s">
        <v>576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595</v>
      </c>
      <c r="BQ171" s="26" t="s">
        <v>598</v>
      </c>
      <c r="BR171" s="26" t="s">
        <v>596</v>
      </c>
      <c r="BS171" s="26" t="s">
        <v>597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461</v>
      </c>
      <c r="BQ174" s="26" t="s">
        <v>343</v>
      </c>
      <c r="BR174" s="26" t="s">
        <v>462</v>
      </c>
      <c r="BS174" s="92" t="s">
        <v>344</v>
      </c>
      <c r="BT174" s="92" t="s">
        <v>346</v>
      </c>
      <c r="BU174" s="92" t="s">
        <v>345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358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359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347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595</v>
      </c>
      <c r="BQ231" s="26" t="s">
        <v>598</v>
      </c>
      <c r="BR231" s="26" t="s">
        <v>596</v>
      </c>
      <c r="BS231" s="26" t="s">
        <v>597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461</v>
      </c>
      <c r="BQ234" s="26" t="s">
        <v>343</v>
      </c>
      <c r="BR234" s="26" t="s">
        <v>462</v>
      </c>
      <c r="BS234" s="92" t="s">
        <v>344</v>
      </c>
      <c r="BT234" s="92" t="s">
        <v>346</v>
      </c>
      <c r="BU234" s="92" t="s">
        <v>345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358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359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514</v>
      </c>
      <c r="BQ247" s="5" t="s">
        <v>104</v>
      </c>
      <c r="BR247" s="5" t="s">
        <v>515</v>
      </c>
      <c r="BS247" s="5" t="s">
        <v>555</v>
      </c>
      <c r="BT247" s="5" t="s">
        <v>516</v>
      </c>
      <c r="BU247" s="5" t="s">
        <v>517</v>
      </c>
      <c r="BV247" s="5" t="s">
        <v>122</v>
      </c>
      <c r="BW247" s="5" t="s">
        <v>564</v>
      </c>
      <c r="BX247" s="5" t="s">
        <v>565</v>
      </c>
      <c r="BY247" s="5" t="s">
        <v>111</v>
      </c>
      <c r="BZ247" s="5" t="s">
        <v>518</v>
      </c>
      <c r="CA247" s="5" t="s">
        <v>520</v>
      </c>
      <c r="CB247" s="5" t="s">
        <v>566</v>
      </c>
      <c r="CC247" s="5" t="s">
        <v>567</v>
      </c>
      <c r="CD247" s="5" t="s">
        <v>521</v>
      </c>
      <c r="CE247" s="5" t="s">
        <v>519</v>
      </c>
      <c r="CF247" s="5" t="s">
        <v>568</v>
      </c>
      <c r="CG247" s="5" t="s">
        <v>556</v>
      </c>
      <c r="CH247" s="5" t="s">
        <v>557</v>
      </c>
      <c r="CI247" s="5" t="s">
        <v>569</v>
      </c>
      <c r="CJ247" s="5" t="s">
        <v>115</v>
      </c>
      <c r="CK247" s="5" t="s">
        <v>112</v>
      </c>
      <c r="CL247" s="5" t="s">
        <v>109</v>
      </c>
      <c r="CM247" s="5" t="s">
        <v>558</v>
      </c>
      <c r="CN247" s="5" t="s">
        <v>177</v>
      </c>
      <c r="CO247" s="5" t="s">
        <v>178</v>
      </c>
      <c r="CP247" s="5" t="s">
        <v>119</v>
      </c>
      <c r="CQ247" s="5" t="s">
        <v>522</v>
      </c>
      <c r="CR247" s="5" t="s">
        <v>179</v>
      </c>
      <c r="CS247" s="5" t="s">
        <v>118</v>
      </c>
      <c r="CT247" s="5" t="s">
        <v>108</v>
      </c>
      <c r="CU247" s="5" t="s">
        <v>570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523</v>
      </c>
      <c r="DD247" s="5" t="s">
        <v>120</v>
      </c>
      <c r="DE247" s="5" t="s">
        <v>124</v>
      </c>
      <c r="DF247" s="5" t="s">
        <v>121</v>
      </c>
      <c r="DG247" s="5" t="s">
        <v>571</v>
      </c>
      <c r="DH247" s="5" t="s">
        <v>572</v>
      </c>
      <c r="DI247" s="5" t="s">
        <v>573</v>
      </c>
      <c r="DJ247" s="5" t="s">
        <v>559</v>
      </c>
      <c r="DK247" s="5" t="s">
        <v>110</v>
      </c>
      <c r="DL247" s="5" t="s">
        <v>113</v>
      </c>
      <c r="DM247" s="5" t="s">
        <v>574</v>
      </c>
      <c r="DN247" s="5" t="s">
        <v>575</v>
      </c>
      <c r="DO247" s="5" t="s">
        <v>524</v>
      </c>
      <c r="DP247" s="5" t="s">
        <v>525</v>
      </c>
      <c r="DQ247" s="5" t="s">
        <v>526</v>
      </c>
      <c r="DR247" s="5" t="s">
        <v>106</v>
      </c>
      <c r="DS247" s="5" t="s">
        <v>576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595</v>
      </c>
      <c r="BQ252" s="26" t="s">
        <v>598</v>
      </c>
      <c r="BR252" s="26" t="s">
        <v>596</v>
      </c>
      <c r="BS252" s="26" t="s">
        <v>597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461</v>
      </c>
      <c r="BQ255" s="26" t="s">
        <v>343</v>
      </c>
      <c r="BR255" s="26" t="s">
        <v>462</v>
      </c>
      <c r="BS255" s="92" t="s">
        <v>344</v>
      </c>
      <c r="BT255" s="92" t="s">
        <v>346</v>
      </c>
      <c r="BU255" s="92" t="s">
        <v>345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358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359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347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595</v>
      </c>
      <c r="BQ312" s="26" t="s">
        <v>598</v>
      </c>
      <c r="BR312" s="26" t="s">
        <v>596</v>
      </c>
      <c r="BS312" s="26" t="s">
        <v>597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461</v>
      </c>
      <c r="BQ315" s="26" t="s">
        <v>343</v>
      </c>
      <c r="BR315" s="26" t="s">
        <v>462</v>
      </c>
      <c r="BS315" s="92" t="s">
        <v>344</v>
      </c>
      <c r="BT315" s="92" t="s">
        <v>346</v>
      </c>
      <c r="BU315" s="92" t="s">
        <v>345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358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359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514</v>
      </c>
      <c r="BQ328" s="5" t="s">
        <v>104</v>
      </c>
      <c r="BR328" s="5" t="s">
        <v>515</v>
      </c>
      <c r="BS328" s="5" t="s">
        <v>555</v>
      </c>
      <c r="BT328" s="5" t="s">
        <v>516</v>
      </c>
      <c r="BU328" s="5" t="s">
        <v>517</v>
      </c>
      <c r="BV328" s="5" t="s">
        <v>122</v>
      </c>
      <c r="BW328" s="5" t="s">
        <v>564</v>
      </c>
      <c r="BX328" s="5" t="s">
        <v>565</v>
      </c>
      <c r="BY328" s="5" t="s">
        <v>111</v>
      </c>
      <c r="BZ328" s="5" t="s">
        <v>518</v>
      </c>
      <c r="CA328" s="5" t="s">
        <v>520</v>
      </c>
      <c r="CB328" s="5" t="s">
        <v>566</v>
      </c>
      <c r="CC328" s="5" t="s">
        <v>567</v>
      </c>
      <c r="CD328" s="5" t="s">
        <v>521</v>
      </c>
      <c r="CE328" s="5" t="s">
        <v>519</v>
      </c>
      <c r="CF328" s="5" t="s">
        <v>568</v>
      </c>
      <c r="CG328" s="5" t="s">
        <v>556</v>
      </c>
      <c r="CH328" s="5" t="s">
        <v>557</v>
      </c>
      <c r="CI328" s="5" t="s">
        <v>569</v>
      </c>
      <c r="CJ328" s="5" t="s">
        <v>115</v>
      </c>
      <c r="CK328" s="5" t="s">
        <v>112</v>
      </c>
      <c r="CL328" s="5" t="s">
        <v>109</v>
      </c>
      <c r="CM328" s="5" t="s">
        <v>558</v>
      </c>
      <c r="CN328" s="5" t="s">
        <v>177</v>
      </c>
      <c r="CO328" s="5" t="s">
        <v>178</v>
      </c>
      <c r="CP328" s="5" t="s">
        <v>119</v>
      </c>
      <c r="CQ328" s="5" t="s">
        <v>522</v>
      </c>
      <c r="CR328" s="5" t="s">
        <v>179</v>
      </c>
      <c r="CS328" s="5" t="s">
        <v>118</v>
      </c>
      <c r="CT328" s="5" t="s">
        <v>108</v>
      </c>
      <c r="CU328" s="5" t="s">
        <v>570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523</v>
      </c>
      <c r="DD328" s="5" t="s">
        <v>120</v>
      </c>
      <c r="DE328" s="5" t="s">
        <v>124</v>
      </c>
      <c r="DF328" s="5" t="s">
        <v>121</v>
      </c>
      <c r="DG328" s="5" t="s">
        <v>571</v>
      </c>
      <c r="DH328" s="5" t="s">
        <v>572</v>
      </c>
      <c r="DI328" s="5" t="s">
        <v>573</v>
      </c>
      <c r="DJ328" s="5" t="s">
        <v>559</v>
      </c>
      <c r="DK328" s="5" t="s">
        <v>110</v>
      </c>
      <c r="DL328" s="5" t="s">
        <v>113</v>
      </c>
      <c r="DM328" s="5" t="s">
        <v>574</v>
      </c>
      <c r="DN328" s="5" t="s">
        <v>575</v>
      </c>
      <c r="DO328" s="5" t="s">
        <v>524</v>
      </c>
      <c r="DP328" s="5" t="s">
        <v>525</v>
      </c>
      <c r="DQ328" s="5" t="s">
        <v>526</v>
      </c>
      <c r="DR328" s="5" t="s">
        <v>106</v>
      </c>
      <c r="DS328" s="5" t="s">
        <v>576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595</v>
      </c>
      <c r="BQ333" s="26" t="s">
        <v>598</v>
      </c>
      <c r="BR333" s="26" t="s">
        <v>596</v>
      </c>
      <c r="BS333" s="26" t="s">
        <v>597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461</v>
      </c>
      <c r="BQ336" s="26" t="s">
        <v>343</v>
      </c>
      <c r="BR336" s="26" t="s">
        <v>462</v>
      </c>
      <c r="BS336" s="92" t="s">
        <v>344</v>
      </c>
      <c r="BT336" s="92" t="s">
        <v>346</v>
      </c>
      <c r="BU336" s="92" t="s">
        <v>345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358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359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347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595</v>
      </c>
      <c r="BQ393" s="26" t="s">
        <v>598</v>
      </c>
      <c r="BR393" s="26" t="s">
        <v>596</v>
      </c>
      <c r="BS393" s="26" t="s">
        <v>597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461</v>
      </c>
      <c r="BQ396" s="26" t="s">
        <v>343</v>
      </c>
      <c r="BR396" s="26" t="s">
        <v>462</v>
      </c>
      <c r="BS396" s="92" t="s">
        <v>344</v>
      </c>
      <c r="BT396" s="92" t="s">
        <v>346</v>
      </c>
      <c r="BU396" s="92" t="s">
        <v>345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358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359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514</v>
      </c>
      <c r="BQ409" s="5" t="s">
        <v>104</v>
      </c>
      <c r="BR409" s="5" t="s">
        <v>515</v>
      </c>
      <c r="BS409" s="5" t="s">
        <v>555</v>
      </c>
      <c r="BT409" s="5" t="s">
        <v>516</v>
      </c>
      <c r="BU409" s="5" t="s">
        <v>517</v>
      </c>
      <c r="BV409" s="5" t="s">
        <v>122</v>
      </c>
      <c r="BW409" s="5" t="s">
        <v>564</v>
      </c>
      <c r="BX409" s="5" t="s">
        <v>565</v>
      </c>
      <c r="BY409" s="5" t="s">
        <v>111</v>
      </c>
      <c r="BZ409" s="5" t="s">
        <v>518</v>
      </c>
      <c r="CA409" s="5" t="s">
        <v>520</v>
      </c>
      <c r="CB409" s="5" t="s">
        <v>566</v>
      </c>
      <c r="CC409" s="5" t="s">
        <v>567</v>
      </c>
      <c r="CD409" s="5" t="s">
        <v>521</v>
      </c>
      <c r="CE409" s="5" t="s">
        <v>519</v>
      </c>
      <c r="CF409" s="5" t="s">
        <v>568</v>
      </c>
      <c r="CG409" s="5" t="s">
        <v>556</v>
      </c>
      <c r="CH409" s="5" t="s">
        <v>557</v>
      </c>
      <c r="CI409" s="5" t="s">
        <v>569</v>
      </c>
      <c r="CJ409" s="5" t="s">
        <v>115</v>
      </c>
      <c r="CK409" s="5" t="s">
        <v>112</v>
      </c>
      <c r="CL409" s="5" t="s">
        <v>109</v>
      </c>
      <c r="CM409" s="5" t="s">
        <v>558</v>
      </c>
      <c r="CN409" s="5" t="s">
        <v>177</v>
      </c>
      <c r="CO409" s="5" t="s">
        <v>178</v>
      </c>
      <c r="CP409" s="5" t="s">
        <v>119</v>
      </c>
      <c r="CQ409" s="5" t="s">
        <v>522</v>
      </c>
      <c r="CR409" s="5" t="s">
        <v>179</v>
      </c>
      <c r="CS409" s="5" t="s">
        <v>118</v>
      </c>
      <c r="CT409" s="5" t="s">
        <v>108</v>
      </c>
      <c r="CU409" s="5" t="s">
        <v>570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523</v>
      </c>
      <c r="DD409" s="5" t="s">
        <v>120</v>
      </c>
      <c r="DE409" s="5" t="s">
        <v>124</v>
      </c>
      <c r="DF409" s="5" t="s">
        <v>121</v>
      </c>
      <c r="DG409" s="5" t="s">
        <v>571</v>
      </c>
      <c r="DH409" s="5" t="s">
        <v>572</v>
      </c>
      <c r="DI409" s="5" t="s">
        <v>573</v>
      </c>
      <c r="DJ409" s="5" t="s">
        <v>559</v>
      </c>
      <c r="DK409" s="5" t="s">
        <v>110</v>
      </c>
      <c r="DL409" s="5" t="s">
        <v>113</v>
      </c>
      <c r="DM409" s="5" t="s">
        <v>574</v>
      </c>
      <c r="DN409" s="5" t="s">
        <v>575</v>
      </c>
      <c r="DO409" s="5" t="s">
        <v>524</v>
      </c>
      <c r="DP409" s="5" t="s">
        <v>525</v>
      </c>
      <c r="DQ409" s="5" t="s">
        <v>526</v>
      </c>
      <c r="DR409" s="5" t="s">
        <v>106</v>
      </c>
      <c r="DS409" s="5" t="s">
        <v>576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595</v>
      </c>
      <c r="BQ414" s="26" t="s">
        <v>598</v>
      </c>
      <c r="BR414" s="26" t="s">
        <v>596</v>
      </c>
      <c r="BS414" s="26" t="s">
        <v>597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461</v>
      </c>
      <c r="BQ417" s="26" t="s">
        <v>343</v>
      </c>
      <c r="BR417" s="26" t="s">
        <v>462</v>
      </c>
      <c r="BS417" s="92" t="s">
        <v>344</v>
      </c>
      <c r="BT417" s="92" t="s">
        <v>346</v>
      </c>
      <c r="BU417" s="92" t="s">
        <v>345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358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359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347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595</v>
      </c>
      <c r="BQ474" s="26" t="s">
        <v>598</v>
      </c>
      <c r="BR474" s="26" t="s">
        <v>596</v>
      </c>
      <c r="BS474" s="26" t="s">
        <v>597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461</v>
      </c>
      <c r="BQ477" s="26" t="s">
        <v>343</v>
      </c>
      <c r="BR477" s="26" t="s">
        <v>462</v>
      </c>
      <c r="BS477" s="92" t="s">
        <v>344</v>
      </c>
      <c r="BT477" s="92" t="s">
        <v>346</v>
      </c>
      <c r="BU477" s="92" t="s">
        <v>345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358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359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514</v>
      </c>
      <c r="BQ490" s="5" t="s">
        <v>104</v>
      </c>
      <c r="BR490" s="5" t="s">
        <v>515</v>
      </c>
      <c r="BS490" s="5" t="s">
        <v>555</v>
      </c>
      <c r="BT490" s="5" t="s">
        <v>516</v>
      </c>
      <c r="BU490" s="5" t="s">
        <v>517</v>
      </c>
      <c r="BV490" s="5" t="s">
        <v>122</v>
      </c>
      <c r="BW490" s="5" t="s">
        <v>564</v>
      </c>
      <c r="BX490" s="5" t="s">
        <v>565</v>
      </c>
      <c r="BY490" s="5" t="s">
        <v>111</v>
      </c>
      <c r="BZ490" s="5" t="s">
        <v>518</v>
      </c>
      <c r="CA490" s="5" t="s">
        <v>520</v>
      </c>
      <c r="CB490" s="5" t="s">
        <v>566</v>
      </c>
      <c r="CC490" s="5" t="s">
        <v>567</v>
      </c>
      <c r="CD490" s="5" t="s">
        <v>521</v>
      </c>
      <c r="CE490" s="5" t="s">
        <v>519</v>
      </c>
      <c r="CF490" s="5" t="s">
        <v>568</v>
      </c>
      <c r="CG490" s="5" t="s">
        <v>556</v>
      </c>
      <c r="CH490" s="5" t="s">
        <v>557</v>
      </c>
      <c r="CI490" s="5" t="s">
        <v>569</v>
      </c>
      <c r="CJ490" s="5" t="s">
        <v>115</v>
      </c>
      <c r="CK490" s="5" t="s">
        <v>112</v>
      </c>
      <c r="CL490" s="5" t="s">
        <v>109</v>
      </c>
      <c r="CM490" s="5" t="s">
        <v>558</v>
      </c>
      <c r="CN490" s="5" t="s">
        <v>177</v>
      </c>
      <c r="CO490" s="5" t="s">
        <v>178</v>
      </c>
      <c r="CP490" s="5" t="s">
        <v>119</v>
      </c>
      <c r="CQ490" s="5" t="s">
        <v>522</v>
      </c>
      <c r="CR490" s="5" t="s">
        <v>179</v>
      </c>
      <c r="CS490" s="5" t="s">
        <v>118</v>
      </c>
      <c r="CT490" s="5" t="s">
        <v>108</v>
      </c>
      <c r="CU490" s="5" t="s">
        <v>570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523</v>
      </c>
      <c r="DD490" s="5" t="s">
        <v>120</v>
      </c>
      <c r="DE490" s="5" t="s">
        <v>124</v>
      </c>
      <c r="DF490" s="5" t="s">
        <v>121</v>
      </c>
      <c r="DG490" s="5" t="s">
        <v>571</v>
      </c>
      <c r="DH490" s="5" t="s">
        <v>572</v>
      </c>
      <c r="DI490" s="5" t="s">
        <v>573</v>
      </c>
      <c r="DJ490" s="5" t="s">
        <v>559</v>
      </c>
      <c r="DK490" s="5" t="s">
        <v>110</v>
      </c>
      <c r="DL490" s="5" t="s">
        <v>113</v>
      </c>
      <c r="DM490" s="5" t="s">
        <v>574</v>
      </c>
      <c r="DN490" s="5" t="s">
        <v>575</v>
      </c>
      <c r="DO490" s="5" t="s">
        <v>524</v>
      </c>
      <c r="DP490" s="5" t="s">
        <v>525</v>
      </c>
      <c r="DQ490" s="5" t="s">
        <v>526</v>
      </c>
      <c r="DR490" s="5" t="s">
        <v>106</v>
      </c>
      <c r="DS490" s="5" t="s">
        <v>576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595</v>
      </c>
      <c r="BQ495" s="26" t="s">
        <v>598</v>
      </c>
      <c r="BR495" s="26" t="s">
        <v>596</v>
      </c>
      <c r="BS495" s="26" t="s">
        <v>597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461</v>
      </c>
      <c r="BQ498" s="26" t="s">
        <v>343</v>
      </c>
      <c r="BR498" s="26" t="s">
        <v>462</v>
      </c>
      <c r="BS498" s="92" t="s">
        <v>344</v>
      </c>
      <c r="BT498" s="92" t="s">
        <v>346</v>
      </c>
      <c r="BU498" s="92" t="s">
        <v>345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358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359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347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595</v>
      </c>
      <c r="BQ555" s="26" t="s">
        <v>598</v>
      </c>
      <c r="BR555" s="26" t="s">
        <v>596</v>
      </c>
      <c r="BS555" s="26" t="s">
        <v>597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461</v>
      </c>
      <c r="BQ558" s="26" t="s">
        <v>343</v>
      </c>
      <c r="BR558" s="26" t="s">
        <v>462</v>
      </c>
      <c r="BS558" s="92" t="s">
        <v>344</v>
      </c>
      <c r="BT558" s="92" t="s">
        <v>346</v>
      </c>
      <c r="BU558" s="92" t="s">
        <v>345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358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359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514</v>
      </c>
      <c r="BQ571" s="5" t="s">
        <v>104</v>
      </c>
      <c r="BR571" s="5" t="s">
        <v>515</v>
      </c>
      <c r="BS571" s="5" t="s">
        <v>555</v>
      </c>
      <c r="BT571" s="5" t="s">
        <v>516</v>
      </c>
      <c r="BU571" s="5" t="s">
        <v>517</v>
      </c>
      <c r="BV571" s="5" t="s">
        <v>122</v>
      </c>
      <c r="BW571" s="5" t="s">
        <v>564</v>
      </c>
      <c r="BX571" s="5" t="s">
        <v>565</v>
      </c>
      <c r="BY571" s="5" t="s">
        <v>111</v>
      </c>
      <c r="BZ571" s="5" t="s">
        <v>518</v>
      </c>
      <c r="CA571" s="5" t="s">
        <v>520</v>
      </c>
      <c r="CB571" s="5" t="s">
        <v>566</v>
      </c>
      <c r="CC571" s="5" t="s">
        <v>567</v>
      </c>
      <c r="CD571" s="5" t="s">
        <v>521</v>
      </c>
      <c r="CE571" s="5" t="s">
        <v>519</v>
      </c>
      <c r="CF571" s="5" t="s">
        <v>568</v>
      </c>
      <c r="CG571" s="5" t="s">
        <v>556</v>
      </c>
      <c r="CH571" s="5" t="s">
        <v>557</v>
      </c>
      <c r="CI571" s="5" t="s">
        <v>569</v>
      </c>
      <c r="CJ571" s="5" t="s">
        <v>115</v>
      </c>
      <c r="CK571" s="5" t="s">
        <v>112</v>
      </c>
      <c r="CL571" s="5" t="s">
        <v>109</v>
      </c>
      <c r="CM571" s="5" t="s">
        <v>558</v>
      </c>
      <c r="CN571" s="5" t="s">
        <v>177</v>
      </c>
      <c r="CO571" s="5" t="s">
        <v>178</v>
      </c>
      <c r="CP571" s="5" t="s">
        <v>119</v>
      </c>
      <c r="CQ571" s="5" t="s">
        <v>522</v>
      </c>
      <c r="CR571" s="5" t="s">
        <v>179</v>
      </c>
      <c r="CS571" s="5" t="s">
        <v>118</v>
      </c>
      <c r="CT571" s="5" t="s">
        <v>108</v>
      </c>
      <c r="CU571" s="5" t="s">
        <v>570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523</v>
      </c>
      <c r="DD571" s="5" t="s">
        <v>120</v>
      </c>
      <c r="DE571" s="5" t="s">
        <v>124</v>
      </c>
      <c r="DF571" s="5" t="s">
        <v>121</v>
      </c>
      <c r="DG571" s="5" t="s">
        <v>571</v>
      </c>
      <c r="DH571" s="5" t="s">
        <v>572</v>
      </c>
      <c r="DI571" s="5" t="s">
        <v>573</v>
      </c>
      <c r="DJ571" s="5" t="s">
        <v>559</v>
      </c>
      <c r="DK571" s="5" t="s">
        <v>110</v>
      </c>
      <c r="DL571" s="5" t="s">
        <v>113</v>
      </c>
      <c r="DM571" s="5" t="s">
        <v>574</v>
      </c>
      <c r="DN571" s="5" t="s">
        <v>575</v>
      </c>
      <c r="DO571" s="5" t="s">
        <v>524</v>
      </c>
      <c r="DP571" s="5" t="s">
        <v>525</v>
      </c>
      <c r="DQ571" s="5" t="s">
        <v>526</v>
      </c>
      <c r="DR571" s="5" t="s">
        <v>106</v>
      </c>
      <c r="DS571" s="5" t="s">
        <v>576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595</v>
      </c>
      <c r="BQ576" s="26" t="s">
        <v>598</v>
      </c>
      <c r="BR576" s="26" t="s">
        <v>596</v>
      </c>
      <c r="BS576" s="26" t="s">
        <v>597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461</v>
      </c>
      <c r="BQ579" s="26" t="s">
        <v>343</v>
      </c>
      <c r="BR579" s="26" t="s">
        <v>462</v>
      </c>
      <c r="BS579" s="92" t="s">
        <v>344</v>
      </c>
      <c r="BT579" s="92" t="s">
        <v>346</v>
      </c>
      <c r="BU579" s="92" t="s">
        <v>345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358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359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347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595</v>
      </c>
      <c r="BQ636" s="26" t="s">
        <v>598</v>
      </c>
      <c r="BR636" s="26" t="s">
        <v>596</v>
      </c>
      <c r="BS636" s="26" t="s">
        <v>597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461</v>
      </c>
      <c r="BQ639" s="26" t="s">
        <v>343</v>
      </c>
      <c r="BR639" s="26" t="s">
        <v>462</v>
      </c>
      <c r="BS639" s="92" t="s">
        <v>344</v>
      </c>
      <c r="BT639" s="92" t="s">
        <v>346</v>
      </c>
      <c r="BU639" s="92" t="s">
        <v>345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358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359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514</v>
      </c>
      <c r="BQ652" s="5" t="s">
        <v>104</v>
      </c>
      <c r="BR652" s="5" t="s">
        <v>515</v>
      </c>
      <c r="BS652" s="5" t="s">
        <v>555</v>
      </c>
      <c r="BT652" s="5" t="s">
        <v>516</v>
      </c>
      <c r="BU652" s="5" t="s">
        <v>517</v>
      </c>
      <c r="BV652" s="5" t="s">
        <v>122</v>
      </c>
      <c r="BW652" s="5" t="s">
        <v>564</v>
      </c>
      <c r="BX652" s="5" t="s">
        <v>565</v>
      </c>
      <c r="BY652" s="5" t="s">
        <v>111</v>
      </c>
      <c r="BZ652" s="5" t="s">
        <v>518</v>
      </c>
      <c r="CA652" s="5" t="s">
        <v>520</v>
      </c>
      <c r="CB652" s="5" t="s">
        <v>566</v>
      </c>
      <c r="CC652" s="5" t="s">
        <v>567</v>
      </c>
      <c r="CD652" s="5" t="s">
        <v>521</v>
      </c>
      <c r="CE652" s="5" t="s">
        <v>519</v>
      </c>
      <c r="CF652" s="5" t="s">
        <v>568</v>
      </c>
      <c r="CG652" s="5" t="s">
        <v>556</v>
      </c>
      <c r="CH652" s="5" t="s">
        <v>557</v>
      </c>
      <c r="CI652" s="5" t="s">
        <v>569</v>
      </c>
      <c r="CJ652" s="5" t="s">
        <v>115</v>
      </c>
      <c r="CK652" s="5" t="s">
        <v>112</v>
      </c>
      <c r="CL652" s="5" t="s">
        <v>109</v>
      </c>
      <c r="CM652" s="5" t="s">
        <v>558</v>
      </c>
      <c r="CN652" s="5" t="s">
        <v>177</v>
      </c>
      <c r="CO652" s="5" t="s">
        <v>178</v>
      </c>
      <c r="CP652" s="5" t="s">
        <v>119</v>
      </c>
      <c r="CQ652" s="5" t="s">
        <v>522</v>
      </c>
      <c r="CR652" s="5" t="s">
        <v>179</v>
      </c>
      <c r="CS652" s="5" t="s">
        <v>118</v>
      </c>
      <c r="CT652" s="5" t="s">
        <v>108</v>
      </c>
      <c r="CU652" s="5" t="s">
        <v>570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523</v>
      </c>
      <c r="DD652" s="5" t="s">
        <v>120</v>
      </c>
      <c r="DE652" s="5" t="s">
        <v>124</v>
      </c>
      <c r="DF652" s="5" t="s">
        <v>121</v>
      </c>
      <c r="DG652" s="5" t="s">
        <v>571</v>
      </c>
      <c r="DH652" s="5" t="s">
        <v>572</v>
      </c>
      <c r="DI652" s="5" t="s">
        <v>573</v>
      </c>
      <c r="DJ652" s="5" t="s">
        <v>559</v>
      </c>
      <c r="DK652" s="5" t="s">
        <v>110</v>
      </c>
      <c r="DL652" s="5" t="s">
        <v>113</v>
      </c>
      <c r="DM652" s="5" t="s">
        <v>574</v>
      </c>
      <c r="DN652" s="5" t="s">
        <v>575</v>
      </c>
      <c r="DO652" s="5" t="s">
        <v>524</v>
      </c>
      <c r="DP652" s="5" t="s">
        <v>525</v>
      </c>
      <c r="DQ652" s="5" t="s">
        <v>526</v>
      </c>
      <c r="DR652" s="5" t="s">
        <v>106</v>
      </c>
      <c r="DS652" s="5" t="s">
        <v>576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595</v>
      </c>
      <c r="BQ657" s="26" t="s">
        <v>598</v>
      </c>
      <c r="BR657" s="26" t="s">
        <v>596</v>
      </c>
      <c r="BS657" s="26" t="s">
        <v>597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461</v>
      </c>
      <c r="BQ660" s="26" t="s">
        <v>343</v>
      </c>
      <c r="BR660" s="26" t="s">
        <v>462</v>
      </c>
      <c r="BS660" s="92" t="s">
        <v>344</v>
      </c>
      <c r="BT660" s="92" t="s">
        <v>346</v>
      </c>
      <c r="BU660" s="92" t="s">
        <v>345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358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359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347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595</v>
      </c>
      <c r="BQ717" s="26" t="s">
        <v>598</v>
      </c>
      <c r="BR717" s="26" t="s">
        <v>596</v>
      </c>
      <c r="BS717" s="26" t="s">
        <v>597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461</v>
      </c>
      <c r="BQ720" s="26" t="s">
        <v>343</v>
      </c>
      <c r="BR720" s="26" t="s">
        <v>462</v>
      </c>
      <c r="BS720" s="92" t="s">
        <v>344</v>
      </c>
      <c r="BT720" s="92" t="s">
        <v>346</v>
      </c>
      <c r="BU720" s="92" t="s">
        <v>345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358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359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514</v>
      </c>
      <c r="BQ733" s="5" t="s">
        <v>104</v>
      </c>
      <c r="BR733" s="5" t="s">
        <v>515</v>
      </c>
      <c r="BS733" s="5" t="s">
        <v>555</v>
      </c>
      <c r="BT733" s="5" t="s">
        <v>516</v>
      </c>
      <c r="BU733" s="5" t="s">
        <v>517</v>
      </c>
      <c r="BV733" s="5" t="s">
        <v>122</v>
      </c>
      <c r="BW733" s="5" t="s">
        <v>564</v>
      </c>
      <c r="BX733" s="5" t="s">
        <v>565</v>
      </c>
      <c r="BY733" s="5" t="s">
        <v>111</v>
      </c>
      <c r="BZ733" s="5" t="s">
        <v>518</v>
      </c>
      <c r="CA733" s="5" t="s">
        <v>520</v>
      </c>
      <c r="CB733" s="5" t="s">
        <v>566</v>
      </c>
      <c r="CC733" s="5" t="s">
        <v>567</v>
      </c>
      <c r="CD733" s="5" t="s">
        <v>521</v>
      </c>
      <c r="CE733" s="5" t="s">
        <v>519</v>
      </c>
      <c r="CF733" s="5" t="s">
        <v>568</v>
      </c>
      <c r="CG733" s="5" t="s">
        <v>556</v>
      </c>
      <c r="CH733" s="5" t="s">
        <v>557</v>
      </c>
      <c r="CI733" s="5" t="s">
        <v>569</v>
      </c>
      <c r="CJ733" s="5" t="s">
        <v>115</v>
      </c>
      <c r="CK733" s="5" t="s">
        <v>112</v>
      </c>
      <c r="CL733" s="5" t="s">
        <v>109</v>
      </c>
      <c r="CM733" s="5" t="s">
        <v>558</v>
      </c>
      <c r="CN733" s="5" t="s">
        <v>177</v>
      </c>
      <c r="CO733" s="5" t="s">
        <v>178</v>
      </c>
      <c r="CP733" s="5" t="s">
        <v>119</v>
      </c>
      <c r="CQ733" s="5" t="s">
        <v>522</v>
      </c>
      <c r="CR733" s="5" t="s">
        <v>179</v>
      </c>
      <c r="CS733" s="5" t="s">
        <v>118</v>
      </c>
      <c r="CT733" s="5" t="s">
        <v>108</v>
      </c>
      <c r="CU733" s="5" t="s">
        <v>570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523</v>
      </c>
      <c r="DD733" s="5" t="s">
        <v>120</v>
      </c>
      <c r="DE733" s="5" t="s">
        <v>124</v>
      </c>
      <c r="DF733" s="5" t="s">
        <v>121</v>
      </c>
      <c r="DG733" s="5" t="s">
        <v>571</v>
      </c>
      <c r="DH733" s="5" t="s">
        <v>572</v>
      </c>
      <c r="DI733" s="5" t="s">
        <v>573</v>
      </c>
      <c r="DJ733" s="5" t="s">
        <v>559</v>
      </c>
      <c r="DK733" s="5" t="s">
        <v>110</v>
      </c>
      <c r="DL733" s="5" t="s">
        <v>113</v>
      </c>
      <c r="DM733" s="5" t="s">
        <v>574</v>
      </c>
      <c r="DN733" s="5" t="s">
        <v>575</v>
      </c>
      <c r="DO733" s="5" t="s">
        <v>524</v>
      </c>
      <c r="DP733" s="5" t="s">
        <v>525</v>
      </c>
      <c r="DQ733" s="5" t="s">
        <v>526</v>
      </c>
      <c r="DR733" s="5" t="s">
        <v>106</v>
      </c>
      <c r="DS733" s="5" t="s">
        <v>576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595</v>
      </c>
      <c r="BQ738" s="26" t="s">
        <v>598</v>
      </c>
      <c r="BR738" s="26" t="s">
        <v>596</v>
      </c>
      <c r="BS738" s="26" t="s">
        <v>597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461</v>
      </c>
      <c r="BQ741" s="26" t="s">
        <v>343</v>
      </c>
      <c r="BR741" s="26" t="s">
        <v>462</v>
      </c>
      <c r="BS741" s="92" t="s">
        <v>344</v>
      </c>
      <c r="BT741" s="92" t="s">
        <v>346</v>
      </c>
      <c r="BU741" s="92" t="s">
        <v>345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358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359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347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595</v>
      </c>
      <c r="BQ798" s="26" t="s">
        <v>598</v>
      </c>
      <c r="BR798" s="26" t="s">
        <v>596</v>
      </c>
      <c r="BS798" s="26" t="s">
        <v>597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461</v>
      </c>
      <c r="BQ801" s="26" t="s">
        <v>343</v>
      </c>
      <c r="BR801" s="26" t="s">
        <v>462</v>
      </c>
      <c r="BS801" s="92" t="s">
        <v>344</v>
      </c>
      <c r="BT801" s="92" t="s">
        <v>346</v>
      </c>
      <c r="BU801" s="92" t="s">
        <v>345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358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359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514</v>
      </c>
      <c r="BQ814" s="5" t="s">
        <v>104</v>
      </c>
      <c r="BR814" s="5" t="s">
        <v>515</v>
      </c>
      <c r="BS814" s="5" t="s">
        <v>555</v>
      </c>
      <c r="BT814" s="5" t="s">
        <v>516</v>
      </c>
      <c r="BU814" s="5" t="s">
        <v>517</v>
      </c>
      <c r="BV814" s="5" t="s">
        <v>122</v>
      </c>
      <c r="BW814" s="5" t="s">
        <v>564</v>
      </c>
      <c r="BX814" s="5" t="s">
        <v>565</v>
      </c>
      <c r="BY814" s="5" t="s">
        <v>111</v>
      </c>
      <c r="BZ814" s="5" t="s">
        <v>518</v>
      </c>
      <c r="CA814" s="5" t="s">
        <v>520</v>
      </c>
      <c r="CB814" s="5" t="s">
        <v>566</v>
      </c>
      <c r="CC814" s="5" t="s">
        <v>567</v>
      </c>
      <c r="CD814" s="5" t="s">
        <v>521</v>
      </c>
      <c r="CE814" s="5" t="s">
        <v>519</v>
      </c>
      <c r="CF814" s="5" t="s">
        <v>568</v>
      </c>
      <c r="CG814" s="5" t="s">
        <v>556</v>
      </c>
      <c r="CH814" s="5" t="s">
        <v>557</v>
      </c>
      <c r="CI814" s="5" t="s">
        <v>569</v>
      </c>
      <c r="CJ814" s="5" t="s">
        <v>115</v>
      </c>
      <c r="CK814" s="5" t="s">
        <v>112</v>
      </c>
      <c r="CL814" s="5" t="s">
        <v>109</v>
      </c>
      <c r="CM814" s="5" t="s">
        <v>558</v>
      </c>
      <c r="CN814" s="5" t="s">
        <v>177</v>
      </c>
      <c r="CO814" s="5" t="s">
        <v>178</v>
      </c>
      <c r="CP814" s="5" t="s">
        <v>119</v>
      </c>
      <c r="CQ814" s="5" t="s">
        <v>522</v>
      </c>
      <c r="CR814" s="5" t="s">
        <v>179</v>
      </c>
      <c r="CS814" s="5" t="s">
        <v>118</v>
      </c>
      <c r="CT814" s="5" t="s">
        <v>108</v>
      </c>
      <c r="CU814" s="5" t="s">
        <v>570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523</v>
      </c>
      <c r="DD814" s="5" t="s">
        <v>120</v>
      </c>
      <c r="DE814" s="5" t="s">
        <v>124</v>
      </c>
      <c r="DF814" s="5" t="s">
        <v>121</v>
      </c>
      <c r="DG814" s="5" t="s">
        <v>571</v>
      </c>
      <c r="DH814" s="5" t="s">
        <v>572</v>
      </c>
      <c r="DI814" s="5" t="s">
        <v>573</v>
      </c>
      <c r="DJ814" s="5" t="s">
        <v>559</v>
      </c>
      <c r="DK814" s="5" t="s">
        <v>110</v>
      </c>
      <c r="DL814" s="5" t="s">
        <v>113</v>
      </c>
      <c r="DM814" s="5" t="s">
        <v>574</v>
      </c>
      <c r="DN814" s="5" t="s">
        <v>575</v>
      </c>
      <c r="DO814" s="5" t="s">
        <v>524</v>
      </c>
      <c r="DP814" s="5" t="s">
        <v>525</v>
      </c>
      <c r="DQ814" s="5" t="s">
        <v>526</v>
      </c>
      <c r="DR814" s="5" t="s">
        <v>106</v>
      </c>
      <c r="DS814" s="5" t="s">
        <v>576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595</v>
      </c>
      <c r="BQ819" s="26" t="s">
        <v>598</v>
      </c>
      <c r="BR819" s="26" t="s">
        <v>596</v>
      </c>
      <c r="BS819" s="26" t="s">
        <v>597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461</v>
      </c>
      <c r="BQ822" s="26" t="s">
        <v>343</v>
      </c>
      <c r="BR822" s="26" t="s">
        <v>462</v>
      </c>
      <c r="BS822" s="92" t="s">
        <v>344</v>
      </c>
      <c r="BT822" s="92" t="s">
        <v>346</v>
      </c>
      <c r="BU822" s="92" t="s">
        <v>345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358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359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347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595</v>
      </c>
      <c r="BQ879" s="26" t="s">
        <v>598</v>
      </c>
      <c r="BR879" s="26" t="s">
        <v>596</v>
      </c>
      <c r="BS879" s="26" t="s">
        <v>597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461</v>
      </c>
      <c r="BQ882" s="26" t="s">
        <v>343</v>
      </c>
      <c r="BR882" s="26" t="s">
        <v>462</v>
      </c>
      <c r="BS882" s="92" t="s">
        <v>344</v>
      </c>
      <c r="BT882" s="92" t="s">
        <v>346</v>
      </c>
      <c r="BU882" s="92" t="s">
        <v>345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358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359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514</v>
      </c>
      <c r="BQ895" s="5" t="s">
        <v>104</v>
      </c>
      <c r="BR895" s="5" t="s">
        <v>515</v>
      </c>
      <c r="BS895" s="5" t="s">
        <v>555</v>
      </c>
      <c r="BT895" s="5" t="s">
        <v>516</v>
      </c>
      <c r="BU895" s="5" t="s">
        <v>517</v>
      </c>
      <c r="BV895" s="5" t="s">
        <v>122</v>
      </c>
      <c r="BW895" s="5" t="s">
        <v>564</v>
      </c>
      <c r="BX895" s="5" t="s">
        <v>565</v>
      </c>
      <c r="BY895" s="5" t="s">
        <v>111</v>
      </c>
      <c r="BZ895" s="5" t="s">
        <v>518</v>
      </c>
      <c r="CA895" s="5" t="s">
        <v>520</v>
      </c>
      <c r="CB895" s="5" t="s">
        <v>566</v>
      </c>
      <c r="CC895" s="5" t="s">
        <v>567</v>
      </c>
      <c r="CD895" s="5" t="s">
        <v>521</v>
      </c>
      <c r="CE895" s="5" t="s">
        <v>519</v>
      </c>
      <c r="CF895" s="5" t="s">
        <v>568</v>
      </c>
      <c r="CG895" s="5" t="s">
        <v>556</v>
      </c>
      <c r="CH895" s="5" t="s">
        <v>557</v>
      </c>
      <c r="CI895" s="5" t="s">
        <v>569</v>
      </c>
      <c r="CJ895" s="5" t="s">
        <v>115</v>
      </c>
      <c r="CK895" s="5" t="s">
        <v>112</v>
      </c>
      <c r="CL895" s="5" t="s">
        <v>109</v>
      </c>
      <c r="CM895" s="5" t="s">
        <v>558</v>
      </c>
      <c r="CN895" s="5" t="s">
        <v>177</v>
      </c>
      <c r="CO895" s="5" t="s">
        <v>178</v>
      </c>
      <c r="CP895" s="5" t="s">
        <v>119</v>
      </c>
      <c r="CQ895" s="5" t="s">
        <v>522</v>
      </c>
      <c r="CR895" s="5" t="s">
        <v>179</v>
      </c>
      <c r="CS895" s="5" t="s">
        <v>118</v>
      </c>
      <c r="CT895" s="5" t="s">
        <v>108</v>
      </c>
      <c r="CU895" s="5" t="s">
        <v>570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523</v>
      </c>
      <c r="DD895" s="5" t="s">
        <v>120</v>
      </c>
      <c r="DE895" s="5" t="s">
        <v>124</v>
      </c>
      <c r="DF895" s="5" t="s">
        <v>121</v>
      </c>
      <c r="DG895" s="5" t="s">
        <v>571</v>
      </c>
      <c r="DH895" s="5" t="s">
        <v>572</v>
      </c>
      <c r="DI895" s="5" t="s">
        <v>573</v>
      </c>
      <c r="DJ895" s="5" t="s">
        <v>559</v>
      </c>
      <c r="DK895" s="5" t="s">
        <v>110</v>
      </c>
      <c r="DL895" s="5" t="s">
        <v>113</v>
      </c>
      <c r="DM895" s="5" t="s">
        <v>574</v>
      </c>
      <c r="DN895" s="5" t="s">
        <v>575</v>
      </c>
      <c r="DO895" s="5" t="s">
        <v>524</v>
      </c>
      <c r="DP895" s="5" t="s">
        <v>525</v>
      </c>
      <c r="DQ895" s="5" t="s">
        <v>526</v>
      </c>
      <c r="DR895" s="5" t="s">
        <v>106</v>
      </c>
      <c r="DS895" s="5" t="s">
        <v>576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595</v>
      </c>
      <c r="BQ900" s="26" t="s">
        <v>598</v>
      </c>
      <c r="BR900" s="26" t="s">
        <v>596</v>
      </c>
      <c r="BS900" s="26" t="s">
        <v>597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461</v>
      </c>
      <c r="BQ903" s="26" t="s">
        <v>343</v>
      </c>
      <c r="BR903" s="26" t="s">
        <v>462</v>
      </c>
      <c r="BS903" s="92" t="s">
        <v>344</v>
      </c>
      <c r="BT903" s="92" t="s">
        <v>346</v>
      </c>
      <c r="BU903" s="92" t="s">
        <v>345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358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359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347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595</v>
      </c>
      <c r="BQ960" s="26" t="s">
        <v>598</v>
      </c>
      <c r="BR960" s="26" t="s">
        <v>596</v>
      </c>
      <c r="BS960" s="26" t="s">
        <v>597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461</v>
      </c>
      <c r="BQ963" s="26" t="s">
        <v>343</v>
      </c>
      <c r="BR963" s="26" t="s">
        <v>462</v>
      </c>
      <c r="BS963" s="92" t="s">
        <v>344</v>
      </c>
      <c r="BT963" s="92" t="s">
        <v>346</v>
      </c>
      <c r="BU963" s="92" t="s">
        <v>345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358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359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514</v>
      </c>
      <c r="BQ976" s="5" t="s">
        <v>104</v>
      </c>
      <c r="BR976" s="5" t="s">
        <v>515</v>
      </c>
      <c r="BS976" s="5" t="s">
        <v>555</v>
      </c>
      <c r="BT976" s="5" t="s">
        <v>516</v>
      </c>
      <c r="BU976" s="5" t="s">
        <v>517</v>
      </c>
      <c r="BV976" s="5" t="s">
        <v>122</v>
      </c>
      <c r="BW976" s="5" t="s">
        <v>564</v>
      </c>
      <c r="BX976" s="5" t="s">
        <v>565</v>
      </c>
      <c r="BY976" s="5" t="s">
        <v>111</v>
      </c>
      <c r="BZ976" s="5" t="s">
        <v>518</v>
      </c>
      <c r="CA976" s="5" t="s">
        <v>520</v>
      </c>
      <c r="CB976" s="5" t="s">
        <v>566</v>
      </c>
      <c r="CC976" s="5" t="s">
        <v>567</v>
      </c>
      <c r="CD976" s="5" t="s">
        <v>521</v>
      </c>
      <c r="CE976" s="5" t="s">
        <v>519</v>
      </c>
      <c r="CF976" s="5" t="s">
        <v>568</v>
      </c>
      <c r="CG976" s="5" t="s">
        <v>556</v>
      </c>
      <c r="CH976" s="5" t="s">
        <v>557</v>
      </c>
      <c r="CI976" s="5" t="s">
        <v>569</v>
      </c>
      <c r="CJ976" s="5" t="s">
        <v>115</v>
      </c>
      <c r="CK976" s="5" t="s">
        <v>112</v>
      </c>
      <c r="CL976" s="5" t="s">
        <v>109</v>
      </c>
      <c r="CM976" s="5" t="s">
        <v>558</v>
      </c>
      <c r="CN976" s="5" t="s">
        <v>177</v>
      </c>
      <c r="CO976" s="5" t="s">
        <v>178</v>
      </c>
      <c r="CP976" s="5" t="s">
        <v>119</v>
      </c>
      <c r="CQ976" s="5" t="s">
        <v>522</v>
      </c>
      <c r="CR976" s="5" t="s">
        <v>179</v>
      </c>
      <c r="CS976" s="5" t="s">
        <v>118</v>
      </c>
      <c r="CT976" s="5" t="s">
        <v>108</v>
      </c>
      <c r="CU976" s="5" t="s">
        <v>570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523</v>
      </c>
      <c r="DD976" s="5" t="s">
        <v>120</v>
      </c>
      <c r="DE976" s="5" t="s">
        <v>124</v>
      </c>
      <c r="DF976" s="5" t="s">
        <v>121</v>
      </c>
      <c r="DG976" s="5" t="s">
        <v>571</v>
      </c>
      <c r="DH976" s="5" t="s">
        <v>572</v>
      </c>
      <c r="DI976" s="5" t="s">
        <v>573</v>
      </c>
      <c r="DJ976" s="5" t="s">
        <v>559</v>
      </c>
      <c r="DK976" s="5" t="s">
        <v>110</v>
      </c>
      <c r="DL976" s="5" t="s">
        <v>113</v>
      </c>
      <c r="DM976" s="5" t="s">
        <v>574</v>
      </c>
      <c r="DN976" s="5" t="s">
        <v>575</v>
      </c>
      <c r="DO976" s="5" t="s">
        <v>524</v>
      </c>
      <c r="DP976" s="5" t="s">
        <v>525</v>
      </c>
      <c r="DQ976" s="5" t="s">
        <v>526</v>
      </c>
      <c r="DR976" s="5" t="s">
        <v>106</v>
      </c>
      <c r="DS976" s="5" t="s">
        <v>576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595</v>
      </c>
      <c r="BQ981" s="26" t="s">
        <v>598</v>
      </c>
      <c r="BR981" s="26" t="s">
        <v>596</v>
      </c>
      <c r="BS981" s="26" t="s">
        <v>597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461</v>
      </c>
      <c r="BQ984" s="26" t="s">
        <v>343</v>
      </c>
      <c r="BR984" s="26" t="s">
        <v>462</v>
      </c>
      <c r="BS984" s="92" t="s">
        <v>344</v>
      </c>
      <c r="BT984" s="92" t="s">
        <v>346</v>
      </c>
      <c r="BU984" s="92" t="s">
        <v>345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358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359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347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595</v>
      </c>
      <c r="BQ1041" s="26" t="s">
        <v>598</v>
      </c>
      <c r="BR1041" s="26" t="s">
        <v>596</v>
      </c>
      <c r="BS1041" s="26" t="s">
        <v>597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461</v>
      </c>
      <c r="BQ1044" s="26" t="s">
        <v>343</v>
      </c>
      <c r="BR1044" s="26" t="s">
        <v>462</v>
      </c>
      <c r="BS1044" s="92" t="s">
        <v>344</v>
      </c>
      <c r="BT1044" s="92" t="s">
        <v>346</v>
      </c>
      <c r="BU1044" s="92" t="s">
        <v>345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358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359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514</v>
      </c>
      <c r="BQ1057" s="5" t="s">
        <v>104</v>
      </c>
      <c r="BR1057" s="5" t="s">
        <v>515</v>
      </c>
      <c r="BS1057" s="5" t="s">
        <v>555</v>
      </c>
      <c r="BT1057" s="5" t="s">
        <v>516</v>
      </c>
      <c r="BU1057" s="5" t="s">
        <v>517</v>
      </c>
      <c r="BV1057" s="5" t="s">
        <v>122</v>
      </c>
      <c r="BW1057" s="5" t="s">
        <v>564</v>
      </c>
      <c r="BX1057" s="5" t="s">
        <v>565</v>
      </c>
      <c r="BY1057" s="5" t="s">
        <v>111</v>
      </c>
      <c r="BZ1057" s="5" t="s">
        <v>518</v>
      </c>
      <c r="CA1057" s="5" t="s">
        <v>520</v>
      </c>
      <c r="CB1057" s="5" t="s">
        <v>566</v>
      </c>
      <c r="CC1057" s="5" t="s">
        <v>567</v>
      </c>
      <c r="CD1057" s="5" t="s">
        <v>521</v>
      </c>
      <c r="CE1057" s="5" t="s">
        <v>519</v>
      </c>
      <c r="CF1057" s="5" t="s">
        <v>568</v>
      </c>
      <c r="CG1057" s="5" t="s">
        <v>556</v>
      </c>
      <c r="CH1057" s="5" t="s">
        <v>557</v>
      </c>
      <c r="CI1057" s="5" t="s">
        <v>569</v>
      </c>
      <c r="CJ1057" s="5" t="s">
        <v>115</v>
      </c>
      <c r="CK1057" s="5" t="s">
        <v>112</v>
      </c>
      <c r="CL1057" s="5" t="s">
        <v>109</v>
      </c>
      <c r="CM1057" s="5" t="s">
        <v>558</v>
      </c>
      <c r="CN1057" s="5" t="s">
        <v>177</v>
      </c>
      <c r="CO1057" s="5" t="s">
        <v>178</v>
      </c>
      <c r="CP1057" s="5" t="s">
        <v>119</v>
      </c>
      <c r="CQ1057" s="5" t="s">
        <v>522</v>
      </c>
      <c r="CR1057" s="5" t="s">
        <v>179</v>
      </c>
      <c r="CS1057" s="5" t="s">
        <v>118</v>
      </c>
      <c r="CT1057" s="5" t="s">
        <v>108</v>
      </c>
      <c r="CU1057" s="5" t="s">
        <v>570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523</v>
      </c>
      <c r="DD1057" s="5" t="s">
        <v>120</v>
      </c>
      <c r="DE1057" s="5" t="s">
        <v>124</v>
      </c>
      <c r="DF1057" s="5" t="s">
        <v>121</v>
      </c>
      <c r="DG1057" s="5" t="s">
        <v>571</v>
      </c>
      <c r="DH1057" s="5" t="s">
        <v>572</v>
      </c>
      <c r="DI1057" s="5" t="s">
        <v>573</v>
      </c>
      <c r="DJ1057" s="5" t="s">
        <v>559</v>
      </c>
      <c r="DK1057" s="5" t="s">
        <v>110</v>
      </c>
      <c r="DL1057" s="5" t="s">
        <v>113</v>
      </c>
      <c r="DM1057" s="5" t="s">
        <v>574</v>
      </c>
      <c r="DN1057" s="5" t="s">
        <v>575</v>
      </c>
      <c r="DO1057" s="5" t="s">
        <v>524</v>
      </c>
      <c r="DP1057" s="5" t="s">
        <v>525</v>
      </c>
      <c r="DQ1057" s="5" t="s">
        <v>526</v>
      </c>
      <c r="DR1057" s="5" t="s">
        <v>106</v>
      </c>
      <c r="DS1057" s="5" t="s">
        <v>576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595</v>
      </c>
      <c r="BQ1062" s="26" t="s">
        <v>598</v>
      </c>
      <c r="BR1062" s="26" t="s">
        <v>596</v>
      </c>
      <c r="BS1062" s="26" t="s">
        <v>597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461</v>
      </c>
      <c r="BQ1065" s="26" t="s">
        <v>343</v>
      </c>
      <c r="BR1065" s="26" t="s">
        <v>462</v>
      </c>
      <c r="BS1065" s="92" t="s">
        <v>344</v>
      </c>
      <c r="BT1065" s="92" t="s">
        <v>346</v>
      </c>
      <c r="BU1065" s="92" t="s">
        <v>345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358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359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347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595</v>
      </c>
      <c r="BQ1122" s="26" t="s">
        <v>598</v>
      </c>
      <c r="BR1122" s="26" t="s">
        <v>596</v>
      </c>
      <c r="BS1122" s="26" t="s">
        <v>597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461</v>
      </c>
      <c r="BQ1125" s="26" t="s">
        <v>343</v>
      </c>
      <c r="BR1125" s="26" t="s">
        <v>462</v>
      </c>
      <c r="BS1125" s="92" t="s">
        <v>344</v>
      </c>
      <c r="BT1125" s="92" t="s">
        <v>346</v>
      </c>
      <c r="BU1125" s="92" t="s">
        <v>345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358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359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514</v>
      </c>
      <c r="BQ1138" s="5" t="s">
        <v>104</v>
      </c>
      <c r="BR1138" s="5" t="s">
        <v>515</v>
      </c>
      <c r="BS1138" s="5" t="s">
        <v>555</v>
      </c>
      <c r="BT1138" s="5" t="s">
        <v>516</v>
      </c>
      <c r="BU1138" s="5" t="s">
        <v>517</v>
      </c>
      <c r="BV1138" s="5" t="s">
        <v>122</v>
      </c>
      <c r="BW1138" s="5" t="s">
        <v>564</v>
      </c>
      <c r="BX1138" s="5" t="s">
        <v>565</v>
      </c>
      <c r="BY1138" s="5" t="s">
        <v>111</v>
      </c>
      <c r="BZ1138" s="5" t="s">
        <v>518</v>
      </c>
      <c r="CA1138" s="5" t="s">
        <v>520</v>
      </c>
      <c r="CB1138" s="5" t="s">
        <v>566</v>
      </c>
      <c r="CC1138" s="5" t="s">
        <v>567</v>
      </c>
      <c r="CD1138" s="5" t="s">
        <v>521</v>
      </c>
      <c r="CE1138" s="5" t="s">
        <v>519</v>
      </c>
      <c r="CF1138" s="5" t="s">
        <v>568</v>
      </c>
      <c r="CG1138" s="5" t="s">
        <v>556</v>
      </c>
      <c r="CH1138" s="5" t="s">
        <v>557</v>
      </c>
      <c r="CI1138" s="5" t="s">
        <v>569</v>
      </c>
      <c r="CJ1138" s="5" t="s">
        <v>115</v>
      </c>
      <c r="CK1138" s="5" t="s">
        <v>112</v>
      </c>
      <c r="CL1138" s="5" t="s">
        <v>109</v>
      </c>
      <c r="CM1138" s="5" t="s">
        <v>558</v>
      </c>
      <c r="CN1138" s="5" t="s">
        <v>177</v>
      </c>
      <c r="CO1138" s="5" t="s">
        <v>178</v>
      </c>
      <c r="CP1138" s="5" t="s">
        <v>119</v>
      </c>
      <c r="CQ1138" s="5" t="s">
        <v>522</v>
      </c>
      <c r="CR1138" s="5" t="s">
        <v>179</v>
      </c>
      <c r="CS1138" s="5" t="s">
        <v>118</v>
      </c>
      <c r="CT1138" s="5" t="s">
        <v>108</v>
      </c>
      <c r="CU1138" s="5" t="s">
        <v>570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523</v>
      </c>
      <c r="DD1138" s="5" t="s">
        <v>120</v>
      </c>
      <c r="DE1138" s="5" t="s">
        <v>124</v>
      </c>
      <c r="DF1138" s="5" t="s">
        <v>121</v>
      </c>
      <c r="DG1138" s="5" t="s">
        <v>571</v>
      </c>
      <c r="DH1138" s="5" t="s">
        <v>572</v>
      </c>
      <c r="DI1138" s="5" t="s">
        <v>573</v>
      </c>
      <c r="DJ1138" s="5" t="s">
        <v>559</v>
      </c>
      <c r="DK1138" s="5" t="s">
        <v>110</v>
      </c>
      <c r="DL1138" s="5" t="s">
        <v>113</v>
      </c>
      <c r="DM1138" s="5" t="s">
        <v>574</v>
      </c>
      <c r="DN1138" s="5" t="s">
        <v>575</v>
      </c>
      <c r="DO1138" s="5" t="s">
        <v>524</v>
      </c>
      <c r="DP1138" s="5" t="s">
        <v>525</v>
      </c>
      <c r="DQ1138" s="5" t="s">
        <v>526</v>
      </c>
      <c r="DR1138" s="5" t="s">
        <v>106</v>
      </c>
      <c r="DS1138" s="5" t="s">
        <v>576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595</v>
      </c>
      <c r="BQ1143" s="26" t="s">
        <v>598</v>
      </c>
      <c r="BR1143" s="26" t="s">
        <v>596</v>
      </c>
      <c r="BS1143" s="26" t="s">
        <v>597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461</v>
      </c>
      <c r="BQ1146" s="26" t="s">
        <v>343</v>
      </c>
      <c r="BR1146" s="26" t="s">
        <v>462</v>
      </c>
      <c r="BS1146" s="92" t="s">
        <v>344</v>
      </c>
      <c r="BT1146" s="92" t="s">
        <v>346</v>
      </c>
      <c r="BU1146" s="92" t="s">
        <v>345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358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359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347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595</v>
      </c>
      <c r="BQ1203" s="26" t="s">
        <v>598</v>
      </c>
      <c r="BR1203" s="26" t="s">
        <v>596</v>
      </c>
      <c r="BS1203" s="26" t="s">
        <v>597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461</v>
      </c>
      <c r="BQ1206" s="26" t="s">
        <v>343</v>
      </c>
      <c r="BR1206" s="26" t="s">
        <v>462</v>
      </c>
      <c r="BS1206" s="92" t="s">
        <v>344</v>
      </c>
      <c r="BT1206" s="92" t="s">
        <v>346</v>
      </c>
      <c r="BU1206" s="92" t="s">
        <v>345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358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359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514</v>
      </c>
      <c r="BQ1219" s="5" t="s">
        <v>104</v>
      </c>
      <c r="BR1219" s="5" t="s">
        <v>515</v>
      </c>
      <c r="BS1219" s="5" t="s">
        <v>555</v>
      </c>
      <c r="BT1219" s="5" t="s">
        <v>516</v>
      </c>
      <c r="BU1219" s="5" t="s">
        <v>517</v>
      </c>
      <c r="BV1219" s="5" t="s">
        <v>122</v>
      </c>
      <c r="BW1219" s="5" t="s">
        <v>564</v>
      </c>
      <c r="BX1219" s="5" t="s">
        <v>565</v>
      </c>
      <c r="BY1219" s="5" t="s">
        <v>111</v>
      </c>
      <c r="BZ1219" s="5" t="s">
        <v>518</v>
      </c>
      <c r="CA1219" s="5" t="s">
        <v>520</v>
      </c>
      <c r="CB1219" s="5" t="s">
        <v>566</v>
      </c>
      <c r="CC1219" s="5" t="s">
        <v>567</v>
      </c>
      <c r="CD1219" s="5" t="s">
        <v>521</v>
      </c>
      <c r="CE1219" s="5" t="s">
        <v>519</v>
      </c>
      <c r="CF1219" s="5" t="s">
        <v>568</v>
      </c>
      <c r="CG1219" s="5" t="s">
        <v>556</v>
      </c>
      <c r="CH1219" s="5" t="s">
        <v>557</v>
      </c>
      <c r="CI1219" s="5" t="s">
        <v>569</v>
      </c>
      <c r="CJ1219" s="5" t="s">
        <v>115</v>
      </c>
      <c r="CK1219" s="5" t="s">
        <v>112</v>
      </c>
      <c r="CL1219" s="5" t="s">
        <v>109</v>
      </c>
      <c r="CM1219" s="5" t="s">
        <v>558</v>
      </c>
      <c r="CN1219" s="5" t="s">
        <v>177</v>
      </c>
      <c r="CO1219" s="5" t="s">
        <v>178</v>
      </c>
      <c r="CP1219" s="5" t="s">
        <v>119</v>
      </c>
      <c r="CQ1219" s="5" t="s">
        <v>522</v>
      </c>
      <c r="CR1219" s="5" t="s">
        <v>179</v>
      </c>
      <c r="CS1219" s="5" t="s">
        <v>118</v>
      </c>
      <c r="CT1219" s="5" t="s">
        <v>108</v>
      </c>
      <c r="CU1219" s="5" t="s">
        <v>570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523</v>
      </c>
      <c r="DD1219" s="5" t="s">
        <v>120</v>
      </c>
      <c r="DE1219" s="5" t="s">
        <v>124</v>
      </c>
      <c r="DF1219" s="5" t="s">
        <v>121</v>
      </c>
      <c r="DG1219" s="5" t="s">
        <v>571</v>
      </c>
      <c r="DH1219" s="5" t="s">
        <v>572</v>
      </c>
      <c r="DI1219" s="5" t="s">
        <v>573</v>
      </c>
      <c r="DJ1219" s="5" t="s">
        <v>559</v>
      </c>
      <c r="DK1219" s="5" t="s">
        <v>110</v>
      </c>
      <c r="DL1219" s="5" t="s">
        <v>113</v>
      </c>
      <c r="DM1219" s="5" t="s">
        <v>574</v>
      </c>
      <c r="DN1219" s="5" t="s">
        <v>575</v>
      </c>
      <c r="DO1219" s="5" t="s">
        <v>524</v>
      </c>
      <c r="DP1219" s="5" t="s">
        <v>525</v>
      </c>
      <c r="DQ1219" s="5" t="s">
        <v>526</v>
      </c>
      <c r="DR1219" s="5" t="s">
        <v>106</v>
      </c>
      <c r="DS1219" s="5" t="s">
        <v>576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595</v>
      </c>
      <c r="BQ1224" s="26" t="s">
        <v>598</v>
      </c>
      <c r="BR1224" s="26" t="s">
        <v>596</v>
      </c>
      <c r="BS1224" s="26" t="s">
        <v>597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461</v>
      </c>
      <c r="BQ1227" s="26" t="s">
        <v>343</v>
      </c>
      <c r="BR1227" s="26" t="s">
        <v>462</v>
      </c>
      <c r="BS1227" s="92" t="s">
        <v>344</v>
      </c>
      <c r="BT1227" s="92" t="s">
        <v>346</v>
      </c>
      <c r="BU1227" s="92" t="s">
        <v>345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358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359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347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595</v>
      </c>
      <c r="BQ1284" s="26" t="s">
        <v>598</v>
      </c>
      <c r="BR1284" s="26" t="s">
        <v>596</v>
      </c>
      <c r="BS1284" s="26" t="s">
        <v>597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461</v>
      </c>
      <c r="BQ1287" s="26" t="s">
        <v>343</v>
      </c>
      <c r="BR1287" s="26" t="s">
        <v>462</v>
      </c>
      <c r="BS1287" s="92" t="s">
        <v>344</v>
      </c>
      <c r="BT1287" s="92" t="s">
        <v>346</v>
      </c>
      <c r="BU1287" s="92" t="s">
        <v>345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358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359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514</v>
      </c>
      <c r="BQ1300" s="5" t="s">
        <v>104</v>
      </c>
      <c r="BR1300" s="5" t="s">
        <v>515</v>
      </c>
      <c r="BS1300" s="5" t="s">
        <v>555</v>
      </c>
      <c r="BT1300" s="5" t="s">
        <v>516</v>
      </c>
      <c r="BU1300" s="5" t="s">
        <v>517</v>
      </c>
      <c r="BV1300" s="5" t="s">
        <v>122</v>
      </c>
      <c r="BW1300" s="5" t="s">
        <v>564</v>
      </c>
      <c r="BX1300" s="5" t="s">
        <v>565</v>
      </c>
      <c r="BY1300" s="5" t="s">
        <v>111</v>
      </c>
      <c r="BZ1300" s="5" t="s">
        <v>518</v>
      </c>
      <c r="CA1300" s="5" t="s">
        <v>520</v>
      </c>
      <c r="CB1300" s="5" t="s">
        <v>566</v>
      </c>
      <c r="CC1300" s="5" t="s">
        <v>567</v>
      </c>
      <c r="CD1300" s="5" t="s">
        <v>521</v>
      </c>
      <c r="CE1300" s="5" t="s">
        <v>519</v>
      </c>
      <c r="CF1300" s="5" t="s">
        <v>568</v>
      </c>
      <c r="CG1300" s="5" t="s">
        <v>556</v>
      </c>
      <c r="CH1300" s="5" t="s">
        <v>557</v>
      </c>
      <c r="CI1300" s="5" t="s">
        <v>569</v>
      </c>
      <c r="CJ1300" s="5" t="s">
        <v>115</v>
      </c>
      <c r="CK1300" s="5" t="s">
        <v>112</v>
      </c>
      <c r="CL1300" s="5" t="s">
        <v>109</v>
      </c>
      <c r="CM1300" s="5" t="s">
        <v>558</v>
      </c>
      <c r="CN1300" s="5" t="s">
        <v>177</v>
      </c>
      <c r="CO1300" s="5" t="s">
        <v>178</v>
      </c>
      <c r="CP1300" s="5" t="s">
        <v>119</v>
      </c>
      <c r="CQ1300" s="5" t="s">
        <v>522</v>
      </c>
      <c r="CR1300" s="5" t="s">
        <v>179</v>
      </c>
      <c r="CS1300" s="5" t="s">
        <v>118</v>
      </c>
      <c r="CT1300" s="5" t="s">
        <v>108</v>
      </c>
      <c r="CU1300" s="5" t="s">
        <v>570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523</v>
      </c>
      <c r="DD1300" s="5" t="s">
        <v>120</v>
      </c>
      <c r="DE1300" s="5" t="s">
        <v>124</v>
      </c>
      <c r="DF1300" s="5" t="s">
        <v>121</v>
      </c>
      <c r="DG1300" s="5" t="s">
        <v>571</v>
      </c>
      <c r="DH1300" s="5" t="s">
        <v>572</v>
      </c>
      <c r="DI1300" s="5" t="s">
        <v>573</v>
      </c>
      <c r="DJ1300" s="5" t="s">
        <v>559</v>
      </c>
      <c r="DK1300" s="5" t="s">
        <v>110</v>
      </c>
      <c r="DL1300" s="5" t="s">
        <v>113</v>
      </c>
      <c r="DM1300" s="5" t="s">
        <v>574</v>
      </c>
      <c r="DN1300" s="5" t="s">
        <v>575</v>
      </c>
      <c r="DO1300" s="5" t="s">
        <v>524</v>
      </c>
      <c r="DP1300" s="5" t="s">
        <v>525</v>
      </c>
      <c r="DQ1300" s="5" t="s">
        <v>526</v>
      </c>
      <c r="DR1300" s="5" t="s">
        <v>106</v>
      </c>
      <c r="DS1300" s="5" t="s">
        <v>576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595</v>
      </c>
      <c r="BQ1305" s="26" t="s">
        <v>598</v>
      </c>
      <c r="BR1305" s="26" t="s">
        <v>596</v>
      </c>
      <c r="BS1305" s="26" t="s">
        <v>597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461</v>
      </c>
      <c r="BQ1308" s="26" t="s">
        <v>343</v>
      </c>
      <c r="BR1308" s="26" t="s">
        <v>462</v>
      </c>
      <c r="BS1308" s="92" t="s">
        <v>344</v>
      </c>
      <c r="BT1308" s="92" t="s">
        <v>346</v>
      </c>
      <c r="BU1308" s="92" t="s">
        <v>345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358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359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347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595</v>
      </c>
      <c r="BQ1365" s="26" t="s">
        <v>598</v>
      </c>
      <c r="BR1365" s="26" t="s">
        <v>596</v>
      </c>
      <c r="BS1365" s="26" t="s">
        <v>597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461</v>
      </c>
      <c r="BQ1368" s="26" t="s">
        <v>343</v>
      </c>
      <c r="BR1368" s="26" t="s">
        <v>462</v>
      </c>
      <c r="BS1368" s="92" t="s">
        <v>344</v>
      </c>
      <c r="BT1368" s="92" t="s">
        <v>346</v>
      </c>
      <c r="BU1368" s="92" t="s">
        <v>345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358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359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514</v>
      </c>
      <c r="BQ1381" s="5" t="s">
        <v>104</v>
      </c>
      <c r="BR1381" s="5" t="s">
        <v>515</v>
      </c>
      <c r="BS1381" s="5" t="s">
        <v>555</v>
      </c>
      <c r="BT1381" s="5" t="s">
        <v>516</v>
      </c>
      <c r="BU1381" s="5" t="s">
        <v>517</v>
      </c>
      <c r="BV1381" s="5" t="s">
        <v>122</v>
      </c>
      <c r="BW1381" s="5" t="s">
        <v>564</v>
      </c>
      <c r="BX1381" s="5" t="s">
        <v>565</v>
      </c>
      <c r="BY1381" s="5" t="s">
        <v>111</v>
      </c>
      <c r="BZ1381" s="5" t="s">
        <v>518</v>
      </c>
      <c r="CA1381" s="5" t="s">
        <v>520</v>
      </c>
      <c r="CB1381" s="5" t="s">
        <v>566</v>
      </c>
      <c r="CC1381" s="5" t="s">
        <v>567</v>
      </c>
      <c r="CD1381" s="5" t="s">
        <v>521</v>
      </c>
      <c r="CE1381" s="5" t="s">
        <v>519</v>
      </c>
      <c r="CF1381" s="5" t="s">
        <v>568</v>
      </c>
      <c r="CG1381" s="5" t="s">
        <v>556</v>
      </c>
      <c r="CH1381" s="5" t="s">
        <v>557</v>
      </c>
      <c r="CI1381" s="5" t="s">
        <v>569</v>
      </c>
      <c r="CJ1381" s="5" t="s">
        <v>115</v>
      </c>
      <c r="CK1381" s="5" t="s">
        <v>112</v>
      </c>
      <c r="CL1381" s="5" t="s">
        <v>109</v>
      </c>
      <c r="CM1381" s="5" t="s">
        <v>558</v>
      </c>
      <c r="CN1381" s="5" t="s">
        <v>177</v>
      </c>
      <c r="CO1381" s="5" t="s">
        <v>178</v>
      </c>
      <c r="CP1381" s="5" t="s">
        <v>119</v>
      </c>
      <c r="CQ1381" s="5" t="s">
        <v>522</v>
      </c>
      <c r="CR1381" s="5" t="s">
        <v>179</v>
      </c>
      <c r="CS1381" s="5" t="s">
        <v>118</v>
      </c>
      <c r="CT1381" s="5" t="s">
        <v>108</v>
      </c>
      <c r="CU1381" s="5" t="s">
        <v>570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523</v>
      </c>
      <c r="DD1381" s="5" t="s">
        <v>120</v>
      </c>
      <c r="DE1381" s="5" t="s">
        <v>124</v>
      </c>
      <c r="DF1381" s="5" t="s">
        <v>121</v>
      </c>
      <c r="DG1381" s="5" t="s">
        <v>571</v>
      </c>
      <c r="DH1381" s="5" t="s">
        <v>572</v>
      </c>
      <c r="DI1381" s="5" t="s">
        <v>573</v>
      </c>
      <c r="DJ1381" s="5" t="s">
        <v>559</v>
      </c>
      <c r="DK1381" s="5" t="s">
        <v>110</v>
      </c>
      <c r="DL1381" s="5" t="s">
        <v>113</v>
      </c>
      <c r="DM1381" s="5" t="s">
        <v>574</v>
      </c>
      <c r="DN1381" s="5" t="s">
        <v>575</v>
      </c>
      <c r="DO1381" s="5" t="s">
        <v>524</v>
      </c>
      <c r="DP1381" s="5" t="s">
        <v>525</v>
      </c>
      <c r="DQ1381" s="5" t="s">
        <v>526</v>
      </c>
      <c r="DR1381" s="5" t="s">
        <v>106</v>
      </c>
      <c r="DS1381" s="5" t="s">
        <v>576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595</v>
      </c>
      <c r="BQ1386" s="26" t="s">
        <v>598</v>
      </c>
      <c r="BR1386" s="26" t="s">
        <v>596</v>
      </c>
      <c r="BS1386" s="26" t="s">
        <v>597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461</v>
      </c>
      <c r="BQ1389" s="26" t="s">
        <v>343</v>
      </c>
      <c r="BR1389" s="26" t="s">
        <v>462</v>
      </c>
      <c r="BS1389" s="92" t="s">
        <v>344</v>
      </c>
      <c r="BT1389" s="92" t="s">
        <v>346</v>
      </c>
      <c r="BU1389" s="92" t="s">
        <v>345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358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359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347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595</v>
      </c>
      <c r="BQ1446" s="26" t="s">
        <v>598</v>
      </c>
      <c r="BR1446" s="26" t="s">
        <v>596</v>
      </c>
      <c r="BS1446" s="26" t="s">
        <v>597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461</v>
      </c>
      <c r="BQ1449" s="26" t="s">
        <v>343</v>
      </c>
      <c r="BR1449" s="26" t="s">
        <v>462</v>
      </c>
      <c r="BS1449" s="92" t="s">
        <v>344</v>
      </c>
      <c r="BT1449" s="92" t="s">
        <v>346</v>
      </c>
      <c r="BU1449" s="92" t="s">
        <v>345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358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359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514</v>
      </c>
      <c r="BQ1462" s="5" t="s">
        <v>104</v>
      </c>
      <c r="BR1462" s="5" t="s">
        <v>515</v>
      </c>
      <c r="BS1462" s="5" t="s">
        <v>555</v>
      </c>
      <c r="BT1462" s="5" t="s">
        <v>516</v>
      </c>
      <c r="BU1462" s="5" t="s">
        <v>517</v>
      </c>
      <c r="BV1462" s="5" t="s">
        <v>122</v>
      </c>
      <c r="BW1462" s="5" t="s">
        <v>564</v>
      </c>
      <c r="BX1462" s="5" t="s">
        <v>565</v>
      </c>
      <c r="BY1462" s="5" t="s">
        <v>111</v>
      </c>
      <c r="BZ1462" s="5" t="s">
        <v>518</v>
      </c>
      <c r="CA1462" s="5" t="s">
        <v>520</v>
      </c>
      <c r="CB1462" s="5" t="s">
        <v>566</v>
      </c>
      <c r="CC1462" s="5" t="s">
        <v>567</v>
      </c>
      <c r="CD1462" s="5" t="s">
        <v>521</v>
      </c>
      <c r="CE1462" s="5" t="s">
        <v>519</v>
      </c>
      <c r="CF1462" s="5" t="s">
        <v>568</v>
      </c>
      <c r="CG1462" s="5" t="s">
        <v>556</v>
      </c>
      <c r="CH1462" s="5" t="s">
        <v>557</v>
      </c>
      <c r="CI1462" s="5" t="s">
        <v>569</v>
      </c>
      <c r="CJ1462" s="5" t="s">
        <v>115</v>
      </c>
      <c r="CK1462" s="5" t="s">
        <v>112</v>
      </c>
      <c r="CL1462" s="5" t="s">
        <v>109</v>
      </c>
      <c r="CM1462" s="5" t="s">
        <v>558</v>
      </c>
      <c r="CN1462" s="5" t="s">
        <v>177</v>
      </c>
      <c r="CO1462" s="5" t="s">
        <v>178</v>
      </c>
      <c r="CP1462" s="5" t="s">
        <v>119</v>
      </c>
      <c r="CQ1462" s="5" t="s">
        <v>522</v>
      </c>
      <c r="CR1462" s="5" t="s">
        <v>179</v>
      </c>
      <c r="CS1462" s="5" t="s">
        <v>118</v>
      </c>
      <c r="CT1462" s="5" t="s">
        <v>108</v>
      </c>
      <c r="CU1462" s="5" t="s">
        <v>570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523</v>
      </c>
      <c r="DD1462" s="5" t="s">
        <v>120</v>
      </c>
      <c r="DE1462" s="5" t="s">
        <v>124</v>
      </c>
      <c r="DF1462" s="5" t="s">
        <v>121</v>
      </c>
      <c r="DG1462" s="5" t="s">
        <v>571</v>
      </c>
      <c r="DH1462" s="5" t="s">
        <v>572</v>
      </c>
      <c r="DI1462" s="5" t="s">
        <v>573</v>
      </c>
      <c r="DJ1462" s="5" t="s">
        <v>559</v>
      </c>
      <c r="DK1462" s="5" t="s">
        <v>110</v>
      </c>
      <c r="DL1462" s="5" t="s">
        <v>113</v>
      </c>
      <c r="DM1462" s="5" t="s">
        <v>574</v>
      </c>
      <c r="DN1462" s="5" t="s">
        <v>575</v>
      </c>
      <c r="DO1462" s="5" t="s">
        <v>524</v>
      </c>
      <c r="DP1462" s="5" t="s">
        <v>525</v>
      </c>
      <c r="DQ1462" s="5" t="s">
        <v>526</v>
      </c>
      <c r="DR1462" s="5" t="s">
        <v>106</v>
      </c>
      <c r="DS1462" s="5" t="s">
        <v>576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595</v>
      </c>
      <c r="BQ1467" s="26" t="s">
        <v>598</v>
      </c>
      <c r="BR1467" s="26" t="s">
        <v>596</v>
      </c>
      <c r="BS1467" s="26" t="s">
        <v>597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461</v>
      </c>
      <c r="BQ1470" s="26" t="s">
        <v>343</v>
      </c>
      <c r="BR1470" s="26" t="s">
        <v>462</v>
      </c>
      <c r="BS1470" s="92" t="s">
        <v>344</v>
      </c>
      <c r="BT1470" s="92" t="s">
        <v>346</v>
      </c>
      <c r="BU1470" s="92" t="s">
        <v>345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358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359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347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595</v>
      </c>
      <c r="BQ1527" s="26" t="s">
        <v>598</v>
      </c>
      <c r="BR1527" s="26" t="s">
        <v>596</v>
      </c>
      <c r="BS1527" s="26" t="s">
        <v>597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461</v>
      </c>
      <c r="BQ1530" s="26" t="s">
        <v>343</v>
      </c>
      <c r="BR1530" s="26" t="s">
        <v>462</v>
      </c>
      <c r="BS1530" s="92" t="s">
        <v>344</v>
      </c>
      <c r="BT1530" s="92" t="s">
        <v>346</v>
      </c>
      <c r="BU1530" s="92" t="s">
        <v>345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358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359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514</v>
      </c>
      <c r="BQ1543" s="5" t="s">
        <v>104</v>
      </c>
      <c r="BR1543" s="5" t="s">
        <v>515</v>
      </c>
      <c r="BS1543" s="5" t="s">
        <v>555</v>
      </c>
      <c r="BT1543" s="5" t="s">
        <v>516</v>
      </c>
      <c r="BU1543" s="5" t="s">
        <v>517</v>
      </c>
      <c r="BV1543" s="5" t="s">
        <v>122</v>
      </c>
      <c r="BW1543" s="5" t="s">
        <v>564</v>
      </c>
      <c r="BX1543" s="5" t="s">
        <v>565</v>
      </c>
      <c r="BY1543" s="5" t="s">
        <v>111</v>
      </c>
      <c r="BZ1543" s="5" t="s">
        <v>518</v>
      </c>
      <c r="CA1543" s="5" t="s">
        <v>520</v>
      </c>
      <c r="CB1543" s="5" t="s">
        <v>566</v>
      </c>
      <c r="CC1543" s="5" t="s">
        <v>567</v>
      </c>
      <c r="CD1543" s="5" t="s">
        <v>521</v>
      </c>
      <c r="CE1543" s="5" t="s">
        <v>519</v>
      </c>
      <c r="CF1543" s="5" t="s">
        <v>568</v>
      </c>
      <c r="CG1543" s="5" t="s">
        <v>556</v>
      </c>
      <c r="CH1543" s="5" t="s">
        <v>557</v>
      </c>
      <c r="CI1543" s="5" t="s">
        <v>569</v>
      </c>
      <c r="CJ1543" s="5" t="s">
        <v>115</v>
      </c>
      <c r="CK1543" s="5" t="s">
        <v>112</v>
      </c>
      <c r="CL1543" s="5" t="s">
        <v>109</v>
      </c>
      <c r="CM1543" s="5" t="s">
        <v>558</v>
      </c>
      <c r="CN1543" s="5" t="s">
        <v>177</v>
      </c>
      <c r="CO1543" s="5" t="s">
        <v>178</v>
      </c>
      <c r="CP1543" s="5" t="s">
        <v>119</v>
      </c>
      <c r="CQ1543" s="5" t="s">
        <v>522</v>
      </c>
      <c r="CR1543" s="5" t="s">
        <v>179</v>
      </c>
      <c r="CS1543" s="5" t="s">
        <v>118</v>
      </c>
      <c r="CT1543" s="5" t="s">
        <v>108</v>
      </c>
      <c r="CU1543" s="5" t="s">
        <v>570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523</v>
      </c>
      <c r="DD1543" s="5" t="s">
        <v>120</v>
      </c>
      <c r="DE1543" s="5" t="s">
        <v>124</v>
      </c>
      <c r="DF1543" s="5" t="s">
        <v>121</v>
      </c>
      <c r="DG1543" s="5" t="s">
        <v>571</v>
      </c>
      <c r="DH1543" s="5" t="s">
        <v>572</v>
      </c>
      <c r="DI1543" s="5" t="s">
        <v>573</v>
      </c>
      <c r="DJ1543" s="5" t="s">
        <v>559</v>
      </c>
      <c r="DK1543" s="5" t="s">
        <v>110</v>
      </c>
      <c r="DL1543" s="5" t="s">
        <v>113</v>
      </c>
      <c r="DM1543" s="5" t="s">
        <v>574</v>
      </c>
      <c r="DN1543" s="5" t="s">
        <v>575</v>
      </c>
      <c r="DO1543" s="5" t="s">
        <v>524</v>
      </c>
      <c r="DP1543" s="5" t="s">
        <v>525</v>
      </c>
      <c r="DQ1543" s="5" t="s">
        <v>526</v>
      </c>
      <c r="DR1543" s="5" t="s">
        <v>106</v>
      </c>
      <c r="DS1543" s="5" t="s">
        <v>576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595</v>
      </c>
      <c r="BQ1548" s="26" t="s">
        <v>598</v>
      </c>
      <c r="BR1548" s="26" t="s">
        <v>596</v>
      </c>
      <c r="BS1548" s="26" t="s">
        <v>597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461</v>
      </c>
      <c r="BQ1551" s="26" t="s">
        <v>343</v>
      </c>
      <c r="BR1551" s="26" t="s">
        <v>462</v>
      </c>
      <c r="BS1551" s="92" t="s">
        <v>344</v>
      </c>
      <c r="BT1551" s="92" t="s">
        <v>346</v>
      </c>
      <c r="BU1551" s="92" t="s">
        <v>345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358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359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347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595</v>
      </c>
      <c r="BQ1608" s="26" t="s">
        <v>598</v>
      </c>
      <c r="BR1608" s="26" t="s">
        <v>596</v>
      </c>
      <c r="BS1608" s="26" t="s">
        <v>597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461</v>
      </c>
      <c r="BQ1611" s="26" t="s">
        <v>343</v>
      </c>
      <c r="BR1611" s="26" t="s">
        <v>462</v>
      </c>
      <c r="BS1611" s="92" t="s">
        <v>344</v>
      </c>
      <c r="BT1611" s="92" t="s">
        <v>346</v>
      </c>
      <c r="BU1611" s="92" t="s">
        <v>345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358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359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514</v>
      </c>
      <c r="BQ1624" s="5" t="s">
        <v>104</v>
      </c>
      <c r="BR1624" s="5" t="s">
        <v>515</v>
      </c>
      <c r="BS1624" s="5" t="s">
        <v>555</v>
      </c>
      <c r="BT1624" s="5" t="s">
        <v>516</v>
      </c>
      <c r="BU1624" s="5" t="s">
        <v>517</v>
      </c>
      <c r="BV1624" s="5" t="s">
        <v>122</v>
      </c>
      <c r="BW1624" s="5" t="s">
        <v>564</v>
      </c>
      <c r="BX1624" s="5" t="s">
        <v>565</v>
      </c>
      <c r="BY1624" s="5" t="s">
        <v>111</v>
      </c>
      <c r="BZ1624" s="5" t="s">
        <v>518</v>
      </c>
      <c r="CA1624" s="5" t="s">
        <v>520</v>
      </c>
      <c r="CB1624" s="5" t="s">
        <v>566</v>
      </c>
      <c r="CC1624" s="5" t="s">
        <v>567</v>
      </c>
      <c r="CD1624" s="5" t="s">
        <v>521</v>
      </c>
      <c r="CE1624" s="5" t="s">
        <v>519</v>
      </c>
      <c r="CF1624" s="5" t="s">
        <v>568</v>
      </c>
      <c r="CG1624" s="5" t="s">
        <v>556</v>
      </c>
      <c r="CH1624" s="5" t="s">
        <v>557</v>
      </c>
      <c r="CI1624" s="5" t="s">
        <v>569</v>
      </c>
      <c r="CJ1624" s="5" t="s">
        <v>115</v>
      </c>
      <c r="CK1624" s="5" t="s">
        <v>112</v>
      </c>
      <c r="CL1624" s="5" t="s">
        <v>109</v>
      </c>
      <c r="CM1624" s="5" t="s">
        <v>558</v>
      </c>
      <c r="CN1624" s="5" t="s">
        <v>177</v>
      </c>
      <c r="CO1624" s="5" t="s">
        <v>178</v>
      </c>
      <c r="CP1624" s="5" t="s">
        <v>119</v>
      </c>
      <c r="CQ1624" s="5" t="s">
        <v>522</v>
      </c>
      <c r="CR1624" s="5" t="s">
        <v>179</v>
      </c>
      <c r="CS1624" s="5" t="s">
        <v>118</v>
      </c>
      <c r="CT1624" s="5" t="s">
        <v>108</v>
      </c>
      <c r="CU1624" s="5" t="s">
        <v>570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523</v>
      </c>
      <c r="DD1624" s="5" t="s">
        <v>120</v>
      </c>
      <c r="DE1624" s="5" t="s">
        <v>124</v>
      </c>
      <c r="DF1624" s="5" t="s">
        <v>121</v>
      </c>
      <c r="DG1624" s="5" t="s">
        <v>571</v>
      </c>
      <c r="DH1624" s="5" t="s">
        <v>572</v>
      </c>
      <c r="DI1624" s="5" t="s">
        <v>573</v>
      </c>
      <c r="DJ1624" s="5" t="s">
        <v>559</v>
      </c>
      <c r="DK1624" s="5" t="s">
        <v>110</v>
      </c>
      <c r="DL1624" s="5" t="s">
        <v>113</v>
      </c>
      <c r="DM1624" s="5" t="s">
        <v>574</v>
      </c>
      <c r="DN1624" s="5" t="s">
        <v>575</v>
      </c>
      <c r="DO1624" s="5" t="s">
        <v>524</v>
      </c>
      <c r="DP1624" s="5" t="s">
        <v>525</v>
      </c>
      <c r="DQ1624" s="5" t="s">
        <v>526</v>
      </c>
      <c r="DR1624" s="5" t="s">
        <v>106</v>
      </c>
      <c r="DS1624" s="5" t="s">
        <v>576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595</v>
      </c>
      <c r="BQ1629" s="26" t="s">
        <v>598</v>
      </c>
      <c r="BR1629" s="26" t="s">
        <v>596</v>
      </c>
      <c r="BS1629" s="26" t="s">
        <v>597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461</v>
      </c>
      <c r="BQ1632" s="26" t="s">
        <v>343</v>
      </c>
      <c r="BR1632" s="26" t="s">
        <v>462</v>
      </c>
      <c r="BS1632" s="92" t="s">
        <v>344</v>
      </c>
      <c r="BT1632" s="92" t="s">
        <v>346</v>
      </c>
      <c r="BU1632" s="92" t="s">
        <v>345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358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359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347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595</v>
      </c>
      <c r="BQ1689" s="26" t="s">
        <v>598</v>
      </c>
      <c r="BR1689" s="26" t="s">
        <v>596</v>
      </c>
      <c r="BS1689" s="26" t="s">
        <v>597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461</v>
      </c>
      <c r="BQ1692" s="26" t="s">
        <v>343</v>
      </c>
      <c r="BR1692" s="26" t="s">
        <v>462</v>
      </c>
      <c r="BS1692" s="92" t="s">
        <v>344</v>
      </c>
      <c r="BT1692" s="92" t="s">
        <v>346</v>
      </c>
      <c r="BU1692" s="92" t="s">
        <v>345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358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359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514</v>
      </c>
      <c r="BQ1705" s="5" t="s">
        <v>104</v>
      </c>
      <c r="BR1705" s="5" t="s">
        <v>515</v>
      </c>
      <c r="BS1705" s="5" t="s">
        <v>555</v>
      </c>
      <c r="BT1705" s="5" t="s">
        <v>516</v>
      </c>
      <c r="BU1705" s="5" t="s">
        <v>517</v>
      </c>
      <c r="BV1705" s="5" t="s">
        <v>122</v>
      </c>
      <c r="BW1705" s="5" t="s">
        <v>564</v>
      </c>
      <c r="BX1705" s="5" t="s">
        <v>565</v>
      </c>
      <c r="BY1705" s="5" t="s">
        <v>111</v>
      </c>
      <c r="BZ1705" s="5" t="s">
        <v>518</v>
      </c>
      <c r="CA1705" s="5" t="s">
        <v>520</v>
      </c>
      <c r="CB1705" s="5" t="s">
        <v>566</v>
      </c>
      <c r="CC1705" s="5" t="s">
        <v>567</v>
      </c>
      <c r="CD1705" s="5" t="s">
        <v>521</v>
      </c>
      <c r="CE1705" s="5" t="s">
        <v>519</v>
      </c>
      <c r="CF1705" s="5" t="s">
        <v>568</v>
      </c>
      <c r="CG1705" s="5" t="s">
        <v>556</v>
      </c>
      <c r="CH1705" s="5" t="s">
        <v>557</v>
      </c>
      <c r="CI1705" s="5" t="s">
        <v>569</v>
      </c>
      <c r="CJ1705" s="5" t="s">
        <v>115</v>
      </c>
      <c r="CK1705" s="5" t="s">
        <v>112</v>
      </c>
      <c r="CL1705" s="5" t="s">
        <v>109</v>
      </c>
      <c r="CM1705" s="5" t="s">
        <v>558</v>
      </c>
      <c r="CN1705" s="5" t="s">
        <v>177</v>
      </c>
      <c r="CO1705" s="5" t="s">
        <v>178</v>
      </c>
      <c r="CP1705" s="5" t="s">
        <v>119</v>
      </c>
      <c r="CQ1705" s="5" t="s">
        <v>522</v>
      </c>
      <c r="CR1705" s="5" t="s">
        <v>179</v>
      </c>
      <c r="CS1705" s="5" t="s">
        <v>118</v>
      </c>
      <c r="CT1705" s="5" t="s">
        <v>108</v>
      </c>
      <c r="CU1705" s="5" t="s">
        <v>570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523</v>
      </c>
      <c r="DD1705" s="5" t="s">
        <v>120</v>
      </c>
      <c r="DE1705" s="5" t="s">
        <v>124</v>
      </c>
      <c r="DF1705" s="5" t="s">
        <v>121</v>
      </c>
      <c r="DG1705" s="5" t="s">
        <v>571</v>
      </c>
      <c r="DH1705" s="5" t="s">
        <v>572</v>
      </c>
      <c r="DI1705" s="5" t="s">
        <v>573</v>
      </c>
      <c r="DJ1705" s="5" t="s">
        <v>559</v>
      </c>
      <c r="DK1705" s="5" t="s">
        <v>110</v>
      </c>
      <c r="DL1705" s="5" t="s">
        <v>113</v>
      </c>
      <c r="DM1705" s="5" t="s">
        <v>574</v>
      </c>
      <c r="DN1705" s="5" t="s">
        <v>575</v>
      </c>
      <c r="DO1705" s="5" t="s">
        <v>524</v>
      </c>
      <c r="DP1705" s="5" t="s">
        <v>525</v>
      </c>
      <c r="DQ1705" s="5" t="s">
        <v>526</v>
      </c>
      <c r="DR1705" s="5" t="s">
        <v>106</v>
      </c>
      <c r="DS1705" s="5" t="s">
        <v>576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595</v>
      </c>
      <c r="BQ1710" s="26" t="s">
        <v>598</v>
      </c>
      <c r="BR1710" s="26" t="s">
        <v>596</v>
      </c>
      <c r="BS1710" s="26" t="s">
        <v>597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461</v>
      </c>
      <c r="BQ1713" s="26" t="s">
        <v>343</v>
      </c>
      <c r="BR1713" s="26" t="s">
        <v>462</v>
      </c>
      <c r="BS1713" s="92" t="s">
        <v>344</v>
      </c>
      <c r="BT1713" s="92" t="s">
        <v>346</v>
      </c>
      <c r="BU1713" s="92" t="s">
        <v>345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358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359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347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595</v>
      </c>
      <c r="BQ1770" s="26" t="s">
        <v>598</v>
      </c>
      <c r="BR1770" s="26" t="s">
        <v>596</v>
      </c>
      <c r="BS1770" s="26" t="s">
        <v>597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461</v>
      </c>
      <c r="BQ1773" s="26" t="s">
        <v>343</v>
      </c>
      <c r="BR1773" s="26" t="s">
        <v>462</v>
      </c>
      <c r="BS1773" s="92" t="s">
        <v>344</v>
      </c>
      <c r="BT1773" s="92" t="s">
        <v>346</v>
      </c>
      <c r="BU1773" s="92" t="s">
        <v>345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358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359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514</v>
      </c>
      <c r="BQ1786" s="5" t="s">
        <v>104</v>
      </c>
      <c r="BR1786" s="5" t="s">
        <v>515</v>
      </c>
      <c r="BS1786" s="5" t="s">
        <v>555</v>
      </c>
      <c r="BT1786" s="5" t="s">
        <v>516</v>
      </c>
      <c r="BU1786" s="5" t="s">
        <v>517</v>
      </c>
      <c r="BV1786" s="5" t="s">
        <v>122</v>
      </c>
      <c r="BW1786" s="5" t="s">
        <v>564</v>
      </c>
      <c r="BX1786" s="5" t="s">
        <v>565</v>
      </c>
      <c r="BY1786" s="5" t="s">
        <v>111</v>
      </c>
      <c r="BZ1786" s="5" t="s">
        <v>518</v>
      </c>
      <c r="CA1786" s="5" t="s">
        <v>520</v>
      </c>
      <c r="CB1786" s="5" t="s">
        <v>566</v>
      </c>
      <c r="CC1786" s="5" t="s">
        <v>567</v>
      </c>
      <c r="CD1786" s="5" t="s">
        <v>521</v>
      </c>
      <c r="CE1786" s="5" t="s">
        <v>519</v>
      </c>
      <c r="CF1786" s="5" t="s">
        <v>568</v>
      </c>
      <c r="CG1786" s="5" t="s">
        <v>556</v>
      </c>
      <c r="CH1786" s="5" t="s">
        <v>557</v>
      </c>
      <c r="CI1786" s="5" t="s">
        <v>569</v>
      </c>
      <c r="CJ1786" s="5" t="s">
        <v>115</v>
      </c>
      <c r="CK1786" s="5" t="s">
        <v>112</v>
      </c>
      <c r="CL1786" s="5" t="s">
        <v>109</v>
      </c>
      <c r="CM1786" s="5" t="s">
        <v>558</v>
      </c>
      <c r="CN1786" s="5" t="s">
        <v>177</v>
      </c>
      <c r="CO1786" s="5" t="s">
        <v>178</v>
      </c>
      <c r="CP1786" s="5" t="s">
        <v>119</v>
      </c>
      <c r="CQ1786" s="5" t="s">
        <v>522</v>
      </c>
      <c r="CR1786" s="5" t="s">
        <v>179</v>
      </c>
      <c r="CS1786" s="5" t="s">
        <v>118</v>
      </c>
      <c r="CT1786" s="5" t="s">
        <v>108</v>
      </c>
      <c r="CU1786" s="5" t="s">
        <v>570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523</v>
      </c>
      <c r="DD1786" s="5" t="s">
        <v>120</v>
      </c>
      <c r="DE1786" s="5" t="s">
        <v>124</v>
      </c>
      <c r="DF1786" s="5" t="s">
        <v>121</v>
      </c>
      <c r="DG1786" s="5" t="s">
        <v>571</v>
      </c>
      <c r="DH1786" s="5" t="s">
        <v>572</v>
      </c>
      <c r="DI1786" s="5" t="s">
        <v>573</v>
      </c>
      <c r="DJ1786" s="5" t="s">
        <v>559</v>
      </c>
      <c r="DK1786" s="5" t="s">
        <v>110</v>
      </c>
      <c r="DL1786" s="5" t="s">
        <v>113</v>
      </c>
      <c r="DM1786" s="5" t="s">
        <v>574</v>
      </c>
      <c r="DN1786" s="5" t="s">
        <v>575</v>
      </c>
      <c r="DO1786" s="5" t="s">
        <v>524</v>
      </c>
      <c r="DP1786" s="5" t="s">
        <v>525</v>
      </c>
      <c r="DQ1786" s="5" t="s">
        <v>526</v>
      </c>
      <c r="DR1786" s="5" t="s">
        <v>106</v>
      </c>
      <c r="DS1786" s="5" t="s">
        <v>576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595</v>
      </c>
      <c r="BQ1791" s="26" t="s">
        <v>598</v>
      </c>
      <c r="BR1791" s="26" t="s">
        <v>596</v>
      </c>
      <c r="BS1791" s="26" t="s">
        <v>597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461</v>
      </c>
      <c r="BQ1794" s="26" t="s">
        <v>343</v>
      </c>
      <c r="BR1794" s="26" t="s">
        <v>462</v>
      </c>
      <c r="BS1794" s="92" t="s">
        <v>344</v>
      </c>
      <c r="BT1794" s="92" t="s">
        <v>346</v>
      </c>
      <c r="BU1794" s="92" t="s">
        <v>345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358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359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347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595</v>
      </c>
      <c r="BQ1851" s="26" t="s">
        <v>598</v>
      </c>
      <c r="BR1851" s="26" t="s">
        <v>596</v>
      </c>
      <c r="BS1851" s="26" t="s">
        <v>597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461</v>
      </c>
      <c r="BQ1854" s="26" t="s">
        <v>343</v>
      </c>
      <c r="BR1854" s="26" t="s">
        <v>462</v>
      </c>
      <c r="BS1854" s="92" t="s">
        <v>344</v>
      </c>
      <c r="BT1854" s="92" t="s">
        <v>346</v>
      </c>
      <c r="BU1854" s="92" t="s">
        <v>345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358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359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59765625" bestFit="1" customWidth="1"/>
    <col min="32" max="32" width="7.19921875" customWidth="1"/>
  </cols>
  <sheetData>
    <row r="1" spans="1:57" ht="37.5" x14ac:dyDescent="0.45">
      <c r="A1" s="18" t="s">
        <v>191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512</v>
      </c>
      <c r="I1" s="1" t="s">
        <v>513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510</v>
      </c>
      <c r="I4" s="5" t="s">
        <v>511</v>
      </c>
      <c r="J4" s="5" t="s">
        <v>580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491</v>
      </c>
      <c r="AI4" s="5" t="s">
        <v>492</v>
      </c>
      <c r="AJ4" s="5" t="s">
        <v>493</v>
      </c>
      <c r="AK4" s="5" t="s">
        <v>494</v>
      </c>
      <c r="AL4" s="5" t="s">
        <v>495</v>
      </c>
      <c r="AM4" s="5" t="s">
        <v>510</v>
      </c>
      <c r="AN4" s="5" t="s">
        <v>511</v>
      </c>
      <c r="AO4" s="5" t="s">
        <v>580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A01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595</v>
      </c>
      <c r="AJ9" s="26" t="s">
        <v>598</v>
      </c>
      <c r="AK9" s="26" t="s">
        <v>596</v>
      </c>
      <c r="AL9" s="26" t="s">
        <v>597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461</v>
      </c>
      <c r="AJ12" s="26" t="s">
        <v>343</v>
      </c>
      <c r="AK12" s="26" t="s">
        <v>462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359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491</v>
      </c>
      <c r="AI45" s="5" t="s">
        <v>492</v>
      </c>
      <c r="AJ45" s="5" t="s">
        <v>493</v>
      </c>
      <c r="AK45" s="5" t="s">
        <v>494</v>
      </c>
      <c r="AL45" s="5" t="s">
        <v>495</v>
      </c>
      <c r="AM45" s="5" t="s">
        <v>510</v>
      </c>
      <c r="AN45" s="5" t="s">
        <v>511</v>
      </c>
      <c r="AO45" s="5" t="s">
        <v>580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595</v>
      </c>
      <c r="AJ50" s="26" t="s">
        <v>598</v>
      </c>
      <c r="AK50" s="26" t="s">
        <v>596</v>
      </c>
      <c r="AL50" s="26" t="s">
        <v>597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461</v>
      </c>
      <c r="AJ53" s="26" t="s">
        <v>343</v>
      </c>
      <c r="AK53" s="26" t="s">
        <v>462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359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491</v>
      </c>
      <c r="AI86" s="5" t="s">
        <v>492</v>
      </c>
      <c r="AJ86" s="5" t="s">
        <v>493</v>
      </c>
      <c r="AK86" s="5" t="s">
        <v>494</v>
      </c>
      <c r="AL86" s="5" t="s">
        <v>495</v>
      </c>
      <c r="AM86" s="5" t="s">
        <v>510</v>
      </c>
      <c r="AN86" s="5" t="s">
        <v>511</v>
      </c>
      <c r="AO86" s="5" t="s">
        <v>580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595</v>
      </c>
      <c r="AJ91" s="26" t="s">
        <v>598</v>
      </c>
      <c r="AK91" s="26" t="s">
        <v>596</v>
      </c>
      <c r="AL91" s="26" t="s">
        <v>597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461</v>
      </c>
      <c r="AJ94" s="26" t="s">
        <v>343</v>
      </c>
      <c r="AK94" s="26" t="s">
        <v>462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359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491</v>
      </c>
      <c r="AI127" s="5" t="s">
        <v>492</v>
      </c>
      <c r="AJ127" s="5" t="s">
        <v>493</v>
      </c>
      <c r="AK127" s="5" t="s">
        <v>494</v>
      </c>
      <c r="AL127" s="5" t="s">
        <v>495</v>
      </c>
      <c r="AM127" s="5" t="s">
        <v>510</v>
      </c>
      <c r="AN127" s="5" t="s">
        <v>511</v>
      </c>
      <c r="AO127" s="5" t="s">
        <v>580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595</v>
      </c>
      <c r="AJ132" s="26" t="s">
        <v>598</v>
      </c>
      <c r="AK132" s="26" t="s">
        <v>596</v>
      </c>
      <c r="AL132" s="26" t="s">
        <v>597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461</v>
      </c>
      <c r="AJ135" s="26" t="s">
        <v>343</v>
      </c>
      <c r="AK135" s="26" t="s">
        <v>462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359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491</v>
      </c>
      <c r="AI168" s="5" t="s">
        <v>492</v>
      </c>
      <c r="AJ168" s="5" t="s">
        <v>493</v>
      </c>
      <c r="AK168" s="5" t="s">
        <v>494</v>
      </c>
      <c r="AL168" s="5" t="s">
        <v>495</v>
      </c>
      <c r="AM168" s="5" t="s">
        <v>510</v>
      </c>
      <c r="AN168" s="5" t="s">
        <v>511</v>
      </c>
      <c r="AO168" s="5" t="s">
        <v>580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595</v>
      </c>
      <c r="AJ173" s="26" t="s">
        <v>598</v>
      </c>
      <c r="AK173" s="26" t="s">
        <v>596</v>
      </c>
      <c r="AL173" s="26" t="s">
        <v>597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461</v>
      </c>
      <c r="AJ176" s="26" t="s">
        <v>343</v>
      </c>
      <c r="AK176" s="26" t="s">
        <v>462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359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491</v>
      </c>
      <c r="AI209" s="5" t="s">
        <v>492</v>
      </c>
      <c r="AJ209" s="5" t="s">
        <v>493</v>
      </c>
      <c r="AK209" s="5" t="s">
        <v>494</v>
      </c>
      <c r="AL209" s="5" t="s">
        <v>495</v>
      </c>
      <c r="AM209" s="5" t="s">
        <v>510</v>
      </c>
      <c r="AN209" s="5" t="s">
        <v>511</v>
      </c>
      <c r="AO209" s="5" t="s">
        <v>580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595</v>
      </c>
      <c r="AJ214" s="26" t="s">
        <v>598</v>
      </c>
      <c r="AK214" s="26" t="s">
        <v>596</v>
      </c>
      <c r="AL214" s="26" t="s">
        <v>597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461</v>
      </c>
      <c r="AJ217" s="26" t="s">
        <v>343</v>
      </c>
      <c r="AK217" s="26" t="s">
        <v>462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359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491</v>
      </c>
      <c r="AI250" s="5" t="s">
        <v>492</v>
      </c>
      <c r="AJ250" s="5" t="s">
        <v>493</v>
      </c>
      <c r="AK250" s="5" t="s">
        <v>494</v>
      </c>
      <c r="AL250" s="5" t="s">
        <v>495</v>
      </c>
      <c r="AM250" s="5" t="s">
        <v>510</v>
      </c>
      <c r="AN250" s="5" t="s">
        <v>511</v>
      </c>
      <c r="AO250" s="5" t="s">
        <v>580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595</v>
      </c>
      <c r="AJ255" s="26" t="s">
        <v>598</v>
      </c>
      <c r="AK255" s="26" t="s">
        <v>596</v>
      </c>
      <c r="AL255" s="26" t="s">
        <v>597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461</v>
      </c>
      <c r="AJ258" s="26" t="s">
        <v>343</v>
      </c>
      <c r="AK258" s="26" t="s">
        <v>462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359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491</v>
      </c>
      <c r="AI291" s="5" t="s">
        <v>492</v>
      </c>
      <c r="AJ291" s="5" t="s">
        <v>493</v>
      </c>
      <c r="AK291" s="5" t="s">
        <v>494</v>
      </c>
      <c r="AL291" s="5" t="s">
        <v>495</v>
      </c>
      <c r="AM291" s="5" t="s">
        <v>510</v>
      </c>
      <c r="AN291" s="5" t="s">
        <v>511</v>
      </c>
      <c r="AO291" s="5" t="s">
        <v>580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595</v>
      </c>
      <c r="AJ296" s="26" t="s">
        <v>598</v>
      </c>
      <c r="AK296" s="26" t="s">
        <v>596</v>
      </c>
      <c r="AL296" s="26" t="s">
        <v>597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461</v>
      </c>
      <c r="AJ299" s="26" t="s">
        <v>343</v>
      </c>
      <c r="AK299" s="26" t="s">
        <v>462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359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491</v>
      </c>
      <c r="AI332" s="5" t="s">
        <v>492</v>
      </c>
      <c r="AJ332" s="5" t="s">
        <v>493</v>
      </c>
      <c r="AK332" s="5" t="s">
        <v>494</v>
      </c>
      <c r="AL332" s="5" t="s">
        <v>495</v>
      </c>
      <c r="AM332" s="5" t="s">
        <v>510</v>
      </c>
      <c r="AN332" s="5" t="s">
        <v>511</v>
      </c>
      <c r="AO332" s="5" t="s">
        <v>580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595</v>
      </c>
      <c r="AJ337" s="26" t="s">
        <v>598</v>
      </c>
      <c r="AK337" s="26" t="s">
        <v>596</v>
      </c>
      <c r="AL337" s="26" t="s">
        <v>597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461</v>
      </c>
      <c r="AJ340" s="26" t="s">
        <v>343</v>
      </c>
      <c r="AK340" s="26" t="s">
        <v>462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359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491</v>
      </c>
      <c r="AI373" s="5" t="s">
        <v>492</v>
      </c>
      <c r="AJ373" s="5" t="s">
        <v>493</v>
      </c>
      <c r="AK373" s="5" t="s">
        <v>494</v>
      </c>
      <c r="AL373" s="5" t="s">
        <v>495</v>
      </c>
      <c r="AM373" s="5" t="s">
        <v>510</v>
      </c>
      <c r="AN373" s="5" t="s">
        <v>511</v>
      </c>
      <c r="AO373" s="5" t="s">
        <v>580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595</v>
      </c>
      <c r="AJ378" s="26" t="s">
        <v>598</v>
      </c>
      <c r="AK378" s="26" t="s">
        <v>596</v>
      </c>
      <c r="AL378" s="26" t="s">
        <v>597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461</v>
      </c>
      <c r="AJ381" s="26" t="s">
        <v>343</v>
      </c>
      <c r="AK381" s="26" t="s">
        <v>462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359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491</v>
      </c>
      <c r="AI414" s="5" t="s">
        <v>492</v>
      </c>
      <c r="AJ414" s="5" t="s">
        <v>493</v>
      </c>
      <c r="AK414" s="5" t="s">
        <v>494</v>
      </c>
      <c r="AL414" s="5" t="s">
        <v>495</v>
      </c>
      <c r="AM414" s="5" t="s">
        <v>510</v>
      </c>
      <c r="AN414" s="5" t="s">
        <v>511</v>
      </c>
      <c r="AO414" s="5" t="s">
        <v>580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595</v>
      </c>
      <c r="AJ419" s="26" t="s">
        <v>598</v>
      </c>
      <c r="AK419" s="26" t="s">
        <v>596</v>
      </c>
      <c r="AL419" s="26" t="s">
        <v>597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461</v>
      </c>
      <c r="AJ422" s="26" t="s">
        <v>343</v>
      </c>
      <c r="AK422" s="26" t="s">
        <v>462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359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491</v>
      </c>
      <c r="AI455" s="5" t="s">
        <v>492</v>
      </c>
      <c r="AJ455" s="5" t="s">
        <v>493</v>
      </c>
      <c r="AK455" s="5" t="s">
        <v>494</v>
      </c>
      <c r="AL455" s="5" t="s">
        <v>495</v>
      </c>
      <c r="AM455" s="5" t="s">
        <v>510</v>
      </c>
      <c r="AN455" s="5" t="s">
        <v>511</v>
      </c>
      <c r="AO455" s="5" t="s">
        <v>580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595</v>
      </c>
      <c r="AJ460" s="26" t="s">
        <v>598</v>
      </c>
      <c r="AK460" s="26" t="s">
        <v>596</v>
      </c>
      <c r="AL460" s="26" t="s">
        <v>597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461</v>
      </c>
      <c r="AJ463" s="26" t="s">
        <v>343</v>
      </c>
      <c r="AK463" s="26" t="s">
        <v>462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359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491</v>
      </c>
      <c r="AI496" s="5" t="s">
        <v>492</v>
      </c>
      <c r="AJ496" s="5" t="s">
        <v>493</v>
      </c>
      <c r="AK496" s="5" t="s">
        <v>494</v>
      </c>
      <c r="AL496" s="5" t="s">
        <v>495</v>
      </c>
      <c r="AM496" s="5" t="s">
        <v>510</v>
      </c>
      <c r="AN496" s="5" t="s">
        <v>511</v>
      </c>
      <c r="AO496" s="5" t="s">
        <v>580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595</v>
      </c>
      <c r="AJ501" s="26" t="s">
        <v>598</v>
      </c>
      <c r="AK501" s="26" t="s">
        <v>596</v>
      </c>
      <c r="AL501" s="26" t="s">
        <v>597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461</v>
      </c>
      <c r="AJ504" s="26" t="s">
        <v>343</v>
      </c>
      <c r="AK504" s="26" t="s">
        <v>462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359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491</v>
      </c>
      <c r="AI537" s="5" t="s">
        <v>492</v>
      </c>
      <c r="AJ537" s="5" t="s">
        <v>493</v>
      </c>
      <c r="AK537" s="5" t="s">
        <v>494</v>
      </c>
      <c r="AL537" s="5" t="s">
        <v>495</v>
      </c>
      <c r="AM537" s="5" t="s">
        <v>510</v>
      </c>
      <c r="AN537" s="5" t="s">
        <v>511</v>
      </c>
      <c r="AO537" s="5" t="s">
        <v>580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595</v>
      </c>
      <c r="AJ542" s="26" t="s">
        <v>598</v>
      </c>
      <c r="AK542" s="26" t="s">
        <v>596</v>
      </c>
      <c r="AL542" s="26" t="s">
        <v>597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461</v>
      </c>
      <c r="AJ545" s="26" t="s">
        <v>343</v>
      </c>
      <c r="AK545" s="26" t="s">
        <v>462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359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491</v>
      </c>
      <c r="AI578" s="5" t="s">
        <v>492</v>
      </c>
      <c r="AJ578" s="5" t="s">
        <v>493</v>
      </c>
      <c r="AK578" s="5" t="s">
        <v>494</v>
      </c>
      <c r="AL578" s="5" t="s">
        <v>495</v>
      </c>
      <c r="AM578" s="5" t="s">
        <v>510</v>
      </c>
      <c r="AN578" s="5" t="s">
        <v>511</v>
      </c>
      <c r="AO578" s="5" t="s">
        <v>580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595</v>
      </c>
      <c r="AJ583" s="26" t="s">
        <v>598</v>
      </c>
      <c r="AK583" s="26" t="s">
        <v>596</v>
      </c>
      <c r="AL583" s="26" t="s">
        <v>597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461</v>
      </c>
      <c r="AJ586" s="26" t="s">
        <v>343</v>
      </c>
      <c r="AK586" s="26" t="s">
        <v>462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359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491</v>
      </c>
      <c r="AI619" s="5" t="s">
        <v>492</v>
      </c>
      <c r="AJ619" s="5" t="s">
        <v>493</v>
      </c>
      <c r="AK619" s="5" t="s">
        <v>494</v>
      </c>
      <c r="AL619" s="5" t="s">
        <v>495</v>
      </c>
      <c r="AM619" s="5" t="s">
        <v>510</v>
      </c>
      <c r="AN619" s="5" t="s">
        <v>511</v>
      </c>
      <c r="AO619" s="5" t="s">
        <v>580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595</v>
      </c>
      <c r="AJ624" s="26" t="s">
        <v>598</v>
      </c>
      <c r="AK624" s="26" t="s">
        <v>596</v>
      </c>
      <c r="AL624" s="26" t="s">
        <v>597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461</v>
      </c>
      <c r="AJ627" s="26" t="s">
        <v>343</v>
      </c>
      <c r="AK627" s="26" t="s">
        <v>462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359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491</v>
      </c>
      <c r="AI660" s="5" t="s">
        <v>492</v>
      </c>
      <c r="AJ660" s="5" t="s">
        <v>493</v>
      </c>
      <c r="AK660" s="5" t="s">
        <v>494</v>
      </c>
      <c r="AL660" s="5" t="s">
        <v>495</v>
      </c>
      <c r="AM660" s="5" t="s">
        <v>510</v>
      </c>
      <c r="AN660" s="5" t="s">
        <v>511</v>
      </c>
      <c r="AO660" s="5" t="s">
        <v>580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595</v>
      </c>
      <c r="AJ665" s="26" t="s">
        <v>598</v>
      </c>
      <c r="AK665" s="26" t="s">
        <v>596</v>
      </c>
      <c r="AL665" s="26" t="s">
        <v>597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461</v>
      </c>
      <c r="AJ668" s="26" t="s">
        <v>343</v>
      </c>
      <c r="AK668" s="26" t="s">
        <v>462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359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491</v>
      </c>
      <c r="AI701" s="5" t="s">
        <v>492</v>
      </c>
      <c r="AJ701" s="5" t="s">
        <v>493</v>
      </c>
      <c r="AK701" s="5" t="s">
        <v>494</v>
      </c>
      <c r="AL701" s="5" t="s">
        <v>495</v>
      </c>
      <c r="AM701" s="5" t="s">
        <v>510</v>
      </c>
      <c r="AN701" s="5" t="s">
        <v>511</v>
      </c>
      <c r="AO701" s="5" t="s">
        <v>580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595</v>
      </c>
      <c r="AJ706" s="26" t="s">
        <v>598</v>
      </c>
      <c r="AK706" s="26" t="s">
        <v>596</v>
      </c>
      <c r="AL706" s="26" t="s">
        <v>597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461</v>
      </c>
      <c r="AJ709" s="26" t="s">
        <v>343</v>
      </c>
      <c r="AK709" s="26" t="s">
        <v>462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359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491</v>
      </c>
      <c r="AI742" s="5" t="s">
        <v>492</v>
      </c>
      <c r="AJ742" s="5" t="s">
        <v>493</v>
      </c>
      <c r="AK742" s="5" t="s">
        <v>494</v>
      </c>
      <c r="AL742" s="5" t="s">
        <v>495</v>
      </c>
      <c r="AM742" s="5" t="s">
        <v>510</v>
      </c>
      <c r="AN742" s="5" t="s">
        <v>511</v>
      </c>
      <c r="AO742" s="5" t="s">
        <v>580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595</v>
      </c>
      <c r="AJ747" s="26" t="s">
        <v>598</v>
      </c>
      <c r="AK747" s="26" t="s">
        <v>596</v>
      </c>
      <c r="AL747" s="26" t="s">
        <v>597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461</v>
      </c>
      <c r="AJ750" s="26" t="s">
        <v>343</v>
      </c>
      <c r="AK750" s="26" t="s">
        <v>462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359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491</v>
      </c>
      <c r="AI783" s="5" t="s">
        <v>492</v>
      </c>
      <c r="AJ783" s="5" t="s">
        <v>493</v>
      </c>
      <c r="AK783" s="5" t="s">
        <v>494</v>
      </c>
      <c r="AL783" s="5" t="s">
        <v>495</v>
      </c>
      <c r="AM783" s="5" t="s">
        <v>510</v>
      </c>
      <c r="AN783" s="5" t="s">
        <v>511</v>
      </c>
      <c r="AO783" s="5" t="s">
        <v>580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595</v>
      </c>
      <c r="AJ788" s="26" t="s">
        <v>598</v>
      </c>
      <c r="AK788" s="26" t="s">
        <v>596</v>
      </c>
      <c r="AL788" s="26" t="s">
        <v>597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461</v>
      </c>
      <c r="AJ791" s="26" t="s">
        <v>343</v>
      </c>
      <c r="AK791" s="26" t="s">
        <v>462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359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491</v>
      </c>
      <c r="AI824" s="5" t="s">
        <v>492</v>
      </c>
      <c r="AJ824" s="5" t="s">
        <v>493</v>
      </c>
      <c r="AK824" s="5" t="s">
        <v>494</v>
      </c>
      <c r="AL824" s="5" t="s">
        <v>495</v>
      </c>
      <c r="AM824" s="5" t="s">
        <v>510</v>
      </c>
      <c r="AN824" s="5" t="s">
        <v>511</v>
      </c>
      <c r="AO824" s="5" t="s">
        <v>580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595</v>
      </c>
      <c r="AJ829" s="26" t="s">
        <v>598</v>
      </c>
      <c r="AK829" s="26" t="s">
        <v>596</v>
      </c>
      <c r="AL829" s="26" t="s">
        <v>597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461</v>
      </c>
      <c r="AJ832" s="26" t="s">
        <v>343</v>
      </c>
      <c r="AK832" s="26" t="s">
        <v>462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359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491</v>
      </c>
      <c r="AI865" s="5" t="s">
        <v>492</v>
      </c>
      <c r="AJ865" s="5" t="s">
        <v>493</v>
      </c>
      <c r="AK865" s="5" t="s">
        <v>494</v>
      </c>
      <c r="AL865" s="5" t="s">
        <v>495</v>
      </c>
      <c r="AM865" s="5" t="s">
        <v>510</v>
      </c>
      <c r="AN865" s="5" t="s">
        <v>511</v>
      </c>
      <c r="AO865" s="5" t="s">
        <v>580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595</v>
      </c>
      <c r="AJ870" s="26" t="s">
        <v>598</v>
      </c>
      <c r="AK870" s="26" t="s">
        <v>596</v>
      </c>
      <c r="AL870" s="26" t="s">
        <v>597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461</v>
      </c>
      <c r="AJ873" s="26" t="s">
        <v>343</v>
      </c>
      <c r="AK873" s="26" t="s">
        <v>462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359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491</v>
      </c>
      <c r="AI906" s="5" t="s">
        <v>492</v>
      </c>
      <c r="AJ906" s="5" t="s">
        <v>493</v>
      </c>
      <c r="AK906" s="5" t="s">
        <v>494</v>
      </c>
      <c r="AL906" s="5" t="s">
        <v>495</v>
      </c>
      <c r="AM906" s="5" t="s">
        <v>510</v>
      </c>
      <c r="AN906" s="5" t="s">
        <v>511</v>
      </c>
      <c r="AO906" s="5" t="s">
        <v>580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595</v>
      </c>
      <c r="AJ911" s="26" t="s">
        <v>598</v>
      </c>
      <c r="AK911" s="26" t="s">
        <v>596</v>
      </c>
      <c r="AL911" s="26" t="s">
        <v>597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461</v>
      </c>
      <c r="AJ914" s="26" t="s">
        <v>343</v>
      </c>
      <c r="AK914" s="26" t="s">
        <v>462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359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4" t="s">
        <v>296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 t="s">
        <v>637</v>
      </c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 t="s">
        <v>638</v>
      </c>
      <c r="BY2" s="8" t="s">
        <v>637</v>
      </c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I2" t="s">
        <v>637</v>
      </c>
      <c r="EJ2" s="8"/>
      <c r="EK2" s="18"/>
      <c r="EM2" s="375" t="s">
        <v>210</v>
      </c>
      <c r="EN2" s="375"/>
      <c r="EO2" s="375"/>
      <c r="EP2" s="375"/>
      <c r="EQ2" s="24"/>
      <c r="ES2" s="372" t="s">
        <v>270</v>
      </c>
      <c r="ET2" s="373"/>
      <c r="EU2" s="374"/>
      <c r="EW2" s="372" t="s">
        <v>271</v>
      </c>
      <c r="EX2" s="373"/>
      <c r="EY2" s="373"/>
      <c r="EZ2" s="373"/>
      <c r="FA2" s="374"/>
    </row>
    <row r="3" spans="2:157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639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/>
      <c r="BX3" s="8">
        <v>1</v>
      </c>
      <c r="BY3" s="8" t="s">
        <v>162</v>
      </c>
      <c r="BZ3" s="8" t="b">
        <f>IF(BY3&lt;&gt;"",IF(ISNUMBER(SEARCH(BX3,BY3)),TRUE,FALSE),"")</f>
        <v>0</v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639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639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/>
      <c r="BX4" s="8">
        <v>2</v>
      </c>
      <c r="BY4" s="8" t="s">
        <v>160</v>
      </c>
      <c r="BZ4" s="8" t="b">
        <f t="shared" ref="BZ4:BZ46" si="1">IF(BY4&lt;&gt;"",IF(ISNUMBER(SEARCH(BX4,BY4)),TRUE,FALSE),"")</f>
        <v>0</v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639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639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>
        <v>3</v>
      </c>
      <c r="BY5" s="8" t="s">
        <v>159</v>
      </c>
      <c r="BZ5" s="8" t="b">
        <f>IF(BY5&lt;&gt;"",IF(ISNUMBER(SEARCH(BX5,BY5)),TRUE,FALSE),"")</f>
        <v>0</v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639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639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/>
      <c r="BX6" s="8">
        <v>4</v>
      </c>
      <c r="BY6" s="8" t="s">
        <v>161</v>
      </c>
      <c r="BZ6" s="8" t="b">
        <f t="shared" si="1"/>
        <v>0</v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639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639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/>
      <c r="BX7" s="8">
        <v>5</v>
      </c>
      <c r="BY7" s="8" t="s">
        <v>161</v>
      </c>
      <c r="BZ7" s="8" t="b">
        <f t="shared" si="1"/>
        <v>0</v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639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639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/>
      <c r="BX8" s="8">
        <v>6</v>
      </c>
      <c r="BY8" s="8" t="s">
        <v>162</v>
      </c>
      <c r="BZ8" s="8" t="b">
        <f t="shared" si="1"/>
        <v>0</v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639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/>
      <c r="BX9" s="8">
        <v>7</v>
      </c>
      <c r="BY9" s="8" t="s">
        <v>160</v>
      </c>
      <c r="BZ9" s="8" t="b">
        <f t="shared" si="1"/>
        <v>0</v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639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639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/>
      <c r="BX10" s="8">
        <v>8</v>
      </c>
      <c r="BY10" s="8" t="s">
        <v>161</v>
      </c>
      <c r="BZ10" s="8" t="b">
        <f t="shared" si="1"/>
        <v>0</v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639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639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/>
      <c r="BX11" s="8">
        <v>9</v>
      </c>
      <c r="BY11" s="8" t="s">
        <v>159</v>
      </c>
      <c r="BZ11" s="8" t="b">
        <f t="shared" si="1"/>
        <v>0</v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639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639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/>
      <c r="BX12" s="8">
        <v>10</v>
      </c>
      <c r="BY12" s="8" t="s">
        <v>159</v>
      </c>
      <c r="BZ12" s="8" t="b">
        <f t="shared" si="1"/>
        <v>0</v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639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/>
      <c r="BX13" s="8">
        <v>11</v>
      </c>
      <c r="BY13" s="8" t="s">
        <v>160</v>
      </c>
      <c r="BZ13" s="8" t="b">
        <f t="shared" si="1"/>
        <v>0</v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639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639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/>
      <c r="BX14" s="8">
        <v>12</v>
      </c>
      <c r="BY14" s="8" t="s">
        <v>160</v>
      </c>
      <c r="BZ14" s="8" t="b">
        <f t="shared" si="1"/>
        <v>0</v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/>
      <c r="BX15" s="8">
        <v>13</v>
      </c>
      <c r="BY15" s="8" t="s">
        <v>159</v>
      </c>
      <c r="BZ15" s="8" t="b">
        <f t="shared" si="1"/>
        <v>0</v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639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/>
      <c r="BX16" s="8">
        <v>14</v>
      </c>
      <c r="BY16" s="8" t="s">
        <v>160</v>
      </c>
      <c r="BZ16" s="8" t="b">
        <f t="shared" si="1"/>
        <v>0</v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639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>
        <v>15</v>
      </c>
      <c r="BY17" s="8" t="s">
        <v>161</v>
      </c>
      <c r="BZ17" s="8" t="b">
        <f t="shared" si="1"/>
        <v>0</v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639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/>
      <c r="BX18" s="8">
        <v>16</v>
      </c>
      <c r="BY18" s="8" t="s">
        <v>161</v>
      </c>
      <c r="BZ18" s="8" t="b">
        <f t="shared" si="1"/>
        <v>0</v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639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639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/>
      <c r="BX19" s="8">
        <v>17</v>
      </c>
      <c r="BY19" s="8" t="s">
        <v>161</v>
      </c>
      <c r="BZ19" s="8" t="b">
        <f t="shared" si="1"/>
        <v>0</v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639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/>
      <c r="BX20" s="8">
        <v>18</v>
      </c>
      <c r="BY20" s="8" t="s">
        <v>159</v>
      </c>
      <c r="BZ20" s="8" t="b">
        <f t="shared" si="1"/>
        <v>0</v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639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639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/>
      <c r="BX21" s="8">
        <v>19</v>
      </c>
      <c r="BY21" s="8" t="s">
        <v>162</v>
      </c>
      <c r="BZ21" s="8" t="b">
        <f t="shared" si="1"/>
        <v>0</v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639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639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/>
      <c r="BX22" s="8">
        <v>20</v>
      </c>
      <c r="BY22" s="8" t="s">
        <v>162</v>
      </c>
      <c r="BZ22" s="8" t="b">
        <f t="shared" si="1"/>
        <v>0</v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/>
      <c r="BX23" s="8">
        <v>21</v>
      </c>
      <c r="BY23" s="8" t="s">
        <v>160</v>
      </c>
      <c r="BZ23" s="8" t="b">
        <f t="shared" si="1"/>
        <v>0</v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639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>
        <v>22</v>
      </c>
      <c r="BY24" s="8" t="s">
        <v>162</v>
      </c>
      <c r="BZ24" s="8" t="b">
        <f t="shared" si="1"/>
        <v>0</v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639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/>
      <c r="BX25" s="8">
        <v>23</v>
      </c>
      <c r="BY25" s="8" t="s">
        <v>162</v>
      </c>
      <c r="BZ25" s="8" t="b">
        <f t="shared" si="1"/>
        <v>0</v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/>
      <c r="BX26" s="8">
        <v>24</v>
      </c>
      <c r="BY26" s="8" t="s">
        <v>162</v>
      </c>
      <c r="BZ26" s="8" t="b">
        <f t="shared" si="1"/>
        <v>0</v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639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639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>
        <v>25</v>
      </c>
      <c r="BY27" s="8" t="s">
        <v>160</v>
      </c>
      <c r="BZ27" s="8" t="b">
        <f t="shared" si="1"/>
        <v>0</v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639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639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>
        <v>26</v>
      </c>
      <c r="BY28" s="8" t="s">
        <v>159</v>
      </c>
      <c r="BZ28" s="8" t="b">
        <f t="shared" si="1"/>
        <v>0</v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639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/>
      <c r="BX29" s="8">
        <v>27</v>
      </c>
      <c r="BY29" s="8" t="s">
        <v>160</v>
      </c>
      <c r="BZ29" s="8" t="b">
        <f t="shared" si="1"/>
        <v>0</v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639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/>
      <c r="BX30" s="8">
        <v>28</v>
      </c>
      <c r="BY30" s="8" t="s">
        <v>161</v>
      </c>
      <c r="BZ30" s="8" t="b">
        <f t="shared" si="1"/>
        <v>0</v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639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639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/>
      <c r="BX31" s="8">
        <v>29</v>
      </c>
      <c r="BY31" s="8" t="s">
        <v>160</v>
      </c>
      <c r="BZ31" s="8" t="b">
        <f t="shared" si="1"/>
        <v>0</v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639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639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>
        <v>30</v>
      </c>
      <c r="BY32" s="8" t="s">
        <v>162</v>
      </c>
      <c r="BZ32" s="8" t="b">
        <f t="shared" si="1"/>
        <v>0</v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639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639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/>
      <c r="BX33" s="8">
        <v>31</v>
      </c>
      <c r="BY33" s="8" t="s">
        <v>161</v>
      </c>
      <c r="BZ33" s="8" t="b">
        <f t="shared" si="1"/>
        <v>0</v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639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640</v>
      </c>
      <c r="EJ33" s="8" t="str">
        <f>IF(SAT!$EQ33&lt;&gt;"",IF(INDEX(INPUT!C164:Y164,SAT!$EQ33)&lt;&gt;"",INDEX(INPUT!C164:Y164,SAT!$EQ33),""),"")</f>
        <v/>
      </c>
      <c r="EK33" s="8" t="str">
        <f>IF(EJ33&lt;&gt;"",IF(
  AND(VALUE(SUBSTITUTE(EJ33,CHAR(63),""))&gt;=4,VALUE(SUBSTITUTE(EJ33,CHAR(63),""))&lt;=6),TRUE,FALSE),"")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639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/>
      <c r="BX34" s="8">
        <v>32</v>
      </c>
      <c r="BY34" s="8" t="s">
        <v>159</v>
      </c>
      <c r="BZ34" s="8" t="b">
        <f t="shared" si="1"/>
        <v>0</v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639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IF(EJ34&lt;&gt;"",IF(
  VALUE(SUBSTITUTE(EJ34,CHAR(63),""))=107,TRUE,FALSE),"")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639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/>
      <c r="BX35" s="8">
        <v>33</v>
      </c>
      <c r="BY35" s="8" t="s">
        <v>159</v>
      </c>
      <c r="BZ35" s="8" t="b">
        <f t="shared" si="1"/>
        <v>0</v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IF(EJ35&lt;&gt;"",IF(
  VALUE(SUBSTITUTE(EJ35,CHAR(63),""))=0.6,TRUE,FALSE),"")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639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/>
      <c r="BX36" s="8">
        <v>34</v>
      </c>
      <c r="BY36" s="8" t="s">
        <v>159</v>
      </c>
      <c r="BZ36" s="8" t="b">
        <f t="shared" si="1"/>
        <v>0</v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IF(EJ36&lt;&gt;"",IF(
  VALUE(SUBSTITUTE(EJ36,CHAR(63),""))=96,TRUE,FALSE),"")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639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/>
      <c r="BX37" s="8">
        <v>35</v>
      </c>
      <c r="BY37" s="8" t="s">
        <v>159</v>
      </c>
      <c r="BZ37" s="8" t="b">
        <f t="shared" si="1"/>
        <v>0</v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639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IF(EJ37&lt;&gt;"",IF(
  VALUE(SUBSTITUTE(EJ37,CHAR(63),""))=6,TRUE,FALSE),"")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/>
      <c r="BX38" s="8">
        <v>36</v>
      </c>
      <c r="BY38" s="8" t="s">
        <v>160</v>
      </c>
      <c r="BZ38" s="8" t="b">
        <f t="shared" si="1"/>
        <v>0</v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639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IF(EJ38&lt;&gt;"",IF(
  VALUE(SUBSTITUTE(EJ38,CHAR(63),""))=3,TRUE,FALSE),"")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639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/>
      <c r="BX39" s="8">
        <v>37</v>
      </c>
      <c r="BY39" s="8" t="s">
        <v>162</v>
      </c>
      <c r="BZ39" s="8" t="b">
        <f t="shared" si="1"/>
        <v>0</v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639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IF(EJ39&lt;&gt;"",IF(
  VALUE(SUBSTITUTE(EJ39,CHAR(63),""))=1,TRUE,FALSE),"")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639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/>
      <c r="BX40" s="8">
        <v>38</v>
      </c>
      <c r="BY40" s="8" t="s">
        <v>161</v>
      </c>
      <c r="BZ40" s="8" t="b">
        <f t="shared" si="1"/>
        <v>0</v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639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IF(EJ40&lt;&gt;"",IF(
  VALUE(SUBSTITUTE(EJ40,CHAR(63),""))=6.1,TRUE,FALSE),"")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>
        <v>39</v>
      </c>
      <c r="BY41" s="8" t="s">
        <v>159</v>
      </c>
      <c r="BZ41" s="8" t="b">
        <f t="shared" si="1"/>
        <v>0</v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639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/>
      <c r="BX42" s="8">
        <v>40</v>
      </c>
      <c r="BY42" s="8" t="s">
        <v>160</v>
      </c>
      <c r="BZ42" s="8" t="b">
        <f t="shared" si="1"/>
        <v>0</v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639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/>
      <c r="BX43" s="8">
        <v>41</v>
      </c>
      <c r="BY43" s="8" t="s">
        <v>160</v>
      </c>
      <c r="BZ43" s="8" t="b">
        <f t="shared" si="1"/>
        <v>0</v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639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/>
      <c r="BX44" s="8">
        <v>42</v>
      </c>
      <c r="BY44" s="8" t="s">
        <v>161</v>
      </c>
      <c r="BZ44" s="8" t="b">
        <f t="shared" si="1"/>
        <v>0</v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639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/>
      <c r="BX45" s="8">
        <v>43</v>
      </c>
      <c r="BY45" s="8" t="s">
        <v>162</v>
      </c>
      <c r="BZ45" s="8" t="b">
        <f t="shared" si="1"/>
        <v>0</v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639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>
        <v>44</v>
      </c>
      <c r="BY46" s="8" t="s">
        <v>162</v>
      </c>
      <c r="BZ46" s="8" t="b">
        <f t="shared" si="1"/>
        <v>0</v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639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639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639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639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639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639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639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639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639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639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639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639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639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IF(EJ78&lt;&gt;"",IF(
  VALUE(SUBSTITUTE(EJ78,CHAR(63),""))=2,TRUE,FALSE),"")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IF(EJ79&lt;&gt;"",IF(
  VALUE(SUBSTITUTE(EJ79,CHAR(63),""))=1600,TRUE,FALSE),"")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639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IF(EJ80&lt;&gt;"",IF(
  VALUE(SUBSTITUTE(EJ80,CHAR(63),""))=7,TRUE,FALSE),"")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639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IF(EJ81&lt;&gt;"",IF(
  VALUE(SUBSTITUTE(EJ81,CHAR(63),""))=0.8,TRUE,FALSE),"")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639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IF(EJ82&lt;&gt;"",IF(
  VALUE(SUBSTITUTE(EJ82,CHAR(63),""))=100,TRUE,FALSE),"")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68"/>
      <c r="EN84" s="368"/>
      <c r="EO84" s="368"/>
      <c r="EP84" s="368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4" t="s">
        <v>297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K85" s="18"/>
      <c r="EM85" s="369" t="s">
        <v>202</v>
      </c>
      <c r="EN85" s="370"/>
      <c r="EO85" s="370"/>
      <c r="EP85" s="371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IF(EJ116&lt;&gt;"",IF(
  VALUE(SUBSTITUTE(EJ116,CHAR(63),""))=14,TRUE,FALSE),"")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IF(EJ117&lt;&gt;"",IF(
  VALUE(SUBSTITUTE(EJ117,CHAR(63),""))=7,TRUE,FALSE),"")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IF(EJ118&lt;&gt;"",IF(
  VALUE(SUBSTITUTE(EJ118,CHAR(63),""))=11,TRUE,FALSE),"")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IF(EJ119&lt;&gt;"",IF(
  VALUE(SUBSTITUTE(EJ119,CHAR(63),""))=105,TRUE,FALSE),"")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IF(EJ120&lt;&gt;"",IF(
  VALUE(SUBSTITUTE(EJ120,CHAR(63),""))=15,TRUE,FALSE),"")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IF(EJ121&lt;&gt;"",IF(
  VALUE(SUBSTITUTE(EJ121,CHAR(63),""))=32,TRUE,FALSE),"")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IF(EJ122&lt;&gt;"",IF(
  VALUE(SUBSTITUTE(EJ122,CHAR(63),""))=3284,TRUE,FALSE),"")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IF(EJ123&lt;&gt;"",IF(
  VALUE(SUBSTITUTE(EJ123,CHAR(63),""))=7500,TRUE,FALSE),"")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653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IF(EJ161&lt;&gt;"",IF(
  OR(VALUE(SUBSTITUTE(EJ161,CHAR(63),""))=3,VALUE(SUBSTITUTE(EJ161,CHAR(63),""))=6,VALUE(SUBSTITUTE(EJ161,CHAR(63),""))=9),TRUE,FALSE),"")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IF(EJ162&lt;&gt;"",IF(
  VALUE(SUBSTITUTE(EJ162,CHAR(63),""))=19,TRUE,FALSE),"")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IF(EJ163&lt;&gt;"",IF(
  VALUE(SUBSTITUTE(EJ163,CHAR(63),""))=12,TRUE,FALSE),"")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IF(EJ164&lt;&gt;"",IF(
  VALUE(SUBSTITUTE(EJ164,CHAR(63),""))=6,TRUE,FALSE),"")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IF(EJ165&lt;&gt;"",IF(
  VALUE(SUBSTITUTE(EJ165,CHAR(63),""))=0.3,TRUE,FALSE),"")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68"/>
      <c r="EN167" s="368"/>
      <c r="EO167" s="368"/>
      <c r="EP167" s="368"/>
    </row>
    <row r="168" spans="2:147" ht="21" customHeight="1" x14ac:dyDescent="0.45">
      <c r="B168" s="364" t="s">
        <v>298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K168" s="18"/>
      <c r="EM168" s="369" t="s">
        <v>203</v>
      </c>
      <c r="EN168" s="370"/>
      <c r="EO168" s="370"/>
      <c r="EP168" s="371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667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667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669</v>
      </c>
      <c r="EJ199" s="8" t="str">
        <f>IF(SAT!$EQ199&lt;&gt;"",IF(INDEX(INPUT!C164:Y164,SAT!$EQ199)&lt;&gt;"",INDEX(INPUT!C164:Y164,SAT!$EQ199),""),"")</f>
        <v/>
      </c>
      <c r="EK199" s="8" t="str">
        <f>IF(EJ199&lt;&gt;"",IF(
  OR(VALUE(SUBSTITUTE(EJ199,CHAR(63),""))=4,VALUE(SUBSTITUTE(EJ199,CHAR(63),""))=5),TRUE,FALSE),"")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IF(EJ200&lt;&gt;"",IF(
  VALUE(SUBSTITUTE(EJ200,CHAR(63),""))=59,TRUE,FALSE),"")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IF(EJ201&lt;&gt;"",IF(
  VALUE(SUBSTITUTE(EJ201,CHAR(63),""))=9,TRUE,FALSE),"")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IF(EJ202&lt;&gt;"",IF(
  VALUE(SUBSTITUTE(EJ202,CHAR(63),""))=0.6,TRUE,FALSE),"")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IF(EJ203&lt;&gt;"",IF(
  VALUE(SUBSTITUTE(EJ203,CHAR(63),""))=50,TRUE,FALSE),"")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IF(EJ204&lt;&gt;"",IF(
  VALUE(SUBSTITUTE(EJ204,CHAR(63),""))=750,TRUE,FALSE),"")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IF(EJ205&lt;&gt;"",IF(
  VALUE(SUBSTITUTE(EJ205,CHAR(63),""))=7,TRUE,FALSE),"")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IF(EJ206&lt;&gt;"",IF(
  VALUE(SUBSTITUTE(EJ206,CHAR(63),""))=60,TRUE,FALSE),"")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668</v>
      </c>
      <c r="EJ244" s="8" t="str">
        <f>IF(SAT!$EQ244&lt;&gt;"",IF(INDEX(INPUT!C209:Y209,SAT!$EQ244)&lt;&gt;"",INDEX(INPUT!C209:Y209,SAT!$EQ244),""),"")</f>
        <v/>
      </c>
      <c r="EK244" s="8" t="str">
        <f>IF(EJ244&lt;&gt;"",IF(
  OR(VALUE(SUBSTITUTE(EJ244,CHAR(63),""))=1,VALUE(SUBSTITUTE(EJ244,CHAR(63),""))=2),TRUE,FALSE),"")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IF(EJ245&lt;&gt;"",IF(
  VALUE(SUBSTITUTE(EJ245,CHAR(63),""))=2,TRUE,FALSE),"")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IF(EJ246&lt;&gt;"",IF(
  VALUE(SUBSTITUTE(EJ246,CHAR(63),""))=105,TRUE,FALSE),"")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IF(EJ247&lt;&gt;"",IF(
  VALUE(SUBSTITUTE(EJ247,CHAR(63),""))=370,TRUE,FALSE),"")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IF(EJ248&lt;&gt;"",IF(
  VALUE(SUBSTITUTE(EJ248,CHAR(63),""))=0.6,TRUE,FALSE),"")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68"/>
      <c r="EN250" s="368"/>
      <c r="EO250" s="368"/>
      <c r="EP250" s="368"/>
    </row>
    <row r="251" spans="2:147" ht="21" customHeight="1" x14ac:dyDescent="0.45">
      <c r="B251" s="364" t="s">
        <v>299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349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K251" s="18"/>
      <c r="EM251" s="369" t="s">
        <v>204</v>
      </c>
      <c r="EN251" s="370"/>
      <c r="EO251" s="370"/>
      <c r="EP251" s="371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666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IF(EJ282&lt;&gt;"",IF(
  VALUE(SUBSTITUTE(EJ282,CHAR(63),""))=1160,TRUE,FALSE),"")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IF(EJ283&lt;&gt;"",IF(
  VALUE(SUBSTITUTE(EJ283,CHAR(63),""))=0.5,TRUE,FALSE),"")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IF(EJ284&lt;&gt;"",IF(
  VALUE(SUBSTITUTE(EJ284,CHAR(63),""))=4.6,TRUE,FALSE),"")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IF(EJ285&lt;&gt;"",IF(
  VALUE(SUBSTITUTE(EJ285,CHAR(63),""))=150,TRUE,FALSE),"")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IF(EJ286&lt;&gt;"",IF(
  VALUE(SUBSTITUTE(EJ286,CHAR(63),""))=2.3,TRUE,FALSE),"")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IF(EJ287&lt;&gt;"",IF(
  OR(VALUE(SUBSTITUTE(EJ287,CHAR(63),""))=29,VALUE(SUBSTITUTE(EJ287,CHAR(63),""))=30,VALUE(SUBSTITUTE(EJ287,CHAR(63),""))=31,VALUE(SUBSTITUTE(EJ287,CHAR(63),""))=32,VALUE(SUBSTITUTE(EJ287,CHAR(63),""))=33,VALUE(SUBSTITUTE(EJ287,CHAR(63),""))=34),TRUE,FALSE),"")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IF(EJ288&lt;&gt;"",IF(
  VALUE(SUBSTITUTE(EJ288,CHAR(63),""))=0.72,TRUE,FALSE),"")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IF(EJ289&lt;&gt;"",IF(
  VALUE(SUBSTITUTE(EJ289,CHAR(63),""))=134,TRUE,FALSE),"")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647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IF(EJ327&lt;&gt;"",IF(
  EJ327=9,TRUE,FALSE),"")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IF(EJ328&lt;&gt;"",IF(
  VALUE(SUBSTITUTE(EJ328,CHAR(63),""))=0.6,TRUE,FALSE),"")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IF(EJ329&lt;&gt;"",IF(
  VALUE(SUBSTITUTE(EJ329,CHAR(63),""))=5,TRUE,FALSE),"")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IF(EJ330&lt;&gt;"",IF(
  VALUE(SUBSTITUTE(EJ330,CHAR(63),""))=0,TRUE,FALSE),"")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IF(EJ331&lt;&gt;"",IF(
  VALUE(SUBSTITUTE(EJ331,CHAR(63),""))=25,TRUE,FALSE),"")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68"/>
      <c r="EN333" s="368"/>
      <c r="EO333" s="368"/>
      <c r="EP333" s="368"/>
    </row>
    <row r="334" spans="2:147" ht="21" customHeight="1" x14ac:dyDescent="0.45">
      <c r="B334" s="364" t="s">
        <v>300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K334" s="18"/>
      <c r="EM334" s="369" t="s">
        <v>211</v>
      </c>
      <c r="EN334" s="370"/>
      <c r="EO334" s="370"/>
      <c r="EP334" s="371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599</v>
      </c>
      <c r="AR416" s="3"/>
      <c r="CB416" s="16" t="s">
        <v>200</v>
      </c>
      <c r="EM416" s="368"/>
      <c r="EN416" s="368"/>
      <c r="EO416" s="368"/>
      <c r="EP416" s="368"/>
    </row>
    <row r="417" spans="2:147" ht="21" customHeight="1" x14ac:dyDescent="0.45">
      <c r="B417" s="364" t="s">
        <v>301</v>
      </c>
      <c r="C417" s="364"/>
      <c r="D417" s="364"/>
      <c r="E417" s="364"/>
      <c r="F417" s="364"/>
      <c r="G417" s="364"/>
      <c r="H417" s="364"/>
      <c r="I417" s="2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K417" s="18"/>
      <c r="EM417" s="369" t="s">
        <v>212</v>
      </c>
      <c r="EN417" s="370"/>
      <c r="EO417" s="370"/>
      <c r="EP417" s="371"/>
      <c r="EQ417" s="24"/>
    </row>
    <row r="418" spans="2:147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599</v>
      </c>
      <c r="AR499" s="3"/>
      <c r="CB499" s="16" t="s">
        <v>200</v>
      </c>
      <c r="EM499" s="368"/>
      <c r="EN499" s="368"/>
      <c r="EO499" s="368"/>
      <c r="EP499" s="368"/>
    </row>
    <row r="500" spans="2:147" ht="21" customHeight="1" x14ac:dyDescent="0.45">
      <c r="B500" s="364" t="s">
        <v>302</v>
      </c>
      <c r="C500" s="364"/>
      <c r="D500" s="364"/>
      <c r="E500" s="364"/>
      <c r="F500" s="364"/>
      <c r="G500" s="364"/>
      <c r="H500" s="364"/>
      <c r="I500" s="2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K500" s="18"/>
      <c r="EM500" s="369" t="s">
        <v>214</v>
      </c>
      <c r="EN500" s="370"/>
      <c r="EO500" s="370"/>
      <c r="EP500" s="371"/>
      <c r="EQ500" s="24"/>
    </row>
    <row r="501" spans="2:147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599</v>
      </c>
      <c r="AR582" s="3"/>
      <c r="CB582" s="16" t="s">
        <v>200</v>
      </c>
      <c r="EM582" s="368"/>
      <c r="EN582" s="368"/>
      <c r="EO582" s="368"/>
      <c r="EP582" s="368"/>
    </row>
    <row r="583" spans="2:147" ht="21" customHeight="1" x14ac:dyDescent="0.45">
      <c r="B583" s="364" t="s">
        <v>303</v>
      </c>
      <c r="C583" s="364"/>
      <c r="D583" s="364"/>
      <c r="E583" s="364"/>
      <c r="F583" s="364"/>
      <c r="G583" s="364"/>
      <c r="H583" s="364"/>
      <c r="I583" s="2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K583" s="18"/>
      <c r="EM583" s="369" t="s">
        <v>207</v>
      </c>
      <c r="EN583" s="370"/>
      <c r="EO583" s="370"/>
      <c r="EP583" s="371"/>
      <c r="EQ583" s="24"/>
    </row>
    <row r="584" spans="2:147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IF(EJ614&lt;&gt;"",IF(
  VALUE(SUBSTITUTE(EJ614,CHAR(63),""))=102,TRUE,FALSE),"")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IF(EJ615&lt;&gt;"",IF(
  VALUE(SUBSTITUTE(EJ615,CHAR(63),""))=2,TRUE,FALSE),"")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IF(EJ616&lt;&gt;"",IF(
  VALUE(SUBSTITUTE(EJ616,CHAR(63),""))=30,TRUE,FALSE),"")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IF(EJ617&lt;&gt;"",IF(
  VALUE(SUBSTITUTE(EJ617,CHAR(63),""))=25,TRUE,FALSE),"")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IF(EJ618&lt;&gt;"",IF(
  OR(VALUE(SUBSTITUTE(EJ618,CHAR(63),""))=2,VALUE(SUBSTITUTE(EJ618,CHAR(63),""))=8),TRUE,FALSE),"")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IF(EJ619&lt;&gt;"",IF(
  VALUE(SUBSTITUTE(EJ619,CHAR(63),""))=0,TRUE,FALSE),"")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IF(EJ620&lt;&gt;"",IF(
  VALUE(SUBSTITUTE(EJ620,CHAR(63),""))=576,TRUE,FALSE),"")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IF(EJ621&lt;&gt;"",IF(
  VALUE(SUBSTITUTE(EJ621,CHAR(63),""))=0.8,TRUE,FALSE),"")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IF(EJ659&lt;&gt;"",IF(
  VALUE(SUBSTITUTE(EJ659,CHAR(63),""))=3,TRUE,FALSE),"")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IF(EJ660&lt;&gt;"",IF(
  VALUE(SUBSTITUTE(EJ660,CHAR(63),""))=32,TRUE,FALSE),"")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IF(EJ661&lt;&gt;"",IF(
  VALUE(SUBSTITUTE(EJ661,CHAR(63),""))=1.5,TRUE,FALSE),"")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IF(EJ662&lt;&gt;"",IF(
  VALUE(SUBSTITUTE(EJ662,CHAR(63),""))=8,TRUE,FALSE),"")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IF(EJ663&lt;&gt;"",IF(
  VALUE(SUBSTITUTE(EJ663,CHAR(63),""))=144,TRUE,FALSE),"")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4" t="s">
        <v>309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375" t="s">
        <v>209</v>
      </c>
      <c r="EN2" s="375"/>
      <c r="EO2" s="375"/>
      <c r="EP2" s="375"/>
      <c r="EQ2" s="24"/>
      <c r="ES2" s="376" t="s">
        <v>268</v>
      </c>
      <c r="ET2" s="376"/>
      <c r="EU2" s="49"/>
      <c r="EV2" s="364" t="s">
        <v>269</v>
      </c>
      <c r="EW2" s="364"/>
      <c r="EX2" s="364"/>
    </row>
    <row r="3" spans="2:154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IF(EJ30&lt;&gt;"",IF(
  VALUE(SUBSTITUTE(EJ30,CHAR(63),""))=6,TRUE,FALSE),"")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IF(EJ31&lt;&gt;"",IF(
  VALUE(SUBSTITUTE(EJ31,CHAR(63),""))=9,TRUE,FALSE),"")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IF(EJ32&lt;&gt;"",IF(
  VALUE(SUBSTITUTE(EJ32,CHAR(63),""))=510,TRUE,FALSE),"")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IF(EJ33&lt;&gt;"",IF(
  VALUE(SUBSTITUTE(EJ33,CHAR(63),""))=10,TRUE,FALSE),"")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IF(EJ76&lt;&gt;"",IF(
  VALUE(SUBSTITUTE(EJ76,CHAR(63),""))=300,TRUE,FALSE),"")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IF(EJ77&lt;&gt;"",IF(
  VALUE(SUBSTITUTE(EJ77,CHAR(63),""))=2,TRUE,FALSE),"")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IF(EJ78&lt;&gt;"",IF(
  VALUE(SUBSTITUTE(EJ78,CHAR(63),""))=9,TRUE,FALSE),"")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IF(EJ79&lt;&gt;"",IF(
  VALUE(SUBSTITUTE(EJ79,CHAR(63),""))=4,TRUE,FALSE),"")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68"/>
      <c r="EN84" s="368"/>
      <c r="EO84" s="368"/>
      <c r="EP84" s="368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4" t="s">
        <v>310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377" t="s">
        <v>208</v>
      </c>
      <c r="EN85" s="378"/>
      <c r="EO85" s="378"/>
      <c r="EP85" s="379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646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647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IF(EJ113&lt;&gt;"",IF(
  VALUE(SUBSTITUTE(EJ113,CHAR(63),""))=65,TRUE,FALSE),"")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IF(EJ114&lt;&gt;"",IF(
  OR(VALUE(SUBSTITUTE(EJ114,CHAR(63),""))=0,VALUE(SUBSTITUTE(EJ114,CHAR(63),""))=12),TRUE,FALSE),"")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IF(EJ115&lt;&gt;"",IF(
  VALUE(SUBSTITUTE(EJ115,CHAR(63),""))=1368,TRUE,FALSE),"")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IF(EJ116&lt;&gt;"",IF(
  VALUE(SUBSTITUTE(EJ116,CHAR(63),""))=85,TRUE,FALSE),"")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IF(EJ159&lt;&gt;"",IF(
  VALUE(SUBSTITUTE(EJ159,CHAR(63),""))=2,TRUE,FALSE),"")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IF(EJ160&lt;&gt;"",IF(
  VALUE(SUBSTITUTE(EJ160,CHAR(63),""))=90,TRUE,FALSE),"")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IF(EJ161&lt;&gt;"",IF(
  VALUE(SUBSTITUTE(EJ161,CHAR(63),""))=1,TRUE,FALSE),"")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IF(EJ162&lt;&gt;"",IF(
  VALUE(SUBSTITUTE(EJ162,CHAR(63),""))=0,TRUE,FALSE),"")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68"/>
      <c r="EN167" s="368"/>
      <c r="EO167" s="368"/>
      <c r="EP167" s="368"/>
    </row>
    <row r="168" spans="2:147" ht="21" customHeight="1" x14ac:dyDescent="0.45">
      <c r="B168" s="364" t="s">
        <v>311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377" t="s">
        <v>216</v>
      </c>
      <c r="EN168" s="378"/>
      <c r="EO168" s="378"/>
      <c r="EP168" s="379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68"/>
      <c r="EN250" s="368"/>
      <c r="EO250" s="368"/>
      <c r="EP250" s="368"/>
    </row>
    <row r="251" spans="2:147" ht="21" customHeight="1" x14ac:dyDescent="0.45">
      <c r="B251" s="364" t="s">
        <v>313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377" t="s">
        <v>217</v>
      </c>
      <c r="EN251" s="378"/>
      <c r="EO251" s="378"/>
      <c r="EP251" s="379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68"/>
      <c r="EN333" s="368"/>
      <c r="EO333" s="368"/>
      <c r="EP333" s="368"/>
    </row>
    <row r="334" spans="2:147" ht="21" customHeight="1" x14ac:dyDescent="0.45">
      <c r="B334" s="364" t="s">
        <v>312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377" t="s">
        <v>223</v>
      </c>
      <c r="EN334" s="378"/>
      <c r="EO334" s="378"/>
      <c r="EP334" s="379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633</v>
      </c>
      <c r="C2" s="384"/>
      <c r="D2" s="384"/>
      <c r="E2" s="384"/>
      <c r="F2" s="384"/>
      <c r="G2" s="384"/>
      <c r="H2" s="385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92"/>
      <c r="EN2" s="31" t="s">
        <v>491</v>
      </c>
      <c r="EO2" s="31" t="s">
        <v>492</v>
      </c>
      <c r="EP2" s="31" t="s">
        <v>493</v>
      </c>
      <c r="EQ2" s="31" t="s">
        <v>494</v>
      </c>
      <c r="ER2" s="31" t="s">
        <v>495</v>
      </c>
      <c r="ES2" s="31" t="s">
        <v>510</v>
      </c>
      <c r="ET2" s="31" t="s">
        <v>511</v>
      </c>
      <c r="EU2" s="31" t="s">
        <v>580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7" t="s">
        <v>206</v>
      </c>
      <c r="FR2" s="378"/>
      <c r="FS2" s="378"/>
      <c r="FT2" s="378"/>
      <c r="FU2" s="379"/>
      <c r="FV2" s="24"/>
      <c r="FX2" s="380" t="s">
        <v>271</v>
      </c>
      <c r="FY2" s="381"/>
      <c r="FZ2" s="381"/>
      <c r="GA2" s="381"/>
      <c r="GB2" s="381"/>
      <c r="GC2" s="382"/>
    </row>
    <row r="3" spans="2:185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>B</v>
      </c>
      <c r="AO3" s="8" t="b">
        <f>IF(AN3&lt;&gt;"",IF(ISNUMBER(SEARCH(AM3,AN3)),TRUE,FALSE),"")</f>
        <v>1</v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/>
      <c r="BX3" s="8" t="s">
        <v>162</v>
      </c>
      <c r="BY3" s="8" t="str">
        <f>IF(ACT!$FV3&lt;&gt;"",IF(INDEX(INPUT!C59:Y59,ACT!$FV3)&lt;&gt;"",INDEX(INPUT!C59:Y59,ACT!$FV3),""),"")</f>
        <v>D</v>
      </c>
      <c r="BZ3" s="8" t="b">
        <f>IF(BY3&lt;&gt;"",IF(ISNUMBER(SEARCH(BX3,BY3)),TRUE,FALSE),"")</f>
        <v>1</v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>D</v>
      </c>
      <c r="EK3" s="8" t="b">
        <f>IF(EJ3&lt;&gt;"",IF(ISNUMBER(SEARCH(EI3,EJ3)),TRUE,FALSE),"")</f>
        <v>1</v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>D</v>
      </c>
      <c r="FO3" s="8" t="b">
        <f>IF(FN3&lt;&gt;"",IF(ISNUMBER(SEARCH(FM3,FN3)),TRUE,FALSE),"")</f>
        <v>1</v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>
        <f>IF(ISERROR(MATCH(FQ$2,INPUT!C$4:Y$4,0))&lt;&gt;TRUE,MATCH(FQ$2,INPUT!C$4:Y$4,0),"")</f>
        <v>1</v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62</v>
      </c>
      <c r="D4" s="59">
        <v>75</v>
      </c>
      <c r="E4" s="45" t="str">
        <f>ROUND(C4/D4*100,0)&amp;"%"</f>
        <v>83%</v>
      </c>
      <c r="F4" s="27">
        <f>LOOKUP(COUNTIF(BZ3:BZ77,TRUE),FQ4:FQ79,FR4:FR79)</f>
        <v>27</v>
      </c>
      <c r="G4" s="27">
        <v>36</v>
      </c>
      <c r="H4" s="29" t="str">
        <f>LOOKUP(F4,FX$4:FX$39,FY$4:FY$39) &amp; "%"</f>
        <v>86%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>F?</v>
      </c>
      <c r="AO4" s="8" t="b">
        <f t="shared" ref="AO4:AO42" si="0">IF(AN4&lt;&gt;"",IF(ISNUMBER(SEARCH(AM4,AN4)),TRUE,FALSE),"")</f>
        <v>1</v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/>
      <c r="BX4" s="8" t="s">
        <v>165</v>
      </c>
      <c r="BY4" s="8" t="str">
        <f>IF(ACT!$FV4&lt;&gt;"",IF(INDEX(INPUT!C60:Y60,ACT!$FV4)&lt;&gt;"",INDEX(INPUT!C60:Y60,ACT!$FV4),""),"")</f>
        <v>H</v>
      </c>
      <c r="BZ4" s="8" t="b">
        <f t="shared" ref="BZ4:BZ67" si="1">IF(BY4&lt;&gt;"",IF(ISNUMBER(SEARCH(BX4,BY4)),TRUE,FALSE),"")</f>
        <v>1</v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>G</v>
      </c>
      <c r="EK4" s="8" t="b">
        <f t="shared" ref="EK4:EK62" si="2">IF(EJ4&lt;&gt;"",IF(ISNUMBER(SEARCH(EI4,EJ4)),TRUE,FALSE),"")</f>
        <v>1</v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>G</v>
      </c>
      <c r="FO4" s="8" t="b">
        <f t="shared" ref="FO4:FO42" si="3">IF(FN4&lt;&gt;"",IF(ISNUMBER(SEARCH(FM4,FN4)),TRUE,FALSE),"")</f>
        <v>1</v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>
        <f>IF(ISERROR(MATCH(FQ$2,INPUT!C$4:Y$4,0))&lt;&gt;TRUE,MATCH(FQ$2,INPUT!C$4:Y$4,0),"")</f>
        <v>1</v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45</v>
      </c>
      <c r="D5" s="59">
        <v>60</v>
      </c>
      <c r="E5" s="45" t="str">
        <f>ROUND(C5/D5*100,0)&amp;"%"</f>
        <v>75%</v>
      </c>
      <c r="F5" s="27">
        <f>LOOKUP(COUNTIF(EK3:EK62,TRUE),FQ4:FQ64,FS4:FS64)</f>
        <v>27</v>
      </c>
      <c r="G5" s="27">
        <v>36</v>
      </c>
      <c r="H5" s="29" t="str">
        <f>LOOKUP(F5,FX$4:FX$39,FZ$4:FZ$39) &amp; "%"</f>
        <v>88%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>D</v>
      </c>
      <c r="AO5" s="8" t="b">
        <f t="shared" si="0"/>
        <v>0</v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 t="s">
        <v>159</v>
      </c>
      <c r="BY5" s="8" t="str">
        <f>IF(ACT!$FV5&lt;&gt;"",IF(INDEX(INPUT!C61:Y61,ACT!$FV5)&lt;&gt;"",INDEX(INPUT!C61:Y61,ACT!$FV5),""),"")</f>
        <v>C</v>
      </c>
      <c r="BZ5" s="8" t="b">
        <f t="shared" si="1"/>
        <v>0</v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>C</v>
      </c>
      <c r="EK5" s="8" t="b">
        <f t="shared" si="2"/>
        <v>1</v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>D</v>
      </c>
      <c r="FO5" s="8" t="b">
        <f t="shared" si="3"/>
        <v>1</v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>
        <f>IF(ISERROR(MATCH(FQ$2,INPUT!C$4:Y$4,0))&lt;&gt;TRUE,MATCH(FQ$2,INPUT!C$4:Y$4,0),"")</f>
        <v>1</v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28</v>
      </c>
      <c r="D6" s="59">
        <v>40</v>
      </c>
      <c r="E6" s="45" t="str">
        <f>ROUND(C6/D6*100,0)&amp;"%"</f>
        <v>70%</v>
      </c>
      <c r="F6" s="27">
        <f>LOOKUP(COUNTIF(AO3:AO42,TRUE),FQ4:FQ44,FT4:FT44)</f>
        <v>25</v>
      </c>
      <c r="G6" s="27">
        <v>36</v>
      </c>
      <c r="H6" s="29" t="str">
        <f>LOOKUP(F6,FX$4:FX$39,GA$4:GA$39) &amp; "%"</f>
        <v>74%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>J</v>
      </c>
      <c r="AO6" s="8" t="b">
        <f t="shared" si="0"/>
        <v>1</v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/>
      <c r="BX6" s="8" t="s">
        <v>166</v>
      </c>
      <c r="BY6" s="8" t="str">
        <f>IF(ACT!$FV6&lt;&gt;"",IF(INDEX(INPUT!C62:Y62,ACT!$FV6)&lt;&gt;"",INDEX(INPUT!C62:Y62,ACT!$FV6),""),"")</f>
        <v>G</v>
      </c>
      <c r="BZ6" s="8" t="b">
        <f t="shared" si="1"/>
        <v>1</v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>J</v>
      </c>
      <c r="EK6" s="8" t="b">
        <f t="shared" si="2"/>
        <v>1</v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>F?</v>
      </c>
      <c r="FO6" s="8" t="b">
        <f t="shared" si="3"/>
        <v>1</v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>
        <f>IF(ISERROR(MATCH(FQ$2,INPUT!C$4:Y$4,0))&lt;&gt;TRUE,MATCH(FQ$2,INPUT!C$4:Y$4,0),"")</f>
        <v>1</v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27</v>
      </c>
      <c r="D7" s="60">
        <v>40</v>
      </c>
      <c r="E7" s="45" t="str">
        <f>ROUND(C7/D7*100,0)&amp;"%"</f>
        <v>68%</v>
      </c>
      <c r="F7" s="61">
        <f>LOOKUP(COUNTIF(FO3:FO42,TRUE),FQ4:FQ44,FU4:FU44)</f>
        <v>24</v>
      </c>
      <c r="G7" s="61">
        <v>36</v>
      </c>
      <c r="H7" s="29" t="str">
        <f>LOOKUP(F7,FX$4:FX$39,GB$4:GB$39) &amp; "%"</f>
        <v>79%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>C</v>
      </c>
      <c r="AO7" s="8" t="b">
        <f t="shared" si="0"/>
        <v>1</v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/>
      <c r="BX7" s="8" t="s">
        <v>162</v>
      </c>
      <c r="BY7" s="8" t="str">
        <f>IF(ACT!$FV7&lt;&gt;"",IF(INDEX(INPUT!C63:Y63,ACT!$FV7)&lt;&gt;"",INDEX(INPUT!C63:Y63,ACT!$FV7),""),"")</f>
        <v>D</v>
      </c>
      <c r="BZ7" s="8" t="b">
        <f t="shared" si="1"/>
        <v>1</v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>C</v>
      </c>
      <c r="EK7" s="8" t="b">
        <f t="shared" si="2"/>
        <v>1</v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>A</v>
      </c>
      <c r="FO7" s="8" t="b">
        <f t="shared" si="3"/>
        <v>1</v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>
        <f>IF(ISERROR(MATCH(FQ$2,INPUT!C$4:Y$4,0))&lt;&gt;TRUE,MATCH(FQ$2,INPUT!C$4:Y$4,0),"")</f>
        <v>1</v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162</v>
      </c>
      <c r="D8" s="40">
        <f>SUM(D4:D7)</f>
        <v>215</v>
      </c>
      <c r="E8" s="45" t="str">
        <f>ROUND(C8/D8*100,0)&amp;"%"</f>
        <v>75%</v>
      </c>
      <c r="F8" s="41">
        <f>ROUND(AVERAGE(F4:F7),0)</f>
        <v>26</v>
      </c>
      <c r="G8" s="58">
        <v>36</v>
      </c>
      <c r="H8" s="42" t="str">
        <f>LOOKUP(F8,FX$4:FX$39,GC$4:GC$39) &amp; "%"</f>
        <v>85%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>G?</v>
      </c>
      <c r="AO8" s="8" t="b">
        <f t="shared" si="0"/>
        <v>1</v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/>
      <c r="BX8" s="8" t="s">
        <v>165</v>
      </c>
      <c r="BY8" s="8" t="str">
        <f>IF(ACT!$FV8&lt;&gt;"",IF(INDEX(INPUT!C64:Y64,ACT!$FV8)&lt;&gt;"",INDEX(INPUT!C64:Y64,ACT!$FV8),""),"")</f>
        <v>H</v>
      </c>
      <c r="BZ8" s="8" t="b">
        <f t="shared" si="1"/>
        <v>1</v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>J</v>
      </c>
      <c r="EK8" s="8" t="b">
        <f t="shared" si="2"/>
        <v>1</v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>F?</v>
      </c>
      <c r="FO8" s="8" t="b">
        <f t="shared" si="3"/>
        <v>1</v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>
        <f>IF(ISERROR(MATCH(FQ$2,INPUT!C$4:Y$4,0))&lt;&gt;TRUE,MATCH(FQ$2,INPUT!C$4:Y$4,0),"")</f>
        <v>1</v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>D</v>
      </c>
      <c r="AO9" s="8" t="b">
        <f t="shared" si="0"/>
        <v>1</v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/>
      <c r="BX9" s="8" t="s">
        <v>160</v>
      </c>
      <c r="BY9" s="8" t="str">
        <f>IF(ACT!$FV9&lt;&gt;"",IF(INDEX(INPUT!C65:Y65,ACT!$FV9)&lt;&gt;"",INDEX(INPUT!C65:Y65,ACT!$FV9),""),"")</f>
        <v>B</v>
      </c>
      <c r="BZ9" s="8" t="b">
        <f t="shared" si="1"/>
        <v>1</v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>C?</v>
      </c>
      <c r="EK9" s="8" t="b">
        <f t="shared" si="2"/>
        <v>1</v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>C</v>
      </c>
      <c r="FO9" s="8" t="b">
        <f t="shared" si="3"/>
        <v>1</v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>
        <f>IF(ISERROR(MATCH(FQ$2,INPUT!C$4:Y$4,0))&lt;&gt;TRUE,MATCH(FQ$2,INPUT!C$4:Y$4,0),"")</f>
        <v>1</v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>J</v>
      </c>
      <c r="AO10" s="8" t="b">
        <f t="shared" si="0"/>
        <v>1</v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/>
      <c r="BX10" s="8" t="s">
        <v>163</v>
      </c>
      <c r="BY10" s="8" t="str">
        <f>IF(ACT!$FV10&lt;&gt;"",IF(INDEX(INPUT!C66:Y66,ACT!$FV10)&lt;&gt;"",INDEX(INPUT!C66:Y66,ACT!$FV10),""),"")</f>
        <v>F?</v>
      </c>
      <c r="BZ10" s="8" t="b">
        <f t="shared" si="1"/>
        <v>1</v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>H</v>
      </c>
      <c r="EK10" s="8" t="b">
        <f t="shared" si="2"/>
        <v>1</v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>F</v>
      </c>
      <c r="FO10" s="8" t="b">
        <f t="shared" si="3"/>
        <v>0</v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>
        <f>IF(ISERROR(MATCH(FQ$2,INPUT!C$4:Y$4,0))&lt;&gt;TRUE,MATCH(FQ$2,INPUT!C$4:Y$4,0),"")</f>
        <v>1</v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>C</v>
      </c>
      <c r="AO11" s="8" t="b">
        <f t="shared" si="0"/>
        <v>1</v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/>
      <c r="BX11" s="8" t="s">
        <v>160</v>
      </c>
      <c r="BY11" s="8" t="str">
        <f>IF(ACT!$FV11&lt;&gt;"",IF(INDEX(INPUT!C67:Y67,ACT!$FV11)&lt;&gt;"",INDEX(INPUT!C67:Y67,ACT!$FV11),""),"")</f>
        <v>B</v>
      </c>
      <c r="BZ11" s="8" t="b">
        <f t="shared" si="1"/>
        <v>1</v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>D</v>
      </c>
      <c r="EK11" s="8" t="b">
        <f t="shared" si="2"/>
        <v>1</v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>C</v>
      </c>
      <c r="FO11" s="8" t="b">
        <f t="shared" si="3"/>
        <v>1</v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>
        <f>IF(ISERROR(MATCH(FQ$2,INPUT!C$4:Y$4,0))&lt;&gt;TRUE,MATCH(FQ$2,INPUT!C$4:Y$4,0),"")</f>
        <v>1</v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>H?</v>
      </c>
      <c r="AO12" s="8" t="b">
        <f t="shared" si="0"/>
        <v>1</v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/>
      <c r="BX12" s="8" t="s">
        <v>163</v>
      </c>
      <c r="BY12" s="8" t="str">
        <f>IF(ACT!$FV12&lt;&gt;"",IF(INDEX(INPUT!C68:Y68,ACT!$FV12)&lt;&gt;"",INDEX(INPUT!C68:Y68,ACT!$FV12),""),"")</f>
        <v>F</v>
      </c>
      <c r="BZ12" s="8" t="b">
        <f t="shared" si="1"/>
        <v>1</v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636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>F</v>
      </c>
      <c r="EK12" s="8" t="b">
        <f t="shared" si="2"/>
        <v>1</v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>G?</v>
      </c>
      <c r="FO12" s="8" t="b">
        <f t="shared" si="3"/>
        <v>0</v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>
        <f>IF(ISERROR(MATCH(FQ$2,INPUT!C$4:Y$4,0))&lt;&gt;TRUE,MATCH(FQ$2,INPUT!C$4:Y$4,0),"")</f>
        <v>1</v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>D?</v>
      </c>
      <c r="AO13" s="8" t="b">
        <f t="shared" si="0"/>
        <v>0</v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/>
      <c r="BX13" s="8" t="s">
        <v>162</v>
      </c>
      <c r="BY13" s="8" t="str">
        <f>IF(ACT!$FV13&lt;&gt;"",IF(INDEX(INPUT!C69:Y69,ACT!$FV13)&lt;&gt;"",INDEX(INPUT!C69:Y69,ACT!$FV13),""),"")</f>
        <v>D?</v>
      </c>
      <c r="BZ13" s="8" t="b">
        <f t="shared" si="1"/>
        <v>1</v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>E</v>
      </c>
      <c r="EK13" s="8" t="b">
        <f t="shared" si="2"/>
        <v>1</v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>B?</v>
      </c>
      <c r="FO13" s="8" t="b">
        <f t="shared" si="3"/>
        <v>1</v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>
        <f>IF(ISERROR(MATCH(FQ$2,INPUT!C$4:Y$4,0))&lt;&gt;TRUE,MATCH(FQ$2,INPUT!C$4:Y$4,0),"")</f>
        <v>1</v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>H</v>
      </c>
      <c r="AO14" s="8" t="b">
        <f t="shared" si="0"/>
        <v>1</v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/>
      <c r="BX14" s="8" t="s">
        <v>163</v>
      </c>
      <c r="BY14" s="8" t="str">
        <f>IF(ACT!$FV14&lt;&gt;"",IF(INDEX(INPUT!C70:Y70,ACT!$FV14)&lt;&gt;"",INDEX(INPUT!C70:Y70,ACT!$FV14),""),"")</f>
        <v>F</v>
      </c>
      <c r="BZ14" s="8" t="b">
        <f t="shared" si="1"/>
        <v>1</v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>J</v>
      </c>
      <c r="EK14" s="8" t="b">
        <f t="shared" si="2"/>
        <v>1</v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>J?</v>
      </c>
      <c r="FO14" s="8" t="b">
        <f t="shared" si="3"/>
        <v>1</v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>
        <f>IF(ISERROR(MATCH(FQ$2,INPUT!C$4:Y$4,0))&lt;&gt;TRUE,MATCH(FQ$2,INPUT!C$4:Y$4,0),"")</f>
        <v>1</v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>C?</v>
      </c>
      <c r="AO15" s="8" t="b">
        <f t="shared" si="0"/>
        <v>0</v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/>
      <c r="BX15" s="8" t="s">
        <v>161</v>
      </c>
      <c r="BY15" s="8" t="str">
        <f>IF(ACT!$FV15&lt;&gt;"",IF(INDEX(INPUT!C71:Y71,ACT!$FV15)&lt;&gt;"",INDEX(INPUT!C71:Y71,ACT!$FV15),""),"")</f>
        <v>C?</v>
      </c>
      <c r="BZ15" s="8" t="b">
        <f t="shared" si="1"/>
        <v>1</v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>A</v>
      </c>
      <c r="EK15" s="8" t="b">
        <f t="shared" si="2"/>
        <v>1</v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>D</v>
      </c>
      <c r="FO15" s="8" t="b">
        <f t="shared" si="3"/>
        <v>1</v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>
        <f>IF(ISERROR(MATCH(FQ$2,INPUT!C$4:Y$4,0))&lt;&gt;TRUE,MATCH(FQ$2,INPUT!C$4:Y$4,0),"")</f>
        <v>1</v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>J</v>
      </c>
      <c r="AO16" s="8" t="b">
        <f t="shared" si="0"/>
        <v>0</v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/>
      <c r="BX16" s="8" t="s">
        <v>164</v>
      </c>
      <c r="BY16" s="8" t="str">
        <f>IF(ACT!$FV16&lt;&gt;"",IF(INDEX(INPUT!C72:Y72,ACT!$FV16)&lt;&gt;"",INDEX(INPUT!C72:Y72,ACT!$FV16),""),"")</f>
        <v>J</v>
      </c>
      <c r="BZ16" s="8" t="b">
        <f t="shared" si="1"/>
        <v>1</v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>H</v>
      </c>
      <c r="EK16" s="8" t="b">
        <f t="shared" si="2"/>
        <v>1</v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>H?</v>
      </c>
      <c r="FO16" s="8" t="b">
        <f t="shared" si="3"/>
        <v>1</v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>
        <f>IF(ISERROR(MATCH(FQ$2,INPUT!C$4:Y$4,0))&lt;&gt;TRUE,MATCH(FQ$2,INPUT!C$4:Y$4,0),"")</f>
        <v>1</v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>A</v>
      </c>
      <c r="AO17" s="8" t="b">
        <f t="shared" si="0"/>
        <v>1</v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634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 t="s">
        <v>159</v>
      </c>
      <c r="BY17" s="8" t="str">
        <f>IF(ACT!$FV17&lt;&gt;"",IF(INDEX(INPUT!C73:Y73,ACT!$FV17)&lt;&gt;"",INDEX(INPUT!C73:Y73,ACT!$FV17),""),"")</f>
        <v>A</v>
      </c>
      <c r="BZ17" s="8" t="b">
        <f t="shared" si="1"/>
        <v>1</v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>B</v>
      </c>
      <c r="EK17" s="8" t="b">
        <f t="shared" si="2"/>
        <v>1</v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>B?</v>
      </c>
      <c r="FO17" s="8" t="b">
        <f t="shared" si="3"/>
        <v>0</v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>
        <f>IF(ISERROR(MATCH(FQ$2,INPUT!C$4:Y$4,0))&lt;&gt;TRUE,MATCH(FQ$2,INPUT!C$4:Y$4,0),"")</f>
        <v>1</v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>F?</v>
      </c>
      <c r="AO18" s="8" t="b">
        <f t="shared" si="0"/>
        <v>0</v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/>
      <c r="BX18" s="8" t="s">
        <v>164</v>
      </c>
      <c r="BY18" s="8" t="str">
        <f>IF(ACT!$FV18&lt;&gt;"",IF(INDEX(INPUT!C74:Y74,ACT!$FV18)&lt;&gt;"",INDEX(INPUT!C74:Y74,ACT!$FV18),""),"")</f>
        <v>H?</v>
      </c>
      <c r="BZ18" s="8" t="b">
        <f t="shared" si="1"/>
        <v>0</v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>G</v>
      </c>
      <c r="EK18" s="8" t="b">
        <f t="shared" si="2"/>
        <v>1</v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>H?</v>
      </c>
      <c r="FO18" s="8" t="b">
        <f t="shared" si="3"/>
        <v>1</v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>
        <f>IF(ISERROR(MATCH(FQ$2,INPUT!C$4:Y$4,0))&lt;&gt;TRUE,MATCH(FQ$2,INPUT!C$4:Y$4,0),"")</f>
        <v>1</v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>D</v>
      </c>
      <c r="AO19" s="8" t="b">
        <f t="shared" si="0"/>
        <v>1</v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/>
      <c r="BX19" s="8" t="s">
        <v>161</v>
      </c>
      <c r="BY19" s="8" t="str">
        <f>IF(ACT!$FV19&lt;&gt;"",IF(INDEX(INPUT!C75:Y75,ACT!$FV19)&lt;&gt;"",INDEX(INPUT!C75:Y75,ACT!$FV19),""),"")</f>
        <v>C</v>
      </c>
      <c r="BZ19" s="8" t="b">
        <f t="shared" si="1"/>
        <v>1</v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>E?</v>
      </c>
      <c r="EK19" s="8" t="b">
        <f t="shared" si="2"/>
        <v>1</v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>A</v>
      </c>
      <c r="FO19" s="8" t="b">
        <f t="shared" si="3"/>
        <v>1</v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>
        <f>IF(ISERROR(MATCH(FQ$2,INPUT!C$4:Y$4,0))&lt;&gt;TRUE,MATCH(FQ$2,INPUT!C$4:Y$4,0),"")</f>
        <v>1</v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>H</v>
      </c>
      <c r="AO20" s="8" t="b">
        <f t="shared" si="0"/>
        <v>0</v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635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/>
      <c r="BX20" s="8" t="s">
        <v>163</v>
      </c>
      <c r="BY20" s="8" t="str">
        <f>IF(ACT!$FV20&lt;&gt;"",IF(INDEX(INPUT!C76:Y76,ACT!$FV20)&lt;&gt;"",INDEX(INPUT!C76:Y76,ACT!$FV20),""),"")</f>
        <v>F</v>
      </c>
      <c r="BZ20" s="8" t="b">
        <f t="shared" si="1"/>
        <v>1</v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>H</v>
      </c>
      <c r="EK20" s="8" t="b">
        <f t="shared" si="2"/>
        <v>1</v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>G</v>
      </c>
      <c r="FO20" s="8" t="b">
        <f t="shared" si="3"/>
        <v>0</v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>
        <f>IF(ISERROR(MATCH(FQ$2,INPUT!C$4:Y$4,0))&lt;&gt;TRUE,MATCH(FQ$2,INPUT!C$4:Y$4,0),"")</f>
        <v>1</v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>D</v>
      </c>
      <c r="AO21" s="8" t="b">
        <f t="shared" si="0"/>
        <v>1</v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/>
      <c r="BX21" s="8" t="s">
        <v>160</v>
      </c>
      <c r="BY21" s="8" t="str">
        <f>IF(ACT!$FV21&lt;&gt;"",IF(INDEX(INPUT!C77:Y77,ACT!$FV21)&lt;&gt;"",INDEX(INPUT!C77:Y77,ACT!$FV21),""),"")</f>
        <v>B</v>
      </c>
      <c r="BZ21" s="8" t="b">
        <f t="shared" si="1"/>
        <v>1</v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>C</v>
      </c>
      <c r="EK21" s="8" t="b">
        <f t="shared" si="2"/>
        <v>1</v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>B</v>
      </c>
      <c r="FO21" s="8" t="b">
        <f t="shared" si="3"/>
        <v>1</v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>
        <f>IF(ISERROR(MATCH(FQ$2,INPUT!C$4:Y$4,0))&lt;&gt;TRUE,MATCH(FQ$2,INPUT!C$4:Y$4,0),"")</f>
        <v>1</v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>G</v>
      </c>
      <c r="AO22" s="8" t="b">
        <f t="shared" si="0"/>
        <v>1</v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/>
      <c r="BX22" s="8" t="s">
        <v>163</v>
      </c>
      <c r="BY22" s="8" t="str">
        <f>IF(ACT!$FV22&lt;&gt;"",IF(INDEX(INPUT!C78:Y78,ACT!$FV22)&lt;&gt;"",INDEX(INPUT!C78:Y78,ACT!$FV22),""),"")</f>
        <v>F</v>
      </c>
      <c r="BZ22" s="8" t="b">
        <f t="shared" si="1"/>
        <v>1</v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>G</v>
      </c>
      <c r="EK22" s="8" t="b">
        <f t="shared" si="2"/>
        <v>1</v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>G</v>
      </c>
      <c r="FO22" s="8" t="b">
        <f t="shared" si="3"/>
        <v>1</v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>
        <f>IF(ISERROR(MATCH(FQ$2,INPUT!C$4:Y$4,0))&lt;&gt;TRUE,MATCH(FQ$2,INPUT!C$4:Y$4,0),"")</f>
        <v>1</v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>C</v>
      </c>
      <c r="AO23" s="8" t="b">
        <f t="shared" si="0"/>
        <v>1</v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/>
      <c r="BX23" s="8" t="s">
        <v>161</v>
      </c>
      <c r="BY23" s="8" t="str">
        <f>IF(ACT!$FV23&lt;&gt;"",IF(INDEX(INPUT!C79:Y79,ACT!$FV23)&lt;&gt;"",INDEX(INPUT!C79:Y79,ACT!$FV23),""),"")</f>
        <v>C</v>
      </c>
      <c r="BZ23" s="8" t="b">
        <f t="shared" si="1"/>
        <v>1</v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>A</v>
      </c>
      <c r="EK23" s="8" t="b">
        <f t="shared" si="2"/>
        <v>1</v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>A</v>
      </c>
      <c r="FO23" s="8" t="b">
        <f t="shared" si="3"/>
        <v>0</v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>
        <f>IF(ISERROR(MATCH(FQ$2,INPUT!C$4:Y$4,0))&lt;&gt;TRUE,MATCH(FQ$2,INPUT!C$4:Y$4,0),"")</f>
        <v>1</v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>J</v>
      </c>
      <c r="AO24" s="8" t="b">
        <f t="shared" si="0"/>
        <v>1</v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 t="s">
        <v>163</v>
      </c>
      <c r="BY24" s="8" t="str">
        <f>IF(ACT!$FV24&lt;&gt;"",IF(INDEX(INPUT!C80:Y80,ACT!$FV24)&lt;&gt;"",INDEX(INPUT!C80:Y80,ACT!$FV24),""),"")</f>
        <v>F</v>
      </c>
      <c r="BZ24" s="8" t="b">
        <f t="shared" si="1"/>
        <v>1</v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>K?</v>
      </c>
      <c r="EK24" s="8" t="b">
        <f t="shared" si="2"/>
        <v>1</v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>G</v>
      </c>
      <c r="FO24" s="8" t="b">
        <f t="shared" si="3"/>
        <v>1</v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>
        <f>IF(ISERROR(MATCH(FQ$2,INPUT!C$4:Y$4,0))&lt;&gt;TRUE,MATCH(FQ$2,INPUT!C$4:Y$4,0),"")</f>
        <v>1</v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>B</v>
      </c>
      <c r="AO25" s="8" t="b">
        <f t="shared" si="0"/>
        <v>1</v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/>
      <c r="BX25" s="8" t="s">
        <v>160</v>
      </c>
      <c r="BY25" s="8" t="str">
        <f>IF(ACT!$FV25&lt;&gt;"",IF(INDEX(INPUT!C81:Y81,ACT!$FV25)&lt;&gt;"",INDEX(INPUT!C81:Y81,ACT!$FV25),""),"")</f>
        <v>B</v>
      </c>
      <c r="BZ25" s="8" t="b">
        <f t="shared" si="1"/>
        <v>1</v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>E</v>
      </c>
      <c r="EK25" s="8" t="b">
        <f t="shared" si="2"/>
        <v>1</v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>C?</v>
      </c>
      <c r="FO25" s="8" t="b">
        <f t="shared" si="3"/>
        <v>1</v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>
        <f>IF(ISERROR(MATCH(FQ$2,INPUT!C$4:Y$4,0))&lt;&gt;TRUE,MATCH(FQ$2,INPUT!C$4:Y$4,0),"")</f>
        <v>1</v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>G</v>
      </c>
      <c r="AO26" s="8" t="b">
        <f t="shared" si="0"/>
        <v>1</v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/>
      <c r="BX26" s="8" t="s">
        <v>165</v>
      </c>
      <c r="BY26" s="8" t="str">
        <f>IF(ACT!$FV26&lt;&gt;"",IF(INDEX(INPUT!C82:Y82,ACT!$FV26)&lt;&gt;"",INDEX(INPUT!C82:Y82,ACT!$FV26),""),"")</f>
        <v>H</v>
      </c>
      <c r="BZ26" s="8" t="b">
        <f t="shared" si="1"/>
        <v>1</v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>K</v>
      </c>
      <c r="EK26" s="8" t="b">
        <f t="shared" si="2"/>
        <v>1</v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>J?</v>
      </c>
      <c r="FO26" s="8" t="b">
        <f t="shared" si="3"/>
        <v>0</v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>
        <f>IF(ISERROR(MATCH(FQ$2,INPUT!C$4:Y$4,0))&lt;&gt;TRUE,MATCH(FQ$2,INPUT!C$4:Y$4,0),"")</f>
        <v>1</v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>A</v>
      </c>
      <c r="AO27" s="8" t="b">
        <f t="shared" si="0"/>
        <v>0</v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 t="s">
        <v>160</v>
      </c>
      <c r="BY27" s="8" t="str">
        <f>IF(ACT!$FV27&lt;&gt;"",IF(INDEX(INPUT!C83:Y83,ACT!$FV27)&lt;&gt;"",INDEX(INPUT!C83:Y83,ACT!$FV27),""),"")</f>
        <v>B</v>
      </c>
      <c r="BZ27" s="8" t="b">
        <f t="shared" si="1"/>
        <v>1</v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>C</v>
      </c>
      <c r="EK27" s="8" t="b">
        <f t="shared" si="2"/>
        <v>0</v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>B</v>
      </c>
      <c r="FO27" s="8" t="b">
        <f t="shared" si="3"/>
        <v>1</v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>
        <f>IF(ISERROR(MATCH(FQ$2,INPUT!C$4:Y$4,0))&lt;&gt;TRUE,MATCH(FQ$2,INPUT!C$4:Y$4,0),"")</f>
        <v>1</v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>F</v>
      </c>
      <c r="AO28" s="8" t="b">
        <f t="shared" si="0"/>
        <v>1</v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 t="s">
        <v>166</v>
      </c>
      <c r="BY28" s="8" t="str">
        <f>IF(ACT!$FV28&lt;&gt;"",IF(INDEX(INPUT!C84:Y84,ACT!$FV28)&lt;&gt;"",INDEX(INPUT!C84:Y84,ACT!$FV28),""),"")</f>
        <v>G</v>
      </c>
      <c r="BZ28" s="8" t="b">
        <f t="shared" si="1"/>
        <v>1</v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>G</v>
      </c>
      <c r="EK28" s="8" t="b">
        <f t="shared" si="2"/>
        <v>1</v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>G?</v>
      </c>
      <c r="FO28" s="8" t="b">
        <f t="shared" si="3"/>
        <v>0</v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>
        <f>IF(ISERROR(MATCH(FQ$2,INPUT!C$4:Y$4,0))&lt;&gt;TRUE,MATCH(FQ$2,INPUT!C$4:Y$4,0),"")</f>
        <v>1</v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>C?</v>
      </c>
      <c r="AO29" s="8" t="b">
        <f t="shared" si="0"/>
        <v>1</v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/>
      <c r="BX29" s="8" t="s">
        <v>162</v>
      </c>
      <c r="BY29" s="8" t="str">
        <f>IF(ACT!$FV29&lt;&gt;"",IF(INDEX(INPUT!C85:Y85,ACT!$FV29)&lt;&gt;"",INDEX(INPUT!C85:Y85,ACT!$FV29),""),"")</f>
        <v>C?</v>
      </c>
      <c r="BZ29" s="8" t="b">
        <f t="shared" si="1"/>
        <v>0</v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>C?</v>
      </c>
      <c r="EK29" s="8" t="b">
        <f t="shared" si="2"/>
        <v>1</v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>B?</v>
      </c>
      <c r="FO29" s="8" t="b">
        <f t="shared" si="3"/>
        <v>1</v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>
        <f>IF(ISERROR(MATCH(FQ$2,INPUT!C$4:Y$4,0))&lt;&gt;TRUE,MATCH(FQ$2,INPUT!C$4:Y$4,0),"")</f>
        <v>1</v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>F</v>
      </c>
      <c r="AO30" s="8" t="b">
        <f t="shared" si="0"/>
        <v>0</v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/>
      <c r="BX30" s="8" t="s">
        <v>163</v>
      </c>
      <c r="BY30" s="8" t="str">
        <f>IF(ACT!$FV30&lt;&gt;"",IF(INDEX(INPUT!C86:Y86,ACT!$FV30)&lt;&gt;"",INDEX(INPUT!C86:Y86,ACT!$FV30),""),"")</f>
        <v>F</v>
      </c>
      <c r="BZ30" s="8" t="b">
        <f t="shared" si="1"/>
        <v>1</v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>J</v>
      </c>
      <c r="EK30" s="8" t="b">
        <f t="shared" si="2"/>
        <v>1</v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>H</v>
      </c>
      <c r="FO30" s="8" t="b">
        <f t="shared" si="3"/>
        <v>1</v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>
        <f>IF(ISERROR(MATCH(FQ$2,INPUT!C$4:Y$4,0))&lt;&gt;TRUE,MATCH(FQ$2,INPUT!C$4:Y$4,0),"")</f>
        <v>1</v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>A</v>
      </c>
      <c r="AO31" s="8" t="b">
        <f t="shared" si="0"/>
        <v>1</v>
      </c>
      <c r="AQ31" s="6">
        <v>29</v>
      </c>
      <c r="AR31" s="6" t="s">
        <v>167</v>
      </c>
      <c r="AS31" s="4"/>
      <c r="AT31" s="4"/>
      <c r="AU31" s="4"/>
      <c r="AV31" s="4" t="s">
        <v>634</v>
      </c>
      <c r="AW31" s="4"/>
      <c r="AX31" s="4" t="s">
        <v>634</v>
      </c>
      <c r="AY31" s="4" t="s">
        <v>634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/>
      <c r="BX31" s="8" t="s">
        <v>159</v>
      </c>
      <c r="BY31" s="8" t="str">
        <f>IF(ACT!$FV31&lt;&gt;"",IF(INDEX(INPUT!C87:Y87,ACT!$FV31)&lt;&gt;"",INDEX(INPUT!C87:Y87,ACT!$FV31),""),"")</f>
        <v>A?</v>
      </c>
      <c r="BZ31" s="8" t="b">
        <f t="shared" si="1"/>
        <v>1</v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>E</v>
      </c>
      <c r="EK31" s="8" t="b">
        <f t="shared" si="2"/>
        <v>1</v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>C?</v>
      </c>
      <c r="FO31" s="8" t="b">
        <f t="shared" si="3"/>
        <v>1</v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>
        <f>IF(ISERROR(MATCH(FQ$2,INPUT!C$4:Y$4,0))&lt;&gt;TRUE,MATCH(FQ$2,INPUT!C$4:Y$4,0),"")</f>
        <v>1</v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>J?</v>
      </c>
      <c r="AO32" s="8" t="b">
        <f t="shared" si="0"/>
        <v>0</v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 t="s">
        <v>166</v>
      </c>
      <c r="BY32" s="8" t="str">
        <f>IF(ACT!$FV32&lt;&gt;"",IF(INDEX(INPUT!C88:Y88,ACT!$FV32)&lt;&gt;"",INDEX(INPUT!C88:Y88,ACT!$FV32),""),"")</f>
        <v>G</v>
      </c>
      <c r="BZ32" s="8" t="b">
        <f t="shared" si="1"/>
        <v>1</v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>J?</v>
      </c>
      <c r="EK32" s="8" t="b">
        <f t="shared" si="2"/>
        <v>0</v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>F</v>
      </c>
      <c r="FO32" s="8" t="b">
        <f t="shared" si="3"/>
        <v>0</v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>
        <f>IF(ISERROR(MATCH(FQ$2,INPUT!C$4:Y$4,0))&lt;&gt;TRUE,MATCH(FQ$2,INPUT!C$4:Y$4,0),"")</f>
        <v>1</v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>C</v>
      </c>
      <c r="AO33" s="8" t="b">
        <f t="shared" si="0"/>
        <v>1</v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/>
      <c r="BX33" s="8" t="s">
        <v>160</v>
      </c>
      <c r="BY33" s="8" t="str">
        <f>IF(ACT!$FV33&lt;&gt;"",IF(INDEX(INPUT!C89:Y89,ACT!$FV33)&lt;&gt;"",INDEX(INPUT!C89:Y89,ACT!$FV33),""),"")</f>
        <v>B</v>
      </c>
      <c r="BZ33" s="8" t="b">
        <f t="shared" si="1"/>
        <v>1</v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>D</v>
      </c>
      <c r="EK33" s="8" t="b">
        <f t="shared" si="2"/>
        <v>1</v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>D?</v>
      </c>
      <c r="FO33" s="8" t="b">
        <f t="shared" si="3"/>
        <v>1</v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>
        <f>IF(ISERROR(MATCH(FQ$2,INPUT!C$4:Y$4,0))&lt;&gt;TRUE,MATCH(FQ$2,INPUT!C$4:Y$4,0),"")</f>
        <v>1</v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>F</v>
      </c>
      <c r="AO34" s="8" t="b">
        <f t="shared" si="0"/>
        <v>1</v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/>
      <c r="BX34" s="8" t="s">
        <v>163</v>
      </c>
      <c r="BY34" s="8" t="str">
        <f>IF(ACT!$FV34&lt;&gt;"",IF(INDEX(INPUT!C90:Y90,ACT!$FV34)&lt;&gt;"",INDEX(INPUT!C90:Y90,ACT!$FV34),""),"")</f>
        <v>F</v>
      </c>
      <c r="BZ34" s="8" t="b">
        <f t="shared" si="1"/>
        <v>1</v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>H</v>
      </c>
      <c r="EK34" s="8" t="b">
        <f t="shared" si="2"/>
        <v>1</v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>F?</v>
      </c>
      <c r="FO34" s="8" t="b">
        <f t="shared" si="3"/>
        <v>0</v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>
        <f>IF(ISERROR(MATCH(FQ$2,INPUT!C$4:Y$4,0))&lt;&gt;TRUE,MATCH(FQ$2,INPUT!C$4:Y$4,0),"")</f>
        <v>1</v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>D</v>
      </c>
      <c r="AO35" s="8" t="b">
        <f t="shared" si="0"/>
        <v>0</v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/>
      <c r="BX35" s="8" t="s">
        <v>160</v>
      </c>
      <c r="BY35" s="8" t="str">
        <f>IF(ACT!$FV35&lt;&gt;"",IF(INDEX(INPUT!C91:Y91,ACT!$FV35)&lt;&gt;"",INDEX(INPUT!C91:Y91,ACT!$FV35),""),"")</f>
        <v>B</v>
      </c>
      <c r="BZ35" s="8" t="b">
        <f t="shared" si="1"/>
        <v>1</v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>B</v>
      </c>
      <c r="EK35" s="8" t="b">
        <f t="shared" si="2"/>
        <v>1</v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>A?</v>
      </c>
      <c r="FO35" s="8" t="b">
        <f t="shared" si="3"/>
        <v>0</v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>
        <f>IF(ISERROR(MATCH(FQ$2,INPUT!C$4:Y$4,0))&lt;&gt;TRUE,MATCH(FQ$2,INPUT!C$4:Y$4,0),"")</f>
        <v>1</v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>F?</v>
      </c>
      <c r="AO36" s="8" t="b">
        <f t="shared" si="0"/>
        <v>0</v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/>
      <c r="BX36" s="8" t="s">
        <v>164</v>
      </c>
      <c r="BY36" s="8" t="str">
        <f>IF(ACT!$FV36&lt;&gt;"",IF(INDEX(INPUT!C92:Y92,ACT!$FV36)&lt;&gt;"",INDEX(INPUT!C92:Y92,ACT!$FV36),""),"")</f>
        <v>J</v>
      </c>
      <c r="BZ36" s="8" t="b">
        <f t="shared" si="1"/>
        <v>1</v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>K?</v>
      </c>
      <c r="EK36" s="8" t="b">
        <f t="shared" si="2"/>
        <v>0</v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>F?</v>
      </c>
      <c r="FO36" s="8" t="b">
        <f t="shared" si="3"/>
        <v>0</v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>
        <f>IF(ISERROR(MATCH(FQ$2,INPUT!C$4:Y$4,0))&lt;&gt;TRUE,MATCH(FQ$2,INPUT!C$4:Y$4,0),"")</f>
        <v>1</v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>C?</v>
      </c>
      <c r="AO37" s="8" t="b">
        <f t="shared" si="0"/>
        <v>0</v>
      </c>
      <c r="AQ37" s="6">
        <v>35</v>
      </c>
      <c r="AR37" s="6" t="s">
        <v>582</v>
      </c>
      <c r="AS37" s="4"/>
      <c r="AT37" s="4"/>
      <c r="AU37" s="4"/>
      <c r="AV37" s="4" t="s">
        <v>582</v>
      </c>
      <c r="AW37" s="4"/>
      <c r="AX37" s="4" t="s">
        <v>582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/>
      <c r="BX37" s="8" t="s">
        <v>161</v>
      </c>
      <c r="BY37" s="8" t="str">
        <f>IF(ACT!$FV37&lt;&gt;"",IF(INDEX(INPUT!C93:Y93,ACT!$FV37)&lt;&gt;"",INDEX(INPUT!C93:Y93,ACT!$FV37),""),"")</f>
        <v>C</v>
      </c>
      <c r="BZ37" s="8" t="b">
        <f t="shared" si="1"/>
        <v>1</v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>E</v>
      </c>
      <c r="EK37" s="8" t="b">
        <f t="shared" si="2"/>
        <v>1</v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>D?</v>
      </c>
      <c r="FO37" s="8" t="b">
        <f t="shared" si="3"/>
        <v>1</v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>
        <f>IF(ISERROR(MATCH(FQ$2,INPUT!C$4:Y$4,0))&lt;&gt;TRUE,MATCH(FQ$2,INPUT!C$4:Y$4,0),"")</f>
        <v>1</v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>J</v>
      </c>
      <c r="AO38" s="8" t="b">
        <f t="shared" si="0"/>
        <v>1</v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/>
      <c r="BX38" s="8" t="s">
        <v>165</v>
      </c>
      <c r="BY38" s="8" t="str">
        <f>IF(ACT!$FV38&lt;&gt;"",IF(INDEX(INPUT!C94:Y94,ACT!$FV38)&lt;&gt;"",INDEX(INPUT!C94:Y94,ACT!$FV38),""),"")</f>
        <v>H</v>
      </c>
      <c r="BZ38" s="8" t="b">
        <f t="shared" si="1"/>
        <v>1</v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>F</v>
      </c>
      <c r="EK38" s="8" t="b">
        <f t="shared" si="2"/>
        <v>1</v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>J</v>
      </c>
      <c r="FO38" s="8" t="b">
        <f t="shared" si="3"/>
        <v>1</v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>
        <f>IF(ISERROR(MATCH(FQ$2,INPUT!C$4:Y$4,0))&lt;&gt;TRUE,MATCH(FQ$2,INPUT!C$4:Y$4,0),"")</f>
        <v>1</v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>A</v>
      </c>
      <c r="AO39" s="8" t="b">
        <f t="shared" si="0"/>
        <v>1</v>
      </c>
      <c r="AQ39" s="6">
        <v>37</v>
      </c>
      <c r="AR39" s="6" t="s">
        <v>167</v>
      </c>
      <c r="AS39" s="4"/>
      <c r="AT39" s="4"/>
      <c r="AU39" s="4"/>
      <c r="AV39" s="4" t="s">
        <v>582</v>
      </c>
      <c r="AW39" s="4"/>
      <c r="AX39" s="4" t="s">
        <v>582</v>
      </c>
      <c r="AY39" s="4" t="s">
        <v>582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/>
      <c r="BX39" s="8" t="s">
        <v>161</v>
      </c>
      <c r="BY39" s="8" t="str">
        <f>IF(ACT!$FV39&lt;&gt;"",IF(INDEX(INPUT!C95:Y95,ACT!$FV39)&lt;&gt;"",INDEX(INPUT!C95:Y95,ACT!$FV39),""),"")</f>
        <v>A</v>
      </c>
      <c r="BZ39" s="8" t="b">
        <f t="shared" si="1"/>
        <v>0</v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>C</v>
      </c>
      <c r="EK39" s="8" t="b">
        <f t="shared" si="2"/>
        <v>1</v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>D?</v>
      </c>
      <c r="FO39" s="8" t="b">
        <f t="shared" si="3"/>
        <v>0</v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>
        <f>IF(ISERROR(MATCH(FQ$2,INPUT!C$4:Y$4,0))&lt;&gt;TRUE,MATCH(FQ$2,INPUT!C$4:Y$4,0),"")</f>
        <v>1</v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>H</v>
      </c>
      <c r="AO40" s="8" t="b">
        <f t="shared" si="0"/>
        <v>1</v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/>
      <c r="BX40" s="8" t="s">
        <v>165</v>
      </c>
      <c r="BY40" s="8" t="str">
        <f>IF(ACT!$FV40&lt;&gt;"",IF(INDEX(INPUT!C96:Y96,ACT!$FV40)&lt;&gt;"",INDEX(INPUT!C96:Y96,ACT!$FV40),""),"")</f>
        <v>G</v>
      </c>
      <c r="BZ40" s="8" t="b">
        <f t="shared" si="1"/>
        <v>0</v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>K</v>
      </c>
      <c r="EK40" s="8" t="b">
        <f t="shared" si="2"/>
        <v>1</v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>F</v>
      </c>
      <c r="FO40" s="8" t="b">
        <f t="shared" si="3"/>
        <v>1</v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>
        <f>IF(ISERROR(MATCH(FQ$2,INPUT!C$4:Y$4,0))&lt;&gt;TRUE,MATCH(FQ$2,INPUT!C$4:Y$4,0),"")</f>
        <v>1</v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>D?</v>
      </c>
      <c r="AO41" s="8" t="b">
        <f t="shared" si="0"/>
        <v>1</v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 t="s">
        <v>162</v>
      </c>
      <c r="BY41" s="8" t="str">
        <f>IF(ACT!$FV41&lt;&gt;"",IF(INDEX(INPUT!C97:Y97,ACT!$FV41)&lt;&gt;"",INDEX(INPUT!C97:Y97,ACT!$FV41),""),"")</f>
        <v>B?</v>
      </c>
      <c r="BZ41" s="8" t="b">
        <f t="shared" si="1"/>
        <v>0</v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>B</v>
      </c>
      <c r="EK41" s="8" t="b">
        <f t="shared" si="2"/>
        <v>1</v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>B?</v>
      </c>
      <c r="FO41" s="8" t="b">
        <f t="shared" si="3"/>
        <v>1</v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>
        <f>IF(ISERROR(MATCH(FQ$2,INPUT!C$4:Y$4,0))&lt;&gt;TRUE,MATCH(FQ$2,INPUT!C$4:Y$4,0),"")</f>
        <v>1</v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>G?</v>
      </c>
      <c r="AO42" s="8" t="b">
        <f t="shared" si="0"/>
        <v>1</v>
      </c>
      <c r="AQ42" s="6">
        <v>40</v>
      </c>
      <c r="AR42" s="6" t="s">
        <v>585</v>
      </c>
      <c r="AS42" s="4"/>
      <c r="AT42" s="4"/>
      <c r="AU42" s="4"/>
      <c r="AV42" s="4" t="s">
        <v>585</v>
      </c>
      <c r="AW42" s="4"/>
      <c r="AX42" s="4" t="s">
        <v>585</v>
      </c>
      <c r="AY42" s="4"/>
      <c r="AZ42" s="4"/>
      <c r="BA42" s="4"/>
      <c r="BB42" s="4" t="s">
        <v>585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/>
      <c r="BX42" s="8" t="s">
        <v>163</v>
      </c>
      <c r="BY42" s="8" t="str">
        <f>IF(ACT!$FV42&lt;&gt;"",IF(INDEX(INPUT!C98:Y98,ACT!$FV42)&lt;&gt;"",INDEX(INPUT!C98:Y98,ACT!$FV42),""),"")</f>
        <v>F</v>
      </c>
      <c r="BZ42" s="8" t="b">
        <f t="shared" si="1"/>
        <v>1</v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>G?</v>
      </c>
      <c r="EK42" s="8" t="b">
        <f t="shared" si="2"/>
        <v>0</v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>F?</v>
      </c>
      <c r="FO42" s="8" t="b">
        <f t="shared" si="3"/>
        <v>0</v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>
        <f>IF(ISERROR(MATCH(FQ$2,INPUT!C$4:Y$4,0))&lt;&gt;TRUE,MATCH(FQ$2,INPUT!C$4:Y$4,0),"")</f>
        <v>1</v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/>
      <c r="BX43" s="8" t="s">
        <v>159</v>
      </c>
      <c r="BY43" s="8" t="str">
        <f>IF(ACT!$FV43&lt;&gt;"",IF(INDEX(INPUT!C99:Y99,ACT!$FV43)&lt;&gt;"",INDEX(INPUT!C99:Y99,ACT!$FV43),""),"")</f>
        <v>A</v>
      </c>
      <c r="BZ43" s="8" t="b">
        <f t="shared" si="1"/>
        <v>1</v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>C?</v>
      </c>
      <c r="EK43" s="8" t="b">
        <f t="shared" si="2"/>
        <v>0</v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>
        <f>IF(ISERROR(MATCH(FQ$2,INPUT!C$4:Y$4,0))&lt;&gt;TRUE,MATCH(FQ$2,INPUT!C$4:Y$4,0),"")</f>
        <v>1</v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/>
      <c r="BX44" s="8" t="s">
        <v>166</v>
      </c>
      <c r="BY44" s="8" t="str">
        <f>IF(ACT!$FV44&lt;&gt;"",IF(INDEX(INPUT!C100:Y100,ACT!$FV44)&lt;&gt;"",INDEX(INPUT!C100:Y100,ACT!$FV44),""),"")</f>
        <v>G</v>
      </c>
      <c r="BZ44" s="8" t="b">
        <f t="shared" si="1"/>
        <v>1</v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>K</v>
      </c>
      <c r="EK44" s="8" t="b">
        <f t="shared" si="2"/>
        <v>0</v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>
        <f>IF(ISERROR(MATCH(FQ$2,INPUT!C$4:Y$4,0))&lt;&gt;TRUE,MATCH(FQ$2,INPUT!C$4:Y$4,0),"")</f>
        <v>1</v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/>
      <c r="BX45" s="8" t="s">
        <v>162</v>
      </c>
      <c r="BY45" s="8" t="str">
        <f>IF(ACT!$FV45&lt;&gt;"",IF(INDEX(INPUT!C101:Y101,ACT!$FV45)&lt;&gt;"",INDEX(INPUT!C101:Y101,ACT!$FV45),""),"")</f>
        <v>A?</v>
      </c>
      <c r="BZ45" s="8" t="b">
        <f t="shared" si="1"/>
        <v>0</v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>B</v>
      </c>
      <c r="EK45" s="8" t="b">
        <f t="shared" si="2"/>
        <v>1</v>
      </c>
      <c r="FQ45" s="26">
        <v>41</v>
      </c>
      <c r="FR45" s="27">
        <v>18</v>
      </c>
      <c r="FS45" s="27">
        <v>25</v>
      </c>
      <c r="FT45" s="27"/>
      <c r="FU45" s="27"/>
      <c r="FV45" s="8">
        <f>IF(ISERROR(MATCH(FQ$2,INPUT!C$4:Y$4,0))&lt;&gt;TRUE,MATCH(FQ$2,INPUT!C$4:Y$4,0),"")</f>
        <v>1</v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 t="s">
        <v>164</v>
      </c>
      <c r="BY46" s="8" t="str">
        <f>IF(ACT!$FV46&lt;&gt;"",IF(INDEX(INPUT!C102:Y102,ACT!$FV46)&lt;&gt;"",INDEX(INPUT!C102:Y102,ACT!$FV46),""),"")</f>
        <v>J</v>
      </c>
      <c r="BZ46" s="8" t="b">
        <f t="shared" si="1"/>
        <v>1</v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>G</v>
      </c>
      <c r="EK46" s="8" t="b">
        <f t="shared" si="2"/>
        <v>1</v>
      </c>
      <c r="FQ46" s="26">
        <v>42</v>
      </c>
      <c r="FR46" s="27">
        <v>18</v>
      </c>
      <c r="FS46" s="27">
        <v>26</v>
      </c>
      <c r="FT46" s="27"/>
      <c r="FU46" s="27"/>
      <c r="FV46" s="8">
        <f>IF(ISERROR(MATCH(FQ$2,INPUT!C$4:Y$4,0))&lt;&gt;TRUE,MATCH(FQ$2,INPUT!C$4:Y$4,0),"")</f>
        <v>1</v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/>
      <c r="BX47" s="8" t="s">
        <v>159</v>
      </c>
      <c r="BY47" s="8" t="str">
        <f>IF(ACT!$FV47&lt;&gt;"",IF(INDEX(INPUT!C103:Y103,ACT!$FV47)&lt;&gt;"",INDEX(INPUT!C103:Y103,ACT!$FV47),""),"")</f>
        <v>A</v>
      </c>
      <c r="BZ47" s="8" t="b">
        <f t="shared" si="1"/>
        <v>1</v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>D?</v>
      </c>
      <c r="EK47" s="8" t="b">
        <f t="shared" si="2"/>
        <v>0</v>
      </c>
      <c r="FQ47" s="26">
        <v>43</v>
      </c>
      <c r="FR47" s="27">
        <v>19</v>
      </c>
      <c r="FS47" s="27">
        <v>26</v>
      </c>
      <c r="FT47" s="27"/>
      <c r="FU47" s="27"/>
      <c r="FV47" s="8">
        <f>IF(ISERROR(MATCH(FQ$2,INPUT!C$4:Y$4,0))&lt;&gt;TRUE,MATCH(FQ$2,INPUT!C$4:Y$4,0),"")</f>
        <v>1</v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/>
      <c r="BX48" s="8" t="s">
        <v>164</v>
      </c>
      <c r="BY48" s="8" t="str">
        <f>IF(ACT!$FV48&lt;&gt;"",IF(INDEX(INPUT!C104:Y104,ACT!$FV48)&lt;&gt;"",INDEX(INPUT!C104:Y104,ACT!$FV48),""),"")</f>
        <v>J?</v>
      </c>
      <c r="BZ48" s="8" t="b">
        <f t="shared" si="1"/>
        <v>1</v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>K</v>
      </c>
      <c r="EK48" s="8" t="b">
        <f t="shared" si="2"/>
        <v>1</v>
      </c>
      <c r="FQ48" s="26">
        <v>44</v>
      </c>
      <c r="FR48" s="27">
        <v>19</v>
      </c>
      <c r="FS48" s="27">
        <v>26</v>
      </c>
      <c r="FT48" s="27"/>
      <c r="FU48" s="27"/>
      <c r="FV48" s="8">
        <f>IF(ISERROR(MATCH(FQ$2,INPUT!C$4:Y$4,0))&lt;&gt;TRUE,MATCH(FQ$2,INPUT!C$4:Y$4,0),"")</f>
        <v>1</v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X49" s="8" t="s">
        <v>161</v>
      </c>
      <c r="BY49" s="8" t="str">
        <f>IF(ACT!$FV49&lt;&gt;"",IF(INDEX(INPUT!C105:Y105,ACT!$FV49)&lt;&gt;"",INDEX(INPUT!C105:Y105,ACT!$FV49),""),"")</f>
        <v>C</v>
      </c>
      <c r="BZ49" s="8" t="b">
        <f t="shared" si="1"/>
        <v>1</v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>C</v>
      </c>
      <c r="EK49" s="8" t="b">
        <f t="shared" si="2"/>
        <v>0</v>
      </c>
      <c r="FQ49" s="26">
        <v>45</v>
      </c>
      <c r="FR49" s="27">
        <v>19</v>
      </c>
      <c r="FS49" s="27">
        <v>27</v>
      </c>
      <c r="FT49" s="27"/>
      <c r="FU49" s="27"/>
      <c r="FV49" s="8">
        <f>IF(ISERROR(MATCH(FQ$2,INPUT!C$4:Y$4,0))&lt;&gt;TRUE,MATCH(FQ$2,INPUT!C$4:Y$4,0),"")</f>
        <v>1</v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/>
      <c r="BX50" s="8" t="s">
        <v>166</v>
      </c>
      <c r="BY50" s="8" t="str">
        <f>IF(ACT!$FV50&lt;&gt;"",IF(INDEX(INPUT!C106:Y106,ACT!$FV50)&lt;&gt;"",INDEX(INPUT!C106:Y106,ACT!$FV50),""),"")</f>
        <v>G</v>
      </c>
      <c r="BZ50" s="8" t="b">
        <f t="shared" si="1"/>
        <v>1</v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>K?</v>
      </c>
      <c r="EK50" s="8" t="b">
        <f t="shared" si="2"/>
        <v>0</v>
      </c>
      <c r="FQ50" s="26">
        <v>46</v>
      </c>
      <c r="FR50" s="27">
        <v>20</v>
      </c>
      <c r="FS50" s="27">
        <v>27</v>
      </c>
      <c r="FT50" s="27"/>
      <c r="FU50" s="27"/>
      <c r="FV50" s="8">
        <f>IF(ISERROR(MATCH(FQ$2,INPUT!C$4:Y$4,0))&lt;&gt;TRUE,MATCH(FQ$2,INPUT!C$4:Y$4,0),"")</f>
        <v>1</v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X51" s="8" t="s">
        <v>161</v>
      </c>
      <c r="BY51" s="8" t="str">
        <f>IF(ACT!$FV51&lt;&gt;"",IF(INDEX(INPUT!C107:Y107,ACT!$FV51)&lt;&gt;"",INDEX(INPUT!C107:Y107,ACT!$FV51),""),"")</f>
        <v>C</v>
      </c>
      <c r="BZ51" s="8" t="b">
        <f t="shared" si="1"/>
        <v>1</v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>D?</v>
      </c>
      <c r="EK51" s="8" t="b">
        <f t="shared" si="2"/>
        <v>0</v>
      </c>
      <c r="FQ51" s="26">
        <v>47</v>
      </c>
      <c r="FR51" s="27">
        <v>20</v>
      </c>
      <c r="FS51" s="27">
        <v>27</v>
      </c>
      <c r="FT51" s="27"/>
      <c r="FU51" s="27"/>
      <c r="FV51" s="8">
        <f>IF(ISERROR(MATCH(FQ$2,INPUT!C$4:Y$4,0))&lt;&gt;TRUE,MATCH(FQ$2,INPUT!C$4:Y$4,0),"")</f>
        <v>1</v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635</v>
      </c>
      <c r="BL52" s="4"/>
      <c r="BM52" s="4"/>
      <c r="BN52" s="4"/>
      <c r="BO52" s="4"/>
      <c r="BP52" s="4" t="s">
        <v>635</v>
      </c>
      <c r="BQ52" s="4" t="s">
        <v>635</v>
      </c>
      <c r="BR52" s="4"/>
      <c r="BS52" s="4"/>
      <c r="BT52" s="4"/>
      <c r="BU52" s="4"/>
      <c r="BV52" s="4"/>
      <c r="BW52" s="6"/>
      <c r="BX52" s="8" t="s">
        <v>164</v>
      </c>
      <c r="BY52" s="8" t="str">
        <f>IF(ACT!$FV52&lt;&gt;"",IF(INDEX(INPUT!C108:Y108,ACT!$FV52)&lt;&gt;"",INDEX(INPUT!C108:Y108,ACT!$FV52),""),"")</f>
        <v>J</v>
      </c>
      <c r="BZ52" s="8" t="b">
        <f t="shared" si="1"/>
        <v>1</v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>G?</v>
      </c>
      <c r="EK52" s="8" t="b">
        <f t="shared" si="2"/>
        <v>0</v>
      </c>
      <c r="FQ52" s="26">
        <v>48</v>
      </c>
      <c r="FR52" s="27">
        <v>20</v>
      </c>
      <c r="FS52" s="27">
        <v>28</v>
      </c>
      <c r="FT52" s="27"/>
      <c r="FU52" s="27"/>
      <c r="FV52" s="8">
        <f>IF(ISERROR(MATCH(FQ$2,INPUT!C$4:Y$4,0))&lt;&gt;TRUE,MATCH(FQ$2,INPUT!C$4:Y$4,0),"")</f>
        <v>1</v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X53" s="8" t="s">
        <v>161</v>
      </c>
      <c r="BY53" s="8" t="str">
        <f>IF(ACT!$FV53&lt;&gt;"",IF(INDEX(INPUT!C109:Y109,ACT!$FV53)&lt;&gt;"",INDEX(INPUT!C109:Y109,ACT!$FV53),""),"")</f>
        <v>C</v>
      </c>
      <c r="BZ53" s="8" t="b">
        <f t="shared" si="1"/>
        <v>1</v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>D?</v>
      </c>
      <c r="EK53" s="8" t="b">
        <f t="shared" si="2"/>
        <v>1</v>
      </c>
      <c r="FQ53" s="26">
        <v>49</v>
      </c>
      <c r="FR53" s="27">
        <v>21</v>
      </c>
      <c r="FS53" s="28">
        <v>28</v>
      </c>
      <c r="FT53" s="27"/>
      <c r="FU53" s="27"/>
      <c r="FV53" s="8">
        <f>IF(ISERROR(MATCH(FQ$2,INPUT!C$4:Y$4,0))&lt;&gt;TRUE,MATCH(FQ$2,INPUT!C$4:Y$4,0),"")</f>
        <v>1</v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/>
      <c r="BX54" s="8" t="s">
        <v>164</v>
      </c>
      <c r="BY54" s="8" t="str">
        <f>IF(ACT!$FV54&lt;&gt;"",IF(INDEX(INPUT!C110:Y110,ACT!$FV54)&lt;&gt;"",INDEX(INPUT!C110:Y110,ACT!$FV54),""),"")</f>
        <v>J</v>
      </c>
      <c r="BZ54" s="8" t="b">
        <f t="shared" si="1"/>
        <v>1</v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>F</v>
      </c>
      <c r="EK54" s="8" t="b">
        <f t="shared" si="2"/>
        <v>1</v>
      </c>
      <c r="FQ54" s="26">
        <v>50</v>
      </c>
      <c r="FR54" s="27">
        <v>21</v>
      </c>
      <c r="FS54" s="27">
        <v>29</v>
      </c>
      <c r="FT54" s="27"/>
      <c r="FU54" s="27"/>
      <c r="FV54" s="8">
        <f>IF(ISERROR(MATCH(FQ$2,INPUT!C$4:Y$4,0))&lt;&gt;TRUE,MATCH(FQ$2,INPUT!C$4:Y$4,0),"")</f>
        <v>1</v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/>
      <c r="BX55" s="8" t="s">
        <v>162</v>
      </c>
      <c r="BY55" s="8" t="str">
        <f>IF(ACT!$FV55&lt;&gt;"",IF(INDEX(INPUT!C111:Y111,ACT!$FV55)&lt;&gt;"",INDEX(INPUT!C111:Y111,ACT!$FV55),""),"")</f>
        <v>D</v>
      </c>
      <c r="BZ55" s="8" t="b">
        <f t="shared" si="1"/>
        <v>1</v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>D</v>
      </c>
      <c r="EK55" s="8" t="b">
        <f t="shared" si="2"/>
        <v>1</v>
      </c>
      <c r="FQ55" s="26">
        <v>51</v>
      </c>
      <c r="FR55" s="27">
        <v>21</v>
      </c>
      <c r="FS55" s="27">
        <v>29</v>
      </c>
      <c r="FT55" s="27"/>
      <c r="FU55" s="27"/>
      <c r="FV55" s="8">
        <f>IF(ISERROR(MATCH(FQ$2,INPUT!C$4:Y$4,0))&lt;&gt;TRUE,MATCH(FQ$2,INPUT!C$4:Y$4,0),"")</f>
        <v>1</v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/>
      <c r="BX56" s="8" t="s">
        <v>163</v>
      </c>
      <c r="BY56" s="8" t="str">
        <f>IF(ACT!$FV56&lt;&gt;"",IF(INDEX(INPUT!C112:Y112,ACT!$FV56)&lt;&gt;"",INDEX(INPUT!C112:Y112,ACT!$FV56),""),"")</f>
        <v>H?</v>
      </c>
      <c r="BZ56" s="8" t="b">
        <f t="shared" si="1"/>
        <v>0</v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>J</v>
      </c>
      <c r="EK56" s="8" t="b">
        <f t="shared" si="2"/>
        <v>1</v>
      </c>
      <c r="FQ56" s="26">
        <v>52</v>
      </c>
      <c r="FR56" s="27">
        <v>22</v>
      </c>
      <c r="FS56" s="27">
        <v>30</v>
      </c>
      <c r="FT56" s="27"/>
      <c r="FU56" s="27"/>
      <c r="FV56" s="8">
        <f>IF(ISERROR(MATCH(FQ$2,INPUT!C$4:Y$4,0))&lt;&gt;TRUE,MATCH(FQ$2,INPUT!C$4:Y$4,0),"")</f>
        <v>1</v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/>
      <c r="BX57" s="8" t="s">
        <v>161</v>
      </c>
      <c r="BY57" s="8" t="str">
        <f>IF(ACT!$FV57&lt;&gt;"",IF(INDEX(INPUT!C113:Y113,ACT!$FV57)&lt;&gt;"",INDEX(INPUT!C113:Y113,ACT!$FV57),""),"")</f>
        <v>C</v>
      </c>
      <c r="BZ57" s="8" t="b">
        <f t="shared" si="1"/>
        <v>1</v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>B?</v>
      </c>
      <c r="EK57" s="8" t="b">
        <f t="shared" si="2"/>
        <v>0</v>
      </c>
      <c r="FQ57" s="26">
        <v>53</v>
      </c>
      <c r="FR57" s="27">
        <v>22</v>
      </c>
      <c r="FS57" s="27">
        <v>30</v>
      </c>
      <c r="FT57" s="27"/>
      <c r="FU57" s="27"/>
      <c r="FV57" s="8">
        <f>IF(ISERROR(MATCH(FQ$2,INPUT!C$4:Y$4,0))&lt;&gt;TRUE,MATCH(FQ$2,INPUT!C$4:Y$4,0),"")</f>
        <v>1</v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BX58" s="8" t="s">
        <v>166</v>
      </c>
      <c r="BY58" s="8" t="str">
        <f>IF(ACT!$FV58&lt;&gt;"",IF(INDEX(INPUT!C114:Y114,ACT!$FV58)&lt;&gt;"",INDEX(INPUT!C114:Y114,ACT!$FV58),""),"")</f>
        <v>F</v>
      </c>
      <c r="BZ58" s="8" t="b">
        <f t="shared" si="1"/>
        <v>0</v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>G?</v>
      </c>
      <c r="EK58" s="8" t="b">
        <f t="shared" si="2"/>
        <v>1</v>
      </c>
      <c r="FQ58" s="26">
        <v>54</v>
      </c>
      <c r="FR58" s="27">
        <v>23</v>
      </c>
      <c r="FS58" s="28">
        <v>31</v>
      </c>
      <c r="FT58" s="27"/>
      <c r="FU58" s="27"/>
      <c r="FV58" s="8">
        <f>IF(ISERROR(MATCH(FQ$2,INPUT!C$4:Y$4,0))&lt;&gt;TRUE,MATCH(FQ$2,INPUT!C$4:Y$4,0),"")</f>
        <v>1</v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BX59" s="8" t="s">
        <v>160</v>
      </c>
      <c r="BY59" s="8" t="str">
        <f>IF(ACT!$FV59&lt;&gt;"",IF(INDEX(INPUT!C115:Y115,ACT!$FV59)&lt;&gt;"",INDEX(INPUT!C115:Y115,ACT!$FV59),""),"")</f>
        <v>B</v>
      </c>
      <c r="BZ59" s="8" t="b">
        <f t="shared" si="1"/>
        <v>1</v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>E?</v>
      </c>
      <c r="EK59" s="8" t="b">
        <f t="shared" si="2"/>
        <v>1</v>
      </c>
      <c r="FQ59" s="26">
        <v>55</v>
      </c>
      <c r="FR59" s="27">
        <v>23</v>
      </c>
      <c r="FS59" s="27">
        <v>32</v>
      </c>
      <c r="FT59" s="27"/>
      <c r="FU59" s="27"/>
      <c r="FV59" s="8">
        <f>IF(ISERROR(MATCH(FQ$2,INPUT!C$4:Y$4,0))&lt;&gt;TRUE,MATCH(FQ$2,INPUT!C$4:Y$4,0),"")</f>
        <v>1</v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/>
      <c r="BX60" s="8" t="s">
        <v>164</v>
      </c>
      <c r="BY60" s="8" t="str">
        <f>IF(ACT!$FV60&lt;&gt;"",IF(INDEX(INPUT!C116:Y116,ACT!$FV60)&lt;&gt;"",INDEX(INPUT!C116:Y116,ACT!$FV60),""),"")</f>
        <v>J</v>
      </c>
      <c r="BZ60" s="8" t="b">
        <f t="shared" si="1"/>
        <v>1</v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>G?</v>
      </c>
      <c r="EK60" s="8" t="b">
        <f t="shared" si="2"/>
        <v>0</v>
      </c>
      <c r="FQ60" s="26">
        <v>56</v>
      </c>
      <c r="FR60" s="27">
        <v>24</v>
      </c>
      <c r="FS60" s="27">
        <v>33</v>
      </c>
      <c r="FT60" s="27"/>
      <c r="FU60" s="27"/>
      <c r="FV60" s="8">
        <f>IF(ISERROR(MATCH(FQ$2,INPUT!C$4:Y$4,0))&lt;&gt;TRUE,MATCH(FQ$2,INPUT!C$4:Y$4,0),"")</f>
        <v>1</v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BX61" s="8" t="s">
        <v>160</v>
      </c>
      <c r="BY61" s="8" t="str">
        <f>IF(ACT!$FV61&lt;&gt;"",IF(INDEX(INPUT!C117:Y117,ACT!$FV61)&lt;&gt;"",INDEX(INPUT!C117:Y117,ACT!$FV61),""),"")</f>
        <v>B?</v>
      </c>
      <c r="BZ61" s="8" t="b">
        <f t="shared" si="1"/>
        <v>1</v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>E?</v>
      </c>
      <c r="EK61" s="8" t="b">
        <f t="shared" si="2"/>
        <v>0</v>
      </c>
      <c r="FQ61" s="26">
        <v>57</v>
      </c>
      <c r="FR61" s="27">
        <v>24</v>
      </c>
      <c r="FS61" s="27">
        <v>33</v>
      </c>
      <c r="FT61" s="27"/>
      <c r="FU61" s="27"/>
      <c r="FV61" s="8">
        <f>IF(ISERROR(MATCH(FQ$2,INPUT!C$4:Y$4,0))&lt;&gt;TRUE,MATCH(FQ$2,INPUT!C$4:Y$4,0),"")</f>
        <v>1</v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/>
      <c r="BX62" s="8" t="s">
        <v>166</v>
      </c>
      <c r="BY62" s="8" t="str">
        <f>IF(ACT!$FV62&lt;&gt;"",IF(INDEX(INPUT!C118:Y118,ACT!$FV62)&lt;&gt;"",INDEX(INPUT!C118:Y118,ACT!$FV62),""),"")</f>
        <v>G</v>
      </c>
      <c r="BZ62" s="8" t="b">
        <f t="shared" si="1"/>
        <v>1</v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>J?</v>
      </c>
      <c r="EK62" s="8" t="b">
        <f t="shared" si="2"/>
        <v>0</v>
      </c>
      <c r="FQ62" s="26">
        <v>58</v>
      </c>
      <c r="FR62" s="27">
        <v>25</v>
      </c>
      <c r="FS62" s="27">
        <v>34</v>
      </c>
      <c r="FT62" s="27"/>
      <c r="FU62" s="27"/>
      <c r="FV62" s="8">
        <f>IF(ISERROR(MATCH(FQ$2,INPUT!C$4:Y$4,0))&lt;&gt;TRUE,MATCH(FQ$2,INPUT!C$4:Y$4,0),"")</f>
        <v>1</v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BX63" s="8" t="s">
        <v>161</v>
      </c>
      <c r="BY63" s="8" t="str">
        <f>IF(ACT!$FV63&lt;&gt;"",IF(INDEX(INPUT!C119:Y119,ACT!$FV63)&lt;&gt;"",INDEX(INPUT!C119:Y119,ACT!$FV63),""),"")</f>
        <v>C</v>
      </c>
      <c r="BZ63" s="8" t="b">
        <f t="shared" si="1"/>
        <v>1</v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>
        <f>IF(ISERROR(MATCH(FQ$2,INPUT!C$4:Y$4,0))&lt;&gt;TRUE,MATCH(FQ$2,INPUT!C$4:Y$4,0),"")</f>
        <v>1</v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/>
      <c r="BX64" s="8" t="s">
        <v>164</v>
      </c>
      <c r="BY64" s="8" t="str">
        <f>IF(ACT!$FV64&lt;&gt;"",IF(INDEX(INPUT!C120:Y120,ACT!$FV64)&lt;&gt;"",INDEX(INPUT!C120:Y120,ACT!$FV64),""),"")</f>
        <v>J?</v>
      </c>
      <c r="BZ64" s="8" t="b">
        <f t="shared" si="1"/>
        <v>1</v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>
        <f>IF(ISERROR(MATCH(FQ$2,INPUT!C$4:Y$4,0))&lt;&gt;TRUE,MATCH(FQ$2,INPUT!C$4:Y$4,0),"")</f>
        <v>1</v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/>
      <c r="BX65" s="8" t="s">
        <v>161</v>
      </c>
      <c r="BY65" s="8" t="str">
        <f>IF(ACT!$FV65&lt;&gt;"",IF(INDEX(INPUT!C121:Y121,ACT!$FV65)&lt;&gt;"",INDEX(INPUT!C121:Y121,ACT!$FV65),""),"")</f>
        <v>B</v>
      </c>
      <c r="BZ65" s="8" t="b">
        <f t="shared" si="1"/>
        <v>0</v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>
        <f>IF(ISERROR(MATCH(FQ$2,INPUT!C$4:Y$4,0))&lt;&gt;TRUE,MATCH(FQ$2,INPUT!C$4:Y$4,0),"")</f>
        <v>1</v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/>
      <c r="BX66" s="8" t="s">
        <v>165</v>
      </c>
      <c r="BY66" s="8" t="str">
        <f>IF(ACT!$FV66&lt;&gt;"",IF(INDEX(INPUT!C122:Y122,ACT!$FV66)&lt;&gt;"",INDEX(INPUT!C122:Y122,ACT!$FV66),""),"")</f>
        <v>G?</v>
      </c>
      <c r="BZ66" s="8" t="b">
        <f t="shared" si="1"/>
        <v>0</v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>
        <f>IF(ISERROR(MATCH(FQ$2,INPUT!C$4:Y$4,0))&lt;&gt;TRUE,MATCH(FQ$2,INPUT!C$4:Y$4,0),"")</f>
        <v>1</v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/>
      <c r="BX67" s="8" t="s">
        <v>160</v>
      </c>
      <c r="BY67" s="8" t="str">
        <f>IF(ACT!$FV67&lt;&gt;"",IF(INDEX(INPUT!C123:Y123,ACT!$FV67)&lt;&gt;"",INDEX(INPUT!C123:Y123,ACT!$FV67),""),"")</f>
        <v>C</v>
      </c>
      <c r="BZ67" s="8" t="b">
        <f t="shared" si="1"/>
        <v>0</v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>
        <f>IF(ISERROR(MATCH(FQ$2,INPUT!C$4:Y$4,0))&lt;&gt;TRUE,MATCH(FQ$2,INPUT!C$4:Y$4,0),"")</f>
        <v>1</v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BX68" s="8" t="s">
        <v>166</v>
      </c>
      <c r="BY68" s="8" t="str">
        <f>IF(ACT!$FV68&lt;&gt;"",IF(INDEX(INPUT!C124:Y124,ACT!$FV68)&lt;&gt;"",INDEX(INPUT!C124:Y124,ACT!$FV68),""),"")</f>
        <v>G</v>
      </c>
      <c r="BZ68" s="8" t="b">
        <f t="shared" ref="BZ68:BZ77" si="4">IF(BY68&lt;&gt;"",IF(ISNUMBER(SEARCH(BX68,BY68)),TRUE,FALSE),"")</f>
        <v>1</v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>
        <f>IF(ISERROR(MATCH(FQ$2,INPUT!C$4:Y$4,0))&lt;&gt;TRUE,MATCH(FQ$2,INPUT!C$4:Y$4,0),"")</f>
        <v>1</v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/>
      <c r="BX69" s="8" t="s">
        <v>162</v>
      </c>
      <c r="BY69" s="8" t="str">
        <f>IF(ACT!$FV69&lt;&gt;"",IF(INDEX(INPUT!C125:Y125,ACT!$FV69)&lt;&gt;"",INDEX(INPUT!C125:Y125,ACT!$FV69),""),"")</f>
        <v>D</v>
      </c>
      <c r="BZ69" s="8" t="b">
        <f t="shared" si="4"/>
        <v>1</v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>
        <f>IF(ISERROR(MATCH(FQ$2,INPUT!C$4:Y$4,0))&lt;&gt;TRUE,MATCH(FQ$2,INPUT!C$4:Y$4,0),"")</f>
        <v>1</v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BX70" s="8" t="s">
        <v>164</v>
      </c>
      <c r="BY70" s="8" t="str">
        <f>IF(ACT!$FV70&lt;&gt;"",IF(INDEX(INPUT!C126:Y126,ACT!$FV70)&lt;&gt;"",INDEX(INPUT!C126:Y126,ACT!$FV70),""),"")</f>
        <v>J?</v>
      </c>
      <c r="BZ70" s="8" t="b">
        <f t="shared" si="4"/>
        <v>1</v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>
        <f>IF(ISERROR(MATCH(FQ$2,INPUT!C$4:Y$4,0))&lt;&gt;TRUE,MATCH(FQ$2,INPUT!C$4:Y$4,0),"")</f>
        <v>1</v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/>
      <c r="BX71" s="8" t="s">
        <v>162</v>
      </c>
      <c r="BY71" s="8" t="str">
        <f>IF(ACT!$FV71&lt;&gt;"",IF(INDEX(INPUT!C127:Y127,ACT!$FV71)&lt;&gt;"",INDEX(INPUT!C127:Y127,ACT!$FV71),""),"")</f>
        <v>D</v>
      </c>
      <c r="BZ71" s="8" t="b">
        <f t="shared" si="4"/>
        <v>1</v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>
        <f>IF(ISERROR(MATCH(FQ$2,INPUT!C$4:Y$4,0))&lt;&gt;TRUE,MATCH(FQ$2,INPUT!C$4:Y$4,0),"")</f>
        <v>1</v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/>
      <c r="BX72" s="8" t="s">
        <v>166</v>
      </c>
      <c r="BY72" s="8" t="str">
        <f>IF(ACT!$FV72&lt;&gt;"",IF(INDEX(INPUT!C128:Y128,ACT!$FV72)&lt;&gt;"",INDEX(INPUT!C128:Y128,ACT!$FV72),""),"")</f>
        <v>G</v>
      </c>
      <c r="BZ72" s="8" t="b">
        <f t="shared" si="4"/>
        <v>1</v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>
        <f>IF(ISERROR(MATCH(FQ$2,INPUT!C$4:Y$4,0))&lt;&gt;TRUE,MATCH(FQ$2,INPUT!C$4:Y$4,0),"")</f>
        <v>1</v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BX73" s="8" t="s">
        <v>159</v>
      </c>
      <c r="BY73" s="8" t="str">
        <f>IF(ACT!$FV73&lt;&gt;"",IF(INDEX(INPUT!C129:Y129,ACT!$FV73)&lt;&gt;"",INDEX(INPUT!C129:Y129,ACT!$FV73),""),"")</f>
        <v>A</v>
      </c>
      <c r="BZ73" s="8" t="b">
        <f t="shared" si="4"/>
        <v>1</v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>
        <f>IF(ISERROR(MATCH(FQ$2,INPUT!C$4:Y$4,0))&lt;&gt;TRUE,MATCH(FQ$2,INPUT!C$4:Y$4,0),"")</f>
        <v>1</v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/>
      <c r="BX74" s="8" t="s">
        <v>164</v>
      </c>
      <c r="BY74" s="8" t="str">
        <f>IF(ACT!$FV74&lt;&gt;"",IF(INDEX(INPUT!C130:Y130,ACT!$FV74)&lt;&gt;"",INDEX(INPUT!C130:Y130,ACT!$FV74),""),"")</f>
        <v>J</v>
      </c>
      <c r="BZ74" s="8" t="b">
        <f t="shared" si="4"/>
        <v>1</v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>
        <f>IF(ISERROR(MATCH(FQ$2,INPUT!C$4:Y$4,0))&lt;&gt;TRUE,MATCH(FQ$2,INPUT!C$4:Y$4,0),"")</f>
        <v>1</v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/>
      <c r="BX75" s="8" t="s">
        <v>159</v>
      </c>
      <c r="BY75" s="8" t="str">
        <f>IF(ACT!$FV75&lt;&gt;"",IF(INDEX(INPUT!C131:Y131,ACT!$FV75)&lt;&gt;"",INDEX(INPUT!C131:Y131,ACT!$FV75),""),"")</f>
        <v>C?</v>
      </c>
      <c r="BZ75" s="8" t="b">
        <f t="shared" si="4"/>
        <v>0</v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>
        <f>IF(ISERROR(MATCH(FQ$2,INPUT!C$4:Y$4,0))&lt;&gt;TRUE,MATCH(FQ$2,INPUT!C$4:Y$4,0),"")</f>
        <v>1</v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/>
      <c r="BX76" s="8" t="s">
        <v>166</v>
      </c>
      <c r="BY76" s="8" t="str">
        <f>IF(ACT!$FV76&lt;&gt;"",IF(INDEX(INPUT!C132:Y132,ACT!$FV76)&lt;&gt;"",INDEX(INPUT!C132:Y132,ACT!$FV76),""),"")</f>
        <v>G</v>
      </c>
      <c r="BZ76" s="8" t="b">
        <f t="shared" si="4"/>
        <v>1</v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>
        <f>IF(ISERROR(MATCH(FQ$2,INPUT!C$4:Y$4,0))&lt;&gt;TRUE,MATCH(FQ$2,INPUT!C$4:Y$4,0),"")</f>
        <v>1</v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/>
      <c r="BX77" s="8" t="s">
        <v>162</v>
      </c>
      <c r="BY77" s="8" t="str">
        <f>IF(ACT!$FV77&lt;&gt;"",IF(INDEX(INPUT!C133:Y133,ACT!$FV77)&lt;&gt;"",INDEX(INPUT!C133:Y133,ACT!$FV77),""),"")</f>
        <v>D</v>
      </c>
      <c r="BZ77" s="8" t="b">
        <f t="shared" si="4"/>
        <v>1</v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>
        <f>IF(ISERROR(MATCH(FQ$2,INPUT!C$4:Y$4,0))&lt;&gt;TRUE,MATCH(FQ$2,INPUT!C$4:Y$4,0),"")</f>
        <v>1</v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>
        <f>IF(ISERROR(MATCH(FQ$2,INPUT!C$4:Y$4,0))&lt;&gt;TRUE,MATCH(FQ$2,INPUT!C$4:Y$4,0),"")</f>
        <v>1</v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>
        <f>IF(ISERROR(MATCH(FQ$2,INPUT!C$4:Y$4,0))&lt;&gt;TRUE,MATCH(FQ$2,INPUT!C$4:Y$4,0),"")</f>
        <v>1</v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>
        <f>IF(ISERROR(MATCH(FQ$2,INPUT!C$4:Y$4,0))&lt;&gt;TRUE,MATCH(FQ$2,INPUT!C$4:Y$4,0),"")</f>
        <v>1</v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>
        <f>IF(ISERROR(MATCH(FQ$2,INPUT!C$4:Y$4,0))&lt;&gt;TRUE,MATCH(FQ$2,INPUT!C$4:Y$4,0),"")</f>
        <v>1</v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>
        <f>IF(ISERROR(MATCH(FQ$2,INPUT!C$4:Y$4,0))&lt;&gt;TRUE,MATCH(FQ$2,INPUT!C$4:Y$4,0),"")</f>
        <v>1</v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68"/>
      <c r="FS84" s="368"/>
      <c r="FT84" s="368"/>
      <c r="FU84" s="368"/>
    </row>
    <row r="85" spans="2:178" ht="21" customHeight="1" x14ac:dyDescent="0.45">
      <c r="B85" s="364" t="s">
        <v>306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X85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92"/>
      <c r="EN85" s="31" t="s">
        <v>491</v>
      </c>
      <c r="EO85" s="31" t="s">
        <v>492</v>
      </c>
      <c r="EP85" s="31" t="s">
        <v>493</v>
      </c>
      <c r="EQ85" s="31" t="s">
        <v>494</v>
      </c>
      <c r="ER85" s="31" t="s">
        <v>495</v>
      </c>
      <c r="ES85" s="31" t="s">
        <v>510</v>
      </c>
      <c r="ET85" s="31" t="s">
        <v>511</v>
      </c>
      <c r="EU85" s="31" t="s">
        <v>580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7" t="s">
        <v>205</v>
      </c>
      <c r="FR85" s="378"/>
      <c r="FS85" s="378"/>
      <c r="FT85" s="378"/>
      <c r="FU85" s="379"/>
      <c r="FV85" s="24"/>
    </row>
    <row r="86" spans="2:178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 t="str">
        <f>IF(ISERROR(MATCH(FQ$85,INPUT!C$4:Y$4,0))&lt;&gt;TRUE,MATCH(FQ$85,INPUT!C$4:Y$4,0),"")</f>
        <v/>
      </c>
    </row>
    <row r="87" spans="2:178" x14ac:dyDescent="0.45">
      <c r="B87" s="35" t="s">
        <v>260</v>
      </c>
      <c r="C87" s="59">
        <f>COUNTIF(BZ86:BZ160,"=TRUE")</f>
        <v>0</v>
      </c>
      <c r="D87" s="59">
        <v>75</v>
      </c>
      <c r="E87" s="45" t="str">
        <f>ROUND(C87/D87*100,0)&amp;"%"</f>
        <v>0%</v>
      </c>
      <c r="F87" s="27">
        <f>LOOKUP(COUNTIF(BZ86:BZ160,TRUE),FQ87:FQ162,FR87:FR162)</f>
        <v>1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 t="str">
        <f>IF(ISERROR(MATCH(FQ$85,INPUT!C$4:Y$4,0))&lt;&gt;TRUE,MATCH(FQ$85,INPUT!C$4:Y$4,0),"")</f>
        <v/>
      </c>
    </row>
    <row r="88" spans="2:178" x14ac:dyDescent="0.45">
      <c r="B88" s="36" t="s">
        <v>181</v>
      </c>
      <c r="C88" s="59">
        <f>COUNTIF(EK86:EK145,"=TRUE")</f>
        <v>0</v>
      </c>
      <c r="D88" s="59">
        <v>60</v>
      </c>
      <c r="E88" s="45" t="str">
        <f>ROUND(C88/D88*100,0)&amp;"%"</f>
        <v>0%</v>
      </c>
      <c r="F88" s="27">
        <f>LOOKUP(COUNTIF(EK86:EK145,TRUE),FQ87:FQ147,FS87:FS147)</f>
        <v>1</v>
      </c>
      <c r="G88" s="27">
        <v>36</v>
      </c>
      <c r="H88" s="29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 t="str">
        <f>IF(ISERROR(MATCH(FQ$85,INPUT!C$4:Y$4,0))&lt;&gt;TRUE,MATCH(FQ$85,INPUT!C$4:Y$4,0),"")</f>
        <v/>
      </c>
    </row>
    <row r="89" spans="2:178" x14ac:dyDescent="0.45">
      <c r="B89" s="36" t="s">
        <v>182</v>
      </c>
      <c r="C89" s="59">
        <f>COUNTIF(AO86:AO125,"=TRUE")</f>
        <v>0</v>
      </c>
      <c r="D89" s="59">
        <v>40</v>
      </c>
      <c r="E89" s="45" t="str">
        <f>ROUND(C89/D89*100,0)&amp;"%"</f>
        <v>0%</v>
      </c>
      <c r="F89" s="27">
        <f>LOOKUP(COUNTIF(AO86:AO125,TRUE),FQ87:FQ127,FT87:FT127)</f>
        <v>1</v>
      </c>
      <c r="G89" s="27">
        <v>36</v>
      </c>
      <c r="H89" s="29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7" t="s">
        <v>261</v>
      </c>
      <c r="C90" s="60">
        <f>COUNTIF(FO86:FO125,"=TRUE")</f>
        <v>0</v>
      </c>
      <c r="D90" s="60">
        <v>40</v>
      </c>
      <c r="E90" s="45" t="str">
        <f>ROUND(C90/D90*100,0)&amp;"%"</f>
        <v>0%</v>
      </c>
      <c r="F90" s="61">
        <f>LOOKUP(COUNTIF(FO86:FO125,TRUE),FQ87:FQ127,FU87:FU127)</f>
        <v>1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9" t="s">
        <v>262</v>
      </c>
      <c r="C91" s="40">
        <f>SUM(C87:C90)</f>
        <v>0</v>
      </c>
      <c r="D91" s="40">
        <f>SUM(D87:D90)</f>
        <v>215</v>
      </c>
      <c r="E91" s="45" t="str">
        <f>ROUND(C91/D91*100,0)&amp;"%"</f>
        <v>0%</v>
      </c>
      <c r="F91" s="41">
        <f>ROUND(AVERAGE(F87:F90),0)</f>
        <v>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581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582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583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6">
        <v>41</v>
      </c>
      <c r="FR128" s="27">
        <v>18</v>
      </c>
      <c r="FS128" s="27">
        <v>26</v>
      </c>
      <c r="FT128" s="27"/>
      <c r="FU128" s="27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6">
        <v>42</v>
      </c>
      <c r="FR129" s="27">
        <v>18</v>
      </c>
      <c r="FS129" s="27">
        <v>26</v>
      </c>
      <c r="FT129" s="27"/>
      <c r="FU129" s="27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6">
        <v>43</v>
      </c>
      <c r="FR130" s="27">
        <v>19</v>
      </c>
      <c r="FS130" s="27">
        <v>27</v>
      </c>
      <c r="FT130" s="27"/>
      <c r="FU130" s="27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6">
        <v>44</v>
      </c>
      <c r="FR131" s="27">
        <v>19</v>
      </c>
      <c r="FS131" s="27">
        <v>27</v>
      </c>
      <c r="FT131" s="27"/>
      <c r="FU131" s="27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6">
        <v>45</v>
      </c>
      <c r="FR132" s="27">
        <v>20</v>
      </c>
      <c r="FS132" s="27">
        <v>28</v>
      </c>
      <c r="FT132" s="27"/>
      <c r="FU132" s="27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6">
        <v>46</v>
      </c>
      <c r="FR133" s="27">
        <v>20</v>
      </c>
      <c r="FS133" s="27">
        <v>28</v>
      </c>
      <c r="FT133" s="27"/>
      <c r="FU133" s="27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582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6">
        <v>47</v>
      </c>
      <c r="FR134" s="27">
        <v>20</v>
      </c>
      <c r="FS134" s="27">
        <v>28</v>
      </c>
      <c r="FT134" s="27"/>
      <c r="FU134" s="27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6">
        <v>48</v>
      </c>
      <c r="FR135" s="27">
        <v>21</v>
      </c>
      <c r="FS135" s="27">
        <v>29</v>
      </c>
      <c r="FT135" s="27"/>
      <c r="FU135" s="27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6">
        <v>49</v>
      </c>
      <c r="FR136" s="27">
        <v>21</v>
      </c>
      <c r="FS136" s="28">
        <v>29</v>
      </c>
      <c r="FT136" s="27"/>
      <c r="FU136" s="27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6">
        <v>50</v>
      </c>
      <c r="FR137" s="27">
        <v>21</v>
      </c>
      <c r="FS137" s="27">
        <v>30</v>
      </c>
      <c r="FT137" s="27"/>
      <c r="FU137" s="27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6">
        <v>51</v>
      </c>
      <c r="FR138" s="27">
        <v>22</v>
      </c>
      <c r="FS138" s="27">
        <v>30</v>
      </c>
      <c r="FT138" s="27"/>
      <c r="FU138" s="27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6">
        <v>52</v>
      </c>
      <c r="FR139" s="27">
        <v>22</v>
      </c>
      <c r="FS139" s="27">
        <v>31</v>
      </c>
      <c r="FT139" s="27"/>
      <c r="FU139" s="27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6">
        <v>53</v>
      </c>
      <c r="FR140" s="27">
        <v>23</v>
      </c>
      <c r="FS140" s="27">
        <v>31</v>
      </c>
      <c r="FT140" s="27"/>
      <c r="FU140" s="27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6">
        <v>54</v>
      </c>
      <c r="FR141" s="27">
        <v>23</v>
      </c>
      <c r="FS141" s="28">
        <v>32</v>
      </c>
      <c r="FT141" s="27"/>
      <c r="FU141" s="27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6">
        <v>55</v>
      </c>
      <c r="FR142" s="27">
        <v>23</v>
      </c>
      <c r="FS142" s="27">
        <v>33</v>
      </c>
      <c r="FT142" s="27"/>
      <c r="FU142" s="27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6">
        <v>56</v>
      </c>
      <c r="FR143" s="27">
        <v>24</v>
      </c>
      <c r="FS143" s="27">
        <v>33</v>
      </c>
      <c r="FT143" s="27"/>
      <c r="FU143" s="27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6">
        <v>57</v>
      </c>
      <c r="FR144" s="27">
        <v>24</v>
      </c>
      <c r="FS144" s="27">
        <v>34</v>
      </c>
      <c r="FT144" s="27"/>
      <c r="FU144" s="27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6">
        <v>58</v>
      </c>
      <c r="FR145" s="27">
        <v>25</v>
      </c>
      <c r="FS145" s="27">
        <v>35</v>
      </c>
      <c r="FT145" s="27"/>
      <c r="FU145" s="27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584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585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68"/>
      <c r="FS167" s="368"/>
      <c r="FT167" s="368"/>
      <c r="FU167" s="368"/>
    </row>
    <row r="168" spans="2:178" ht="21" customHeight="1" x14ac:dyDescent="0.45">
      <c r="B168" s="364" t="s">
        <v>641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X168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92"/>
      <c r="EN168" s="31" t="s">
        <v>491</v>
      </c>
      <c r="EO168" s="31" t="s">
        <v>492</v>
      </c>
      <c r="EP168" s="31" t="s">
        <v>493</v>
      </c>
      <c r="EQ168" s="31" t="s">
        <v>494</v>
      </c>
      <c r="ER168" s="31" t="s">
        <v>495</v>
      </c>
      <c r="ES168" s="31" t="s">
        <v>510</v>
      </c>
      <c r="ET168" s="31" t="s">
        <v>511</v>
      </c>
      <c r="EU168" s="31" t="s">
        <v>580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7" t="s">
        <v>213</v>
      </c>
      <c r="FR168" s="378"/>
      <c r="FS168" s="378"/>
      <c r="FT168" s="378"/>
      <c r="FU168" s="379"/>
      <c r="FV168" s="24"/>
    </row>
    <row r="169" spans="2:178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68"/>
      <c r="FS250" s="368"/>
      <c r="FT250" s="368"/>
      <c r="FU250" s="368"/>
    </row>
    <row r="251" spans="2:178" ht="21" customHeight="1" x14ac:dyDescent="0.45">
      <c r="B251" s="364" t="s">
        <v>314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205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92"/>
      <c r="EN251" s="31" t="s">
        <v>491</v>
      </c>
      <c r="EO251" s="31" t="s">
        <v>492</v>
      </c>
      <c r="EP251" s="31" t="s">
        <v>493</v>
      </c>
      <c r="EQ251" s="31" t="s">
        <v>494</v>
      </c>
      <c r="ER251" s="31" t="s">
        <v>495</v>
      </c>
      <c r="ES251" s="31" t="s">
        <v>510</v>
      </c>
      <c r="ET251" s="31" t="s">
        <v>511</v>
      </c>
      <c r="EU251" s="31" t="s">
        <v>580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7" t="s">
        <v>215</v>
      </c>
      <c r="FR251" s="378"/>
      <c r="FS251" s="378"/>
      <c r="FT251" s="378"/>
      <c r="FU251" s="379"/>
      <c r="FV251" s="24"/>
    </row>
    <row r="252" spans="2:178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647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655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68"/>
      <c r="FS333" s="368"/>
      <c r="FT333" s="368"/>
      <c r="FU333" s="368"/>
    </row>
    <row r="334" spans="2:178" ht="21" customHeight="1" x14ac:dyDescent="0.45">
      <c r="B334" s="364" t="s">
        <v>315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s="349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92"/>
      <c r="EN334" s="31" t="s">
        <v>491</v>
      </c>
      <c r="EO334" s="31" t="s">
        <v>492</v>
      </c>
      <c r="EP334" s="31" t="s">
        <v>493</v>
      </c>
      <c r="EQ334" s="31" t="s">
        <v>494</v>
      </c>
      <c r="ER334" s="31" t="s">
        <v>495</v>
      </c>
      <c r="ES334" s="31" t="s">
        <v>510</v>
      </c>
      <c r="ET334" s="31" t="s">
        <v>511</v>
      </c>
      <c r="EU334" s="31" t="s">
        <v>580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7" t="s">
        <v>218</v>
      </c>
      <c r="FR334" s="378"/>
      <c r="FS334" s="378"/>
      <c r="FT334" s="378"/>
      <c r="FU334" s="379"/>
      <c r="FV334" s="24"/>
    </row>
    <row r="335" spans="2:178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662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663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664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583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581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664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665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68"/>
      <c r="FS416" s="368"/>
      <c r="FT416" s="368"/>
      <c r="FU416" s="368"/>
    </row>
    <row r="417" spans="2:178" ht="21" customHeight="1" x14ac:dyDescent="0.45">
      <c r="B417" s="364" t="s">
        <v>316</v>
      </c>
      <c r="C417" s="364"/>
      <c r="D417" s="364"/>
      <c r="E417" s="364"/>
      <c r="F417" s="364"/>
      <c r="G417" s="364"/>
      <c r="H417" s="36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X417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M417" s="92"/>
      <c r="EN417" s="31" t="s">
        <v>491</v>
      </c>
      <c r="EO417" s="31" t="s">
        <v>492</v>
      </c>
      <c r="EP417" s="31" t="s">
        <v>493</v>
      </c>
      <c r="EQ417" s="31" t="s">
        <v>494</v>
      </c>
      <c r="ER417" s="31" t="s">
        <v>495</v>
      </c>
      <c r="ES417" s="31" t="s">
        <v>510</v>
      </c>
      <c r="ET417" s="31" t="s">
        <v>511</v>
      </c>
      <c r="EU417" s="31" t="s">
        <v>580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7" t="s">
        <v>219</v>
      </c>
      <c r="FR417" s="378"/>
      <c r="FS417" s="378"/>
      <c r="FT417" s="378"/>
      <c r="FU417" s="379"/>
      <c r="FV417" s="24"/>
    </row>
    <row r="418" spans="2:178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15">
        <v>1</v>
      </c>
      <c r="AM418" s="8"/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6">
        <v>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0</v>
      </c>
      <c r="G419" s="27">
        <v>36</v>
      </c>
      <c r="H419" s="29" t="e">
        <f>LOOKUP(F419,FX$4:FX$39,FY$4:FY$39) &amp; "%"</f>
        <v>#N/A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15">
        <v>2</v>
      </c>
      <c r="AM419" s="8"/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6">
        <v>2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/>
      <c r="FS419" s="27"/>
      <c r="FT419" s="27"/>
      <c r="FU419" s="27"/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0</v>
      </c>
      <c r="G420" s="27">
        <v>36</v>
      </c>
      <c r="H420" s="29" t="e">
        <f>LOOKUP(F420,FX$4:FX$39,FZ$4:FZ$39) &amp; "%"</f>
        <v>#N/A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15">
        <v>3</v>
      </c>
      <c r="AM420" s="8"/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6">
        <v>3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/>
      <c r="FS420" s="27"/>
      <c r="FT420" s="27"/>
      <c r="FU420" s="27"/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0</v>
      </c>
      <c r="G421" s="27">
        <v>36</v>
      </c>
      <c r="H421" s="29" t="e">
        <f>LOOKUP(F421,FX$4:FX$39,GA$4:GA$39) &amp; "%"</f>
        <v>#N/A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15">
        <v>4</v>
      </c>
      <c r="AM421" s="8"/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6">
        <v>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/>
      <c r="FS421" s="27"/>
      <c r="FT421" s="27"/>
      <c r="FU421" s="27"/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0</v>
      </c>
      <c r="G422" s="61">
        <v>36</v>
      </c>
      <c r="H422" s="29" t="e">
        <f>LOOKUP(F422,FX$4:FX$39,GB$4:GB$39) &amp; "%"</f>
        <v>#N/A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15">
        <v>5</v>
      </c>
      <c r="AM422" s="8"/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6">
        <v>5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/>
      <c r="FS422" s="27"/>
      <c r="FT422" s="27"/>
      <c r="FU422" s="27"/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0</v>
      </c>
      <c r="G423" s="58">
        <v>36</v>
      </c>
      <c r="H423" s="42" t="e">
        <f>LOOKUP(F423,FX$4:FX$39,GC$4:GC$39) &amp; "%"</f>
        <v>#N/A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15">
        <v>6</v>
      </c>
      <c r="AM423" s="8"/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6">
        <v>6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/>
      <c r="FS423" s="27"/>
      <c r="FT423" s="27"/>
      <c r="FU423" s="27"/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15">
        <v>7</v>
      </c>
      <c r="AM424" s="8"/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6">
        <v>7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/>
      <c r="FS424" s="27"/>
      <c r="FT424" s="27"/>
      <c r="FU424" s="27"/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15">
        <v>8</v>
      </c>
      <c r="AM425" s="8"/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6">
        <v>8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/>
      <c r="FS425" s="27"/>
      <c r="FT425" s="27"/>
      <c r="FU425" s="27"/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15">
        <v>9</v>
      </c>
      <c r="AM426" s="8"/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6">
        <v>9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/>
      <c r="FS426" s="27"/>
      <c r="FT426" s="27"/>
      <c r="FU426" s="27"/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15">
        <v>10</v>
      </c>
      <c r="AM427" s="8"/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6">
        <v>10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/>
      <c r="FS427" s="27"/>
      <c r="FT427" s="27"/>
      <c r="FU427" s="27"/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/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6">
        <v>11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/>
      <c r="FS428" s="27"/>
      <c r="FT428" s="27"/>
      <c r="FU428" s="27"/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15">
        <v>12</v>
      </c>
      <c r="AM429" s="8"/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6">
        <v>12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/>
      <c r="FS429" s="27"/>
      <c r="FT429" s="27"/>
      <c r="FU429" s="27"/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15">
        <v>13</v>
      </c>
      <c r="AM430" s="8"/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6">
        <v>13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/>
      <c r="FS430" s="27"/>
      <c r="FT430" s="27"/>
      <c r="FU430" s="27"/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15">
        <v>14</v>
      </c>
      <c r="AM431" s="8"/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6">
        <v>14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/>
      <c r="FS431" s="27"/>
      <c r="FT431" s="27"/>
      <c r="FU431" s="27"/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15">
        <v>15</v>
      </c>
      <c r="AM432" s="8"/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6">
        <v>15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/>
      <c r="FS432" s="27"/>
      <c r="FT432" s="27"/>
      <c r="FU432" s="27"/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15">
        <v>16</v>
      </c>
      <c r="AM433" s="8"/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6">
        <v>16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/>
      <c r="FS433" s="27"/>
      <c r="FT433" s="28"/>
      <c r="FU433" s="28"/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15">
        <v>17</v>
      </c>
      <c r="AM434" s="8"/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6">
        <v>17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/>
      <c r="FS434" s="27"/>
      <c r="FT434" s="27"/>
      <c r="FU434" s="27"/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/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6">
        <v>18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/>
      <c r="FS435" s="27"/>
      <c r="FT435" s="27"/>
      <c r="FU435" s="27"/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15">
        <v>19</v>
      </c>
      <c r="AM436" s="8"/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6">
        <v>19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/>
      <c r="FS436" s="27"/>
      <c r="FT436" s="27"/>
      <c r="FU436" s="27"/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15">
        <v>20</v>
      </c>
      <c r="AM437" s="8"/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6">
        <v>20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/>
      <c r="FS437" s="27"/>
      <c r="FT437" s="27"/>
      <c r="FU437" s="27"/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/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6">
        <v>21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/>
      <c r="FS438" s="27"/>
      <c r="FT438" s="27"/>
      <c r="FU438" s="27"/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15">
        <v>22</v>
      </c>
      <c r="AM439" s="8"/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6">
        <v>22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/>
      <c r="FS439" s="27"/>
      <c r="FT439" s="27"/>
      <c r="FU439" s="27"/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/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6">
        <v>23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/>
      <c r="FS440" s="27"/>
      <c r="FT440" s="27"/>
      <c r="FU440" s="27"/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15">
        <v>24</v>
      </c>
      <c r="AM441" s="8"/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6">
        <v>24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/>
      <c r="FS441" s="27"/>
      <c r="FT441" s="27"/>
      <c r="FU441" s="27"/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15">
        <v>25</v>
      </c>
      <c r="AM442" s="8"/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6">
        <v>25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/>
      <c r="FS442" s="27"/>
      <c r="FT442" s="29"/>
      <c r="FU442" s="29"/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15">
        <v>26</v>
      </c>
      <c r="AM443" s="8"/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6">
        <v>26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/>
      <c r="FS443" s="27"/>
      <c r="FT443" s="27"/>
      <c r="FU443" s="27"/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15">
        <v>27</v>
      </c>
      <c r="AM444" s="8"/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6">
        <v>27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/>
      <c r="FS444" s="27"/>
      <c r="FT444" s="27"/>
      <c r="FU444" s="27"/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15">
        <v>28</v>
      </c>
      <c r="AM445" s="8"/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6">
        <v>28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/>
      <c r="FS445" s="27"/>
      <c r="FT445" s="27"/>
      <c r="FU445" s="27"/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15">
        <v>29</v>
      </c>
      <c r="AM446" s="8"/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6">
        <v>29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/>
      <c r="FS446" s="27"/>
      <c r="FT446" s="27"/>
      <c r="FU446" s="27"/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/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6">
        <v>30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/>
      <c r="FS447" s="27"/>
      <c r="FT447" s="27"/>
      <c r="FU447" s="27"/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/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6">
        <v>31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/>
      <c r="FS448" s="27"/>
      <c r="FT448" s="27"/>
      <c r="FU448" s="27"/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/>
      <c r="AL449" s="15">
        <v>32</v>
      </c>
      <c r="AM449" s="8"/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6">
        <v>32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/>
      <c r="FS449" s="28"/>
      <c r="FT449" s="27"/>
      <c r="FU449" s="27"/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15">
        <v>33</v>
      </c>
      <c r="AM450" s="8"/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6">
        <v>33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/>
      <c r="FS450" s="27"/>
      <c r="FT450" s="27"/>
      <c r="FU450" s="27"/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15">
        <v>34</v>
      </c>
      <c r="AM451" s="8"/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6">
        <v>34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/>
      <c r="FS451" s="27"/>
      <c r="FT451" s="27"/>
      <c r="FU451" s="27"/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15">
        <v>35</v>
      </c>
      <c r="AM452" s="8"/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6">
        <v>35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/>
      <c r="FS452" s="28"/>
      <c r="FT452" s="27"/>
      <c r="FU452" s="27"/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15">
        <v>36</v>
      </c>
      <c r="AM453" s="8"/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6">
        <v>36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/>
      <c r="FS453" s="27"/>
      <c r="FT453" s="27"/>
      <c r="FU453" s="27"/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15">
        <v>37</v>
      </c>
      <c r="AM454" s="8"/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6">
        <v>37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/>
      <c r="FS454" s="27"/>
      <c r="FT454" s="27"/>
      <c r="FU454" s="27"/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15">
        <v>38</v>
      </c>
      <c r="AM455" s="8"/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6">
        <v>38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/>
      <c r="FS455" s="27"/>
      <c r="FT455" s="27"/>
      <c r="FU455" s="27"/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15">
        <v>39</v>
      </c>
      <c r="AM456" s="8"/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6">
        <v>39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/>
      <c r="FS456" s="27"/>
      <c r="FT456" s="27"/>
      <c r="FU456" s="27"/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/>
      <c r="AL457" s="15">
        <v>40</v>
      </c>
      <c r="AM457" s="8"/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>
        <v>40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6">
        <v>40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/>
      <c r="FS457" s="27"/>
      <c r="FT457" s="27"/>
      <c r="FU457" s="27"/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>
        <v>41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/>
      <c r="FS458" s="27"/>
      <c r="FT458" s="27"/>
      <c r="FU458" s="27"/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>
        <v>42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/>
      <c r="FS459" s="27"/>
      <c r="FT459" s="27"/>
      <c r="FU459" s="27"/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/>
      <c r="FS460" s="27"/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/>
      <c r="FS461" s="27"/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>
        <v>45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/>
      <c r="FS462" s="27"/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>
        <v>46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/>
      <c r="FS463" s="27"/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>
        <v>47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/>
      <c r="FS464" s="27"/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>
        <v>48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/>
      <c r="FS465" s="27"/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>
        <v>49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/>
      <c r="FS466" s="27"/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>
        <v>50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/>
      <c r="FS467" s="27"/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>
        <v>51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/>
      <c r="FS468" s="28"/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>
        <v>52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/>
      <c r="FS469" s="27"/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/>
      <c r="FS470" s="27"/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/>
      <c r="FS471" s="27"/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/>
      <c r="FS472" s="27"/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>
        <v>56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/>
      <c r="FS473" s="28"/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>
        <v>57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/>
      <c r="FS474" s="27"/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>
        <v>58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/>
      <c r="FS475" s="27"/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>
        <v>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/>
      <c r="FS476" s="27"/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>
        <v>60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/>
      <c r="FS477" s="27"/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/>
      <c r="FS478" s="27"/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/>
      <c r="FS479" s="27"/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>
        <v>63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/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>
        <v>64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/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>
        <v>65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/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>
        <v>66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/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>
        <v>67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/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>
        <v>68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/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>
        <v>69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/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>
        <v>70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/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/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>
        <v>72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/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/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/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/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/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/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68"/>
      <c r="FS499" s="368"/>
      <c r="FT499" s="368"/>
      <c r="FU499" s="368"/>
    </row>
    <row r="500" spans="2:178" ht="21" customHeight="1" x14ac:dyDescent="0.45">
      <c r="B500" s="364" t="s">
        <v>317</v>
      </c>
      <c r="C500" s="364"/>
      <c r="D500" s="364"/>
      <c r="E500" s="364"/>
      <c r="F500" s="364"/>
      <c r="G500" s="364"/>
      <c r="H500" s="36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X500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M500" s="92"/>
      <c r="EN500" s="31" t="s">
        <v>491</v>
      </c>
      <c r="EO500" s="31" t="s">
        <v>492</v>
      </c>
      <c r="EP500" s="31" t="s">
        <v>493</v>
      </c>
      <c r="EQ500" s="31" t="s">
        <v>494</v>
      </c>
      <c r="ER500" s="31" t="s">
        <v>495</v>
      </c>
      <c r="ES500" s="31" t="s">
        <v>510</v>
      </c>
      <c r="ET500" s="31" t="s">
        <v>511</v>
      </c>
      <c r="EU500" s="31" t="s">
        <v>580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7" t="s">
        <v>220</v>
      </c>
      <c r="FR500" s="378"/>
      <c r="FS500" s="378"/>
      <c r="FT500" s="378"/>
      <c r="FU500" s="379"/>
      <c r="FV500" s="24"/>
    </row>
    <row r="501" spans="2:178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68"/>
      <c r="FS582" s="368"/>
      <c r="FT582" s="368"/>
      <c r="FU582" s="368"/>
    </row>
    <row r="583" spans="2:178" ht="21" customHeight="1" x14ac:dyDescent="0.45">
      <c r="B583" s="364" t="s">
        <v>318</v>
      </c>
      <c r="C583" s="364"/>
      <c r="D583" s="364"/>
      <c r="E583" s="364"/>
      <c r="F583" s="364"/>
      <c r="G583" s="364"/>
      <c r="H583" s="36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X583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M583" s="92"/>
      <c r="EN583" s="31" t="s">
        <v>491</v>
      </c>
      <c r="EO583" s="31" t="s">
        <v>492</v>
      </c>
      <c r="EP583" s="31" t="s">
        <v>493</v>
      </c>
      <c r="EQ583" s="31" t="s">
        <v>494</v>
      </c>
      <c r="ER583" s="31" t="s">
        <v>495</v>
      </c>
      <c r="ES583" s="31" t="s">
        <v>510</v>
      </c>
      <c r="ET583" s="31" t="s">
        <v>511</v>
      </c>
      <c r="EU583" s="31" t="s">
        <v>580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7" t="s">
        <v>221</v>
      </c>
      <c r="FR583" s="378"/>
      <c r="FS583" s="378"/>
      <c r="FT583" s="378"/>
      <c r="FU583" s="379"/>
      <c r="FV583" s="24"/>
    </row>
    <row r="584" spans="2:178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68"/>
      <c r="FS665" s="368"/>
      <c r="FT665" s="368"/>
      <c r="FU665" s="368"/>
    </row>
    <row r="666" spans="2:178" ht="21" customHeight="1" x14ac:dyDescent="0.45">
      <c r="B666" s="364" t="s">
        <v>319</v>
      </c>
      <c r="C666" s="364"/>
      <c r="D666" s="364"/>
      <c r="E666" s="364"/>
      <c r="F666" s="364"/>
      <c r="G666" s="364"/>
      <c r="H666" s="364"/>
      <c r="J666" s="348"/>
      <c r="K666" s="5" t="s">
        <v>491</v>
      </c>
      <c r="L666" s="5" t="s">
        <v>492</v>
      </c>
      <c r="M666" s="5" t="s">
        <v>493</v>
      </c>
      <c r="N666" s="5" t="s">
        <v>494</v>
      </c>
      <c r="O666" s="5" t="s">
        <v>495</v>
      </c>
      <c r="P666" s="5" t="s">
        <v>670</v>
      </c>
      <c r="Q666" s="5" t="s">
        <v>369</v>
      </c>
      <c r="R666" s="5" t="s">
        <v>6</v>
      </c>
      <c r="S666" s="5" t="s">
        <v>9</v>
      </c>
      <c r="T666" s="5" t="s">
        <v>7</v>
      </c>
      <c r="U666" s="5" t="s">
        <v>560</v>
      </c>
      <c r="V666" s="5" t="s">
        <v>520</v>
      </c>
      <c r="W666" s="5" t="s">
        <v>376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542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543</v>
      </c>
      <c r="AI666" s="5" t="s">
        <v>4</v>
      </c>
      <c r="AJ666" s="5" t="s">
        <v>3</v>
      </c>
      <c r="AK666" s="5" t="s">
        <v>561</v>
      </c>
      <c r="AL666" s="348"/>
      <c r="AM666" s="8"/>
      <c r="AO666" s="18"/>
      <c r="AQ666" s="4"/>
      <c r="AR666" s="126" t="s">
        <v>249</v>
      </c>
      <c r="AS666" s="5" t="s">
        <v>489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546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545</v>
      </c>
      <c r="BE666" s="5" t="s">
        <v>64</v>
      </c>
      <c r="BF666" s="5" t="s">
        <v>68</v>
      </c>
      <c r="BG666" s="5" t="s">
        <v>553</v>
      </c>
      <c r="BH666" s="5" t="s">
        <v>50</v>
      </c>
      <c r="BI666" s="5" t="s">
        <v>63</v>
      </c>
      <c r="BJ666" s="5" t="s">
        <v>67</v>
      </c>
      <c r="BK666" s="5" t="s">
        <v>562</v>
      </c>
      <c r="BL666" s="5" t="s">
        <v>554</v>
      </c>
      <c r="BM666" s="5" t="s">
        <v>544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520</v>
      </c>
      <c r="BS666" s="5" t="s">
        <v>60</v>
      </c>
      <c r="BT666" s="5" t="s">
        <v>62</v>
      </c>
      <c r="BU666" s="5" t="s">
        <v>69</v>
      </c>
      <c r="BV666" s="5" t="s">
        <v>563</v>
      </c>
      <c r="BW666" s="4"/>
      <c r="BX666"/>
      <c r="BY666" s="8"/>
      <c r="BZ666" s="18"/>
      <c r="CB666" s="15"/>
      <c r="CC666" s="5" t="s">
        <v>103</v>
      </c>
      <c r="CD666" s="5" t="s">
        <v>514</v>
      </c>
      <c r="CE666" s="5" t="s">
        <v>104</v>
      </c>
      <c r="CF666" s="5" t="s">
        <v>515</v>
      </c>
      <c r="CG666" s="5" t="s">
        <v>555</v>
      </c>
      <c r="CH666" s="5" t="s">
        <v>516</v>
      </c>
      <c r="CI666" s="5" t="s">
        <v>517</v>
      </c>
      <c r="CJ666" s="5" t="s">
        <v>122</v>
      </c>
      <c r="CK666" s="5" t="s">
        <v>564</v>
      </c>
      <c r="CL666" s="5" t="s">
        <v>565</v>
      </c>
      <c r="CM666" s="5" t="s">
        <v>111</v>
      </c>
      <c r="CN666" s="5" t="s">
        <v>518</v>
      </c>
      <c r="CO666" s="5" t="s">
        <v>520</v>
      </c>
      <c r="CP666" s="5" t="s">
        <v>566</v>
      </c>
      <c r="CQ666" s="5" t="s">
        <v>567</v>
      </c>
      <c r="CR666" s="5" t="s">
        <v>521</v>
      </c>
      <c r="CS666" s="5" t="s">
        <v>519</v>
      </c>
      <c r="CT666" s="5" t="s">
        <v>568</v>
      </c>
      <c r="CU666" s="5" t="s">
        <v>556</v>
      </c>
      <c r="CV666" s="5" t="s">
        <v>557</v>
      </c>
      <c r="CW666" s="5" t="s">
        <v>569</v>
      </c>
      <c r="CX666" s="5" t="s">
        <v>115</v>
      </c>
      <c r="CY666" s="5" t="s">
        <v>112</v>
      </c>
      <c r="CZ666" s="5" t="s">
        <v>109</v>
      </c>
      <c r="DA666" s="5" t="s">
        <v>558</v>
      </c>
      <c r="DB666" s="5" t="s">
        <v>177</v>
      </c>
      <c r="DC666" s="5" t="s">
        <v>178</v>
      </c>
      <c r="DD666" s="5" t="s">
        <v>119</v>
      </c>
      <c r="DE666" s="5" t="s">
        <v>522</v>
      </c>
      <c r="DF666" s="5" t="s">
        <v>179</v>
      </c>
      <c r="DG666" s="5" t="s">
        <v>118</v>
      </c>
      <c r="DH666" s="5" t="s">
        <v>108</v>
      </c>
      <c r="DI666" s="5" t="s">
        <v>570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523</v>
      </c>
      <c r="DR666" s="5" t="s">
        <v>120</v>
      </c>
      <c r="DS666" s="5" t="s">
        <v>124</v>
      </c>
      <c r="DT666" s="5" t="s">
        <v>121</v>
      </c>
      <c r="DU666" s="5" t="s">
        <v>571</v>
      </c>
      <c r="DV666" s="5" t="s">
        <v>572</v>
      </c>
      <c r="DW666" s="5" t="s">
        <v>573</v>
      </c>
      <c r="DX666" s="5" t="s">
        <v>559</v>
      </c>
      <c r="DY666" s="5" t="s">
        <v>110</v>
      </c>
      <c r="DZ666" s="5" t="s">
        <v>113</v>
      </c>
      <c r="EA666" s="5" t="s">
        <v>574</v>
      </c>
      <c r="EB666" s="5" t="s">
        <v>575</v>
      </c>
      <c r="EC666" s="5" t="s">
        <v>524</v>
      </c>
      <c r="ED666" s="5" t="s">
        <v>525</v>
      </c>
      <c r="EE666" s="5" t="s">
        <v>526</v>
      </c>
      <c r="EF666" s="5" t="s">
        <v>106</v>
      </c>
      <c r="EG666" s="5" t="s">
        <v>576</v>
      </c>
      <c r="EH666" s="4"/>
      <c r="EI666" s="30"/>
      <c r="EJ666" s="8"/>
      <c r="EM666" s="92"/>
      <c r="EN666" s="31" t="s">
        <v>491</v>
      </c>
      <c r="EO666" s="31" t="s">
        <v>492</v>
      </c>
      <c r="EP666" s="31" t="s">
        <v>493</v>
      </c>
      <c r="EQ666" s="31" t="s">
        <v>494</v>
      </c>
      <c r="ER666" s="31" t="s">
        <v>495</v>
      </c>
      <c r="ES666" s="31" t="s">
        <v>510</v>
      </c>
      <c r="ET666" s="31" t="s">
        <v>511</v>
      </c>
      <c r="EU666" s="31" t="s">
        <v>580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7" t="s">
        <v>222</v>
      </c>
      <c r="FR666" s="378"/>
      <c r="FS666" s="378"/>
      <c r="FT666" s="378"/>
      <c r="FU666" s="379"/>
      <c r="FV666" s="24"/>
    </row>
    <row r="667" spans="2:178" ht="15" customHeight="1" x14ac:dyDescent="0.45">
      <c r="B667" s="34"/>
      <c r="C667" s="365" t="s">
        <v>245</v>
      </c>
      <c r="D667" s="366"/>
      <c r="E667" s="367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68"/>
      <c r="FS748" s="368"/>
      <c r="FT748" s="368"/>
      <c r="FU748" s="368"/>
    </row>
    <row r="749" spans="2:178" ht="21" customHeight="1" x14ac:dyDescent="0.45">
      <c r="B749" s="364" t="s">
        <v>320</v>
      </c>
      <c r="C749" s="364"/>
      <c r="D749" s="364"/>
      <c r="E749" s="364"/>
      <c r="F749" s="364"/>
      <c r="G749" s="364"/>
      <c r="H749" s="364"/>
      <c r="J749" s="348"/>
      <c r="K749" s="5" t="s">
        <v>491</v>
      </c>
      <c r="L749" s="5" t="s">
        <v>492</v>
      </c>
      <c r="M749" s="5" t="s">
        <v>493</v>
      </c>
      <c r="N749" s="5" t="s">
        <v>494</v>
      </c>
      <c r="O749" s="5" t="s">
        <v>495</v>
      </c>
      <c r="P749" s="5" t="s">
        <v>670</v>
      </c>
      <c r="Q749" s="5" t="s">
        <v>369</v>
      </c>
      <c r="R749" s="5" t="s">
        <v>6</v>
      </c>
      <c r="S749" s="5" t="s">
        <v>9</v>
      </c>
      <c r="T749" s="5" t="s">
        <v>7</v>
      </c>
      <c r="U749" s="5" t="s">
        <v>560</v>
      </c>
      <c r="V749" s="5" t="s">
        <v>520</v>
      </c>
      <c r="W749" s="5" t="s">
        <v>376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542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543</v>
      </c>
      <c r="AI749" s="5" t="s">
        <v>4</v>
      </c>
      <c r="AJ749" s="5" t="s">
        <v>3</v>
      </c>
      <c r="AK749" s="5" t="s">
        <v>561</v>
      </c>
      <c r="AL749" s="348"/>
      <c r="AM749" s="8"/>
      <c r="AO749" s="18"/>
      <c r="AQ749" s="4"/>
      <c r="AR749" s="126" t="s">
        <v>249</v>
      </c>
      <c r="AS749" s="5" t="s">
        <v>489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546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545</v>
      </c>
      <c r="BE749" s="5" t="s">
        <v>64</v>
      </c>
      <c r="BF749" s="5" t="s">
        <v>68</v>
      </c>
      <c r="BG749" s="5" t="s">
        <v>553</v>
      </c>
      <c r="BH749" s="5" t="s">
        <v>50</v>
      </c>
      <c r="BI749" s="5" t="s">
        <v>63</v>
      </c>
      <c r="BJ749" s="5" t="s">
        <v>67</v>
      </c>
      <c r="BK749" s="5" t="s">
        <v>562</v>
      </c>
      <c r="BL749" s="5" t="s">
        <v>554</v>
      </c>
      <c r="BM749" s="5" t="s">
        <v>544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520</v>
      </c>
      <c r="BS749" s="5" t="s">
        <v>60</v>
      </c>
      <c r="BT749" s="5" t="s">
        <v>62</v>
      </c>
      <c r="BU749" s="5" t="s">
        <v>69</v>
      </c>
      <c r="BV749" s="5" t="s">
        <v>563</v>
      </c>
      <c r="BW749" s="4"/>
      <c r="BX749"/>
      <c r="BY749" s="8"/>
      <c r="BZ749" s="18"/>
      <c r="CB749" s="15"/>
      <c r="CC749" s="5" t="s">
        <v>103</v>
      </c>
      <c r="CD749" s="5" t="s">
        <v>514</v>
      </c>
      <c r="CE749" s="5" t="s">
        <v>104</v>
      </c>
      <c r="CF749" s="5" t="s">
        <v>515</v>
      </c>
      <c r="CG749" s="5" t="s">
        <v>555</v>
      </c>
      <c r="CH749" s="5" t="s">
        <v>516</v>
      </c>
      <c r="CI749" s="5" t="s">
        <v>517</v>
      </c>
      <c r="CJ749" s="5" t="s">
        <v>122</v>
      </c>
      <c r="CK749" s="5" t="s">
        <v>564</v>
      </c>
      <c r="CL749" s="5" t="s">
        <v>565</v>
      </c>
      <c r="CM749" s="5" t="s">
        <v>111</v>
      </c>
      <c r="CN749" s="5" t="s">
        <v>518</v>
      </c>
      <c r="CO749" s="5" t="s">
        <v>520</v>
      </c>
      <c r="CP749" s="5" t="s">
        <v>566</v>
      </c>
      <c r="CQ749" s="5" t="s">
        <v>567</v>
      </c>
      <c r="CR749" s="5" t="s">
        <v>521</v>
      </c>
      <c r="CS749" s="5" t="s">
        <v>519</v>
      </c>
      <c r="CT749" s="5" t="s">
        <v>568</v>
      </c>
      <c r="CU749" s="5" t="s">
        <v>556</v>
      </c>
      <c r="CV749" s="5" t="s">
        <v>557</v>
      </c>
      <c r="CW749" s="5" t="s">
        <v>569</v>
      </c>
      <c r="CX749" s="5" t="s">
        <v>115</v>
      </c>
      <c r="CY749" s="5" t="s">
        <v>112</v>
      </c>
      <c r="CZ749" s="5" t="s">
        <v>109</v>
      </c>
      <c r="DA749" s="5" t="s">
        <v>558</v>
      </c>
      <c r="DB749" s="5" t="s">
        <v>177</v>
      </c>
      <c r="DC749" s="5" t="s">
        <v>178</v>
      </c>
      <c r="DD749" s="5" t="s">
        <v>119</v>
      </c>
      <c r="DE749" s="5" t="s">
        <v>522</v>
      </c>
      <c r="DF749" s="5" t="s">
        <v>179</v>
      </c>
      <c r="DG749" s="5" t="s">
        <v>118</v>
      </c>
      <c r="DH749" s="5" t="s">
        <v>108</v>
      </c>
      <c r="DI749" s="5" t="s">
        <v>570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523</v>
      </c>
      <c r="DR749" s="5" t="s">
        <v>120</v>
      </c>
      <c r="DS749" s="5" t="s">
        <v>124</v>
      </c>
      <c r="DT749" s="5" t="s">
        <v>121</v>
      </c>
      <c r="DU749" s="5" t="s">
        <v>571</v>
      </c>
      <c r="DV749" s="5" t="s">
        <v>572</v>
      </c>
      <c r="DW749" s="5" t="s">
        <v>573</v>
      </c>
      <c r="DX749" s="5" t="s">
        <v>559</v>
      </c>
      <c r="DY749" s="5" t="s">
        <v>110</v>
      </c>
      <c r="DZ749" s="5" t="s">
        <v>113</v>
      </c>
      <c r="EA749" s="5" t="s">
        <v>574</v>
      </c>
      <c r="EB749" s="5" t="s">
        <v>575</v>
      </c>
      <c r="EC749" s="5" t="s">
        <v>524</v>
      </c>
      <c r="ED749" s="5" t="s">
        <v>525</v>
      </c>
      <c r="EE749" s="5" t="s">
        <v>526</v>
      </c>
      <c r="EF749" s="5" t="s">
        <v>106</v>
      </c>
      <c r="EG749" s="5" t="s">
        <v>576</v>
      </c>
      <c r="EH749" s="4"/>
      <c r="EI749" s="30"/>
      <c r="EJ749" s="8"/>
      <c r="EM749" s="92"/>
      <c r="EN749" s="31" t="s">
        <v>491</v>
      </c>
      <c r="EO749" s="31" t="s">
        <v>492</v>
      </c>
      <c r="EP749" s="31" t="s">
        <v>493</v>
      </c>
      <c r="EQ749" s="31" t="s">
        <v>494</v>
      </c>
      <c r="ER749" s="31" t="s">
        <v>495</v>
      </c>
      <c r="ES749" s="31" t="s">
        <v>510</v>
      </c>
      <c r="ET749" s="31" t="s">
        <v>511</v>
      </c>
      <c r="EU749" s="31" t="s">
        <v>580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7" t="s">
        <v>201</v>
      </c>
      <c r="FR749" s="378"/>
      <c r="FS749" s="378"/>
      <c r="FT749" s="378"/>
      <c r="FU749" s="379"/>
      <c r="FV749" s="24"/>
    </row>
    <row r="750" spans="2:178" ht="15" customHeight="1" x14ac:dyDescent="0.45">
      <c r="B750" s="34"/>
      <c r="C750" s="365" t="s">
        <v>245</v>
      </c>
      <c r="D750" s="366"/>
      <c r="E750" s="367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33203125" bestFit="1" customWidth="1"/>
    <col min="154" max="154" width="4.19921875" customWidth="1"/>
    <col min="155" max="155" width="8" customWidth="1"/>
    <col min="156" max="163" width="8.59765625"/>
    <col min="166" max="175" width="7.33203125" bestFit="1" customWidth="1"/>
    <col min="176" max="178" width="7.796875" bestFit="1" customWidth="1"/>
    <col min="179" max="184" width="7.3320312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599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602</v>
      </c>
      <c r="FI2" s="76" t="s">
        <v>364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str">
        <f>IF(INPUT!C4&lt;&gt;"",INDEX(EY3:EY25,MATCH(INPUT!C4,EX3:EX25,),0),"")</f>
        <v>ACT P10/14</v>
      </c>
      <c r="FB3" s="384"/>
      <c r="FC3" s="384"/>
      <c r="FD3" s="384"/>
      <c r="FE3" s="384"/>
      <c r="FF3" s="384"/>
      <c r="FG3" s="385"/>
      <c r="FI3" s="91" t="s">
        <v>350</v>
      </c>
      <c r="FJ3" s="29">
        <f>ACT!F6</f>
        <v>25</v>
      </c>
      <c r="FK3" s="29">
        <f>ACT!F89</f>
        <v>1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0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A01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6" t="s">
        <v>284</v>
      </c>
      <c r="AA4" s="46" t="str">
        <f t="shared" ref="AA4:AX4" si="5">B4</f>
        <v>Type</v>
      </c>
      <c r="AB4" s="27" t="str">
        <f>C4</f>
        <v>A01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6" t="s">
        <v>284</v>
      </c>
      <c r="AZ4" s="46" t="str">
        <f t="shared" ref="AZ4:AZ9" si="6">AA4</f>
        <v>Type</v>
      </c>
      <c r="BA4" s="27" t="str">
        <f>C4</f>
        <v>A01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6" t="s">
        <v>284</v>
      </c>
      <c r="BY4" s="46" t="str">
        <f t="shared" ref="BY4:BY9" si="8">AZ4</f>
        <v>Type</v>
      </c>
      <c r="BZ4" s="27" t="str">
        <f>C4</f>
        <v>A01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6" t="s">
        <v>284</v>
      </c>
      <c r="CX4" s="46" t="str">
        <f t="shared" ref="CX4:CX9" si="10">BY4</f>
        <v>Type</v>
      </c>
      <c r="CY4" s="27" t="str">
        <f>C4</f>
        <v>A01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6" t="s">
        <v>284</v>
      </c>
      <c r="DW4" s="46" t="str">
        <f t="shared" ref="DW4:DW9" si="12">CX4</f>
        <v>Type</v>
      </c>
      <c r="DX4" s="27" t="str">
        <f t="shared" ref="DX4:ET4" si="13">C4</f>
        <v>A01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6" t="s">
        <v>284</v>
      </c>
      <c r="EX4" s="16" t="s">
        <v>202</v>
      </c>
      <c r="EY4" t="s">
        <v>297</v>
      </c>
      <c r="FA4" s="34"/>
      <c r="FB4" s="365" t="s">
        <v>245</v>
      </c>
      <c r="FC4" s="366"/>
      <c r="FD4" s="367"/>
      <c r="FE4" s="388" t="s">
        <v>247</v>
      </c>
      <c r="FF4" s="389"/>
      <c r="FG4" s="34" t="s">
        <v>259</v>
      </c>
      <c r="FI4" s="91" t="s">
        <v>351</v>
      </c>
      <c r="FJ4" s="29">
        <f>ACT!F4</f>
        <v>27</v>
      </c>
      <c r="FK4" s="29">
        <f>ACT!F87</f>
        <v>1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0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6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6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6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6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6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6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62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83%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27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86%</v>
      </c>
      <c r="FI5" s="91" t="s">
        <v>352</v>
      </c>
      <c r="FJ5" s="29">
        <f>ACT!F7</f>
        <v>24</v>
      </c>
      <c r="FK5" s="29">
        <f>ACT!F90</f>
        <v>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0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6</v>
      </c>
      <c r="D6" s="27">
        <f>READ!AL63</f>
        <v>1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6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6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6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6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6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6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45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75%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27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88%</v>
      </c>
      <c r="FI6" s="91" t="s">
        <v>244</v>
      </c>
      <c r="FJ6" s="29">
        <f>ACT!F5</f>
        <v>27</v>
      </c>
      <c r="FK6" s="29">
        <f>ACT!F88</f>
        <v>1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0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-6</v>
      </c>
      <c r="D7" s="27">
        <f>READ!AM63</f>
        <v>-1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6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6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6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6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6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6"/>
      <c r="EX7" s="16" t="s">
        <v>211</v>
      </c>
      <c r="EY7" t="s">
        <v>660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28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70%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25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74%</v>
      </c>
      <c r="FI7" s="76" t="s">
        <v>360</v>
      </c>
      <c r="FJ7" s="92">
        <f>ACT!F8</f>
        <v>26</v>
      </c>
      <c r="FK7" s="92">
        <f>ACT!F91</f>
        <v>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0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6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6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6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6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6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90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27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68%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24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79%</v>
      </c>
    </row>
    <row r="9" spans="2:189" ht="15" thickTop="1" thickBot="1" x14ac:dyDescent="0.5">
      <c r="B9" s="46" t="s">
        <v>349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6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162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75%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26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85%</v>
      </c>
      <c r="FI9" s="76" t="s">
        <v>365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350</v>
      </c>
      <c r="FJ10" s="27" t="str">
        <f>ACT!H6</f>
        <v>74%</v>
      </c>
      <c r="FK10" s="27" t="str">
        <f>ACT!H89</f>
        <v>1%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e">
        <f>ACT!H421</f>
        <v>#N/A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600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6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6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6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6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6" t="s">
        <v>285</v>
      </c>
      <c r="EX11" s="16" t="s">
        <v>209</v>
      </c>
      <c r="EY11" t="s">
        <v>304</v>
      </c>
      <c r="FA11" s="16" t="s">
        <v>321</v>
      </c>
      <c r="FI11" s="91" t="s">
        <v>351</v>
      </c>
      <c r="FJ11" s="27" t="str">
        <f>ACT!H4</f>
        <v>86%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e">
        <f>ACT!H419</f>
        <v>#N/A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501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6" t="s">
        <v>285</v>
      </c>
      <c r="AA12" t="s">
        <v>551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6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6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6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6"/>
      <c r="DW12" t="s">
        <v>496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6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366</v>
      </c>
      <c r="FJ12" s="27" t="str">
        <f>ACT!H7</f>
        <v>79%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e">
        <f>ACT!H422</f>
        <v>#N/A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502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6"/>
      <c r="AA13" t="s">
        <v>490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6"/>
      <c r="AZ13" t="s">
        <v>528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6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6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6"/>
      <c r="DW13" t="s">
        <v>497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6"/>
      <c r="EX13" s="16" t="s">
        <v>216</v>
      </c>
      <c r="EY13" t="s">
        <v>264</v>
      </c>
      <c r="FA13" s="34"/>
      <c r="FB13" s="365" t="s">
        <v>245</v>
      </c>
      <c r="FC13" s="366"/>
      <c r="FD13" s="367"/>
      <c r="FE13" s="388" t="s">
        <v>247</v>
      </c>
      <c r="FF13" s="389"/>
      <c r="FG13" s="34" t="s">
        <v>259</v>
      </c>
      <c r="FI13" s="91" t="s">
        <v>244</v>
      </c>
      <c r="FJ13" s="27" t="str">
        <f>ACT!H5</f>
        <v>88%</v>
      </c>
      <c r="FK13" s="27" t="str">
        <f>ACT!H88</f>
        <v>1%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e">
        <f>ACT!H420</f>
        <v>#N/A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503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6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6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6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6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6"/>
      <c r="DW14" t="s">
        <v>498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6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360</v>
      </c>
      <c r="FJ14" s="27" t="str">
        <f>ACT!H8</f>
        <v>85%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e">
        <f>ACT!H423</f>
        <v>#N/A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504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6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6"/>
      <c r="AZ15" t="s">
        <v>527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6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6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6"/>
      <c r="DW15" t="s">
        <v>499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6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505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6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6"/>
      <c r="AZ16" t="s">
        <v>530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6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6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6"/>
      <c r="DW16" t="s">
        <v>500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6"/>
      <c r="EX16" s="16" t="s">
        <v>206</v>
      </c>
      <c r="EY16" t="s">
        <v>633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506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6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6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6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6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6"/>
      <c r="DW17" t="s">
        <v>512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6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A01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507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6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6"/>
      <c r="AZ18" t="s">
        <v>429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6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6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6"/>
      <c r="DW18" t="s">
        <v>513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6"/>
      <c r="EX18" s="16" t="s">
        <v>213</v>
      </c>
      <c r="EY18" t="s">
        <v>641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ACT P10/14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508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6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6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6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6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6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6"/>
      <c r="EX19" s="16" t="s">
        <v>215</v>
      </c>
      <c r="EY19" t="s">
        <v>654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509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6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6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6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6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6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6"/>
      <c r="EX20" s="16" t="s">
        <v>218</v>
      </c>
      <c r="EY20" t="s">
        <v>661</v>
      </c>
      <c r="FA20" s="16" t="s">
        <v>322</v>
      </c>
      <c r="FJ20" s="27">
        <f>IF(FJ$17&lt;&gt;0,LOOKUP(FJ$17,$FJ$2:$GF$2,$FJ3:$GF3),0)*FJ$19</f>
        <v>25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547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6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6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6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6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6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6"/>
      <c r="EX21" s="16" t="s">
        <v>219</v>
      </c>
      <c r="EY21" t="s">
        <v>264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27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6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6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6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6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6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6"/>
      <c r="EX22" s="16" t="s">
        <v>220</v>
      </c>
      <c r="EY22" t="s">
        <v>264</v>
      </c>
      <c r="FA22" s="34"/>
      <c r="FB22" s="365" t="s">
        <v>245</v>
      </c>
      <c r="FC22" s="366"/>
      <c r="FD22" s="367"/>
      <c r="FE22" s="388" t="s">
        <v>247</v>
      </c>
      <c r="FF22" s="389"/>
      <c r="FG22" s="34" t="s">
        <v>259</v>
      </c>
      <c r="FJ22" s="27">
        <f>IF(FJ$17&lt;&gt;0,LOOKUP(FJ$17,$FJ$2:$GF$2,$FJ5:$GF5),0)*FJ$19</f>
        <v>24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6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6"/>
      <c r="AZ23" t="s">
        <v>531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6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6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6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6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27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6"/>
      <c r="AA24" t="s">
        <v>552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6"/>
      <c r="AZ24" t="s">
        <v>418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6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6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6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6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26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6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6"/>
      <c r="AZ25" t="s">
        <v>532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6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6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6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6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418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6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6"/>
      <c r="AZ26" t="s">
        <v>533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6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6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6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6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74%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548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6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6"/>
      <c r="AZ27" t="s">
        <v>541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6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6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6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86%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6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6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6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6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6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6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79%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6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6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6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6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6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6"/>
      <c r="FA29" s="16" t="s">
        <v>323</v>
      </c>
      <c r="FJ29" s="45" t="str">
        <f>IF(FJ$17&lt;&gt;0,LOOKUP(FJ$17,$FJ$9:$GF$9,$FJ13:$GF13),0)</f>
        <v>88%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6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6"/>
      <c r="AZ30" t="s">
        <v>577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6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6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6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6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85%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6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6"/>
      <c r="AZ31" t="s">
        <v>578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6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6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6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6"/>
      <c r="FA31" s="34"/>
      <c r="FB31" s="365" t="s">
        <v>245</v>
      </c>
      <c r="FC31" s="366"/>
      <c r="FD31" s="367"/>
      <c r="FE31" s="388" t="s">
        <v>247</v>
      </c>
      <c r="FF31" s="389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6"/>
      <c r="AA32" t="s">
        <v>414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6"/>
      <c r="AZ32" t="s">
        <v>439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6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6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6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6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550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6"/>
      <c r="AA33" t="s">
        <v>415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6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6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6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6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6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6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6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6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6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6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6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6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6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6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6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6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6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6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6"/>
      <c r="AZ36" t="s">
        <v>579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6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6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6"/>
      <c r="DW36" t="s">
        <v>472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6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6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6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6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6"/>
      <c r="DW37" t="s">
        <v>473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6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549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418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6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6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6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6"/>
      <c r="DW38" t="s">
        <v>474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6"/>
      <c r="FA38" s="16" t="s">
        <v>324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6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6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6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6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6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6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 t="str">
        <f t="shared" ref="FJ39:GF39" si="53">IF(ISNUMBER(SEARCH("P*",FJ$17)),FJ20,"")</f>
        <v/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6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6"/>
      <c r="AZ40" t="s">
        <v>529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6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6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6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6"/>
      <c r="FA40" s="34"/>
      <c r="FB40" s="365" t="s">
        <v>245</v>
      </c>
      <c r="FC40" s="366"/>
      <c r="FD40" s="367"/>
      <c r="FE40" s="388" t="s">
        <v>247</v>
      </c>
      <c r="FF40" s="389"/>
      <c r="FG40" s="34" t="s">
        <v>259</v>
      </c>
      <c r="FJ40" s="27" t="str">
        <f t="shared" ref="FJ40:GF40" si="54">IF(ISNUMBER(SEARCH("P*",FJ$17)),FJ21,"")</f>
        <v/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6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6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6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6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6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6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 t="str">
        <f>IF(ISNUMBER(SEARCH("P*",FJ$17)),FJ23,"")</f>
        <v/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466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6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6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6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6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6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6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 t="str">
        <f>IF(ISNUMBER(SEARCH("P*",FJ$17)),FJ24,"")</f>
        <v/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467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6"/>
      <c r="AA43" t="s">
        <v>466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6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6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6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6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6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468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6"/>
      <c r="AA44" t="s">
        <v>467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6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6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6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6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25</v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469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6"/>
      <c r="AA45" t="s">
        <v>468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6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6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6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6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6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27</v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470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6"/>
      <c r="AA46" t="s">
        <v>469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6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6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6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6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6"/>
      <c r="FB46" s="70"/>
      <c r="FC46" s="70"/>
      <c r="FD46" s="70"/>
      <c r="FE46" s="72"/>
      <c r="FF46" s="73"/>
      <c r="FG46" s="18"/>
      <c r="FJ46" s="27">
        <f>IF(ISNUMBER(SEARCH("A*",FJ$17)),FJ22,"")</f>
        <v>24</v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471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6"/>
      <c r="AA47" t="s">
        <v>470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6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6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6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6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6"/>
      <c r="FA47" s="16" t="s">
        <v>325</v>
      </c>
      <c r="FJ47" s="27">
        <f>IF(ISNUMBER(SEARCH("A*",FJ$17)),FJ23,"")</f>
        <v>27</v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472</v>
      </c>
      <c r="C48" s="27">
        <f>READ!AL15</f>
        <v>6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6"/>
      <c r="AA48" t="s">
        <v>471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6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6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6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6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6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>
        <f>IF(ISNUMBER(SEARCH("A*",FJ$17)),FJ24,"")</f>
        <v>26</v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473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6"/>
      <c r="AA49" t="s">
        <v>472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6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6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6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6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6"/>
      <c r="FA49" s="34"/>
      <c r="FB49" s="365" t="s">
        <v>245</v>
      </c>
      <c r="FC49" s="366"/>
      <c r="FD49" s="367"/>
      <c r="FE49" s="388" t="s">
        <v>247</v>
      </c>
      <c r="FF49" s="389"/>
      <c r="FG49" s="34" t="s">
        <v>259</v>
      </c>
    </row>
    <row r="50" spans="2:186" x14ac:dyDescent="0.45">
      <c r="B50" t="s">
        <v>474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6"/>
      <c r="AA50" t="s">
        <v>473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6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6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6"/>
      <c r="AA51" t="s">
        <v>474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6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6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6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358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6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6"/>
      <c r="AZ52" t="s">
        <v>539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6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6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0</v>
      </c>
      <c r="FP52" s="27" t="str">
        <f>IF(FO52&lt;&gt;0,AVERAGE(FJ39:GF39),"")</f>
        <v/>
      </c>
      <c r="FQ52" s="27">
        <v>380</v>
      </c>
      <c r="FR52" s="93" t="str">
        <f>IF(FO52&lt;&gt;0,FO52*FP52/FQ52,"")</f>
        <v/>
      </c>
      <c r="FT52" s="103" t="e">
        <f>ROUND(AVERAGE(FM52,FR52)*100,0)</f>
        <v>#DIV/0!</v>
      </c>
      <c r="FU52" s="103" t="e">
        <f>IF(FV52&lt;&gt;"",FT52,"")</f>
        <v>#DIV/0!</v>
      </c>
      <c r="FV52" s="27" t="e">
        <f>IF(FT52&gt;FT59,"SAT","")&amp;IF(FT52=FM59,"EQUAL","")</f>
        <v>#DIV/0!</v>
      </c>
      <c r="FX52" s="90" t="s">
        <v>353</v>
      </c>
      <c r="FY52" s="90" t="s">
        <v>354</v>
      </c>
      <c r="FZ52" s="104" t="s">
        <v>355</v>
      </c>
      <c r="GA52" s="90" t="s">
        <v>356</v>
      </c>
      <c r="GB52" s="90" t="s">
        <v>247</v>
      </c>
      <c r="GC52" s="90" t="s">
        <v>355</v>
      </c>
      <c r="GD52" s="90" t="s">
        <v>357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6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6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6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6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0</v>
      </c>
      <c r="FP53" s="27" t="str">
        <f>IF(FO53&lt;&gt;0,AVERAGE(FJ40:GF40),"")</f>
        <v/>
      </c>
      <c r="FQ53" s="27">
        <v>380</v>
      </c>
      <c r="FR53" s="93" t="str">
        <f>IF(FO53&lt;&gt;0,FO53*FP53/FQ53,"")</f>
        <v/>
      </c>
      <c r="FT53" s="103" t="e">
        <f>ROUND(AVERAGE(FM53,FR53)*100,0)</f>
        <v>#DIV/0!</v>
      </c>
      <c r="FU53" s="103" t="e">
        <f>IF(FV53&lt;&gt;"",FT53,"")</f>
        <v>#DIV/0!</v>
      </c>
      <c r="FV53" s="27" t="e">
        <f>IF(FT53&gt;FT60,"SAT","")&amp;IF(FT53=FM60,"EQUAL","")</f>
        <v>#DIV/0!</v>
      </c>
      <c r="FX53" s="94" t="s">
        <v>350</v>
      </c>
      <c r="FY53" s="95">
        <f>META!J212</f>
        <v>-6</v>
      </c>
      <c r="FZ53" s="96">
        <f>META!L212</f>
        <v>0</v>
      </c>
      <c r="GA53" s="97" t="e">
        <f>FY53/FZ53</f>
        <v>#DIV/0!</v>
      </c>
      <c r="GB53" s="98">
        <f>INDEX(FJ20:GF20,,MATCH(1,FJ$19:GF$19,0))</f>
        <v>25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7" t="str">
        <f>INDEX(FJ26:GF26,,MATCH(1,FJ$19:GF$19,0))</f>
        <v>74%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6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6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6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6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351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27</v>
      </c>
      <c r="GC54" s="98">
        <f>IF(ISNUMBER(SEARCH("S*",_xlfn.CONCAT(FJ17:GF17))),400,0)+
  IF(ISNUMBER(SEARCH("P*",_xlfn.CONCAT(FJ17:GF17))),380,0)+
  IF(ISNUMBER(SEARCH("A*",_xlfn.CONCAT(FJ17:GF17))),36,0)</f>
        <v>36</v>
      </c>
      <c r="GD54" s="107" t="str">
        <f>INDEX(FJ27:GF27,,MATCH(1,FJ$19:GF$19,0))</f>
        <v>86%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6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6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6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6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6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6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0</v>
      </c>
      <c r="FP55" s="27" t="str">
        <f>IF(FO55&lt;&gt;0,AVERAGE(FJ41:GF41),"")</f>
        <v/>
      </c>
      <c r="FQ55" s="27">
        <v>760</v>
      </c>
      <c r="FR55" s="93" t="str">
        <f>IF(FO55&lt;&gt;0,FO55*FP55/FQ55,"")</f>
        <v/>
      </c>
      <c r="FT55" s="103" t="e">
        <f>ROUND(AVERAGE(FM55,FR55)*100,0)</f>
        <v>#DIV/0!</v>
      </c>
      <c r="FU55" s="103" t="e">
        <f>IF(FV55&lt;&gt;"",FT55,"")</f>
        <v>#DIV/0!</v>
      </c>
      <c r="FV55" s="27" t="e">
        <f>IF(FT55&gt;FT61,"SAT","")&amp;IF(FT55=FM61,"EQUAL","")</f>
        <v>#DIV/0!</v>
      </c>
      <c r="FX55" s="81" t="s">
        <v>276</v>
      </c>
      <c r="FY55" s="27">
        <f>SUM(FY53:FY54)</f>
        <v>-6</v>
      </c>
      <c r="FZ55" s="106">
        <f>SUM(FZ53:FZ54)</f>
        <v>0</v>
      </c>
      <c r="GA55" s="97" t="e">
        <f>FY55/FZ55</f>
        <v>#DIV/0!</v>
      </c>
      <c r="GB55" s="98">
        <f>SUM(GB53:GB54)</f>
        <v>52</v>
      </c>
      <c r="GC55" s="98">
        <f>IF(ISNUMBER(SEARCH("S*",_xlfn.CONCAT(FJ17:GF17))),800,0)+
  IF(ISNUMBER(SEARCH("P*",_xlfn.CONCAT(FJ17:GF17))),760,0)+
  IF(ISNUMBER(SEARCH("A*",_xlfn.CONCAT(FJ17:GF17))),36,0)</f>
        <v>36</v>
      </c>
      <c r="GD55" s="107" t="str">
        <f>INDEX(FJ28:GF28,,MATCH(1,FJ$19:GF$19,0))</f>
        <v>79%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6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6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6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6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6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6"/>
      <c r="FA56" s="16" t="s">
        <v>326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0</v>
      </c>
      <c r="FP56" s="27" t="str">
        <f>IF(FO56&lt;&gt;0,AVERAGE(FJ42:GF42),"")</f>
        <v/>
      </c>
      <c r="FQ56" s="27">
        <v>1520</v>
      </c>
      <c r="FR56" s="93" t="str">
        <f>IF(FO56&lt;&gt;0,FO56*FP56/FQ56,"")</f>
        <v/>
      </c>
      <c r="FT56" s="103" t="e">
        <f>ROUND(AVERAGE(FM56,FR56)*100,0)</f>
        <v>#DIV/0!</v>
      </c>
      <c r="FU56" s="103" t="e">
        <f>IF(FV56&lt;&gt;"",FT56,"")</f>
        <v>#DIV/0!</v>
      </c>
      <c r="FV56" s="27" t="e">
        <f>IF(FT56&gt;FT62,"SAT","")&amp;IF(FT56=FM62,"EQUAL","")</f>
        <v>#DIV/0!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27</v>
      </c>
      <c r="GC56" s="98">
        <f>IF(ISNUMBER(SEARCH("S*",_xlfn.CONCAT(FJ17:GF17))),800,0)+
  IF(ISNUMBER(SEARCH("P*",_xlfn.CONCAT(FJ17:GF17))),760,0)+
  IF(ISNUMBER(SEARCH("A*",_xlfn.CONCAT(FJ17:GF17))),36,0)</f>
        <v>36</v>
      </c>
      <c r="GD56" s="107" t="str">
        <f>INDEX(FJ29:GF29,,MATCH(1,FJ$19:GF$19,0))</f>
        <v>88%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6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6"/>
      <c r="AZ57" t="s">
        <v>540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6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6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6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6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-6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26</v>
      </c>
      <c r="GC57" s="98">
        <f>IF(ISNUMBER(SEARCH("S*",_xlfn.CONCAT(FJ17:GF17))),1600,0)+
  IF(ISNUMBER(SEARCH("P*",_xlfn.CONCAT(FJ17:GF17))),1520,0)+
  IF(ISNUMBER(SEARCH("A*",_xlfn.CONCAT(FJ17:GF17))),36,0)</f>
        <v>36</v>
      </c>
      <c r="GD57" s="107" t="str">
        <f>INDEX(FJ30:GF30,,MATCH(1,FJ$19:GF$19,0))</f>
        <v>85%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6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6"/>
      <c r="AZ58" t="s">
        <v>445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6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6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6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6"/>
      <c r="FA58" s="34"/>
      <c r="FB58" s="365" t="s">
        <v>245</v>
      </c>
      <c r="FC58" s="366"/>
      <c r="FD58" s="367"/>
      <c r="FE58" s="388" t="s">
        <v>247</v>
      </c>
      <c r="FF58" s="389"/>
      <c r="FG58" s="34" t="s">
        <v>259</v>
      </c>
      <c r="FJ58" s="16" t="s">
        <v>359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6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6"/>
      <c r="AZ59" t="s">
        <v>446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6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6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6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6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1</v>
      </c>
      <c r="FK59" s="27">
        <f>IF(FJ59&lt;&gt;0,AVERAGE(FJ44:GF44),"")</f>
        <v>25</v>
      </c>
      <c r="FL59" s="27">
        <v>36</v>
      </c>
      <c r="FM59" s="102">
        <f>IF(FJ59&lt;&gt;0,FJ59*FK59/FL59,"")</f>
        <v>0.69444444444444442</v>
      </c>
      <c r="FT59" s="29">
        <f>ROUND(FM59*100,0)</f>
        <v>69</v>
      </c>
      <c r="FU59" s="103" t="e">
        <f>IF(FV59&lt;&gt;"",FT59,"")</f>
        <v>#DIV/0!</v>
      </c>
      <c r="FV59" s="27" t="e">
        <f>IF(FT59&gt;FT52,"ACT","")</f>
        <v>#DIV/0!</v>
      </c>
      <c r="GB59" s="90" t="s">
        <v>265</v>
      </c>
      <c r="GC59" s="90" t="s">
        <v>359</v>
      </c>
      <c r="GD59" s="90" t="s">
        <v>361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6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6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6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6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6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6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1</v>
      </c>
      <c r="FK60" s="27">
        <f>IF(FJ60&lt;&gt;0,AVERAGE(FJ45:GF45),"")</f>
        <v>27</v>
      </c>
      <c r="FL60" s="27">
        <v>36</v>
      </c>
      <c r="FM60" s="102">
        <f>IF(FJ60&lt;&gt;0,FJ60*FK60/FL60,"")</f>
        <v>0.75</v>
      </c>
      <c r="FT60" s="29">
        <f>ROUND(FM60*100,0)</f>
        <v>75</v>
      </c>
      <c r="FU60" s="103" t="e">
        <f>IF(FV60&lt;&gt;"",FT60,"")</f>
        <v>#DIV/0!</v>
      </c>
      <c r="FV60" s="27" t="e">
        <f>IF(FT60&gt;FT53,"ACT","")</f>
        <v>#DIV/0!</v>
      </c>
      <c r="GB60" s="103" t="e">
        <f>FT52</f>
        <v>#DIV/0!</v>
      </c>
      <c r="GC60" s="27">
        <f>FT59</f>
        <v>69</v>
      </c>
      <c r="GD60" s="27" t="e">
        <f>_xlfn.CONCAT(FV52,FV59)</f>
        <v>#DIV/0!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6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6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6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6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6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1</v>
      </c>
      <c r="FK61" s="27">
        <f>IF(FJ61&lt;&gt;0,AVERAGE(FJ46:GF46),"")</f>
        <v>24</v>
      </c>
      <c r="FL61" s="27">
        <v>36</v>
      </c>
      <c r="FM61" s="102">
        <f>IF(FJ61&lt;&gt;0,FJ61*FK61/FL61,"")</f>
        <v>0.66666666666666663</v>
      </c>
      <c r="FT61" s="29">
        <f>ROUND(FM61*100,0)</f>
        <v>67</v>
      </c>
      <c r="FU61" s="103" t="e">
        <f>IF(FV61&lt;&gt;"",FT61,"")</f>
        <v>#DIV/0!</v>
      </c>
      <c r="FV61" s="27" t="e">
        <f>IF(FT61&gt;FT55,"ACT","")</f>
        <v>#DIV/0!</v>
      </c>
      <c r="GB61" s="103" t="e">
        <f>FT53</f>
        <v>#DIV/0!</v>
      </c>
      <c r="GC61" s="27">
        <f>FT60</f>
        <v>75</v>
      </c>
      <c r="GD61" s="27" t="e">
        <f>_xlfn.CONCAT(FV53,FV60)</f>
        <v>#DIV/0!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6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6"/>
      <c r="AZ62" t="s">
        <v>534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6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6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6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6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1</v>
      </c>
      <c r="FK62" s="27">
        <f>IF(FJ62&lt;&gt;0,AVERAGE(FJ47:GF47),"")</f>
        <v>27</v>
      </c>
      <c r="FL62" s="27">
        <v>36</v>
      </c>
      <c r="FM62" s="102">
        <f>IF(FJ62&lt;&gt;0,FJ62*FK62/FL62,"")</f>
        <v>0.75</v>
      </c>
      <c r="FT62" s="29">
        <f>ROUND(FM62*100,0)</f>
        <v>75</v>
      </c>
      <c r="FU62" s="103" t="e">
        <f>IF(FV62&lt;&gt;"",FT62,"")</f>
        <v>#DIV/0!</v>
      </c>
      <c r="FV62" s="27" t="e">
        <f>IF(FT62&gt;FT56,"ACT","")</f>
        <v>#DIV/0!</v>
      </c>
      <c r="FX62" s="81" t="s">
        <v>362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363</v>
      </c>
      <c r="GC62" s="27">
        <f>FT62</f>
        <v>75</v>
      </c>
      <c r="GD62" s="27" t="e">
        <f>_xlfn.CONCAT(FV56,FV62)</f>
        <v>#DIV/0!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6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6"/>
      <c r="AZ63" t="s">
        <v>535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6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6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6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6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1</v>
      </c>
      <c r="FK63" s="27">
        <f>IF(FJ63&lt;&gt;0,AVERAGE(FJ48:GF48),"")</f>
        <v>26</v>
      </c>
      <c r="FL63" s="27">
        <v>36</v>
      </c>
      <c r="FM63" s="102">
        <f>IF(FJ63&lt;&gt;0,FJ63*FK63/FL63,"")</f>
        <v>0.72222222222222221</v>
      </c>
      <c r="FT63" s="29">
        <f>ROUND(FM63*100,0)</f>
        <v>72</v>
      </c>
      <c r="FU63" s="103">
        <f>IF(FV63&lt;&gt;"",FT63,"")</f>
        <v>72</v>
      </c>
      <c r="FV63" s="27" t="str">
        <f>IF(FT63&gt;FT57,"ACT","")</f>
        <v>ACT</v>
      </c>
      <c r="GB63" s="103" t="e">
        <f>FT55</f>
        <v>#DIV/0!</v>
      </c>
      <c r="GC63" s="27">
        <f>FT61</f>
        <v>67</v>
      </c>
      <c r="GD63" s="27" t="e">
        <f>_xlfn.CONCAT(FV55,FV61)</f>
        <v>#DIV/0!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6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536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6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6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6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6"/>
      <c r="FB64" s="70"/>
      <c r="FC64" s="70"/>
      <c r="FD64" s="70"/>
      <c r="FE64" s="72"/>
      <c r="FF64" s="73"/>
      <c r="FG64" s="18"/>
      <c r="GB64" s="103" t="e">
        <f>FT56</f>
        <v>#DIV/0!</v>
      </c>
      <c r="GC64" s="27">
        <f>FT63</f>
        <v>72</v>
      </c>
      <c r="GD64" s="27" t="str">
        <f>_xlfn.CONCAT(FV57,FV63)</f>
        <v>ACT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6"/>
      <c r="AZ65" t="s">
        <v>537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6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6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6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6"/>
      <c r="FA65" s="16" t="s">
        <v>327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6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6"/>
      <c r="AZ66" t="s">
        <v>538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6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6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6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6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4" t="str">
        <f>IF(SUM(FJ19:GF19)=1,_xlfn.CONCAT(FJ18:GF18),"TEST COMPARISON")</f>
        <v>ACT P10/14</v>
      </c>
      <c r="FY66" s="364"/>
      <c r="FZ66" s="364"/>
      <c r="GA66" s="364"/>
      <c r="GB66" s="364"/>
      <c r="GC66" s="364"/>
      <c r="GD66" s="364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6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6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6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6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6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6"/>
      <c r="FA67" s="34"/>
      <c r="FB67" s="365" t="s">
        <v>245</v>
      </c>
      <c r="FC67" s="366"/>
      <c r="FD67" s="367"/>
      <c r="FE67" s="388" t="s">
        <v>247</v>
      </c>
      <c r="FF67" s="389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6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6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6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6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6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6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-6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25</v>
      </c>
      <c r="GC68" s="8" t="str">
        <f>IF(SUM($FJ$19:$GF$19)=1,"/"&amp;GC53,GC60)</f>
        <v>/36</v>
      </c>
      <c r="GD68" s="80" t="str">
        <f>IF(SUM($FJ$19:$GF$19)=1,GD53,GD60)</f>
        <v>74%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6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6"/>
      <c r="AZ69" t="s">
        <v>466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6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6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6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6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27</v>
      </c>
      <c r="GC69" s="98" t="str">
        <f>IF(SUM($FJ$19:$GF$19)=1,"/"&amp;GC54,GC61)</f>
        <v>/36</v>
      </c>
      <c r="GD69" s="80" t="str">
        <f>IF(SUM($FJ$19:$GF$19)=1,GD54,GD61)</f>
        <v>86%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6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6"/>
      <c r="AZ70" t="s">
        <v>467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6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6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6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6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>
        <f>IF(SUM($FJ$19:$GF$19)=1,GB55,GB62)</f>
        <v>52</v>
      </c>
      <c r="GC70" s="98" t="str">
        <f>IF(SUM($FJ$19:$GF$19)=1,"/"&amp;GC55,GC62)</f>
        <v>/36</v>
      </c>
      <c r="GD70" s="80" t="str">
        <f>IF(SUM($FJ$19:$GF$19)=1,GD55,GD62)</f>
        <v>79%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6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6"/>
      <c r="AZ71" t="s">
        <v>468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6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6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6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6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27</v>
      </c>
      <c r="GC71" s="98" t="str">
        <f>IF(SUM($FJ$19:$GF$19)=1,"/"&amp;GC56,GC63)</f>
        <v>/36</v>
      </c>
      <c r="GD71" s="80" t="str">
        <f>IF(SUM($FJ$19:$GF$19)=1,GD56,GD63)</f>
        <v>88%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6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6"/>
      <c r="AZ72" t="s">
        <v>480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6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6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6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6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-6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26</v>
      </c>
      <c r="GC72" s="98" t="str">
        <f>IF(SUM($FJ$19:$GF$19)=1,"/"&amp;GC57,GC64)</f>
        <v>/36</v>
      </c>
      <c r="GD72" s="80" t="str">
        <f>IF(SUM($FJ$19:$GF$19)=1,GD57,GD64)</f>
        <v>85%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6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6"/>
      <c r="AZ73" t="s">
        <v>481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6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6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6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6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6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6"/>
      <c r="AZ74" t="s">
        <v>482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6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6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6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6"/>
      <c r="FA74" s="16" t="s">
        <v>328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6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6"/>
      <c r="AZ75" t="s">
        <v>469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6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6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6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6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6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6"/>
      <c r="AZ76" t="s">
        <v>470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6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6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6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6"/>
      <c r="FA76" s="34"/>
      <c r="FB76" s="365" t="s">
        <v>245</v>
      </c>
      <c r="FC76" s="366"/>
      <c r="FD76" s="367"/>
      <c r="FE76" s="388" t="s">
        <v>247</v>
      </c>
      <c r="FF76" s="389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6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6"/>
      <c r="AZ77" t="s">
        <v>471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6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6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6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6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6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6"/>
      <c r="AZ78" t="s">
        <v>483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6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6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6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6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6"/>
      <c r="AZ79" t="s">
        <v>484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6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6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6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6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6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6"/>
      <c r="AZ80" t="s">
        <v>485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6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6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6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6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6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6"/>
      <c r="AZ81" t="s">
        <v>472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6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6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6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6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6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6"/>
      <c r="AZ82" t="s">
        <v>473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6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6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6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6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6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6"/>
      <c r="AZ83" t="s">
        <v>474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6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6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6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6"/>
      <c r="FA83" s="16" t="s">
        <v>329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6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6"/>
      <c r="AZ84" t="s">
        <v>486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6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6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6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6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6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6"/>
      <c r="AZ85" t="s">
        <v>487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6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6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6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6"/>
      <c r="FA85" s="34"/>
      <c r="FB85" s="365" t="s">
        <v>245</v>
      </c>
      <c r="FC85" s="366"/>
      <c r="FD85" s="367"/>
      <c r="FE85" s="388" t="s">
        <v>247</v>
      </c>
      <c r="FF85" s="389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6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6"/>
      <c r="AZ86" t="s">
        <v>488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6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6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6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6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0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6"/>
      <c r="AA87" t="str">
        <f t="shared" si="64"/>
        <v>PSAT First 10</v>
      </c>
      <c r="AB87" s="27">
        <f>IF(ISNUMBER(SEARCH("P",AB$4)),10,0)</f>
        <v>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6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6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6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6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6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6"/>
      <c r="AA88" t="str">
        <f t="shared" si="64"/>
        <v>PSAT Last 10</v>
      </c>
      <c r="AB88" s="27">
        <f>IF(ISNUMBER(SEARCH("P",AB$4)),10,0)</f>
        <v>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6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6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6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6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6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6"/>
      <c r="AA89" t="str">
        <f t="shared" si="64"/>
        <v>PSAT Rest</v>
      </c>
      <c r="AB89" s="27">
        <f>IF(ISNUMBER(SEARCH("P",AB$4)),24,0)</f>
        <v>0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6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6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6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6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6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6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6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6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6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6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6"/>
      <c r="AA91" t="str">
        <f t="shared" si="64"/>
        <v>ACT Last 10</v>
      </c>
      <c r="AB91" s="27">
        <f>IF(ISNUMBER(SEARCH("A",AB$4)),10,0)</f>
        <v>10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6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6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6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6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6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6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6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6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6"/>
      <c r="FA92" s="16" t="s">
        <v>330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6" t="s">
        <v>475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6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6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6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6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6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6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6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6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6"/>
      <c r="FA94" s="34"/>
      <c r="FB94" s="365" t="s">
        <v>245</v>
      </c>
      <c r="FC94" s="366"/>
      <c r="FD94" s="367"/>
      <c r="FE94" s="388" t="s">
        <v>247</v>
      </c>
      <c r="FF94" s="389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6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6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6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6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6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6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6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6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6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6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6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6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6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6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6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6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6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6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6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6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6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6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6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6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6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6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6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6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6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6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6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6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6"/>
      <c r="FA101" s="16" t="s">
        <v>331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6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6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6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6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6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6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6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6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6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6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6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6"/>
      <c r="FA103" s="34"/>
      <c r="FB103" s="365" t="s">
        <v>245</v>
      </c>
      <c r="FC103" s="366"/>
      <c r="FD103" s="367"/>
      <c r="FE103" s="388" t="s">
        <v>247</v>
      </c>
      <c r="FF103" s="389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6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6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6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6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6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6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6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6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6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6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6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6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6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6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6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6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6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6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6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6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6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6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6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6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6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6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6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6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6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6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6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6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6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6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6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6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6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6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6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6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6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6"/>
      <c r="FA110" s="16" t="s">
        <v>332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6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6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6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6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6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6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6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6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6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6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6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5" t="s">
        <v>245</v>
      </c>
      <c r="FC112" s="366"/>
      <c r="FD112" s="367"/>
      <c r="FE112" s="388" t="s">
        <v>247</v>
      </c>
      <c r="FF112" s="389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6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6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6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6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6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6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6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6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6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6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6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6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6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6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6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6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6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6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6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6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6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6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6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6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6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6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6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6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6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6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6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6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6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6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6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6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6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333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6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6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6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6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6"/>
      <c r="DW120" s="2" t="str">
        <f t="shared" si="155"/>
        <v>ACT First 10</v>
      </c>
      <c r="DX120" s="47">
        <f t="shared" si="151"/>
        <v>10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6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6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6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6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6"/>
      <c r="DW121" s="2" t="str">
        <f t="shared" si="155"/>
        <v>ACT Last 10</v>
      </c>
      <c r="DX121" s="47">
        <f t="shared" si="151"/>
        <v>10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5" t="s">
        <v>245</v>
      </c>
      <c r="FC121" s="366"/>
      <c r="FD121" s="367"/>
      <c r="FE121" s="388" t="s">
        <v>247</v>
      </c>
      <c r="FF121" s="389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6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6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6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6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6"/>
      <c r="DW122" s="2" t="str">
        <f t="shared" si="155"/>
        <v>ACT Rest</v>
      </c>
      <c r="DX122" s="47">
        <f t="shared" si="151"/>
        <v>20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6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6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6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6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6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6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6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6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6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6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6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6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6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6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6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90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6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6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6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6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90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6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6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6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6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6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90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6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6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6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6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334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90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6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6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6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6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90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6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6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6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5" t="s">
        <v>245</v>
      </c>
      <c r="FC130" s="366"/>
      <c r="FD130" s="367"/>
      <c r="FE130" s="388" t="s">
        <v>247</v>
      </c>
      <c r="FF130" s="389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90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6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6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6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6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90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6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6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6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6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90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6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6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6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6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90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6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6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6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6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90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6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6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6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6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90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6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6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6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6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6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6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6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6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335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6" t="s">
        <v>476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6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6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6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6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6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5" t="s">
        <v>245</v>
      </c>
      <c r="FC139" s="366"/>
      <c r="FD139" s="367"/>
      <c r="FE139" s="388" t="s">
        <v>247</v>
      </c>
      <c r="FF139" s="389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6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6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6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6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6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6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6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6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6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6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6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6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6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6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6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6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6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6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6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6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6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6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6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6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336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6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6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6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6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6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6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6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6"/>
      <c r="FA148" s="34"/>
      <c r="FB148" s="365" t="s">
        <v>245</v>
      </c>
      <c r="FC148" s="366"/>
      <c r="FD148" s="367"/>
      <c r="FE148" s="388" t="s">
        <v>247</v>
      </c>
      <c r="FF148" s="389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6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6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6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6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6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6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6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6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6"/>
      <c r="AZ151" t="str">
        <f t="shared" si="111"/>
        <v>PSAT First 10</v>
      </c>
      <c r="BA151" s="27">
        <f>IF(ISNUMBER(SEARCH("P",BA$4)),10,0)</f>
        <v>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6"/>
      <c r="BY151" t="str">
        <f t="shared" si="112"/>
        <v>PSAT First 10</v>
      </c>
      <c r="BZ151" s="27">
        <f>IF(ISNUMBER(SEARCH("P",BZ$4)),10,0)</f>
        <v>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6"/>
      <c r="CX151" t="str">
        <f t="shared" si="113"/>
        <v>PSAT First 10</v>
      </c>
      <c r="CY151" s="27">
        <f t="shared" si="114"/>
        <v>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6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6"/>
      <c r="AZ152" t="str">
        <f t="shared" si="111"/>
        <v>PSAT Last 10</v>
      </c>
      <c r="BA152" s="27">
        <f>IF(ISNUMBER(SEARCH("P",BA$4)),10,0)</f>
        <v>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6"/>
      <c r="BY152" t="str">
        <f t="shared" si="112"/>
        <v>PSAT Last 10</v>
      </c>
      <c r="BZ152" s="27">
        <f>IF(ISNUMBER(SEARCH("P",BZ$4)),10,0)</f>
        <v>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6"/>
      <c r="CX152" t="str">
        <f t="shared" si="113"/>
        <v>PSAT Last 10</v>
      </c>
      <c r="CY152" s="27">
        <f t="shared" si="114"/>
        <v>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6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6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6"/>
      <c r="BY153" t="str">
        <f t="shared" ref="BY153:BY162" si="290">BY77</f>
        <v>PSAT Rest</v>
      </c>
      <c r="BZ153" s="27">
        <f>IF(ISNUMBER(SEARCH("P",BZ$4)),11,0)</f>
        <v>0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6"/>
      <c r="CX153" t="str">
        <f t="shared" ref="CX153:CX162" si="292">CX77</f>
        <v>PSAT Rest</v>
      </c>
      <c r="CY153" s="27">
        <f t="shared" ref="CY153:CY162" si="293">BA153+BZ153</f>
        <v>0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6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6"/>
      <c r="AZ154" t="str">
        <f t="shared" si="289"/>
        <v>PSAT Easy</v>
      </c>
      <c r="BA154" s="27">
        <f>IF(ISNUMBER(SEARCH("P",BA$4)),7,0)</f>
        <v>0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6"/>
      <c r="BY154" t="str">
        <f t="shared" si="290"/>
        <v>PSAT Easy</v>
      </c>
      <c r="BZ154" s="27">
        <f>IF(ISNUMBER(SEARCH("P",BZ$4)),11,0)</f>
        <v>0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6"/>
      <c r="CX154" t="str">
        <f t="shared" si="292"/>
        <v>PSAT Easy</v>
      </c>
      <c r="CY154" s="27">
        <f t="shared" si="293"/>
        <v>0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6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6"/>
      <c r="AZ155" t="str">
        <f t="shared" si="289"/>
        <v>PSAT Medium</v>
      </c>
      <c r="BA155" s="27">
        <f>IF(ISNUMBER(SEARCH("P",BA$4)),4,0)</f>
        <v>0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6"/>
      <c r="BY155" t="str">
        <f t="shared" si="290"/>
        <v>PSAT Medium</v>
      </c>
      <c r="BZ155" s="27">
        <f>IF(ISNUMBER(SEARCH("P",BZ$4)),9,0)</f>
        <v>0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6"/>
      <c r="CX155" t="str">
        <f t="shared" si="292"/>
        <v>PSAT Medium</v>
      </c>
      <c r="CY155" s="27">
        <f t="shared" si="293"/>
        <v>0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6"/>
      <c r="FA155" s="16" t="s">
        <v>337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6"/>
      <c r="AZ156" t="str">
        <f t="shared" si="289"/>
        <v>PSAT Hard</v>
      </c>
      <c r="BA156" s="27">
        <f>IF(ISNUMBER(SEARCH("P",BA$4)),6,0)</f>
        <v>0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6"/>
      <c r="BY156" t="str">
        <f t="shared" si="290"/>
        <v>PSAT Hard</v>
      </c>
      <c r="BZ156" s="27">
        <f>IF(ISNUMBER(SEARCH("P",BZ$4)),11,0)</f>
        <v>0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6"/>
      <c r="CX156" t="str">
        <f t="shared" si="292"/>
        <v>PSAT Hard</v>
      </c>
      <c r="CY156" s="27">
        <f t="shared" si="293"/>
        <v>0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6"/>
      <c r="DX156" s="120" t="s">
        <v>167</v>
      </c>
      <c r="DY156" s="121" t="s">
        <v>464</v>
      </c>
      <c r="DZ156" s="76" t="s">
        <v>262</v>
      </c>
      <c r="EA156" s="76" t="s">
        <v>465</v>
      </c>
      <c r="EB156" s="76" t="s">
        <v>365</v>
      </c>
      <c r="EC156" s="76" t="s">
        <v>248</v>
      </c>
      <c r="EE156" s="387" t="s">
        <v>267</v>
      </c>
      <c r="EF156" s="387"/>
      <c r="EG156" s="387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6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6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6"/>
      <c r="CX157" t="str">
        <f t="shared" si="292"/>
        <v>ACT First 10</v>
      </c>
      <c r="CY157" s="27">
        <f t="shared" si="293"/>
        <v>10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6"/>
      <c r="DW157" s="114" t="s">
        <v>403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598</v>
      </c>
      <c r="EF157" s="90" t="s">
        <v>595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5" t="s">
        <v>245</v>
      </c>
      <c r="FC157" s="366"/>
      <c r="FD157" s="367"/>
      <c r="FE157" s="388" t="s">
        <v>247</v>
      </c>
      <c r="FF157" s="389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6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6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6"/>
      <c r="CX158" t="str">
        <f t="shared" si="292"/>
        <v>ACT Last 10</v>
      </c>
      <c r="CY158" s="27">
        <f t="shared" si="293"/>
        <v>10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6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6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6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6"/>
      <c r="CX159" t="str">
        <f t="shared" si="292"/>
        <v>ACT Rest</v>
      </c>
      <c r="CY159" s="27">
        <f t="shared" si="293"/>
        <v>40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6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6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6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6"/>
      <c r="CX160" t="str">
        <f t="shared" si="292"/>
        <v>ACT Easy</v>
      </c>
      <c r="CY160" s="27">
        <f t="shared" si="293"/>
        <v>20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6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6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6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6"/>
      <c r="CX161" t="str">
        <f t="shared" si="292"/>
        <v>ACT Medium</v>
      </c>
      <c r="CY161" s="27">
        <f t="shared" si="293"/>
        <v>20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6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6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6"/>
      <c r="BY162" t="str">
        <f t="shared" si="290"/>
        <v>ACT Hard</v>
      </c>
      <c r="BZ162" s="27">
        <f>IF(ISNUMBER(SEARCH("A",BZ$4)),20,0)</f>
        <v>20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6"/>
      <c r="CX162" t="str">
        <f t="shared" si="292"/>
        <v>ACT Hard</v>
      </c>
      <c r="CY162" s="27">
        <f t="shared" si="293"/>
        <v>20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6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6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6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6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6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6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6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6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6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338</v>
      </c>
    </row>
    <row r="165" spans="2:163" x14ac:dyDescent="0.45">
      <c r="B165" t="str">
        <f t="shared" si="229"/>
        <v>PSAT First 10</v>
      </c>
      <c r="C165" s="47">
        <f t="shared" ref="C165:Y165" si="356">C85*C$2</f>
        <v>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6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6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6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6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6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6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6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6"/>
      <c r="DW166" s="115"/>
      <c r="DX166" s="29"/>
      <c r="DY166" s="29"/>
      <c r="DZ166" s="29"/>
      <c r="EA166" s="29"/>
      <c r="EB166" s="112"/>
      <c r="EC166" s="119"/>
      <c r="FA166" s="34"/>
      <c r="FB166" s="365" t="s">
        <v>245</v>
      </c>
      <c r="FC166" s="366"/>
      <c r="FD166" s="367"/>
      <c r="FE166" s="388" t="s">
        <v>247</v>
      </c>
      <c r="FF166" s="389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0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6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6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6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6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6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6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6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6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6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6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6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6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6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6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6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0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6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6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6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6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6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6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6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6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6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6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6"/>
      <c r="DW173" s="115"/>
      <c r="DX173" s="29"/>
      <c r="DY173" s="29"/>
      <c r="DZ173" s="29"/>
      <c r="EA173" s="29"/>
      <c r="EB173" s="112"/>
      <c r="EC173" s="119"/>
      <c r="FA173" s="16" t="s">
        <v>339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6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6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6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6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6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6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6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6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5" t="s">
        <v>245</v>
      </c>
      <c r="FC175" s="366"/>
      <c r="FD175" s="367"/>
      <c r="FE175" s="388" t="s">
        <v>247</v>
      </c>
      <c r="FF175" s="389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6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6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6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6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6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6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6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6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6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6"/>
      <c r="DW178" s="365" t="s">
        <v>389</v>
      </c>
      <c r="DX178" s="366"/>
      <c r="DY178" s="366"/>
      <c r="DZ178" s="366"/>
      <c r="EA178" s="366"/>
      <c r="EB178" s="366"/>
      <c r="EC178" s="367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6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6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6"/>
      <c r="DW179" s="115" t="s">
        <v>395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6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6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6"/>
      <c r="DW180" s="115" t="s">
        <v>396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6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6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6"/>
      <c r="DW181" s="115" t="s">
        <v>397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6"/>
      <c r="DW182" s="115" t="s">
        <v>398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340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6"/>
      <c r="DW183" s="115" t="s">
        <v>399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6"/>
      <c r="DW184" s="115" t="s">
        <v>409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5" t="s">
        <v>245</v>
      </c>
      <c r="FC184" s="366"/>
      <c r="FD184" s="367"/>
      <c r="FE184" s="388" t="s">
        <v>247</v>
      </c>
      <c r="FF184" s="389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6"/>
      <c r="DW185" s="115" t="s">
        <v>410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6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6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6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6"/>
      <c r="DW187" s="365" t="s">
        <v>400</v>
      </c>
      <c r="DX187" s="366"/>
      <c r="DY187" s="366"/>
      <c r="DZ187" s="366"/>
      <c r="EA187" s="366"/>
      <c r="EB187" s="366"/>
      <c r="EC187" s="367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6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6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6"/>
      <c r="DW188" s="365" t="s">
        <v>359</v>
      </c>
      <c r="DX188" s="366"/>
      <c r="DY188" s="366"/>
      <c r="DZ188" s="366"/>
      <c r="EA188" s="366"/>
      <c r="EB188" s="366"/>
      <c r="EC188" s="367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6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6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6"/>
      <c r="DW189" s="115" t="s">
        <v>348</v>
      </c>
      <c r="DX189" s="29">
        <f>SUM(DX93:ET93)</f>
        <v>0</v>
      </c>
      <c r="DY189" s="29">
        <f>DZ189-DX189</f>
        <v>10</v>
      </c>
      <c r="DZ189" s="29">
        <f>SUM(DX121:ET121)</f>
        <v>10</v>
      </c>
      <c r="EA189" s="29" t="str">
        <f>IF(DZ189&lt;&gt;0,DY189&amp;" / "&amp;DZ189,"")</f>
        <v>10 / 10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6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6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6"/>
      <c r="DW190" s="115" t="s">
        <v>401</v>
      </c>
      <c r="DX190" s="29">
        <f>SUM(DX92:ET92)</f>
        <v>0</v>
      </c>
      <c r="DY190" s="29">
        <f>DZ190-DX190</f>
        <v>10</v>
      </c>
      <c r="DZ190" s="29">
        <f>SUM(DX120:ET120)</f>
        <v>10</v>
      </c>
      <c r="EA190" s="29" t="str">
        <f>IF(DZ190&lt;&gt;0,DY190&amp;" / "&amp;DZ190,"")</f>
        <v>10 / 10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6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6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6"/>
      <c r="DW191" s="115" t="s">
        <v>402</v>
      </c>
      <c r="DX191" s="29">
        <f>SUM(DX94:ET94)</f>
        <v>0</v>
      </c>
      <c r="DY191" s="29">
        <f>DZ191-DX191</f>
        <v>20</v>
      </c>
      <c r="DZ191" s="29">
        <f>SUM(DX122:ET122)</f>
        <v>20</v>
      </c>
      <c r="EA191" s="29" t="str">
        <f>IF(DZ191&lt;&gt;0,DY191&amp;" / "&amp;DZ191,"")</f>
        <v>20 / 20</v>
      </c>
      <c r="EB191" s="112">
        <f>IF(DZ191&lt;&gt;0,DY191/DZ191,"")</f>
        <v>1</v>
      </c>
      <c r="EC191" s="119" t="s">
        <v>264</v>
      </c>
      <c r="FA191" s="16" t="s">
        <v>341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6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6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6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6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6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6"/>
      <c r="FA193" s="34"/>
      <c r="FB193" s="365" t="s">
        <v>245</v>
      </c>
      <c r="FC193" s="366"/>
      <c r="FD193" s="367"/>
      <c r="FE193" s="388" t="s">
        <v>247</v>
      </c>
      <c r="FF193" s="389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6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6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6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6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6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6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6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6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6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6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6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6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6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6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6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6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6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6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6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6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6"/>
      <c r="FA200" s="16" t="s">
        <v>342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6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6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6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6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6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6"/>
      <c r="FA202" s="34"/>
      <c r="FB202" s="365" t="s">
        <v>245</v>
      </c>
      <c r="FC202" s="366"/>
      <c r="FD202" s="367"/>
      <c r="FE202" s="388" t="s">
        <v>247</v>
      </c>
      <c r="FF202" s="389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6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6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6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6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6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6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6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-6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6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6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6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6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6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6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6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6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6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6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6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6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6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6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6"/>
    </row>
    <row r="210" spans="2:126" x14ac:dyDescent="0.45">
      <c r="C210" s="120" t="s">
        <v>167</v>
      </c>
      <c r="D210" s="121" t="s">
        <v>464</v>
      </c>
      <c r="E210" s="76" t="s">
        <v>262</v>
      </c>
      <c r="F210" s="91" t="s">
        <v>465</v>
      </c>
      <c r="G210" s="91" t="s">
        <v>365</v>
      </c>
      <c r="H210" s="91" t="s">
        <v>248</v>
      </c>
      <c r="J210" s="387" t="s">
        <v>267</v>
      </c>
      <c r="K210" s="387"/>
      <c r="L210" s="387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6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6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369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598</v>
      </c>
      <c r="K211" s="90" t="s">
        <v>595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6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6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6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-6</v>
      </c>
      <c r="K212" s="27">
        <f>L212-J212</f>
        <v>6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6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6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6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6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6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6"/>
    </row>
    <row r="214" spans="2:126" x14ac:dyDescent="0.45">
      <c r="B214" s="115" t="s">
        <v>373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6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6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6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464</v>
      </c>
      <c r="AD215" s="76" t="s">
        <v>262</v>
      </c>
      <c r="AE215" s="91" t="s">
        <v>465</v>
      </c>
      <c r="AF215" s="91" t="s">
        <v>365</v>
      </c>
      <c r="AG215" s="91" t="s">
        <v>248</v>
      </c>
      <c r="AI215" s="387" t="s">
        <v>267</v>
      </c>
      <c r="AJ215" s="387"/>
      <c r="AK215" s="387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6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6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6"/>
    </row>
    <row r="216" spans="2:126" x14ac:dyDescent="0.45">
      <c r="B216" s="115" t="s">
        <v>375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598</v>
      </c>
      <c r="AJ216" s="90" t="s">
        <v>595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6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6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6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411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6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6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6"/>
    </row>
    <row r="218" spans="2:126" x14ac:dyDescent="0.45">
      <c r="B218" s="114" t="s">
        <v>376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6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6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6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6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6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6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6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6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6"/>
    </row>
    <row r="221" spans="2:126" x14ac:dyDescent="0.45">
      <c r="B221" s="115" t="s">
        <v>463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6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6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6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6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6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6"/>
    </row>
    <row r="223" spans="2:126" x14ac:dyDescent="0.45">
      <c r="B223" s="114" t="s">
        <v>380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6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6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6"/>
    </row>
    <row r="224" spans="2:126" x14ac:dyDescent="0.45">
      <c r="B224" s="115" t="s">
        <v>381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6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6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6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6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6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6"/>
    </row>
    <row r="226" spans="2:126" x14ac:dyDescent="0.45">
      <c r="B226" s="114" t="s">
        <v>382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6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6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412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6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6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6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6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6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6"/>
    </row>
    <row r="232" spans="2:126" x14ac:dyDescent="0.45">
      <c r="B232" s="114" t="s">
        <v>385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6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6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6"/>
    </row>
    <row r="233" spans="2:126" x14ac:dyDescent="0.45">
      <c r="B233" s="115" t="s">
        <v>386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6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6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6"/>
    </row>
    <row r="234" spans="2:126" x14ac:dyDescent="0.45">
      <c r="B234" s="115" t="s">
        <v>387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6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6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6"/>
    </row>
    <row r="235" spans="2:126" x14ac:dyDescent="0.45">
      <c r="B235" s="115" t="s">
        <v>388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6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6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6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6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6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6"/>
    </row>
    <row r="237" spans="2:126" x14ac:dyDescent="0.45">
      <c r="B237" s="365" t="s">
        <v>389</v>
      </c>
      <c r="C237" s="366"/>
      <c r="D237" s="366"/>
      <c r="E237" s="366"/>
      <c r="F237" s="366"/>
      <c r="G237" s="366"/>
      <c r="H237" s="367"/>
      <c r="AA237" s="115" t="s">
        <v>414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6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6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6"/>
    </row>
    <row r="238" spans="2:126" x14ac:dyDescent="0.45">
      <c r="B238" s="365" t="s">
        <v>359</v>
      </c>
      <c r="C238" s="366"/>
      <c r="D238" s="366"/>
      <c r="E238" s="366"/>
      <c r="F238" s="366"/>
      <c r="G238" s="366"/>
      <c r="H238" s="367"/>
      <c r="AA238" s="115" t="s">
        <v>415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6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6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6"/>
    </row>
    <row r="239" spans="2:126" x14ac:dyDescent="0.45">
      <c r="B239" s="115" t="s">
        <v>390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6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6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6"/>
    </row>
    <row r="240" spans="2:126" x14ac:dyDescent="0.45">
      <c r="B240" s="115" t="s">
        <v>391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417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6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6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6"/>
    </row>
    <row r="241" spans="2:126" x14ac:dyDescent="0.45">
      <c r="B241" s="115" t="s">
        <v>392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6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6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6"/>
    </row>
    <row r="242" spans="2:126" x14ac:dyDescent="0.45">
      <c r="B242" s="115" t="s">
        <v>393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6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6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6"/>
    </row>
    <row r="243" spans="2:126" x14ac:dyDescent="0.45">
      <c r="B243" s="365" t="s">
        <v>394</v>
      </c>
      <c r="C243" s="366"/>
      <c r="D243" s="366"/>
      <c r="E243" s="366"/>
      <c r="F243" s="366"/>
      <c r="G243" s="366"/>
      <c r="H243" s="367"/>
      <c r="AA243" s="115" t="s">
        <v>418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6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6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6"/>
    </row>
    <row r="244" spans="2:126" x14ac:dyDescent="0.45">
      <c r="B244" s="115" t="s">
        <v>395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6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6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6"/>
    </row>
    <row r="245" spans="2:126" x14ac:dyDescent="0.45">
      <c r="B245" s="115" t="s">
        <v>396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6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6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6"/>
    </row>
    <row r="246" spans="2:126" x14ac:dyDescent="0.45">
      <c r="B246" s="115" t="s">
        <v>397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6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6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6"/>
    </row>
    <row r="247" spans="2:126" x14ac:dyDescent="0.45">
      <c r="B247" s="115" t="s">
        <v>398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6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6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6"/>
    </row>
    <row r="248" spans="2:126" x14ac:dyDescent="0.45">
      <c r="B248" s="115" t="s">
        <v>399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6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6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6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5" t="s">
        <v>400</v>
      </c>
      <c r="AB249" s="366"/>
      <c r="AC249" s="366"/>
      <c r="AD249" s="366"/>
      <c r="AE249" s="366"/>
      <c r="AF249" s="366"/>
      <c r="AG249" s="367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6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6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6"/>
    </row>
    <row r="250" spans="2:126" x14ac:dyDescent="0.45">
      <c r="B250" s="365" t="s">
        <v>400</v>
      </c>
      <c r="C250" s="366"/>
      <c r="D250" s="366"/>
      <c r="E250" s="366"/>
      <c r="F250" s="366"/>
      <c r="G250" s="366"/>
      <c r="H250" s="367"/>
      <c r="AA250" s="365" t="s">
        <v>359</v>
      </c>
      <c r="AB250" s="366"/>
      <c r="AC250" s="366"/>
      <c r="AD250" s="366"/>
      <c r="AE250" s="366"/>
      <c r="AF250" s="366"/>
      <c r="AG250" s="367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6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6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5" t="s">
        <v>359</v>
      </c>
      <c r="C251" s="366"/>
      <c r="D251" s="366"/>
      <c r="E251" s="366"/>
      <c r="F251" s="366"/>
      <c r="G251" s="366"/>
      <c r="H251" s="367"/>
      <c r="AA251" s="115" t="s">
        <v>348</v>
      </c>
      <c r="AB251" s="29">
        <f>SUM(AB132:AX132)</f>
        <v>0</v>
      </c>
      <c r="AC251" s="29">
        <f>AD251-AB251</f>
        <v>10</v>
      </c>
      <c r="AD251" s="29">
        <f>SUM(AB173:AX173)</f>
        <v>10</v>
      </c>
      <c r="AE251" s="29" t="str">
        <f>IF(AD251&lt;&gt;0,AC251&amp;" / "&amp;AD251,"")</f>
        <v>10 / 10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6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6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348</v>
      </c>
      <c r="C252" s="29">
        <f>SUM(C129:Y129)</f>
        <v>0</v>
      </c>
      <c r="D252" s="29">
        <f>E252-C252</f>
        <v>10</v>
      </c>
      <c r="E252" s="29">
        <f>SUM(C169:Y169)</f>
        <v>10</v>
      </c>
      <c r="F252" s="29" t="str">
        <f t="shared" ref="F252:F262" si="673">IF(E252&lt;&gt;0,D252&amp;" / "&amp;E252,"")</f>
        <v>10 / 10</v>
      </c>
      <c r="G252" s="112">
        <f t="shared" ref="G252:G262" si="674">IF(E252&lt;&gt;0,D252/E252,"")</f>
        <v>1</v>
      </c>
      <c r="H252" s="119" t="s">
        <v>264</v>
      </c>
      <c r="AA252" s="115" t="s">
        <v>401</v>
      </c>
      <c r="AB252" s="29">
        <f>SUM(AB131:AX131)</f>
        <v>0</v>
      </c>
      <c r="AC252" s="29">
        <f>AD252-AB252</f>
        <v>10</v>
      </c>
      <c r="AD252" s="29">
        <f>SUM(AB172:AX172)</f>
        <v>10</v>
      </c>
      <c r="AE252" s="29" t="str">
        <f>IF(AD252&lt;&gt;0,AC252&amp;" / "&amp;AD252,"")</f>
        <v>10 / 10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6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6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401</v>
      </c>
      <c r="C253" s="29">
        <f>SUM(C128:Y128)</f>
        <v>6</v>
      </c>
      <c r="D253" s="29">
        <f>E253-C253</f>
        <v>4</v>
      </c>
      <c r="E253" s="29">
        <f>SUM(C168:Y168)</f>
        <v>10</v>
      </c>
      <c r="F253" s="29" t="str">
        <f t="shared" si="673"/>
        <v>4 / 10</v>
      </c>
      <c r="G253" s="112">
        <f t="shared" si="674"/>
        <v>0.4</v>
      </c>
      <c r="H253" s="119" t="s">
        <v>264</v>
      </c>
      <c r="AA253" s="115" t="s">
        <v>402</v>
      </c>
      <c r="AB253" s="29">
        <f>SUM(AB133:AX133)</f>
        <v>0</v>
      </c>
      <c r="AC253" s="29">
        <f>AD253-AB253</f>
        <v>55</v>
      </c>
      <c r="AD253" s="29">
        <f>SUM(AB174:AX174)</f>
        <v>55</v>
      </c>
      <c r="AE253" s="29" t="str">
        <f>IF(AD253&lt;&gt;0,AC253&amp;" / "&amp;AD253,"")</f>
        <v>55 / 55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6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6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402</v>
      </c>
      <c r="C254" s="29">
        <f>SUM(C130:Y130)</f>
        <v>0</v>
      </c>
      <c r="D254" s="29">
        <f>E254-C254</f>
        <v>20</v>
      </c>
      <c r="E254" s="29">
        <f>SUM(C170:Y170)</f>
        <v>20</v>
      </c>
      <c r="F254" s="29" t="str">
        <f t="shared" si="673"/>
        <v>20 / 20</v>
      </c>
      <c r="G254" s="112">
        <f t="shared" si="674"/>
        <v>1</v>
      </c>
      <c r="H254" s="119" t="s">
        <v>264</v>
      </c>
      <c r="AA254" s="365" t="s">
        <v>265</v>
      </c>
      <c r="AB254" s="366"/>
      <c r="AC254" s="366"/>
      <c r="AD254" s="366"/>
      <c r="AE254" s="366"/>
      <c r="AF254" s="366"/>
      <c r="AG254" s="367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6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6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5" t="s">
        <v>265</v>
      </c>
      <c r="C255" s="366"/>
      <c r="D255" s="366"/>
      <c r="E255" s="366"/>
      <c r="F255" s="366"/>
      <c r="G255" s="366"/>
      <c r="H255" s="367"/>
      <c r="AA255" s="115" t="s">
        <v>348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6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6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348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401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6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6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401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402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6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6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402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5" t="s">
        <v>358</v>
      </c>
      <c r="AB258" s="366"/>
      <c r="AC258" s="366"/>
      <c r="AD258" s="366"/>
      <c r="AE258" s="366"/>
      <c r="AF258" s="366"/>
      <c r="AG258" s="367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6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6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5" t="s">
        <v>358</v>
      </c>
      <c r="C259" s="366"/>
      <c r="D259" s="366"/>
      <c r="E259" s="366"/>
      <c r="F259" s="366"/>
      <c r="G259" s="366"/>
      <c r="H259" s="367"/>
      <c r="AA259" s="115" t="s">
        <v>348</v>
      </c>
      <c r="AB259" s="29">
        <f>SUM(AB129:AX129)</f>
        <v>0</v>
      </c>
      <c r="AC259" s="29">
        <f>AD259-AB259</f>
        <v>0</v>
      </c>
      <c r="AD259" s="29">
        <f>SUM(AB170:AX170)</f>
        <v>0</v>
      </c>
      <c r="AE259" s="29" t="str">
        <f>IF(AD259&lt;&gt;0,AC259&amp;" / "&amp;AD259,"")</f>
        <v/>
      </c>
      <c r="AF259" s="112" t="str">
        <f>IF(AD259&lt;&gt;0,AC259/AD259,"")</f>
        <v/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6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6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348</v>
      </c>
      <c r="C260" s="29">
        <f>SUM(C126:Y126)</f>
        <v>0</v>
      </c>
      <c r="D260" s="29">
        <f>E260-C260</f>
        <v>0</v>
      </c>
      <c r="E260" s="29">
        <f>SUM(C166:Y166)</f>
        <v>0</v>
      </c>
      <c r="F260" s="29" t="str">
        <f t="shared" si="673"/>
        <v/>
      </c>
      <c r="G260" s="112" t="str">
        <f t="shared" si="674"/>
        <v/>
      </c>
      <c r="H260" s="119" t="s">
        <v>264</v>
      </c>
      <c r="AA260" s="115" t="s">
        <v>401</v>
      </c>
      <c r="AB260" s="29">
        <f>SUM(AB128:AX128)</f>
        <v>0</v>
      </c>
      <c r="AC260" s="29">
        <f>AD260-AB260</f>
        <v>0</v>
      </c>
      <c r="AD260" s="29">
        <f>SUM(AB169:AX169)</f>
        <v>0</v>
      </c>
      <c r="AE260" s="29" t="str">
        <f>IF(AD260&lt;&gt;0,AC260&amp;" / "&amp;AD260,"")</f>
        <v/>
      </c>
      <c r="AF260" s="112" t="str">
        <f>IF(AD260&lt;&gt;0,AC260/AD260,"")</f>
        <v/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6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6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401</v>
      </c>
      <c r="C261" s="29">
        <f>SUM(C125:Y125)</f>
        <v>0</v>
      </c>
      <c r="D261" s="29">
        <f>E261-C261</f>
        <v>0</v>
      </c>
      <c r="E261" s="29">
        <f>SUM(C165:Y165)</f>
        <v>0</v>
      </c>
      <c r="F261" s="29" t="str">
        <f t="shared" si="673"/>
        <v/>
      </c>
      <c r="G261" s="112" t="str">
        <f t="shared" si="674"/>
        <v/>
      </c>
      <c r="H261" s="119" t="s">
        <v>264</v>
      </c>
      <c r="AA261" s="115" t="s">
        <v>402</v>
      </c>
      <c r="AB261" s="29">
        <f>SUM(AB130:AX130)</f>
        <v>0</v>
      </c>
      <c r="AC261" s="29">
        <f>AD261-AB261</f>
        <v>0</v>
      </c>
      <c r="AD261" s="29">
        <f>SUM(AB171:AX171)</f>
        <v>0</v>
      </c>
      <c r="AE261" s="29" t="str">
        <f>IF(AD261&lt;&gt;0,AC261&amp;" / "&amp;AD261,"")</f>
        <v/>
      </c>
      <c r="AF261" s="112" t="str">
        <f>IF(AD261&lt;&gt;0,AC261/AD261,"")</f>
        <v/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6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6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402</v>
      </c>
      <c r="C262" s="29">
        <f>SUM(C127:Y127)</f>
        <v>0</v>
      </c>
      <c r="D262" s="29">
        <f>E262-C262</f>
        <v>0</v>
      </c>
      <c r="E262" s="29">
        <f>SUM(C167:Y167)</f>
        <v>0</v>
      </c>
      <c r="F262" s="29" t="str">
        <f t="shared" si="673"/>
        <v/>
      </c>
      <c r="G262" s="112" t="str">
        <f t="shared" si="674"/>
        <v/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6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6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6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6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6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6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6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6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6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6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6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6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6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6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6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6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0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0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0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0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0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0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0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0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0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0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0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87" t="s">
        <v>267</v>
      </c>
      <c r="BF381" s="387"/>
      <c r="BG381" s="387"/>
      <c r="CD381" s="387" t="s">
        <v>267</v>
      </c>
      <c r="CE381" s="387"/>
      <c r="CF381" s="387"/>
      <c r="CY381" s="122" t="s">
        <v>167</v>
      </c>
      <c r="CZ381" s="123" t="s">
        <v>464</v>
      </c>
      <c r="DA381" s="124" t="s">
        <v>262</v>
      </c>
      <c r="DB381" s="125" t="s">
        <v>465</v>
      </c>
      <c r="DC381" s="125" t="s">
        <v>365</v>
      </c>
      <c r="DD381" s="125" t="s">
        <v>248</v>
      </c>
      <c r="DF381" s="387" t="s">
        <v>267</v>
      </c>
      <c r="DG381" s="387"/>
      <c r="DH381" s="387"/>
    </row>
    <row r="382" spans="52:125" x14ac:dyDescent="0.45">
      <c r="BE382" s="90" t="s">
        <v>595</v>
      </c>
      <c r="BF382" s="90" t="s">
        <v>598</v>
      </c>
      <c r="BG382" s="90" t="s">
        <v>262</v>
      </c>
      <c r="CD382" s="90" t="s">
        <v>595</v>
      </c>
      <c r="CE382" s="90" t="s">
        <v>598</v>
      </c>
      <c r="CF382" s="90" t="s">
        <v>262</v>
      </c>
      <c r="CX382" s="365" t="s">
        <v>403</v>
      </c>
      <c r="CY382" s="366"/>
      <c r="CZ382" s="366"/>
      <c r="DA382" s="366"/>
      <c r="DB382" s="366"/>
      <c r="DC382" s="366"/>
      <c r="DD382" s="367"/>
      <c r="DF382" s="90" t="s">
        <v>598</v>
      </c>
      <c r="DG382" s="90" t="s">
        <v>595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420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421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422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425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424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426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427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429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430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431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432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433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434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435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436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438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439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440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441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442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443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444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445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446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447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448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449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450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451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5" t="s">
        <v>452</v>
      </c>
      <c r="CY451" s="366"/>
      <c r="CZ451" s="366"/>
      <c r="DA451" s="366"/>
      <c r="DB451" s="366"/>
      <c r="DC451" s="366"/>
      <c r="DD451" s="367"/>
    </row>
    <row r="452" spans="102:108" x14ac:dyDescent="0.45">
      <c r="CX452" s="365" t="s">
        <v>359</v>
      </c>
      <c r="CY452" s="366"/>
      <c r="CZ452" s="366"/>
      <c r="DA452" s="366"/>
      <c r="DB452" s="366"/>
      <c r="DC452" s="366"/>
      <c r="DD452" s="367"/>
    </row>
    <row r="453" spans="102:108" x14ac:dyDescent="0.45">
      <c r="CX453" s="115" t="s">
        <v>453</v>
      </c>
      <c r="CY453" s="29">
        <f>SUM(CY236:DU236)</f>
        <v>0</v>
      </c>
      <c r="CZ453" s="29">
        <f>DA453-CY453</f>
        <v>20</v>
      </c>
      <c r="DA453" s="29">
        <f>SUM(CY312:DU312)</f>
        <v>20</v>
      </c>
      <c r="DB453" s="29" t="str">
        <f>IF(DA453&lt;&gt;0,CZ453&amp;" / "&amp;DA453,"")</f>
        <v>20 / 20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454</v>
      </c>
      <c r="CY454" s="29">
        <f>SUM(CY237:DU237)</f>
        <v>0</v>
      </c>
      <c r="CZ454" s="29">
        <f>DA454-CY454</f>
        <v>20</v>
      </c>
      <c r="DA454" s="29">
        <f>SUM(CY313:DU313)</f>
        <v>20</v>
      </c>
      <c r="DB454" s="29" t="str">
        <f>IF(DA454&lt;&gt;0,CZ454&amp;" / "&amp;DA454,"")</f>
        <v>20 / 20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455</v>
      </c>
      <c r="CY455" s="29">
        <f>SUM(CY238:DU238)</f>
        <v>0</v>
      </c>
      <c r="CZ455" s="29">
        <f>DA455-CY455</f>
        <v>20</v>
      </c>
      <c r="DA455" s="29">
        <f>SUM(CY314:DU314)</f>
        <v>20</v>
      </c>
      <c r="DB455" s="29" t="str">
        <f>IF(DA455&lt;&gt;0,CZ455&amp;" / "&amp;DA455,"")</f>
        <v>20 / 20</v>
      </c>
      <c r="DC455" s="112">
        <f>IF(DA455&lt;&gt;0,CZ455/DA455,"")</f>
        <v>1</v>
      </c>
      <c r="DD455" s="119" t="s">
        <v>264</v>
      </c>
    </row>
    <row r="456" spans="102:108" x14ac:dyDescent="0.45">
      <c r="CX456" s="365" t="s">
        <v>265</v>
      </c>
      <c r="CY456" s="366"/>
      <c r="CZ456" s="366"/>
      <c r="DA456" s="366"/>
      <c r="DB456" s="366"/>
      <c r="DC456" s="366"/>
      <c r="DD456" s="367"/>
    </row>
    <row r="457" spans="102:108" x14ac:dyDescent="0.45">
      <c r="CX457" s="115" t="s">
        <v>477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478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479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5" t="s">
        <v>358</v>
      </c>
      <c r="CY460" s="366"/>
      <c r="CZ460" s="366"/>
      <c r="DA460" s="366"/>
      <c r="DB460" s="366"/>
      <c r="DC460" s="366"/>
      <c r="DD460" s="367"/>
    </row>
    <row r="461" spans="102:108" x14ac:dyDescent="0.45">
      <c r="CX461" s="115" t="s">
        <v>459</v>
      </c>
      <c r="CY461" s="29">
        <f>SUM(CY230:DU230)</f>
        <v>0</v>
      </c>
      <c r="CZ461" s="29">
        <f>DA461-CY461</f>
        <v>0</v>
      </c>
      <c r="DA461" s="29">
        <f>SUM(CY306:DU306)</f>
        <v>0</v>
      </c>
      <c r="DB461" s="29" t="str">
        <f>IF(DA461&lt;&gt;0,CZ461&amp;" / "&amp;DA461,"")</f>
        <v/>
      </c>
      <c r="DC461" s="112" t="str">
        <f>IF(DA461&lt;&gt;0,CZ461/DA461,"")</f>
        <v/>
      </c>
      <c r="DD461" s="119" t="s">
        <v>264</v>
      </c>
    </row>
    <row r="462" spans="102:108" x14ac:dyDescent="0.45">
      <c r="CX462" s="115" t="s">
        <v>457</v>
      </c>
      <c r="CY462" s="29">
        <f>SUM(CY231:DU231)</f>
        <v>0</v>
      </c>
      <c r="CZ462" s="29">
        <f>DA462-CY462</f>
        <v>0</v>
      </c>
      <c r="DA462" s="29">
        <f>SUM(CY307:DU307)</f>
        <v>0</v>
      </c>
      <c r="DB462" s="29" t="str">
        <f>IF(DA462&lt;&gt;0,CZ462&amp;" / "&amp;DA462,"")</f>
        <v/>
      </c>
      <c r="DC462" s="112" t="str">
        <f>IF(DA462&lt;&gt;0,CZ462/DA462,"")</f>
        <v/>
      </c>
      <c r="DD462" s="119" t="s">
        <v>264</v>
      </c>
    </row>
    <row r="463" spans="102:108" x14ac:dyDescent="0.45">
      <c r="CX463" s="115" t="s">
        <v>460</v>
      </c>
      <c r="CY463" s="29">
        <f>SUM(CY232:DU232)</f>
        <v>0</v>
      </c>
      <c r="CZ463" s="29">
        <f>DA463-CY463</f>
        <v>0</v>
      </c>
      <c r="DA463" s="29">
        <f>SUM(CY308:DU308)</f>
        <v>0</v>
      </c>
      <c r="DB463" s="29" t="str">
        <f>IF(DA463&lt;&gt;0,CZ463&amp;" / "&amp;DA463,"")</f>
        <v/>
      </c>
      <c r="DC463" s="112" t="str">
        <f>IF(DA463&lt;&gt;0,CZ463/DA463,"")</f>
        <v/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5" t="s">
        <v>400</v>
      </c>
      <c r="CY465" s="366"/>
      <c r="CZ465" s="366"/>
      <c r="DA465" s="366"/>
      <c r="DB465" s="366"/>
      <c r="DC465" s="366"/>
      <c r="DD465" s="367"/>
    </row>
    <row r="466" spans="102:108" x14ac:dyDescent="0.45">
      <c r="CX466" s="365" t="s">
        <v>359</v>
      </c>
      <c r="CY466" s="366"/>
      <c r="CZ466" s="366"/>
      <c r="DA466" s="366"/>
      <c r="DB466" s="366"/>
      <c r="DC466" s="366"/>
      <c r="DD466" s="367"/>
    </row>
    <row r="467" spans="102:108" x14ac:dyDescent="0.45">
      <c r="CX467" s="115" t="s">
        <v>348</v>
      </c>
      <c r="CY467" s="29">
        <f>SUM(CY234:DU234)</f>
        <v>0</v>
      </c>
      <c r="CZ467" s="29">
        <f>DA467-CY467</f>
        <v>10</v>
      </c>
      <c r="DA467" s="29">
        <f>SUM(CY310:DU310)</f>
        <v>10</v>
      </c>
      <c r="DB467" s="29" t="str">
        <f>IF(DA467&lt;&gt;0,CZ467&amp;" / "&amp;DA467,"")</f>
        <v>10 / 10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401</v>
      </c>
      <c r="CY468" s="29">
        <f>SUM(CY233:DU233)</f>
        <v>0</v>
      </c>
      <c r="CZ468" s="29">
        <f>DA468-CY468</f>
        <v>10</v>
      </c>
      <c r="DA468" s="29">
        <f>SUM(CY309:DU309)</f>
        <v>10</v>
      </c>
      <c r="DB468" s="29" t="str">
        <f>IF(DA468&lt;&gt;0,CZ468&amp;" / "&amp;DA468,"")</f>
        <v>10 / 10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402</v>
      </c>
      <c r="CY469" s="29">
        <f>SUM(CY235:DU235)</f>
        <v>0</v>
      </c>
      <c r="CZ469" s="29">
        <f>DA469-CY469</f>
        <v>40</v>
      </c>
      <c r="DA469" s="29">
        <f>SUM(CY311:DU311)</f>
        <v>40</v>
      </c>
      <c r="DB469" s="29" t="str">
        <f>IF(DA469&lt;&gt;0,CZ469&amp;" / "&amp;DA469,"")</f>
        <v>40 / 40</v>
      </c>
      <c r="DC469" s="112">
        <f>IF(DA469&lt;&gt;0,CZ469/DA469,"")</f>
        <v>1</v>
      </c>
      <c r="DD469" s="119" t="s">
        <v>264</v>
      </c>
    </row>
    <row r="470" spans="102:108" x14ac:dyDescent="0.45">
      <c r="CX470" s="365" t="s">
        <v>265</v>
      </c>
      <c r="CY470" s="366"/>
      <c r="CZ470" s="366"/>
      <c r="DA470" s="366"/>
      <c r="DB470" s="366"/>
      <c r="DC470" s="366"/>
      <c r="DD470" s="367"/>
    </row>
    <row r="471" spans="102:108" x14ac:dyDescent="0.45">
      <c r="CX471" s="115" t="s">
        <v>348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401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402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5" t="s">
        <v>358</v>
      </c>
      <c r="CY474" s="366"/>
      <c r="CZ474" s="366"/>
      <c r="DA474" s="366"/>
      <c r="DB474" s="366"/>
      <c r="DC474" s="366"/>
      <c r="DD474" s="367"/>
    </row>
    <row r="475" spans="102:108" x14ac:dyDescent="0.45">
      <c r="CX475" s="115" t="s">
        <v>348</v>
      </c>
      <c r="CY475" s="29">
        <f>SUM(CY228:DU228)</f>
        <v>0</v>
      </c>
      <c r="CZ475" s="29">
        <f>DA475-CY475</f>
        <v>0</v>
      </c>
      <c r="DA475" s="29">
        <f>SUM(CY304:DU304)</f>
        <v>0</v>
      </c>
      <c r="DB475" s="29" t="str">
        <f>IF(DA475&lt;&gt;0,CZ475&amp;" / "&amp;DA475,"")</f>
        <v/>
      </c>
      <c r="DC475" s="112" t="str">
        <f>IF(DA475&lt;&gt;0,CZ475/DA475,"")</f>
        <v/>
      </c>
      <c r="DD475" s="119" t="s">
        <v>264</v>
      </c>
    </row>
    <row r="476" spans="102:108" x14ac:dyDescent="0.45">
      <c r="CX476" s="115" t="s">
        <v>401</v>
      </c>
      <c r="CY476" s="29">
        <f>SUM(CY227:DU227)</f>
        <v>0</v>
      </c>
      <c r="CZ476" s="29">
        <f>DA476-CY476</f>
        <v>0</v>
      </c>
      <c r="DA476" s="29">
        <f>SUM(CY303:DU303)</f>
        <v>0</v>
      </c>
      <c r="DB476" s="29" t="str">
        <f>IF(DA476&lt;&gt;0,CZ476&amp;" / "&amp;DA476,"")</f>
        <v/>
      </c>
      <c r="DC476" s="112" t="str">
        <f>IF(DA476&lt;&gt;0,CZ476/DA476,"")</f>
        <v/>
      </c>
      <c r="DD476" s="119" t="s">
        <v>264</v>
      </c>
    </row>
    <row r="477" spans="102:108" x14ac:dyDescent="0.45">
      <c r="CX477" s="115" t="s">
        <v>402</v>
      </c>
      <c r="CY477" s="29">
        <f>SUM(CY229:DU229)</f>
        <v>0</v>
      </c>
      <c r="CZ477" s="29">
        <f>DA477-CY477</f>
        <v>0</v>
      </c>
      <c r="DA477" s="29">
        <f>SUM(CY305:DU305)</f>
        <v>0</v>
      </c>
      <c r="DB477" s="29" t="str">
        <f>IF(DA477&lt;&gt;0,CZ477&amp;" / "&amp;DA477,"")</f>
        <v/>
      </c>
      <c r="DC477" s="112" t="str">
        <f>IF(DA477&lt;&gt;0,CZ477/DA477,"")</f>
        <v/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MG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9921875" style="149"/>
    <col min="2" max="2" width="3.19921875" style="137" customWidth="1"/>
    <col min="3" max="3" width="10" style="28" customWidth="1"/>
    <col min="4" max="4" width="15.59765625" style="28" customWidth="1"/>
    <col min="5" max="5" width="20.46484375" style="318" customWidth="1"/>
    <col min="6" max="6" width="55.19921875" style="137" customWidth="1"/>
    <col min="7" max="7" width="18.19921875" style="28" customWidth="1"/>
    <col min="8" max="8" width="23.19921875" style="28" customWidth="1"/>
    <col min="9" max="9" width="12.46484375" style="137" customWidth="1"/>
    <col min="10" max="10" width="12.59765625" style="28" bestFit="1" customWidth="1"/>
    <col min="11" max="11" width="22.59765625" style="137" customWidth="1"/>
    <col min="12" max="12" width="25.46484375" style="137" customWidth="1"/>
    <col min="13" max="13" width="16.1992187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9921875" style="137" bestFit="1" customWidth="1"/>
    <col min="20" max="20" width="26.19921875" style="169" customWidth="1"/>
    <col min="21" max="21" width="2.59765625" style="335" customWidth="1"/>
    <col min="22" max="22" width="8.59765625" customWidth="1"/>
  </cols>
  <sheetData>
    <row r="1" spans="1:345" s="108" customFormat="1" ht="42" thickBot="1" x14ac:dyDescent="0.5">
      <c r="A1" s="198"/>
      <c r="B1" s="166"/>
      <c r="C1" s="166" t="s">
        <v>611</v>
      </c>
      <c r="D1" s="166" t="s">
        <v>656</v>
      </c>
      <c r="E1" s="311" t="s">
        <v>610</v>
      </c>
      <c r="F1" s="166" t="s">
        <v>368</v>
      </c>
      <c r="G1" s="166" t="s">
        <v>606</v>
      </c>
      <c r="H1" s="166" t="s">
        <v>612</v>
      </c>
      <c r="I1" s="166" t="s">
        <v>605</v>
      </c>
      <c r="J1" s="166" t="s">
        <v>604</v>
      </c>
      <c r="K1" s="166" t="s">
        <v>610</v>
      </c>
      <c r="L1" s="166" t="s">
        <v>609</v>
      </c>
      <c r="M1" s="166" t="s">
        <v>657</v>
      </c>
      <c r="N1" s="166" t="str">
        <f>IF(V6&lt;&gt;"",V6,"Test 1")</f>
        <v>ACT P10/14</v>
      </c>
      <c r="O1" s="166" t="str">
        <f>IF(V15&lt;&gt;"",V15,"Test 2")</f>
        <v>Test 2</v>
      </c>
      <c r="P1" s="166" t="str">
        <f>N1</f>
        <v>ACT P10/14</v>
      </c>
      <c r="Q1" s="166" t="str">
        <f>O1</f>
        <v>Test 2</v>
      </c>
      <c r="R1" s="166" t="s">
        <v>631</v>
      </c>
      <c r="S1" s="166" t="s">
        <v>632</v>
      </c>
      <c r="T1" s="166" t="s">
        <v>367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</row>
    <row r="2" spans="1:345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</row>
    <row r="3" spans="1:345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</row>
    <row r="4" spans="1:345" s="108" customFormat="1" ht="42" thickBot="1" x14ac:dyDescent="0.5">
      <c r="A4" s="198"/>
      <c r="B4" s="166"/>
      <c r="C4" s="166" t="s">
        <v>611</v>
      </c>
      <c r="D4" s="166" t="s">
        <v>656</v>
      </c>
      <c r="E4" s="311" t="s">
        <v>610</v>
      </c>
      <c r="F4" s="166" t="s">
        <v>246</v>
      </c>
      <c r="G4" s="166" t="s">
        <v>606</v>
      </c>
      <c r="H4" s="166" t="s">
        <v>612</v>
      </c>
      <c r="I4" s="166" t="s">
        <v>605</v>
      </c>
      <c r="J4" s="166" t="s">
        <v>604</v>
      </c>
      <c r="K4" s="166" t="s">
        <v>610</v>
      </c>
      <c r="L4" s="166" t="s">
        <v>609</v>
      </c>
      <c r="M4" s="166" t="s">
        <v>657</v>
      </c>
      <c r="N4" s="166"/>
      <c r="O4" s="166"/>
      <c r="P4" s="166"/>
      <c r="Q4" s="166"/>
      <c r="R4" s="166"/>
      <c r="S4" s="166"/>
      <c r="T4" s="166" t="s">
        <v>367</v>
      </c>
      <c r="U4" s="335"/>
      <c r="V4"/>
      <c r="W4"/>
      <c r="X4"/>
      <c r="Y4"/>
      <c r="Z4"/>
      <c r="AA4"/>
      <c r="AB4"/>
      <c r="AC4"/>
      <c r="AD4" s="401" t="s">
        <v>675</v>
      </c>
      <c r="AE4" s="401"/>
      <c r="AF4" s="401"/>
      <c r="AG4" s="401"/>
      <c r="AH4" s="401"/>
      <c r="AI4" s="401"/>
      <c r="AJ4" s="401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</row>
    <row r="5" spans="1:345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369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  <c r="AD5" s="16" t="s">
        <v>602</v>
      </c>
    </row>
    <row r="6" spans="1:345" s="215" customFormat="1" thickBot="1" x14ac:dyDescent="0.5">
      <c r="A6" s="208"/>
      <c r="B6" s="209"/>
      <c r="C6" s="210">
        <v>1</v>
      </c>
      <c r="D6" s="210">
        <f t="shared" ref="D6:D48" si="0">IF(L6="","",_xlfn.RANK.AVG(L6,$L$5:$L$49))</f>
        <v>13</v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>
        <f>IF(AND(META!K$212&lt;&gt;0,G6&gt;0),META!C212/META!K$212,"")</f>
        <v>0</v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370</v>
      </c>
      <c r="U6" s="335"/>
      <c r="V6" s="393" t="str">
        <f>META!FA3</f>
        <v>ACT P10/14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  <c r="AD6" s="393" t="s">
        <v>639</v>
      </c>
      <c r="AE6" s="394">
        <v>0</v>
      </c>
      <c r="AF6" s="394">
        <v>0</v>
      </c>
      <c r="AG6" s="394">
        <v>0</v>
      </c>
      <c r="AH6" s="394">
        <v>0</v>
      </c>
      <c r="AI6" s="394">
        <v>0</v>
      </c>
      <c r="AJ6" s="395">
        <v>0</v>
      </c>
    </row>
    <row r="7" spans="1:345" ht="28.9" thickBot="1" x14ac:dyDescent="0.5">
      <c r="A7" s="200"/>
      <c r="B7" s="151"/>
      <c r="C7" s="170">
        <v>1</v>
      </c>
      <c r="D7" s="170">
        <f t="shared" si="0"/>
        <v>13</v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>
        <f>IF(AND(META!K$212&lt;&gt;0,G7&gt;0),META!C213/META!K$212,"")</f>
        <v>0</v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371</v>
      </c>
      <c r="V7" s="34">
        <f>META!FA4</f>
        <v>0</v>
      </c>
      <c r="W7" s="365" t="str">
        <f>META!FB4</f>
        <v>Raw Performance</v>
      </c>
      <c r="X7" s="366">
        <f>META!FC4</f>
        <v>0</v>
      </c>
      <c r="Y7" s="367">
        <f>META!FD4</f>
        <v>0</v>
      </c>
      <c r="Z7" s="388" t="str">
        <f>META!FE4</f>
        <v>Score</v>
      </c>
      <c r="AA7" s="389">
        <f>META!FF4</f>
        <v>0</v>
      </c>
      <c r="AB7" s="34" t="str">
        <f>META!FG4</f>
        <v>Perc.</v>
      </c>
      <c r="AD7" s="34">
        <v>0</v>
      </c>
      <c r="AE7" s="365" t="s">
        <v>245</v>
      </c>
      <c r="AF7" s="366">
        <v>0</v>
      </c>
      <c r="AG7" s="367">
        <v>0</v>
      </c>
      <c r="AH7" s="388" t="s">
        <v>247</v>
      </c>
      <c r="AI7" s="389">
        <v>0</v>
      </c>
      <c r="AJ7" s="34" t="s">
        <v>259</v>
      </c>
    </row>
    <row r="8" spans="1:345" s="215" customFormat="1" thickBot="1" x14ac:dyDescent="0.5">
      <c r="A8" s="208"/>
      <c r="B8" s="209"/>
      <c r="C8" s="210">
        <v>2</v>
      </c>
      <c r="D8" s="210">
        <f t="shared" si="0"/>
        <v>13</v>
      </c>
      <c r="E8" s="285" t="str">
        <f t="shared" si="2"/>
        <v/>
      </c>
      <c r="F8" s="211" t="s">
        <v>373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>
        <f>IF(AND(META!K$212&lt;&gt;0,G8&gt;0),META!C214/META!K$212,"")</f>
        <v>0</v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372</v>
      </c>
      <c r="U8" s="335"/>
      <c r="V8" s="217" t="str">
        <f>META!FA5</f>
        <v>English</v>
      </c>
      <c r="W8" s="218" t="str">
        <f>META!FB5</f>
        <v>62</v>
      </c>
      <c r="X8" s="218" t="str">
        <f>META!FC5</f>
        <v>75</v>
      </c>
      <c r="Y8" s="219" t="str">
        <f>META!FD5</f>
        <v>83%</v>
      </c>
      <c r="Z8" s="220" t="str">
        <f>META!FE5</f>
        <v>27</v>
      </c>
      <c r="AA8" s="221" t="str">
        <f>META!FF5</f>
        <v>36</v>
      </c>
      <c r="AB8" s="222" t="str">
        <f>META!FG5</f>
        <v>86%</v>
      </c>
      <c r="AD8" s="217" t="s">
        <v>639</v>
      </c>
      <c r="AE8" s="218" t="s">
        <v>639</v>
      </c>
      <c r="AF8" s="218" t="s">
        <v>639</v>
      </c>
      <c r="AG8" s="219" t="s">
        <v>639</v>
      </c>
      <c r="AH8" s="220" t="s">
        <v>639</v>
      </c>
      <c r="AI8" s="221" t="s">
        <v>639</v>
      </c>
      <c r="AJ8" s="222" t="s">
        <v>639</v>
      </c>
    </row>
    <row r="9" spans="1:345" thickBot="1" x14ac:dyDescent="0.5">
      <c r="A9" s="200"/>
      <c r="B9" s="151"/>
      <c r="C9" s="170">
        <v>2</v>
      </c>
      <c r="D9" s="170">
        <f t="shared" si="0"/>
        <v>13</v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>
        <f>IF(AND(META!K$212&lt;&gt;0,G9&gt;0),META!C215/META!K$212,"")</f>
        <v>0</v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374</v>
      </c>
      <c r="V9" s="81" t="str">
        <f>META!FA6</f>
        <v>Math</v>
      </c>
      <c r="W9" s="129" t="str">
        <f>META!FB6</f>
        <v>45</v>
      </c>
      <c r="X9" s="129" t="str">
        <f>META!FC6</f>
        <v>60</v>
      </c>
      <c r="Y9" s="131" t="str">
        <f>META!FD6</f>
        <v>75%</v>
      </c>
      <c r="Z9" s="105" t="str">
        <f>META!FE6</f>
        <v>27</v>
      </c>
      <c r="AA9" s="98" t="str">
        <f>META!FF6</f>
        <v>36</v>
      </c>
      <c r="AB9" s="80" t="str">
        <f>META!FG6</f>
        <v>88%</v>
      </c>
      <c r="AD9" s="81" t="s">
        <v>639</v>
      </c>
      <c r="AE9" s="129" t="s">
        <v>639</v>
      </c>
      <c r="AF9" s="129" t="s">
        <v>639</v>
      </c>
      <c r="AG9" s="131" t="s">
        <v>639</v>
      </c>
      <c r="AH9" s="105" t="s">
        <v>639</v>
      </c>
      <c r="AI9" s="98" t="s">
        <v>639</v>
      </c>
      <c r="AJ9" s="80" t="s">
        <v>639</v>
      </c>
    </row>
    <row r="10" spans="1:345" s="215" customFormat="1" thickBot="1" x14ac:dyDescent="0.5">
      <c r="A10" s="208"/>
      <c r="B10" s="209"/>
      <c r="C10" s="210">
        <v>1</v>
      </c>
      <c r="D10" s="210">
        <f t="shared" si="0"/>
        <v>13</v>
      </c>
      <c r="E10" s="285" t="str">
        <f t="shared" si="2"/>
        <v/>
      </c>
      <c r="F10" s="223" t="s">
        <v>375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>
        <f>IF(AND(META!K$212&lt;&gt;0,G10&gt;0),META!C216/META!K$212,"")</f>
        <v>0</v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Reading</v>
      </c>
      <c r="W10" s="218" t="str">
        <f>META!FB7</f>
        <v>28</v>
      </c>
      <c r="X10" s="218" t="str">
        <f>META!FC7</f>
        <v>40</v>
      </c>
      <c r="Y10" s="224" t="str">
        <f>META!FD7</f>
        <v>70%</v>
      </c>
      <c r="Z10" s="220" t="str">
        <f>META!FE7</f>
        <v>25</v>
      </c>
      <c r="AA10" s="221" t="str">
        <f>META!FF7</f>
        <v>36</v>
      </c>
      <c r="AB10" s="222" t="str">
        <f>META!FG7</f>
        <v>74%</v>
      </c>
      <c r="AD10" s="221" t="s">
        <v>639</v>
      </c>
      <c r="AE10" s="218" t="s">
        <v>639</v>
      </c>
      <c r="AF10" s="218" t="s">
        <v>639</v>
      </c>
      <c r="AG10" s="224" t="s">
        <v>639</v>
      </c>
      <c r="AH10" s="220" t="s">
        <v>639</v>
      </c>
      <c r="AI10" s="221" t="s">
        <v>639</v>
      </c>
      <c r="AJ10" s="222" t="s">
        <v>639</v>
      </c>
    </row>
    <row r="11" spans="1:345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Science</v>
      </c>
      <c r="W11" s="132" t="str">
        <f>META!FB8</f>
        <v>27</v>
      </c>
      <c r="X11" s="132" t="str">
        <f>META!FC8</f>
        <v>40</v>
      </c>
      <c r="Y11" s="133" t="str">
        <f>META!FD8</f>
        <v>68%</v>
      </c>
      <c r="Z11" s="134" t="str">
        <f>META!FE8</f>
        <v>24</v>
      </c>
      <c r="AA11" s="135" t="str">
        <f>META!FF8</f>
        <v>36</v>
      </c>
      <c r="AB11" s="83" t="str">
        <f>META!FG8</f>
        <v>79%</v>
      </c>
      <c r="AD11" s="82" t="s">
        <v>639</v>
      </c>
      <c r="AE11" s="132" t="s">
        <v>639</v>
      </c>
      <c r="AF11" s="132" t="s">
        <v>639</v>
      </c>
      <c r="AG11" s="133" t="s">
        <v>639</v>
      </c>
      <c r="AH11" s="134" t="s">
        <v>639</v>
      </c>
      <c r="AI11" s="135" t="s">
        <v>639</v>
      </c>
      <c r="AJ11" s="83" t="s">
        <v>639</v>
      </c>
    </row>
    <row r="12" spans="1:345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376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162</v>
      </c>
      <c r="X12" s="227" t="str">
        <f>META!FC9</f>
        <v>215</v>
      </c>
      <c r="Y12" s="228" t="str">
        <f>META!FD9</f>
        <v>75%</v>
      </c>
      <c r="Z12" s="229" t="str">
        <f>META!FE9</f>
        <v>26</v>
      </c>
      <c r="AA12" s="230" t="str">
        <f>META!FF9</f>
        <v>36</v>
      </c>
      <c r="AB12" s="231" t="str">
        <f>META!FG9</f>
        <v>85%</v>
      </c>
      <c r="AD12" s="226" t="s">
        <v>639</v>
      </c>
      <c r="AE12" s="227" t="s">
        <v>639</v>
      </c>
      <c r="AF12" s="227" t="s">
        <v>639</v>
      </c>
      <c r="AG12" s="228" t="s">
        <v>639</v>
      </c>
      <c r="AH12" s="229" t="s">
        <v>639</v>
      </c>
      <c r="AI12" s="230" t="s">
        <v>639</v>
      </c>
      <c r="AJ12" s="231" t="s">
        <v>639</v>
      </c>
    </row>
    <row r="13" spans="1:345" thickBot="1" x14ac:dyDescent="0.5">
      <c r="A13" s="200"/>
      <c r="B13" s="151"/>
      <c r="C13" s="170">
        <v>3</v>
      </c>
      <c r="D13" s="170">
        <f t="shared" si="0"/>
        <v>13</v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>
        <f>IF(AND(META!K$212&lt;&gt;0,G13&gt;0),META!C219/META!K$212,"")</f>
        <v>0</v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  <c r="AE13" s="70"/>
      <c r="AF13" s="70"/>
      <c r="AG13" s="71"/>
      <c r="AH13" s="72"/>
      <c r="AI13" s="73"/>
      <c r="AJ13" s="18"/>
    </row>
    <row r="14" spans="1:345" s="215" customFormat="1" thickBot="1" x14ac:dyDescent="0.5">
      <c r="A14" s="208"/>
      <c r="B14" s="209"/>
      <c r="C14" s="210">
        <v>3</v>
      </c>
      <c r="D14" s="210">
        <f t="shared" si="0"/>
        <v>13</v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>
        <f>IF(AND(META!K$212&lt;&gt;0,G14&gt;0),META!C220/META!K$212,"")</f>
        <v>0</v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  <c r="AD14" s="233" t="s">
        <v>321</v>
      </c>
    </row>
    <row r="15" spans="1:345" thickBot="1" x14ac:dyDescent="0.5">
      <c r="A15" s="200"/>
      <c r="B15" s="151"/>
      <c r="C15" s="170">
        <v>2</v>
      </c>
      <c r="D15" s="170">
        <f t="shared" si="0"/>
        <v>13</v>
      </c>
      <c r="E15" s="314" t="str">
        <f t="shared" si="2"/>
        <v/>
      </c>
      <c r="F15" s="308" t="s">
        <v>378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>
        <f>IF(AND(META!K$212&lt;&gt;0,G15&gt;0),META!C221/META!K$212,"")</f>
        <v>0</v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377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  <c r="AD15" s="383" t="s">
        <v>639</v>
      </c>
      <c r="AE15" s="384">
        <v>0</v>
      </c>
      <c r="AF15" s="384">
        <v>0</v>
      </c>
      <c r="AG15" s="384">
        <v>0</v>
      </c>
      <c r="AH15" s="384">
        <v>0</v>
      </c>
      <c r="AI15" s="384">
        <v>0</v>
      </c>
      <c r="AJ15" s="385">
        <v>0</v>
      </c>
    </row>
    <row r="16" spans="1:345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6" t="str">
        <f>META!FB13</f>
        <v>Raw Performance</v>
      </c>
      <c r="X16" s="397">
        <f>META!FC13</f>
        <v>0</v>
      </c>
      <c r="Y16" s="398">
        <f>META!FD13</f>
        <v>0</v>
      </c>
      <c r="Z16" s="399" t="str">
        <f>META!FE13</f>
        <v>Score</v>
      </c>
      <c r="AA16" s="400">
        <f>META!FF13</f>
        <v>0</v>
      </c>
      <c r="AB16" s="234" t="str">
        <f>META!FG13</f>
        <v>Perc.</v>
      </c>
      <c r="AD16" s="234">
        <v>0</v>
      </c>
      <c r="AE16" s="396" t="s">
        <v>245</v>
      </c>
      <c r="AF16" s="397">
        <v>0</v>
      </c>
      <c r="AG16" s="398">
        <v>0</v>
      </c>
      <c r="AH16" s="399" t="s">
        <v>247</v>
      </c>
      <c r="AI16" s="400">
        <v>0</v>
      </c>
      <c r="AJ16" s="234" t="s">
        <v>259</v>
      </c>
    </row>
    <row r="17" spans="1:36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380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379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  <c r="AD17" s="79" t="s">
        <v>639</v>
      </c>
      <c r="AE17" s="129" t="s">
        <v>639</v>
      </c>
      <c r="AF17" s="129" t="s">
        <v>639</v>
      </c>
      <c r="AG17" s="130" t="s">
        <v>639</v>
      </c>
      <c r="AH17" s="105" t="s">
        <v>639</v>
      </c>
      <c r="AI17" s="98" t="s">
        <v>639</v>
      </c>
      <c r="AJ17" s="80" t="s">
        <v>639</v>
      </c>
    </row>
    <row r="18" spans="1:36" s="215" customFormat="1" thickBot="1" x14ac:dyDescent="0.5">
      <c r="A18" s="208"/>
      <c r="B18" s="209"/>
      <c r="C18" s="210">
        <v>3</v>
      </c>
      <c r="D18" s="210">
        <f t="shared" si="0"/>
        <v>13</v>
      </c>
      <c r="E18" s="285" t="str">
        <f t="shared" si="2"/>
        <v/>
      </c>
      <c r="F18" s="211" t="s">
        <v>381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>
        <f>IF(AND(META!K$212&lt;&gt;0,G18&gt;0),META!C224/META!K$212,"")</f>
        <v>0</v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379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  <c r="AD18" s="221" t="s">
        <v>639</v>
      </c>
      <c r="AE18" s="218" t="s">
        <v>639</v>
      </c>
      <c r="AF18" s="218" t="s">
        <v>639</v>
      </c>
      <c r="AG18" s="224" t="s">
        <v>639</v>
      </c>
      <c r="AH18" s="220" t="s">
        <v>639</v>
      </c>
      <c r="AI18" s="221" t="s">
        <v>639</v>
      </c>
      <c r="AJ18" s="222" t="s">
        <v>639</v>
      </c>
    </row>
    <row r="19" spans="1:36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  <c r="AD19" s="81" t="s">
        <v>639</v>
      </c>
      <c r="AE19" s="129" t="s">
        <v>639</v>
      </c>
      <c r="AF19" s="129" t="s">
        <v>639</v>
      </c>
      <c r="AG19" s="131" t="s">
        <v>639</v>
      </c>
      <c r="AH19" s="105" t="s">
        <v>639</v>
      </c>
      <c r="AI19" s="98" t="s">
        <v>639</v>
      </c>
      <c r="AJ19" s="80" t="s">
        <v>639</v>
      </c>
    </row>
    <row r="20" spans="1:36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382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  <c r="AD20" s="236" t="s">
        <v>639</v>
      </c>
      <c r="AE20" s="237" t="s">
        <v>639</v>
      </c>
      <c r="AF20" s="237" t="s">
        <v>639</v>
      </c>
      <c r="AG20" s="238" t="s">
        <v>639</v>
      </c>
      <c r="AH20" s="239" t="s">
        <v>639</v>
      </c>
      <c r="AI20" s="236" t="s">
        <v>639</v>
      </c>
      <c r="AJ20" s="240" t="s">
        <v>639</v>
      </c>
    </row>
    <row r="21" spans="1:36" ht="15" thickTop="1" thickBot="1" x14ac:dyDescent="0.5">
      <c r="A21" s="200"/>
      <c r="B21" s="151"/>
      <c r="C21" s="170">
        <v>1</v>
      </c>
      <c r="D21" s="170">
        <f t="shared" si="0"/>
        <v>13</v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>
        <f>IF(AND(META!K$212&lt;&gt;0,G21&gt;0),META!C227/META!K$212,"")</f>
        <v>0</v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  <c r="AD21" s="84" t="s">
        <v>639</v>
      </c>
      <c r="AE21" s="85" t="s">
        <v>639</v>
      </c>
      <c r="AF21" s="85" t="s">
        <v>639</v>
      </c>
      <c r="AG21" s="86" t="s">
        <v>639</v>
      </c>
      <c r="AH21" s="87" t="s">
        <v>639</v>
      </c>
      <c r="AI21" s="88" t="s">
        <v>639</v>
      </c>
      <c r="AJ21" s="89" t="s">
        <v>639</v>
      </c>
    </row>
    <row r="22" spans="1:36" s="215" customFormat="1" thickBot="1" x14ac:dyDescent="0.5">
      <c r="A22" s="208"/>
      <c r="B22" s="209"/>
      <c r="C22" s="210">
        <v>1</v>
      </c>
      <c r="D22" s="210">
        <f t="shared" si="0"/>
        <v>13</v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>
        <f>IF(AND(META!K$212&lt;&gt;0,G22&gt;0),META!C228/META!K$212,"")</f>
        <v>0</v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  <c r="AE22" s="241"/>
      <c r="AF22" s="241"/>
      <c r="AG22" s="241"/>
      <c r="AH22" s="242"/>
      <c r="AI22" s="243"/>
      <c r="AJ22" s="244"/>
    </row>
    <row r="23" spans="1:36" thickBot="1" x14ac:dyDescent="0.5">
      <c r="A23" s="200"/>
      <c r="B23" s="151"/>
      <c r="C23" s="170">
        <v>2</v>
      </c>
      <c r="D23" s="170">
        <f t="shared" si="0"/>
        <v>13</v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>
        <f>IF(AND(META!K$212&lt;&gt;0,G23&gt;0),META!C229/META!K$212,"")</f>
        <v>0</v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383</v>
      </c>
      <c r="V23" s="16" t="str">
        <f>META!FA20</f>
        <v>TEST #3</v>
      </c>
      <c r="AD23" s="16" t="s">
        <v>322</v>
      </c>
    </row>
    <row r="24" spans="1:36" s="215" customFormat="1" thickBot="1" x14ac:dyDescent="0.5">
      <c r="A24" s="208"/>
      <c r="B24" s="209"/>
      <c r="C24" s="210">
        <v>3</v>
      </c>
      <c r="D24" s="210">
        <f t="shared" si="0"/>
        <v>13</v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>
        <f>IF(AND(META!K$212&lt;&gt;0,G24&gt;0),META!C230/META!K$212,"")</f>
        <v>0</v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384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  <c r="AD24" s="393" t="s">
        <v>639</v>
      </c>
      <c r="AE24" s="394">
        <v>0</v>
      </c>
      <c r="AF24" s="394">
        <v>0</v>
      </c>
      <c r="AG24" s="394">
        <v>0</v>
      </c>
      <c r="AH24" s="394">
        <v>0</v>
      </c>
      <c r="AI24" s="394">
        <v>0</v>
      </c>
      <c r="AJ24" s="395">
        <v>0</v>
      </c>
    </row>
    <row r="25" spans="1:36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5" t="str">
        <f>META!FB22</f>
        <v>Raw Performance</v>
      </c>
      <c r="X25" s="366">
        <f>META!FC22</f>
        <v>0</v>
      </c>
      <c r="Y25" s="367">
        <f>META!FD22</f>
        <v>0</v>
      </c>
      <c r="Z25" s="388" t="str">
        <f>META!FE22</f>
        <v>Score</v>
      </c>
      <c r="AA25" s="389">
        <f>META!FF22</f>
        <v>0</v>
      </c>
      <c r="AB25" s="34" t="str">
        <f>META!FG22</f>
        <v>Perc.</v>
      </c>
      <c r="AD25" s="34">
        <v>0</v>
      </c>
      <c r="AE25" s="365" t="s">
        <v>245</v>
      </c>
      <c r="AF25" s="366">
        <v>0</v>
      </c>
      <c r="AG25" s="367">
        <v>0</v>
      </c>
      <c r="AH25" s="388" t="s">
        <v>247</v>
      </c>
      <c r="AI25" s="389">
        <v>0</v>
      </c>
      <c r="AJ25" s="34" t="s">
        <v>259</v>
      </c>
    </row>
    <row r="26" spans="1:36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385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  <c r="AD26" s="217" t="s">
        <v>639</v>
      </c>
      <c r="AE26" s="218" t="s">
        <v>639</v>
      </c>
      <c r="AF26" s="218" t="s">
        <v>639</v>
      </c>
      <c r="AG26" s="219" t="s">
        <v>639</v>
      </c>
      <c r="AH26" s="220" t="s">
        <v>639</v>
      </c>
      <c r="AI26" s="221" t="s">
        <v>639</v>
      </c>
      <c r="AJ26" s="222" t="s">
        <v>639</v>
      </c>
    </row>
    <row r="27" spans="1:36" thickBot="1" x14ac:dyDescent="0.5">
      <c r="A27" s="200"/>
      <c r="B27" s="151"/>
      <c r="C27" s="170">
        <v>2</v>
      </c>
      <c r="D27" s="170">
        <f t="shared" si="0"/>
        <v>13</v>
      </c>
      <c r="E27" s="314" t="str">
        <f t="shared" si="2"/>
        <v/>
      </c>
      <c r="F27" s="286" t="s">
        <v>386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>
        <f>IF(AND(META!K$212&lt;&gt;0,G27&gt;0),META!C233/META!K$212,"")</f>
        <v>0</v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  <c r="AD27" s="81" t="s">
        <v>639</v>
      </c>
      <c r="AE27" s="129" t="s">
        <v>639</v>
      </c>
      <c r="AF27" s="129" t="s">
        <v>639</v>
      </c>
      <c r="AG27" s="131" t="s">
        <v>639</v>
      </c>
      <c r="AH27" s="105" t="s">
        <v>639</v>
      </c>
      <c r="AI27" s="98" t="s">
        <v>639</v>
      </c>
      <c r="AJ27" s="80" t="s">
        <v>639</v>
      </c>
    </row>
    <row r="28" spans="1:36" s="215" customFormat="1" thickBot="1" x14ac:dyDescent="0.5">
      <c r="A28" s="208"/>
      <c r="B28" s="209"/>
      <c r="C28" s="210"/>
      <c r="D28" s="210">
        <f t="shared" si="0"/>
        <v>13</v>
      </c>
      <c r="E28" s="285" t="str">
        <f t="shared" si="2"/>
        <v/>
      </c>
      <c r="F28" s="246" t="s">
        <v>387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>
        <f>IF(AND(META!K$212&lt;&gt;0,G28&gt;0),META!C234/META!K$212,"")</f>
        <v>0</v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  <c r="AD28" s="221" t="s">
        <v>639</v>
      </c>
      <c r="AE28" s="218" t="s">
        <v>639</v>
      </c>
      <c r="AF28" s="218" t="s">
        <v>639</v>
      </c>
      <c r="AG28" s="224" t="s">
        <v>639</v>
      </c>
      <c r="AH28" s="220" t="s">
        <v>639</v>
      </c>
      <c r="AI28" s="221" t="s">
        <v>639</v>
      </c>
      <c r="AJ28" s="222" t="s">
        <v>639</v>
      </c>
    </row>
    <row r="29" spans="1:36" thickBot="1" x14ac:dyDescent="0.5">
      <c r="A29" s="200"/>
      <c r="B29" s="151"/>
      <c r="C29" s="170">
        <v>2</v>
      </c>
      <c r="D29" s="170">
        <f t="shared" si="0"/>
        <v>13</v>
      </c>
      <c r="E29" s="314" t="str">
        <f t="shared" si="2"/>
        <v/>
      </c>
      <c r="F29" s="295" t="s">
        <v>388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>
        <f>IF(AND(META!K$212&lt;&gt;0,G29&gt;0),META!C235/META!K$212,"")</f>
        <v>0</v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  <c r="AD29" s="82" t="s">
        <v>639</v>
      </c>
      <c r="AE29" s="132" t="s">
        <v>639</v>
      </c>
      <c r="AF29" s="132" t="s">
        <v>639</v>
      </c>
      <c r="AG29" s="133" t="s">
        <v>639</v>
      </c>
      <c r="AH29" s="134" t="s">
        <v>639</v>
      </c>
      <c r="AI29" s="135" t="s">
        <v>639</v>
      </c>
      <c r="AJ29" s="83" t="s">
        <v>639</v>
      </c>
    </row>
    <row r="30" spans="1:36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  <c r="AD30" s="226" t="s">
        <v>639</v>
      </c>
      <c r="AE30" s="227" t="s">
        <v>639</v>
      </c>
      <c r="AF30" s="227" t="s">
        <v>639</v>
      </c>
      <c r="AG30" s="228" t="s">
        <v>639</v>
      </c>
      <c r="AH30" s="229" t="s">
        <v>639</v>
      </c>
      <c r="AI30" s="230" t="s">
        <v>639</v>
      </c>
      <c r="AJ30" s="231" t="s">
        <v>639</v>
      </c>
    </row>
    <row r="31" spans="1:36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389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  <c r="AE31" s="70"/>
      <c r="AF31" s="70"/>
      <c r="AG31" s="70"/>
      <c r="AH31" s="72"/>
      <c r="AI31" s="73"/>
      <c r="AJ31" s="18"/>
    </row>
    <row r="32" spans="1:36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359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  <c r="AD32" s="233" t="s">
        <v>323</v>
      </c>
    </row>
    <row r="33" spans="1:36" thickBot="1" x14ac:dyDescent="0.5">
      <c r="A33" s="200"/>
      <c r="B33" s="151"/>
      <c r="C33" s="170"/>
      <c r="D33" s="170">
        <f t="shared" si="0"/>
        <v>13</v>
      </c>
      <c r="E33" s="314" t="str">
        <f t="shared" si="2"/>
        <v/>
      </c>
      <c r="F33" s="286" t="s">
        <v>390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>
        <f>IF(AND(META!K$212&lt;&gt;0,G33&gt;0),META!C239/META!K$212,"")</f>
        <v>0</v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  <c r="AD33" s="383" t="s">
        <v>639</v>
      </c>
      <c r="AE33" s="384">
        <v>0</v>
      </c>
      <c r="AF33" s="384">
        <v>0</v>
      </c>
      <c r="AG33" s="384">
        <v>0</v>
      </c>
      <c r="AH33" s="384">
        <v>0</v>
      </c>
      <c r="AI33" s="384">
        <v>0</v>
      </c>
      <c r="AJ33" s="385">
        <v>0</v>
      </c>
    </row>
    <row r="34" spans="1:36" s="215" customFormat="1" thickBot="1" x14ac:dyDescent="0.5">
      <c r="A34" s="208"/>
      <c r="B34" s="209"/>
      <c r="C34" s="210"/>
      <c r="D34" s="210">
        <f t="shared" si="0"/>
        <v>13</v>
      </c>
      <c r="E34" s="285" t="str">
        <f t="shared" si="2"/>
        <v/>
      </c>
      <c r="F34" s="211" t="s">
        <v>391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>
        <f>IF(AND(META!K$212&lt;&gt;0,G34&gt;0),META!C240/META!K$212,"")</f>
        <v>0</v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6" t="str">
        <f>META!FB31</f>
        <v>Raw Performance</v>
      </c>
      <c r="X34" s="397">
        <f>META!FC31</f>
        <v>0</v>
      </c>
      <c r="Y34" s="398">
        <f>META!FD31</f>
        <v>0</v>
      </c>
      <c r="Z34" s="399" t="str">
        <f>META!FE31</f>
        <v>Score</v>
      </c>
      <c r="AA34" s="400">
        <f>META!FF31</f>
        <v>0</v>
      </c>
      <c r="AB34" s="234" t="str">
        <f>META!FG31</f>
        <v>Perc.</v>
      </c>
      <c r="AD34" s="234">
        <v>0</v>
      </c>
      <c r="AE34" s="396" t="s">
        <v>245</v>
      </c>
      <c r="AF34" s="397">
        <v>0</v>
      </c>
      <c r="AG34" s="398">
        <v>0</v>
      </c>
      <c r="AH34" s="399" t="s">
        <v>247</v>
      </c>
      <c r="AI34" s="400">
        <v>0</v>
      </c>
      <c r="AJ34" s="234" t="s">
        <v>259</v>
      </c>
    </row>
    <row r="35" spans="1:36" thickBot="1" x14ac:dyDescent="0.5">
      <c r="A35" s="200"/>
      <c r="B35" s="151"/>
      <c r="C35" s="170"/>
      <c r="D35" s="170">
        <f t="shared" si="0"/>
        <v>13</v>
      </c>
      <c r="E35" s="314" t="str">
        <f t="shared" si="2"/>
        <v/>
      </c>
      <c r="F35" s="286" t="s">
        <v>392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>
        <f>IF(AND(META!K$212&lt;&gt;0,G35&gt;0),META!C241/META!K$212,"")</f>
        <v>0</v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  <c r="AD35" s="79" t="s">
        <v>639</v>
      </c>
      <c r="AE35" s="129" t="s">
        <v>639</v>
      </c>
      <c r="AF35" s="129" t="s">
        <v>639</v>
      </c>
      <c r="AG35" s="130" t="s">
        <v>639</v>
      </c>
      <c r="AH35" s="105" t="s">
        <v>639</v>
      </c>
      <c r="AI35" s="98" t="s">
        <v>639</v>
      </c>
      <c r="AJ35" s="80" t="s">
        <v>639</v>
      </c>
    </row>
    <row r="36" spans="1:36" s="215" customFormat="1" thickBot="1" x14ac:dyDescent="0.5">
      <c r="A36" s="208"/>
      <c r="B36" s="209"/>
      <c r="C36" s="210"/>
      <c r="D36" s="210">
        <f t="shared" si="0"/>
        <v>13</v>
      </c>
      <c r="E36" s="285" t="str">
        <f t="shared" si="2"/>
        <v/>
      </c>
      <c r="F36" s="211" t="s">
        <v>393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>
        <f>IF(AND(META!K$212&lt;&gt;0,G36&gt;0),META!C242/META!K$212,"")</f>
        <v>0</v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  <c r="AD36" s="221" t="s">
        <v>639</v>
      </c>
      <c r="AE36" s="218" t="s">
        <v>639</v>
      </c>
      <c r="AF36" s="218" t="s">
        <v>639</v>
      </c>
      <c r="AG36" s="224" t="s">
        <v>639</v>
      </c>
      <c r="AH36" s="220" t="s">
        <v>639</v>
      </c>
      <c r="AI36" s="221" t="s">
        <v>639</v>
      </c>
      <c r="AJ36" s="222" t="s">
        <v>639</v>
      </c>
    </row>
    <row r="37" spans="1:36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394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  <c r="AD37" s="81" t="s">
        <v>639</v>
      </c>
      <c r="AE37" s="129" t="s">
        <v>639</v>
      </c>
      <c r="AF37" s="129" t="s">
        <v>639</v>
      </c>
      <c r="AG37" s="131" t="s">
        <v>639</v>
      </c>
      <c r="AH37" s="105" t="s">
        <v>639</v>
      </c>
      <c r="AI37" s="98" t="s">
        <v>639</v>
      </c>
      <c r="AJ37" s="80" t="s">
        <v>639</v>
      </c>
    </row>
    <row r="38" spans="1:36" s="215" customFormat="1" thickBot="1" x14ac:dyDescent="0.5">
      <c r="A38" s="208"/>
      <c r="B38" s="209"/>
      <c r="C38" s="210"/>
      <c r="D38" s="210">
        <f t="shared" si="0"/>
        <v>13</v>
      </c>
      <c r="E38" s="285" t="str">
        <f t="shared" si="2"/>
        <v/>
      </c>
      <c r="F38" s="211" t="s">
        <v>395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>
        <f>IF(AND(META!K$212&lt;&gt;0,G38&gt;0),META!C244/META!K$212,"")</f>
        <v>0</v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  <c r="AD38" s="236" t="s">
        <v>639</v>
      </c>
      <c r="AE38" s="237" t="s">
        <v>639</v>
      </c>
      <c r="AF38" s="237" t="s">
        <v>639</v>
      </c>
      <c r="AG38" s="238" t="s">
        <v>639</v>
      </c>
      <c r="AH38" s="239" t="s">
        <v>639</v>
      </c>
      <c r="AI38" s="236" t="s">
        <v>639</v>
      </c>
      <c r="AJ38" s="240" t="s">
        <v>639</v>
      </c>
    </row>
    <row r="39" spans="1:36" ht="15" thickTop="1" thickBot="1" x14ac:dyDescent="0.5">
      <c r="A39" s="200"/>
      <c r="B39" s="151"/>
      <c r="C39" s="170"/>
      <c r="D39" s="170">
        <f t="shared" si="0"/>
        <v>13</v>
      </c>
      <c r="E39" s="314" t="str">
        <f t="shared" si="2"/>
        <v/>
      </c>
      <c r="F39" s="286" t="s">
        <v>396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>
        <f>IF(AND(META!K$212&lt;&gt;0,G39&gt;0),META!C245/META!K$212,"")</f>
        <v>0</v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  <c r="AD39" s="84" t="s">
        <v>639</v>
      </c>
      <c r="AE39" s="85" t="s">
        <v>639</v>
      </c>
      <c r="AF39" s="85" t="s">
        <v>639</v>
      </c>
      <c r="AG39" s="86" t="s">
        <v>639</v>
      </c>
      <c r="AH39" s="87" t="s">
        <v>639</v>
      </c>
      <c r="AI39" s="88" t="s">
        <v>639</v>
      </c>
      <c r="AJ39" s="89" t="s">
        <v>639</v>
      </c>
    </row>
    <row r="40" spans="1:36" s="215" customFormat="1" thickBot="1" x14ac:dyDescent="0.5">
      <c r="A40" s="208"/>
      <c r="B40" s="209"/>
      <c r="C40" s="210"/>
      <c r="D40" s="210">
        <f t="shared" si="0"/>
        <v>13</v>
      </c>
      <c r="E40" s="285" t="str">
        <f t="shared" si="2"/>
        <v/>
      </c>
      <c r="F40" s="211" t="s">
        <v>397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>
        <f>IF(AND(META!K$212&lt;&gt;0,G40&gt;0),META!C246/META!K$212,"")</f>
        <v>0</v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  <c r="AE40" s="241"/>
      <c r="AF40" s="241"/>
      <c r="AG40" s="241"/>
      <c r="AH40" s="242"/>
      <c r="AI40" s="243"/>
      <c r="AJ40" s="244"/>
    </row>
    <row r="41" spans="1:36" thickBot="1" x14ac:dyDescent="0.5">
      <c r="A41" s="200"/>
      <c r="B41" s="151"/>
      <c r="C41" s="170"/>
      <c r="D41" s="170">
        <f t="shared" si="0"/>
        <v>13</v>
      </c>
      <c r="E41" s="314" t="str">
        <f t="shared" si="2"/>
        <v/>
      </c>
      <c r="F41" s="286" t="s">
        <v>398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>
        <f>IF(AND(META!K$212&lt;&gt;0,G41&gt;0),META!C247/META!K$212,"")</f>
        <v>0</v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  <c r="AD41" s="16" t="s">
        <v>324</v>
      </c>
    </row>
    <row r="42" spans="1:36" s="215" customFormat="1" thickBot="1" x14ac:dyDescent="0.5">
      <c r="A42" s="208"/>
      <c r="B42" s="209"/>
      <c r="C42" s="210"/>
      <c r="D42" s="210">
        <f t="shared" si="0"/>
        <v>13</v>
      </c>
      <c r="E42" s="285" t="str">
        <f t="shared" si="2"/>
        <v/>
      </c>
      <c r="F42" s="211" t="s">
        <v>399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>
        <f>IF(AND(META!K$212&lt;&gt;0,G42&gt;0),META!C248/META!K$212,"")</f>
        <v>0</v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  <c r="AD42" s="393" t="s">
        <v>639</v>
      </c>
      <c r="AE42" s="394">
        <v>0</v>
      </c>
      <c r="AF42" s="394">
        <v>0</v>
      </c>
      <c r="AG42" s="394">
        <v>0</v>
      </c>
      <c r="AH42" s="394">
        <v>0</v>
      </c>
      <c r="AI42" s="394">
        <v>0</v>
      </c>
      <c r="AJ42" s="395">
        <v>0</v>
      </c>
    </row>
    <row r="43" spans="1:36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  <c r="AD43" s="202"/>
      <c r="AE43" s="352"/>
      <c r="AF43" s="352"/>
      <c r="AG43" s="352"/>
      <c r="AH43" s="203"/>
      <c r="AI43" s="203"/>
      <c r="AJ43" s="204"/>
    </row>
    <row r="44" spans="1:36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648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  <c r="AD44" s="253"/>
      <c r="AE44" s="353"/>
      <c r="AF44" s="353"/>
      <c r="AG44" s="353"/>
      <c r="AH44" s="255"/>
      <c r="AI44" s="255"/>
      <c r="AJ44" s="256"/>
    </row>
    <row r="45" spans="1:36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649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  <c r="AD45" s="202"/>
      <c r="AE45" s="352"/>
      <c r="AF45" s="352"/>
      <c r="AG45" s="352"/>
      <c r="AH45" s="203"/>
      <c r="AI45" s="203"/>
      <c r="AJ45" s="204"/>
    </row>
    <row r="46" spans="1:36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650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  <c r="AD46" s="253"/>
      <c r="AE46" s="353"/>
      <c r="AF46" s="353"/>
      <c r="AG46" s="353"/>
      <c r="AH46" s="255"/>
      <c r="AI46" s="255"/>
      <c r="AJ46" s="256"/>
    </row>
    <row r="47" spans="1:36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651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  <c r="AD47" s="202"/>
      <c r="AE47" s="352"/>
      <c r="AF47" s="352"/>
      <c r="AG47" s="352"/>
      <c r="AH47" s="203"/>
      <c r="AI47" s="203"/>
      <c r="AJ47" s="204"/>
    </row>
    <row r="48" spans="1:36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652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6" t="str">
        <f>META!FB40</f>
        <v>Raw Performance</v>
      </c>
      <c r="X48" s="397">
        <f>META!FC40</f>
        <v>0</v>
      </c>
      <c r="Y48" s="398">
        <f>META!FD40</f>
        <v>0</v>
      </c>
      <c r="Z48" s="399" t="str">
        <f>META!FE40</f>
        <v>Score</v>
      </c>
      <c r="AA48" s="400">
        <f>META!FF40</f>
        <v>0</v>
      </c>
      <c r="AB48" s="234" t="str">
        <f>META!FG40</f>
        <v>Perc.</v>
      </c>
      <c r="AD48" s="234">
        <v>0</v>
      </c>
      <c r="AE48" s="396" t="s">
        <v>245</v>
      </c>
      <c r="AF48" s="397">
        <v>0</v>
      </c>
      <c r="AG48" s="398">
        <v>0</v>
      </c>
      <c r="AH48" s="399" t="s">
        <v>247</v>
      </c>
      <c r="AI48" s="400">
        <v>0</v>
      </c>
      <c r="AJ48" s="234" t="s">
        <v>259</v>
      </c>
    </row>
    <row r="49" spans="1:345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  <c r="AD49" s="79" t="s">
        <v>639</v>
      </c>
      <c r="AE49" s="129" t="s">
        <v>639</v>
      </c>
      <c r="AF49" s="129" t="s">
        <v>639</v>
      </c>
      <c r="AG49" s="130" t="s">
        <v>639</v>
      </c>
      <c r="AH49" s="105" t="s">
        <v>639</v>
      </c>
      <c r="AI49" s="98" t="s">
        <v>639</v>
      </c>
      <c r="AJ49" s="80" t="s">
        <v>639</v>
      </c>
    </row>
    <row r="50" spans="1:345" s="215" customFormat="1" thickBot="1" x14ac:dyDescent="0.5">
      <c r="A50" s="208"/>
      <c r="B50" s="209"/>
      <c r="C50" s="210"/>
      <c r="D50" s="210"/>
      <c r="E50" s="285"/>
      <c r="F50" s="225" t="s">
        <v>400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  <c r="AD50" s="217"/>
      <c r="AE50" s="218"/>
      <c r="AF50" s="218"/>
      <c r="AG50" s="219"/>
      <c r="AH50" s="220"/>
      <c r="AI50" s="221"/>
      <c r="AJ50" s="222"/>
    </row>
    <row r="51" spans="1:345" thickBot="1" x14ac:dyDescent="0.5">
      <c r="A51" s="200"/>
      <c r="B51" s="151"/>
      <c r="C51" s="170"/>
      <c r="D51" s="170"/>
      <c r="E51" s="314"/>
      <c r="F51" s="294" t="s">
        <v>359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  <c r="AD51" s="81" t="s">
        <v>639</v>
      </c>
      <c r="AE51" s="129" t="s">
        <v>639</v>
      </c>
      <c r="AF51" s="129" t="s">
        <v>639</v>
      </c>
      <c r="AG51" s="131" t="s">
        <v>639</v>
      </c>
      <c r="AH51" s="105" t="s">
        <v>639</v>
      </c>
      <c r="AI51" s="98" t="s">
        <v>639</v>
      </c>
      <c r="AJ51" s="80" t="s">
        <v>639</v>
      </c>
    </row>
    <row r="52" spans="1:345" s="215" customFormat="1" thickBot="1" x14ac:dyDescent="0.5">
      <c r="A52" s="208"/>
      <c r="B52" s="209"/>
      <c r="C52" s="210"/>
      <c r="D52" s="210"/>
      <c r="E52" s="285">
        <f t="shared" si="2"/>
        <v>0.4</v>
      </c>
      <c r="F52" s="211" t="s">
        <v>401</v>
      </c>
      <c r="G52" s="212">
        <f>IF(META!E253&lt;&gt;0,META!E253,"")</f>
        <v>10</v>
      </c>
      <c r="H52" s="213" t="str">
        <f>IF(SUM(META!C$203:Y$203)&lt;&gt;0,G52/SUM(META!C$203:Y$203),"")</f>
        <v/>
      </c>
      <c r="I52" s="214" t="str">
        <f>IF(G52&lt;&gt;"",META!C253&amp;" / "&amp;G52,"")</f>
        <v>6 / 10</v>
      </c>
      <c r="J52" s="212" t="str">
        <f>META!F253</f>
        <v>4 / 10</v>
      </c>
      <c r="K52" s="248">
        <f>META!G253</f>
        <v>0.4</v>
      </c>
      <c r="L52" s="213">
        <f>IF(META!K$212&lt;&gt;0,META!C253/META!K$212,"")</f>
        <v>1</v>
      </c>
      <c r="M52" s="322" t="str">
        <f>META!H253</f>
        <v>-</v>
      </c>
      <c r="N52" s="212" t="str">
        <f>IF(META!C168&lt;&gt;0,META!C128&amp;" / "&amp;META!C168,"")</f>
        <v>6 / 10</v>
      </c>
      <c r="O52" s="212" t="str">
        <f>IF(META!D168&lt;&gt;0,META!D128&amp;" / "&amp;META!D168,"")</f>
        <v/>
      </c>
      <c r="P52" s="213">
        <f>IF(META!C168&lt;&gt;0,META!C128/META!C168,"")</f>
        <v>0.6</v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  <c r="AD52" s="221" t="s">
        <v>639</v>
      </c>
      <c r="AE52" s="218" t="s">
        <v>639</v>
      </c>
      <c r="AF52" s="218" t="s">
        <v>639</v>
      </c>
      <c r="AG52" s="224" t="s">
        <v>639</v>
      </c>
      <c r="AH52" s="220" t="s">
        <v>639</v>
      </c>
      <c r="AI52" s="221" t="s">
        <v>639</v>
      </c>
      <c r="AJ52" s="222" t="s">
        <v>639</v>
      </c>
    </row>
    <row r="53" spans="1:345" thickBot="1" x14ac:dyDescent="0.5">
      <c r="A53" s="200"/>
      <c r="B53" s="151"/>
      <c r="C53" s="170"/>
      <c r="D53" s="170"/>
      <c r="E53" s="314">
        <f t="shared" si="2"/>
        <v>1</v>
      </c>
      <c r="F53" s="286" t="s">
        <v>607</v>
      </c>
      <c r="G53" s="153">
        <f>IF(META!E254&lt;&gt;0,META!E254,"")</f>
        <v>20</v>
      </c>
      <c r="H53" s="154" t="str">
        <f>IF(SUM(META!C$203:Y$203)&lt;&gt;0,G53/SUM(META!C$203:Y$203),"")</f>
        <v/>
      </c>
      <c r="I53" s="155" t="str">
        <f>IF(G53&lt;&gt;"",META!C254&amp;" / "&amp;G53,"")</f>
        <v>0 / 20</v>
      </c>
      <c r="J53" s="153" t="str">
        <f>META!F254</f>
        <v>20 / 20</v>
      </c>
      <c r="K53" s="249">
        <f>META!G254</f>
        <v>1</v>
      </c>
      <c r="L53" s="154">
        <f>IF(META!K$212&lt;&gt;0,META!C254/META!K$212,"")</f>
        <v>0</v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/>
      </c>
      <c r="P53" s="154">
        <f>IF(META!C169&lt;&gt;0,META!C129/META!C169,"")</f>
        <v>0</v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  <c r="AD53" s="82" t="s">
        <v>639</v>
      </c>
      <c r="AE53" s="132" t="s">
        <v>639</v>
      </c>
      <c r="AF53" s="132" t="s">
        <v>639</v>
      </c>
      <c r="AG53" s="133" t="s">
        <v>639</v>
      </c>
      <c r="AH53" s="134" t="s">
        <v>639</v>
      </c>
      <c r="AI53" s="135" t="s">
        <v>639</v>
      </c>
      <c r="AJ53" s="83" t="s">
        <v>639</v>
      </c>
    </row>
    <row r="54" spans="1:345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348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>10 / 10</v>
      </c>
      <c r="K54" s="248">
        <f>META!G252</f>
        <v>1</v>
      </c>
      <c r="L54" s="213">
        <f>IF(META!K$212&lt;&gt;0,META!C252/META!K$212,"")</f>
        <v>0</v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/>
      </c>
      <c r="P54" s="213">
        <f>IF(META!C170&lt;&gt;0,META!C130/META!C170,"")</f>
        <v>0</v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  <c r="AD54" s="226" t="s">
        <v>639</v>
      </c>
      <c r="AE54" s="227" t="s">
        <v>639</v>
      </c>
      <c r="AF54" s="227" t="s">
        <v>639</v>
      </c>
      <c r="AG54" s="228" t="s">
        <v>639</v>
      </c>
      <c r="AH54" s="229" t="s">
        <v>639</v>
      </c>
      <c r="AI54" s="230" t="s">
        <v>639</v>
      </c>
      <c r="AJ54" s="231" t="s">
        <v>639</v>
      </c>
    </row>
    <row r="55" spans="1:345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  <c r="AE55" s="70"/>
      <c r="AF55" s="70"/>
      <c r="AG55" s="70"/>
      <c r="AH55" s="72"/>
      <c r="AI55" s="73"/>
      <c r="AJ55" s="18"/>
    </row>
    <row r="56" spans="1:345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401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>
        <f>IF(META!K$212&lt;&gt;0,META!C257/META!K$212,"")</f>
        <v>0</v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  <c r="AD56" s="233" t="s">
        <v>325</v>
      </c>
    </row>
    <row r="57" spans="1:345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607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>
        <f>IF(META!K$212&lt;&gt;0,META!C258/META!K$212,"")</f>
        <v>0</v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  <c r="AD57" s="383" t="s">
        <v>639</v>
      </c>
      <c r="AE57" s="384">
        <v>0</v>
      </c>
      <c r="AF57" s="384">
        <v>0</v>
      </c>
      <c r="AG57" s="384">
        <v>0</v>
      </c>
      <c r="AH57" s="384">
        <v>0</v>
      </c>
      <c r="AI57" s="384">
        <v>0</v>
      </c>
      <c r="AJ57" s="385">
        <v>0</v>
      </c>
    </row>
    <row r="58" spans="1:345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348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>
        <f>IF(META!K$212&lt;&gt;0,META!C256/META!K$212,"")</f>
        <v>0</v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6" t="str">
        <f>META!FB49</f>
        <v>Raw Performance</v>
      </c>
      <c r="X58" s="397">
        <f>META!FC49</f>
        <v>0</v>
      </c>
      <c r="Y58" s="398">
        <f>META!FD49</f>
        <v>0</v>
      </c>
      <c r="Z58" s="399" t="str">
        <f>META!FE49</f>
        <v>Score</v>
      </c>
      <c r="AA58" s="400">
        <f>META!FF49</f>
        <v>0</v>
      </c>
      <c r="AB58" s="234" t="str">
        <f>META!FG49</f>
        <v>Perc.</v>
      </c>
      <c r="AD58" s="234">
        <v>0</v>
      </c>
      <c r="AE58" s="396" t="s">
        <v>245</v>
      </c>
      <c r="AF58" s="397">
        <v>0</v>
      </c>
      <c r="AG58" s="398">
        <v>0</v>
      </c>
      <c r="AH58" s="399" t="s">
        <v>247</v>
      </c>
      <c r="AI58" s="400">
        <v>0</v>
      </c>
      <c r="AJ58" s="234" t="s">
        <v>259</v>
      </c>
    </row>
    <row r="59" spans="1:345" thickBot="1" x14ac:dyDescent="0.5">
      <c r="A59" s="200"/>
      <c r="B59" s="151"/>
      <c r="C59" s="170"/>
      <c r="D59" s="170"/>
      <c r="E59" s="314"/>
      <c r="F59" s="294" t="s">
        <v>358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  <c r="AD59" s="79" t="s">
        <v>639</v>
      </c>
      <c r="AE59" s="129" t="s">
        <v>639</v>
      </c>
      <c r="AF59" s="129" t="s">
        <v>639</v>
      </c>
      <c r="AG59" s="130" t="s">
        <v>639</v>
      </c>
      <c r="AH59" s="105" t="s">
        <v>639</v>
      </c>
      <c r="AI59" s="98" t="s">
        <v>639</v>
      </c>
      <c r="AJ59" s="80" t="s">
        <v>639</v>
      </c>
    </row>
    <row r="60" spans="1:345" s="215" customFormat="1" thickBot="1" x14ac:dyDescent="0.5">
      <c r="A60" s="208"/>
      <c r="B60" s="209"/>
      <c r="C60" s="210"/>
      <c r="D60" s="210"/>
      <c r="E60" s="285" t="str">
        <f t="shared" si="2"/>
        <v/>
      </c>
      <c r="F60" s="211" t="s">
        <v>401</v>
      </c>
      <c r="G60" s="212" t="str">
        <f>IF(META!E261&lt;&gt;0,META!E261,"")</f>
        <v/>
      </c>
      <c r="H60" s="213" t="str">
        <f>IF(SUM(META!C$203:Y$203)&lt;&gt;0,G60/SUM(META!C$203:Y$203),"")</f>
        <v/>
      </c>
      <c r="I60" s="214" t="str">
        <f>IF(G60&lt;&gt;"",META!C261&amp;" / "&amp;G60,"")</f>
        <v/>
      </c>
      <c r="J60" s="212" t="str">
        <f>META!F261</f>
        <v/>
      </c>
      <c r="K60" s="248" t="str">
        <f>META!G261</f>
        <v/>
      </c>
      <c r="L60" s="213">
        <f>IF(META!K$212&lt;&gt;0,META!C261/META!K$212,"")</f>
        <v>0</v>
      </c>
      <c r="M60" s="322" t="str">
        <f>META!H261</f>
        <v>-</v>
      </c>
      <c r="N60" s="212" t="str">
        <f>IF(META!C165&lt;&gt;0,META!C125&amp;" / "&amp;META!C165,"")</f>
        <v/>
      </c>
      <c r="O60" s="212" t="str">
        <f>IF(META!D165&lt;&gt;0,META!D125&amp;" / "&amp;META!D165,"")</f>
        <v/>
      </c>
      <c r="P60" s="213" t="str">
        <f>IF(META!C165&lt;&gt;0,META!C125/META!C165,"")</f>
        <v/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  <c r="AD60" s="221" t="s">
        <v>639</v>
      </c>
      <c r="AE60" s="218" t="s">
        <v>639</v>
      </c>
      <c r="AF60" s="218" t="s">
        <v>639</v>
      </c>
      <c r="AG60" s="224" t="s">
        <v>639</v>
      </c>
      <c r="AH60" s="220" t="s">
        <v>639</v>
      </c>
      <c r="AI60" s="221" t="s">
        <v>639</v>
      </c>
      <c r="AJ60" s="222" t="s">
        <v>639</v>
      </c>
    </row>
    <row r="61" spans="1:345" thickBot="1" x14ac:dyDescent="0.5">
      <c r="A61" s="200"/>
      <c r="B61" s="151"/>
      <c r="C61" s="170"/>
      <c r="D61" s="170"/>
      <c r="E61" s="314" t="str">
        <f t="shared" si="2"/>
        <v/>
      </c>
      <c r="F61" s="286" t="s">
        <v>607</v>
      </c>
      <c r="G61" s="153" t="str">
        <f>IF(META!E262&lt;&gt;0,META!E262,"")</f>
        <v/>
      </c>
      <c r="H61" s="154" t="str">
        <f>IF(SUM(META!C$203:Y$203)&lt;&gt;0,G61/SUM(META!C$203:Y$203),"")</f>
        <v/>
      </c>
      <c r="I61" s="155" t="str">
        <f>IF(G61&lt;&gt;"",META!C262&amp;" / "&amp;G61,"")</f>
        <v/>
      </c>
      <c r="J61" s="153" t="str">
        <f>META!F262</f>
        <v/>
      </c>
      <c r="K61" s="249" t="str">
        <f>META!G262</f>
        <v/>
      </c>
      <c r="L61" s="154">
        <f>IF(META!K$212&lt;&gt;0,META!C262/META!K$212,"")</f>
        <v>0</v>
      </c>
      <c r="M61" s="323" t="str">
        <f>META!H262</f>
        <v>-</v>
      </c>
      <c r="N61" s="153" t="str">
        <f>IF(META!C166&lt;&gt;0,META!C126&amp;" / "&amp;META!C166,"")</f>
        <v/>
      </c>
      <c r="O61" s="153" t="str">
        <f>IF(META!D166&lt;&gt;0,META!D126&amp;" / "&amp;META!D166,"")</f>
        <v/>
      </c>
      <c r="P61" s="154" t="str">
        <f>IF(META!C166&lt;&gt;0,META!C126/META!C166,"")</f>
        <v/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  <c r="AD61" s="81" t="s">
        <v>639</v>
      </c>
      <c r="AE61" s="129" t="s">
        <v>639</v>
      </c>
      <c r="AF61" s="129" t="s">
        <v>639</v>
      </c>
      <c r="AG61" s="131" t="s">
        <v>639</v>
      </c>
      <c r="AH61" s="105" t="s">
        <v>639</v>
      </c>
      <c r="AI61" s="98" t="s">
        <v>639</v>
      </c>
      <c r="AJ61" s="80" t="s">
        <v>639</v>
      </c>
    </row>
    <row r="62" spans="1:345" s="215" customFormat="1" thickBot="1" x14ac:dyDescent="0.5">
      <c r="A62" s="208"/>
      <c r="B62" s="209"/>
      <c r="C62" s="210"/>
      <c r="D62" s="210"/>
      <c r="E62" s="285" t="str">
        <f t="shared" si="2"/>
        <v/>
      </c>
      <c r="F62" s="211" t="s">
        <v>348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/>
      </c>
      <c r="K62" s="248" t="str">
        <f>META!G260</f>
        <v/>
      </c>
      <c r="L62" s="213">
        <f>IF(META!K$212&lt;&gt;0,META!C260/META!K$212,"")</f>
        <v>0</v>
      </c>
      <c r="M62" s="322" t="str">
        <f>META!H260</f>
        <v>-</v>
      </c>
      <c r="N62" s="212" t="str">
        <f>IF(META!C167&lt;&gt;0,META!C127&amp;" / "&amp;META!C167,"")</f>
        <v/>
      </c>
      <c r="O62" s="212" t="str">
        <f>IF(META!D167&lt;&gt;0,META!D127&amp;" / "&amp;META!D167,"")</f>
        <v/>
      </c>
      <c r="P62" s="213" t="str">
        <f>IF(META!C167&lt;&gt;0,META!C127/META!C167,"")</f>
        <v/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  <c r="AD62" s="236" t="s">
        <v>639</v>
      </c>
      <c r="AE62" s="237" t="s">
        <v>639</v>
      </c>
      <c r="AF62" s="237" t="s">
        <v>639</v>
      </c>
      <c r="AG62" s="238" t="s">
        <v>639</v>
      </c>
      <c r="AH62" s="239" t="s">
        <v>639</v>
      </c>
      <c r="AI62" s="236" t="s">
        <v>639</v>
      </c>
      <c r="AJ62" s="240" t="s">
        <v>639</v>
      </c>
    </row>
    <row r="63" spans="1:345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  <c r="AD63" s="84" t="s">
        <v>639</v>
      </c>
      <c r="AE63" s="85" t="s">
        <v>639</v>
      </c>
      <c r="AF63" s="85" t="s">
        <v>639</v>
      </c>
      <c r="AG63" s="86" t="s">
        <v>639</v>
      </c>
      <c r="AH63" s="87" t="s">
        <v>639</v>
      </c>
      <c r="AI63" s="88" t="s">
        <v>639</v>
      </c>
      <c r="AJ63" s="89" t="s">
        <v>639</v>
      </c>
    </row>
    <row r="64" spans="1:345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 s="70"/>
      <c r="AF64" s="70"/>
      <c r="AG64" s="70"/>
      <c r="AH64" s="72"/>
      <c r="AI64" s="73"/>
      <c r="AJ64" s="18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</row>
    <row r="65" spans="1:345" s="108" customFormat="1" ht="42" thickBot="1" x14ac:dyDescent="0.5">
      <c r="A65" s="198"/>
      <c r="B65" s="166"/>
      <c r="C65" s="166" t="s">
        <v>611</v>
      </c>
      <c r="D65" s="166" t="s">
        <v>656</v>
      </c>
      <c r="E65" s="311" t="s">
        <v>610</v>
      </c>
      <c r="F65" s="166" t="s">
        <v>368</v>
      </c>
      <c r="G65" s="166" t="s">
        <v>606</v>
      </c>
      <c r="H65" s="166" t="s">
        <v>612</v>
      </c>
      <c r="I65" s="166" t="s">
        <v>605</v>
      </c>
      <c r="J65" s="166" t="s">
        <v>604</v>
      </c>
      <c r="K65" s="166" t="s">
        <v>610</v>
      </c>
      <c r="L65" s="166" t="s">
        <v>609</v>
      </c>
      <c r="M65" s="166" t="s">
        <v>657</v>
      </c>
      <c r="N65" s="166"/>
      <c r="O65" s="166"/>
      <c r="P65" s="166"/>
      <c r="Q65" s="166"/>
      <c r="R65" s="166"/>
      <c r="S65" s="166"/>
      <c r="T65" s="166" t="s">
        <v>367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 s="16" t="s">
        <v>326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</row>
    <row r="66" spans="1:345" thickBot="1" x14ac:dyDescent="0.5">
      <c r="C66" s="169"/>
      <c r="D66" s="170" t="str">
        <f>IF(L66="","",_xlfn.RANK.AVG(L66,$L$66:$L$95))</f>
        <v/>
      </c>
      <c r="E66" s="314"/>
      <c r="F66" s="305" t="s">
        <v>403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  <c r="AD66" s="383" t="s">
        <v>639</v>
      </c>
      <c r="AE66" s="384">
        <v>0</v>
      </c>
      <c r="AF66" s="384">
        <v>0</v>
      </c>
      <c r="AG66" s="384">
        <v>0</v>
      </c>
      <c r="AH66" s="384">
        <v>0</v>
      </c>
      <c r="AI66" s="384">
        <v>0</v>
      </c>
      <c r="AJ66" s="385">
        <v>0</v>
      </c>
    </row>
    <row r="67" spans="1:345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6" t="str">
        <f>META!FB58</f>
        <v>Raw Performance</v>
      </c>
      <c r="X67" s="397">
        <f>META!FC58</f>
        <v>0</v>
      </c>
      <c r="Y67" s="398">
        <f>META!FD58</f>
        <v>0</v>
      </c>
      <c r="Z67" s="399" t="str">
        <f>META!FE58</f>
        <v>Score</v>
      </c>
      <c r="AA67" s="400">
        <f>META!FF58</f>
        <v>0</v>
      </c>
      <c r="AB67" s="234" t="str">
        <f>META!FG58</f>
        <v>Perc.</v>
      </c>
      <c r="AD67" s="234">
        <v>0</v>
      </c>
      <c r="AE67" s="396" t="s">
        <v>245</v>
      </c>
      <c r="AF67" s="397">
        <v>0</v>
      </c>
      <c r="AG67" s="398">
        <v>0</v>
      </c>
      <c r="AH67" s="399" t="s">
        <v>247</v>
      </c>
      <c r="AI67" s="400">
        <v>0</v>
      </c>
      <c r="AJ67" s="234" t="s">
        <v>259</v>
      </c>
    </row>
    <row r="68" spans="1:345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  <c r="AD68" s="79" t="s">
        <v>639</v>
      </c>
      <c r="AE68" s="129" t="s">
        <v>639</v>
      </c>
      <c r="AF68" s="129" t="s">
        <v>639</v>
      </c>
      <c r="AG68" s="130" t="s">
        <v>639</v>
      </c>
      <c r="AH68" s="105" t="s">
        <v>639</v>
      </c>
      <c r="AI68" s="98" t="s">
        <v>639</v>
      </c>
      <c r="AJ68" s="80" t="s">
        <v>639</v>
      </c>
    </row>
    <row r="69" spans="1:345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  <c r="AD69" s="221" t="s">
        <v>639</v>
      </c>
      <c r="AE69" s="218" t="s">
        <v>639</v>
      </c>
      <c r="AF69" s="218" t="s">
        <v>639</v>
      </c>
      <c r="AG69" s="224" t="s">
        <v>639</v>
      </c>
      <c r="AH69" s="220" t="s">
        <v>639</v>
      </c>
      <c r="AI69" s="221" t="s">
        <v>639</v>
      </c>
      <c r="AJ69" s="222" t="s">
        <v>639</v>
      </c>
    </row>
    <row r="70" spans="1:345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  <c r="AD70" s="81" t="s">
        <v>639</v>
      </c>
      <c r="AE70" s="129" t="s">
        <v>639</v>
      </c>
      <c r="AF70" s="129" t="s">
        <v>639</v>
      </c>
      <c r="AG70" s="131" t="s">
        <v>639</v>
      </c>
      <c r="AH70" s="105" t="s">
        <v>639</v>
      </c>
      <c r="AI70" s="98" t="s">
        <v>639</v>
      </c>
      <c r="AJ70" s="80" t="s">
        <v>639</v>
      </c>
    </row>
    <row r="71" spans="1:345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404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  <c r="AD71" s="236" t="s">
        <v>639</v>
      </c>
      <c r="AE71" s="237" t="s">
        <v>639</v>
      </c>
      <c r="AF71" s="237" t="s">
        <v>639</v>
      </c>
      <c r="AG71" s="238" t="s">
        <v>639</v>
      </c>
      <c r="AH71" s="239" t="s">
        <v>639</v>
      </c>
      <c r="AI71" s="236" t="s">
        <v>639</v>
      </c>
      <c r="AJ71" s="240" t="s">
        <v>639</v>
      </c>
    </row>
    <row r="72" spans="1:345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  <c r="AD72" s="84" t="s">
        <v>639</v>
      </c>
      <c r="AE72" s="85" t="s">
        <v>639</v>
      </c>
      <c r="AF72" s="85" t="s">
        <v>639</v>
      </c>
      <c r="AG72" s="86" t="s">
        <v>639</v>
      </c>
      <c r="AH72" s="87" t="s">
        <v>639</v>
      </c>
      <c r="AI72" s="88" t="s">
        <v>639</v>
      </c>
      <c r="AJ72" s="89" t="s">
        <v>639</v>
      </c>
    </row>
    <row r="73" spans="1:345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405</v>
      </c>
      <c r="U73" s="335"/>
      <c r="W73" s="241"/>
      <c r="X73" s="241"/>
      <c r="Y73" s="241"/>
      <c r="Z73" s="242"/>
      <c r="AA73" s="243"/>
      <c r="AB73" s="244"/>
      <c r="AE73" s="241"/>
      <c r="AF73" s="241"/>
      <c r="AG73" s="241"/>
      <c r="AH73" s="242"/>
      <c r="AI73" s="243"/>
      <c r="AJ73" s="244"/>
    </row>
    <row r="74" spans="1:345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  <c r="AD74" s="16" t="s">
        <v>327</v>
      </c>
    </row>
    <row r="75" spans="1:345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  <c r="AD75" s="393" t="s">
        <v>639</v>
      </c>
      <c r="AE75" s="394">
        <v>0</v>
      </c>
      <c r="AF75" s="394">
        <v>0</v>
      </c>
      <c r="AG75" s="394">
        <v>0</v>
      </c>
      <c r="AH75" s="394">
        <v>0</v>
      </c>
      <c r="AI75" s="394">
        <v>0</v>
      </c>
      <c r="AJ75" s="395">
        <v>0</v>
      </c>
    </row>
    <row r="76" spans="1:345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5" t="str">
        <f>META!FB67</f>
        <v>Raw Performance</v>
      </c>
      <c r="X76" s="366">
        <f>META!FC67</f>
        <v>0</v>
      </c>
      <c r="Y76" s="367">
        <f>META!FD67</f>
        <v>0</v>
      </c>
      <c r="Z76" s="388" t="str">
        <f>META!FE67</f>
        <v>Score</v>
      </c>
      <c r="AA76" s="389">
        <f>META!FF67</f>
        <v>0</v>
      </c>
      <c r="AB76" s="34" t="str">
        <f>META!FG67</f>
        <v>Perc.</v>
      </c>
      <c r="AD76" s="34">
        <v>0</v>
      </c>
      <c r="AE76" s="365" t="s">
        <v>245</v>
      </c>
      <c r="AF76" s="366">
        <v>0</v>
      </c>
      <c r="AG76" s="367">
        <v>0</v>
      </c>
      <c r="AH76" s="388" t="s">
        <v>247</v>
      </c>
      <c r="AI76" s="389">
        <v>0</v>
      </c>
      <c r="AJ76" s="34" t="s">
        <v>259</v>
      </c>
    </row>
    <row r="77" spans="1:345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  <c r="AD77" s="217" t="s">
        <v>639</v>
      </c>
      <c r="AE77" s="218" t="s">
        <v>639</v>
      </c>
      <c r="AF77" s="218" t="s">
        <v>639</v>
      </c>
      <c r="AG77" s="219" t="s">
        <v>639</v>
      </c>
      <c r="AH77" s="220" t="s">
        <v>639</v>
      </c>
      <c r="AI77" s="221" t="s">
        <v>639</v>
      </c>
      <c r="AJ77" s="222" t="s">
        <v>639</v>
      </c>
    </row>
    <row r="78" spans="1:345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  <c r="AD78" s="81" t="s">
        <v>639</v>
      </c>
      <c r="AE78" s="129" t="s">
        <v>639</v>
      </c>
      <c r="AF78" s="129" t="s">
        <v>639</v>
      </c>
      <c r="AG78" s="131" t="s">
        <v>639</v>
      </c>
      <c r="AH78" s="105" t="s">
        <v>639</v>
      </c>
      <c r="AI78" s="98" t="s">
        <v>639</v>
      </c>
      <c r="AJ78" s="80" t="s">
        <v>639</v>
      </c>
    </row>
    <row r="79" spans="1:345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  <c r="AD79" s="221" t="s">
        <v>639</v>
      </c>
      <c r="AE79" s="218" t="s">
        <v>639</v>
      </c>
      <c r="AF79" s="218" t="s">
        <v>639</v>
      </c>
      <c r="AG79" s="224" t="s">
        <v>639</v>
      </c>
      <c r="AH79" s="220" t="s">
        <v>639</v>
      </c>
      <c r="AI79" s="221" t="s">
        <v>639</v>
      </c>
      <c r="AJ79" s="222" t="s">
        <v>639</v>
      </c>
    </row>
    <row r="80" spans="1:345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  <c r="AD80" s="82" t="s">
        <v>639</v>
      </c>
      <c r="AE80" s="132" t="s">
        <v>639</v>
      </c>
      <c r="AF80" s="132" t="s">
        <v>639</v>
      </c>
      <c r="AG80" s="133" t="s">
        <v>639</v>
      </c>
      <c r="AH80" s="134" t="s">
        <v>639</v>
      </c>
      <c r="AI80" s="135" t="s">
        <v>639</v>
      </c>
      <c r="AJ80" s="83" t="s">
        <v>639</v>
      </c>
    </row>
    <row r="81" spans="1:36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406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  <c r="AD81" s="226" t="s">
        <v>639</v>
      </c>
      <c r="AE81" s="227" t="s">
        <v>639</v>
      </c>
      <c r="AF81" s="227" t="s">
        <v>639</v>
      </c>
      <c r="AG81" s="228" t="s">
        <v>639</v>
      </c>
      <c r="AH81" s="229" t="s">
        <v>639</v>
      </c>
      <c r="AI81" s="230" t="s">
        <v>639</v>
      </c>
      <c r="AJ81" s="231" t="s">
        <v>639</v>
      </c>
    </row>
    <row r="82" spans="1:36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  <c r="AE82" s="70"/>
      <c r="AF82" s="70"/>
      <c r="AG82" s="70"/>
      <c r="AH82" s="72"/>
      <c r="AI82" s="73"/>
      <c r="AJ82" s="18"/>
    </row>
    <row r="83" spans="1:36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  <c r="AD83" s="233" t="s">
        <v>328</v>
      </c>
    </row>
    <row r="84" spans="1:36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407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  <c r="AD84" s="383" t="s">
        <v>639</v>
      </c>
      <c r="AE84" s="384">
        <v>0</v>
      </c>
      <c r="AF84" s="384">
        <v>0</v>
      </c>
      <c r="AG84" s="384">
        <v>0</v>
      </c>
      <c r="AH84" s="384">
        <v>0</v>
      </c>
      <c r="AI84" s="384">
        <v>0</v>
      </c>
      <c r="AJ84" s="385">
        <v>0</v>
      </c>
    </row>
    <row r="85" spans="1:36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408</v>
      </c>
      <c r="U85" s="335"/>
      <c r="V85" s="234">
        <f>META!FA76</f>
        <v>0</v>
      </c>
      <c r="W85" s="396" t="str">
        <f>META!FB76</f>
        <v>Raw Performance</v>
      </c>
      <c r="X85" s="397">
        <f>META!FC76</f>
        <v>0</v>
      </c>
      <c r="Y85" s="398">
        <f>META!FD76</f>
        <v>0</v>
      </c>
      <c r="Z85" s="399" t="str">
        <f>META!FE76</f>
        <v>Score</v>
      </c>
      <c r="AA85" s="400">
        <f>META!FF76</f>
        <v>0</v>
      </c>
      <c r="AB85" s="234" t="str">
        <f>META!FG76</f>
        <v>Perc.</v>
      </c>
      <c r="AD85" s="234">
        <v>0</v>
      </c>
      <c r="AE85" s="396" t="s">
        <v>245</v>
      </c>
      <c r="AF85" s="397">
        <v>0</v>
      </c>
      <c r="AG85" s="398">
        <v>0</v>
      </c>
      <c r="AH85" s="399" t="s">
        <v>247</v>
      </c>
      <c r="AI85" s="400">
        <v>0</v>
      </c>
      <c r="AJ85" s="234" t="s">
        <v>259</v>
      </c>
    </row>
    <row r="86" spans="1:36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  <c r="AD86" s="79" t="s">
        <v>639</v>
      </c>
      <c r="AE86" s="129" t="s">
        <v>639</v>
      </c>
      <c r="AF86" s="129" t="s">
        <v>639</v>
      </c>
      <c r="AG86" s="130" t="s">
        <v>639</v>
      </c>
      <c r="AH86" s="105" t="s">
        <v>639</v>
      </c>
      <c r="AI86" s="98" t="s">
        <v>639</v>
      </c>
      <c r="AJ86" s="80" t="s">
        <v>639</v>
      </c>
    </row>
    <row r="87" spans="1:36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389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  <c r="AD87" s="221" t="s">
        <v>639</v>
      </c>
      <c r="AE87" s="218" t="s">
        <v>639</v>
      </c>
      <c r="AF87" s="218" t="s">
        <v>639</v>
      </c>
      <c r="AG87" s="224" t="s">
        <v>639</v>
      </c>
      <c r="AH87" s="220" t="s">
        <v>639</v>
      </c>
      <c r="AI87" s="221" t="s">
        <v>639</v>
      </c>
      <c r="AJ87" s="222" t="s">
        <v>639</v>
      </c>
    </row>
    <row r="88" spans="1:36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395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  <c r="AD88" s="81" t="s">
        <v>639</v>
      </c>
      <c r="AE88" s="129" t="s">
        <v>639</v>
      </c>
      <c r="AF88" s="129" t="s">
        <v>639</v>
      </c>
      <c r="AG88" s="131" t="s">
        <v>639</v>
      </c>
      <c r="AH88" s="105" t="s">
        <v>639</v>
      </c>
      <c r="AI88" s="98" t="s">
        <v>639</v>
      </c>
      <c r="AJ88" s="80" t="s">
        <v>639</v>
      </c>
    </row>
    <row r="89" spans="1:36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396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  <c r="AD89" s="236" t="s">
        <v>639</v>
      </c>
      <c r="AE89" s="237" t="s">
        <v>639</v>
      </c>
      <c r="AF89" s="237" t="s">
        <v>639</v>
      </c>
      <c r="AG89" s="238" t="s">
        <v>639</v>
      </c>
      <c r="AH89" s="239" t="s">
        <v>639</v>
      </c>
      <c r="AI89" s="236" t="s">
        <v>639</v>
      </c>
      <c r="AJ89" s="240" t="s">
        <v>639</v>
      </c>
    </row>
    <row r="90" spans="1:36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397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  <c r="AD90" s="84" t="s">
        <v>639</v>
      </c>
      <c r="AE90" s="85" t="s">
        <v>639</v>
      </c>
      <c r="AF90" s="85" t="s">
        <v>639</v>
      </c>
      <c r="AG90" s="86" t="s">
        <v>639</v>
      </c>
      <c r="AH90" s="87" t="s">
        <v>639</v>
      </c>
      <c r="AI90" s="88" t="s">
        <v>639</v>
      </c>
      <c r="AJ90" s="89" t="s">
        <v>639</v>
      </c>
    </row>
    <row r="91" spans="1:36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398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  <c r="AE91" s="241"/>
      <c r="AF91" s="241"/>
      <c r="AG91" s="241"/>
      <c r="AH91" s="242"/>
      <c r="AI91" s="243"/>
      <c r="AJ91" s="244"/>
    </row>
    <row r="92" spans="1:36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399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  <c r="AD92" s="16" t="s">
        <v>329</v>
      </c>
    </row>
    <row r="93" spans="1:36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409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  <c r="AD93" s="393" t="s">
        <v>639</v>
      </c>
      <c r="AE93" s="394">
        <v>0</v>
      </c>
      <c r="AF93" s="394">
        <v>0</v>
      </c>
      <c r="AG93" s="394">
        <v>0</v>
      </c>
      <c r="AH93" s="394">
        <v>0</v>
      </c>
      <c r="AI93" s="394">
        <v>0</v>
      </c>
      <c r="AJ93" s="395">
        <v>0</v>
      </c>
    </row>
    <row r="94" spans="1:36" thickBot="1" x14ac:dyDescent="0.5">
      <c r="A94" s="200"/>
      <c r="B94" s="151"/>
      <c r="C94" s="170"/>
      <c r="D94" s="170" t="str">
        <f t="shared" si="6"/>
        <v/>
      </c>
      <c r="E94" s="315"/>
      <c r="F94" s="286" t="s">
        <v>410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5" t="str">
        <f>META!FB85</f>
        <v>Raw Performance</v>
      </c>
      <c r="X94" s="366">
        <f>META!FC85</f>
        <v>0</v>
      </c>
      <c r="Y94" s="367">
        <f>META!FD85</f>
        <v>0</v>
      </c>
      <c r="Z94" s="388" t="str">
        <f>META!FE85</f>
        <v>Score</v>
      </c>
      <c r="AA94" s="389">
        <f>META!FF85</f>
        <v>0</v>
      </c>
      <c r="AB94" s="34" t="str">
        <f>META!FG85</f>
        <v>Perc.</v>
      </c>
      <c r="AD94" s="34">
        <v>0</v>
      </c>
      <c r="AE94" s="365" t="s">
        <v>245</v>
      </c>
      <c r="AF94" s="366">
        <v>0</v>
      </c>
      <c r="AG94" s="367">
        <v>0</v>
      </c>
      <c r="AH94" s="388" t="s">
        <v>247</v>
      </c>
      <c r="AI94" s="389">
        <v>0</v>
      </c>
      <c r="AJ94" s="34" t="s">
        <v>259</v>
      </c>
    </row>
    <row r="95" spans="1:36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  <c r="AD95" s="217" t="s">
        <v>639</v>
      </c>
      <c r="AE95" s="218" t="s">
        <v>639</v>
      </c>
      <c r="AF95" s="218" t="s">
        <v>639</v>
      </c>
      <c r="AG95" s="219" t="s">
        <v>639</v>
      </c>
      <c r="AH95" s="220" t="s">
        <v>639</v>
      </c>
      <c r="AI95" s="221" t="s">
        <v>639</v>
      </c>
      <c r="AJ95" s="222" t="s">
        <v>639</v>
      </c>
    </row>
    <row r="96" spans="1:36" thickBot="1" x14ac:dyDescent="0.5">
      <c r="A96" s="200"/>
      <c r="B96" s="151"/>
      <c r="C96" s="170"/>
      <c r="D96" s="170"/>
      <c r="E96" s="315"/>
      <c r="F96" s="292" t="s">
        <v>400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  <c r="AD96" s="81" t="s">
        <v>639</v>
      </c>
      <c r="AE96" s="129" t="s">
        <v>639</v>
      </c>
      <c r="AF96" s="129" t="s">
        <v>639</v>
      </c>
      <c r="AG96" s="131" t="s">
        <v>639</v>
      </c>
      <c r="AH96" s="105" t="s">
        <v>639</v>
      </c>
      <c r="AI96" s="98" t="s">
        <v>639</v>
      </c>
      <c r="AJ96" s="80" t="s">
        <v>639</v>
      </c>
    </row>
    <row r="97" spans="1:345" s="215" customFormat="1" thickBot="1" x14ac:dyDescent="0.5">
      <c r="A97" s="208"/>
      <c r="B97" s="209"/>
      <c r="C97" s="210"/>
      <c r="D97" s="265"/>
      <c r="E97" s="283"/>
      <c r="F97" s="252" t="s">
        <v>359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  <c r="AD97" s="221" t="s">
        <v>639</v>
      </c>
      <c r="AE97" s="218" t="s">
        <v>639</v>
      </c>
      <c r="AF97" s="218" t="s">
        <v>639</v>
      </c>
      <c r="AG97" s="224" t="s">
        <v>639</v>
      </c>
      <c r="AH97" s="220" t="s">
        <v>639</v>
      </c>
      <c r="AI97" s="221" t="s">
        <v>639</v>
      </c>
      <c r="AJ97" s="222" t="s">
        <v>639</v>
      </c>
    </row>
    <row r="98" spans="1:345" thickBot="1" x14ac:dyDescent="0.5">
      <c r="A98" s="200"/>
      <c r="B98" s="151"/>
      <c r="C98" s="170"/>
      <c r="D98" s="165"/>
      <c r="E98" s="316"/>
      <c r="F98" s="286" t="s">
        <v>401</v>
      </c>
      <c r="G98" s="158">
        <f>IF(META!DZ190&lt;&gt;0,META!DZ190,"")</f>
        <v>10</v>
      </c>
      <c r="H98" s="159" t="str">
        <f>IF(SUM(META!DX$149:ET$149)&lt;&gt;0,G98/SUM(META!DX$149:ET$149),"")</f>
        <v/>
      </c>
      <c r="I98" s="155" t="str">
        <f>IF(G98&lt;&gt;"",META!DX190&amp;" / "&amp;G98,"")</f>
        <v>0 / 10</v>
      </c>
      <c r="J98" s="158" t="str">
        <f>META!EA190</f>
        <v>10 / 10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/>
      </c>
      <c r="P98" s="318">
        <f>IF(META!DX120&lt;&gt;0,META!DX92/META!DX120,"")</f>
        <v>0</v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  <c r="AD98" s="82" t="s">
        <v>639</v>
      </c>
      <c r="AE98" s="132" t="s">
        <v>639</v>
      </c>
      <c r="AF98" s="132" t="s">
        <v>639</v>
      </c>
      <c r="AG98" s="133" t="s">
        <v>639</v>
      </c>
      <c r="AH98" s="134" t="s">
        <v>639</v>
      </c>
      <c r="AI98" s="135" t="s">
        <v>639</v>
      </c>
      <c r="AJ98" s="83" t="s">
        <v>639</v>
      </c>
    </row>
    <row r="99" spans="1:345" s="215" customFormat="1" ht="15" thickTop="1" thickBot="1" x14ac:dyDescent="0.5">
      <c r="A99" s="208"/>
      <c r="B99" s="209"/>
      <c r="C99" s="210"/>
      <c r="D99" s="265"/>
      <c r="E99" s="283"/>
      <c r="F99" s="211" t="s">
        <v>607</v>
      </c>
      <c r="G99" s="258">
        <f>IF(META!DZ191&lt;&gt;0,META!DZ191,"")</f>
        <v>20</v>
      </c>
      <c r="H99" s="259" t="str">
        <f>IF(SUM(META!DX$149:ET$149)&lt;&gt;0,G99/SUM(META!DX$149:ET$149),"")</f>
        <v/>
      </c>
      <c r="I99" s="214" t="str">
        <f>IF(G99&lt;&gt;"",META!DX191&amp;" / "&amp;G99,"")</f>
        <v>0 / 20</v>
      </c>
      <c r="J99" s="258" t="str">
        <f>META!EA191</f>
        <v>20 / 20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/>
      </c>
      <c r="P99" s="283">
        <f>IF(META!DX121&lt;&gt;0,META!DX93/META!DX121,"")</f>
        <v>0</v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  <c r="AD99" s="226" t="s">
        <v>639</v>
      </c>
      <c r="AE99" s="227" t="s">
        <v>639</v>
      </c>
      <c r="AF99" s="227" t="s">
        <v>639</v>
      </c>
      <c r="AG99" s="228" t="s">
        <v>639</v>
      </c>
      <c r="AH99" s="229" t="s">
        <v>639</v>
      </c>
      <c r="AI99" s="230" t="s">
        <v>639</v>
      </c>
      <c r="AJ99" s="231" t="s">
        <v>639</v>
      </c>
    </row>
    <row r="100" spans="1:345" thickBot="1" x14ac:dyDescent="0.5">
      <c r="A100" s="200"/>
      <c r="B100" s="151"/>
      <c r="C100" s="170"/>
      <c r="D100" s="165"/>
      <c r="E100" s="316"/>
      <c r="F100" s="286" t="s">
        <v>348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10 / 10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/>
      </c>
      <c r="P100" s="318">
        <f>IF(META!DX122&lt;&gt;0,META!DX94/META!DX122,"")</f>
        <v>0</v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  <c r="AE100" s="70"/>
      <c r="AF100" s="70"/>
      <c r="AG100" s="70"/>
      <c r="AH100" s="72"/>
      <c r="AI100" s="73"/>
      <c r="AJ100" s="18"/>
    </row>
    <row r="101" spans="1:345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  <c r="AD101" s="233" t="s">
        <v>330</v>
      </c>
    </row>
    <row r="102" spans="1:345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 s="383" t="s">
        <v>639</v>
      </c>
      <c r="AE102" s="384">
        <v>0</v>
      </c>
      <c r="AF102" s="384">
        <v>0</v>
      </c>
      <c r="AG102" s="384">
        <v>0</v>
      </c>
      <c r="AH102" s="384">
        <v>0</v>
      </c>
      <c r="AI102" s="384">
        <v>0</v>
      </c>
      <c r="AJ102" s="385">
        <v>0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</row>
    <row r="103" spans="1:345" s="108" customFormat="1" ht="42" thickBot="1" x14ac:dyDescent="0.5">
      <c r="A103" s="198"/>
      <c r="B103" s="166"/>
      <c r="C103" s="166" t="s">
        <v>611</v>
      </c>
      <c r="D103" s="166" t="s">
        <v>656</v>
      </c>
      <c r="E103" s="311" t="s">
        <v>610</v>
      </c>
      <c r="F103" s="166" t="s">
        <v>368</v>
      </c>
      <c r="G103" s="166" t="s">
        <v>606</v>
      </c>
      <c r="H103" s="166" t="s">
        <v>612</v>
      </c>
      <c r="I103" s="166" t="s">
        <v>605</v>
      </c>
      <c r="J103" s="166" t="s">
        <v>604</v>
      </c>
      <c r="K103" s="166" t="s">
        <v>610</v>
      </c>
      <c r="L103" s="166" t="s">
        <v>609</v>
      </c>
      <c r="M103" s="166" t="s">
        <v>657</v>
      </c>
      <c r="N103" s="166"/>
      <c r="O103" s="166"/>
      <c r="P103" s="166"/>
      <c r="Q103" s="166"/>
      <c r="R103" s="166"/>
      <c r="S103" s="166"/>
      <c r="T103" s="166" t="s">
        <v>367</v>
      </c>
      <c r="U103" s="335"/>
      <c r="V103" s="34">
        <f>META!FA94</f>
        <v>0</v>
      </c>
      <c r="W103" s="365" t="str">
        <f>META!FB94</f>
        <v>Raw Performance</v>
      </c>
      <c r="X103" s="366">
        <f>META!FC94</f>
        <v>0</v>
      </c>
      <c r="Y103" s="367">
        <f>META!FD94</f>
        <v>0</v>
      </c>
      <c r="Z103" s="388" t="str">
        <f>META!FE94</f>
        <v>Score</v>
      </c>
      <c r="AA103" s="389">
        <f>META!FF94</f>
        <v>0</v>
      </c>
      <c r="AB103" s="34" t="str">
        <f>META!FG94</f>
        <v>Perc.</v>
      </c>
      <c r="AC103"/>
      <c r="AD103" s="34">
        <v>0</v>
      </c>
      <c r="AE103" s="365" t="s">
        <v>245</v>
      </c>
      <c r="AF103" s="366">
        <v>0</v>
      </c>
      <c r="AG103" s="367">
        <v>0</v>
      </c>
      <c r="AH103" s="388" t="s">
        <v>247</v>
      </c>
      <c r="AI103" s="389">
        <v>0</v>
      </c>
      <c r="AJ103" s="34" t="s">
        <v>259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</row>
    <row r="104" spans="1:345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  <c r="AD104" s="79" t="s">
        <v>639</v>
      </c>
      <c r="AE104" s="129" t="s">
        <v>639</v>
      </c>
      <c r="AF104" s="129" t="s">
        <v>639</v>
      </c>
      <c r="AG104" s="130" t="s">
        <v>639</v>
      </c>
      <c r="AH104" s="105" t="s">
        <v>639</v>
      </c>
      <c r="AI104" s="98" t="s">
        <v>639</v>
      </c>
      <c r="AJ104" s="80" t="s">
        <v>639</v>
      </c>
    </row>
    <row r="105" spans="1:345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411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  <c r="AD105" s="221" t="s">
        <v>639</v>
      </c>
      <c r="AE105" s="218" t="s">
        <v>639</v>
      </c>
      <c r="AF105" s="218" t="s">
        <v>639</v>
      </c>
      <c r="AG105" s="224" t="s">
        <v>639</v>
      </c>
      <c r="AH105" s="220" t="s">
        <v>639</v>
      </c>
      <c r="AI105" s="221" t="s">
        <v>639</v>
      </c>
      <c r="AJ105" s="222" t="s">
        <v>639</v>
      </c>
    </row>
    <row r="106" spans="1:345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  <c r="AD106" s="81" t="s">
        <v>639</v>
      </c>
      <c r="AE106" s="129" t="s">
        <v>639</v>
      </c>
      <c r="AF106" s="129" t="s">
        <v>639</v>
      </c>
      <c r="AG106" s="131" t="s">
        <v>639</v>
      </c>
      <c r="AH106" s="105" t="s">
        <v>639</v>
      </c>
      <c r="AI106" s="98" t="s">
        <v>639</v>
      </c>
      <c r="AJ106" s="80" t="s">
        <v>639</v>
      </c>
    </row>
    <row r="107" spans="1:345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  <c r="AD107" s="236" t="s">
        <v>639</v>
      </c>
      <c r="AE107" s="237" t="s">
        <v>639</v>
      </c>
      <c r="AF107" s="237" t="s">
        <v>639</v>
      </c>
      <c r="AG107" s="238" t="s">
        <v>639</v>
      </c>
      <c r="AH107" s="239" t="s">
        <v>639</v>
      </c>
      <c r="AI107" s="236" t="s">
        <v>639</v>
      </c>
      <c r="AJ107" s="240" t="s">
        <v>639</v>
      </c>
    </row>
    <row r="108" spans="1:345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  <c r="AD108" s="84" t="s">
        <v>639</v>
      </c>
      <c r="AE108" s="85" t="s">
        <v>639</v>
      </c>
      <c r="AF108" s="85" t="s">
        <v>639</v>
      </c>
      <c r="AG108" s="86" t="s">
        <v>639</v>
      </c>
      <c r="AH108" s="87" t="s">
        <v>639</v>
      </c>
      <c r="AI108" s="88" t="s">
        <v>639</v>
      </c>
      <c r="AJ108" s="89" t="s">
        <v>639</v>
      </c>
    </row>
    <row r="109" spans="1:345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  <c r="AE109" s="241"/>
      <c r="AF109" s="241"/>
      <c r="AG109" s="241"/>
      <c r="AH109" s="242"/>
      <c r="AI109" s="243"/>
      <c r="AJ109" s="244"/>
    </row>
    <row r="110" spans="1:345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  <c r="AD110" s="16" t="s">
        <v>331</v>
      </c>
    </row>
    <row r="111" spans="1:345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  <c r="AD111" s="393" t="s">
        <v>639</v>
      </c>
      <c r="AE111" s="394">
        <v>0</v>
      </c>
      <c r="AF111" s="394">
        <v>0</v>
      </c>
      <c r="AG111" s="394">
        <v>0</v>
      </c>
      <c r="AH111" s="394">
        <v>0</v>
      </c>
      <c r="AI111" s="394">
        <v>0</v>
      </c>
      <c r="AJ111" s="395">
        <v>0</v>
      </c>
    </row>
    <row r="112" spans="1:345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5" t="str">
        <f>META!FB103</f>
        <v>Raw Performance</v>
      </c>
      <c r="X112" s="366">
        <f>META!FC103</f>
        <v>0</v>
      </c>
      <c r="Y112" s="367">
        <f>META!FD103</f>
        <v>0</v>
      </c>
      <c r="Z112" s="388" t="str">
        <f>META!FE103</f>
        <v>Score</v>
      </c>
      <c r="AA112" s="389">
        <f>META!FF103</f>
        <v>0</v>
      </c>
      <c r="AB112" s="34" t="str">
        <f>META!FG103</f>
        <v>Perc.</v>
      </c>
      <c r="AD112" s="34">
        <v>0</v>
      </c>
      <c r="AE112" s="365" t="s">
        <v>245</v>
      </c>
      <c r="AF112" s="366">
        <v>0</v>
      </c>
      <c r="AG112" s="367">
        <v>0</v>
      </c>
      <c r="AH112" s="388" t="s">
        <v>247</v>
      </c>
      <c r="AI112" s="389">
        <v>0</v>
      </c>
      <c r="AJ112" s="34" t="s">
        <v>259</v>
      </c>
    </row>
    <row r="113" spans="1:36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  <c r="AD113" s="217" t="s">
        <v>639</v>
      </c>
      <c r="AE113" s="218" t="s">
        <v>639</v>
      </c>
      <c r="AF113" s="218" t="s">
        <v>639</v>
      </c>
      <c r="AG113" s="219" t="s">
        <v>639</v>
      </c>
      <c r="AH113" s="220" t="s">
        <v>639</v>
      </c>
      <c r="AI113" s="221" t="s">
        <v>639</v>
      </c>
      <c r="AJ113" s="222" t="s">
        <v>639</v>
      </c>
    </row>
    <row r="114" spans="1:36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  <c r="AD114" s="81" t="s">
        <v>639</v>
      </c>
      <c r="AE114" s="129" t="s">
        <v>639</v>
      </c>
      <c r="AF114" s="129" t="s">
        <v>639</v>
      </c>
      <c r="AG114" s="131" t="s">
        <v>639</v>
      </c>
      <c r="AH114" s="105" t="s">
        <v>639</v>
      </c>
      <c r="AI114" s="98" t="s">
        <v>639</v>
      </c>
      <c r="AJ114" s="80" t="s">
        <v>639</v>
      </c>
    </row>
    <row r="115" spans="1:36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  <c r="AD115" s="221" t="s">
        <v>639</v>
      </c>
      <c r="AE115" s="218" t="s">
        <v>639</v>
      </c>
      <c r="AF115" s="218" t="s">
        <v>639</v>
      </c>
      <c r="AG115" s="224" t="s">
        <v>639</v>
      </c>
      <c r="AH115" s="220" t="s">
        <v>639</v>
      </c>
      <c r="AI115" s="221" t="s">
        <v>639</v>
      </c>
      <c r="AJ115" s="222" t="s">
        <v>639</v>
      </c>
    </row>
    <row r="116" spans="1:36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412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  <c r="AD116" s="82" t="s">
        <v>639</v>
      </c>
      <c r="AE116" s="132" t="s">
        <v>639</v>
      </c>
      <c r="AF116" s="132" t="s">
        <v>639</v>
      </c>
      <c r="AG116" s="133" t="s">
        <v>639</v>
      </c>
      <c r="AH116" s="134" t="s">
        <v>639</v>
      </c>
      <c r="AI116" s="135" t="s">
        <v>639</v>
      </c>
      <c r="AJ116" s="83" t="s">
        <v>639</v>
      </c>
    </row>
    <row r="117" spans="1:36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  <c r="AD117" s="226" t="s">
        <v>639</v>
      </c>
      <c r="AE117" s="227" t="s">
        <v>639</v>
      </c>
      <c r="AF117" s="227" t="s">
        <v>639</v>
      </c>
      <c r="AG117" s="228" t="s">
        <v>639</v>
      </c>
      <c r="AH117" s="229" t="s">
        <v>639</v>
      </c>
      <c r="AI117" s="230" t="s">
        <v>639</v>
      </c>
      <c r="AJ117" s="231" t="s">
        <v>639</v>
      </c>
    </row>
    <row r="118" spans="1:36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  <c r="AE118" s="70"/>
      <c r="AF118" s="70"/>
      <c r="AG118" s="70"/>
      <c r="AH118" s="72"/>
      <c r="AI118" s="73"/>
      <c r="AJ118" s="18"/>
    </row>
    <row r="119" spans="1:36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  <c r="AD119" s="233" t="s">
        <v>332</v>
      </c>
    </row>
    <row r="120" spans="1:36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  <c r="AD120" s="383" t="s">
        <v>639</v>
      </c>
      <c r="AE120" s="384">
        <v>0</v>
      </c>
      <c r="AF120" s="384">
        <v>0</v>
      </c>
      <c r="AG120" s="384">
        <v>0</v>
      </c>
      <c r="AH120" s="384">
        <v>0</v>
      </c>
      <c r="AI120" s="384">
        <v>0</v>
      </c>
      <c r="AJ120" s="385">
        <v>0</v>
      </c>
    </row>
    <row r="121" spans="1:36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6" t="str">
        <f>META!FB112</f>
        <v>Raw Performance</v>
      </c>
      <c r="X121" s="397">
        <f>META!FC112</f>
        <v>0</v>
      </c>
      <c r="Y121" s="398">
        <f>META!FD112</f>
        <v>0</v>
      </c>
      <c r="Z121" s="399" t="str">
        <f>META!FE112</f>
        <v>Score</v>
      </c>
      <c r="AA121" s="400">
        <f>META!FF112</f>
        <v>0</v>
      </c>
      <c r="AB121" s="234" t="str">
        <f>META!FG112</f>
        <v>Perc.</v>
      </c>
      <c r="AD121" s="234">
        <v>0</v>
      </c>
      <c r="AE121" s="396" t="s">
        <v>245</v>
      </c>
      <c r="AF121" s="397">
        <v>0</v>
      </c>
      <c r="AG121" s="398">
        <v>0</v>
      </c>
      <c r="AH121" s="399" t="s">
        <v>247</v>
      </c>
      <c r="AI121" s="400">
        <v>0</v>
      </c>
      <c r="AJ121" s="234" t="s">
        <v>259</v>
      </c>
    </row>
    <row r="122" spans="1:36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  <c r="AD122" s="79" t="s">
        <v>639</v>
      </c>
      <c r="AE122" s="129" t="s">
        <v>639</v>
      </c>
      <c r="AF122" s="129" t="s">
        <v>639</v>
      </c>
      <c r="AG122" s="130" t="s">
        <v>639</v>
      </c>
      <c r="AH122" s="105" t="s">
        <v>639</v>
      </c>
      <c r="AI122" s="98" t="s">
        <v>639</v>
      </c>
      <c r="AJ122" s="80" t="s">
        <v>639</v>
      </c>
    </row>
    <row r="123" spans="1:36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  <c r="AD123" s="221" t="s">
        <v>639</v>
      </c>
      <c r="AE123" s="218" t="s">
        <v>639</v>
      </c>
      <c r="AF123" s="218" t="s">
        <v>639</v>
      </c>
      <c r="AG123" s="224" t="s">
        <v>639</v>
      </c>
      <c r="AH123" s="220" t="s">
        <v>639</v>
      </c>
      <c r="AI123" s="221" t="s">
        <v>639</v>
      </c>
      <c r="AJ123" s="222" t="s">
        <v>639</v>
      </c>
    </row>
    <row r="124" spans="1:36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  <c r="AD124" s="81" t="s">
        <v>639</v>
      </c>
      <c r="AE124" s="129" t="s">
        <v>639</v>
      </c>
      <c r="AF124" s="129" t="s">
        <v>639</v>
      </c>
      <c r="AG124" s="131" t="s">
        <v>639</v>
      </c>
      <c r="AH124" s="105" t="s">
        <v>639</v>
      </c>
      <c r="AI124" s="98" t="s">
        <v>639</v>
      </c>
      <c r="AJ124" s="80" t="s">
        <v>639</v>
      </c>
    </row>
    <row r="125" spans="1:36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414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413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  <c r="AD125" s="236" t="s">
        <v>639</v>
      </c>
      <c r="AE125" s="237" t="s">
        <v>639</v>
      </c>
      <c r="AF125" s="237" t="s">
        <v>639</v>
      </c>
      <c r="AG125" s="238" t="s">
        <v>639</v>
      </c>
      <c r="AH125" s="239" t="s">
        <v>639</v>
      </c>
      <c r="AI125" s="236" t="s">
        <v>639</v>
      </c>
      <c r="AJ125" s="240" t="s">
        <v>639</v>
      </c>
    </row>
    <row r="126" spans="1:36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415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  <c r="AD126" s="84" t="s">
        <v>639</v>
      </c>
      <c r="AE126" s="85" t="s">
        <v>639</v>
      </c>
      <c r="AF126" s="85" t="s">
        <v>639</v>
      </c>
      <c r="AG126" s="86" t="s">
        <v>639</v>
      </c>
      <c r="AH126" s="87" t="s">
        <v>639</v>
      </c>
      <c r="AI126" s="88" t="s">
        <v>639</v>
      </c>
      <c r="AJ126" s="89" t="s">
        <v>639</v>
      </c>
    </row>
    <row r="127" spans="1:36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416</v>
      </c>
      <c r="U127" s="335"/>
      <c r="W127" s="241"/>
      <c r="X127" s="241"/>
      <c r="Y127" s="241"/>
      <c r="Z127" s="242"/>
      <c r="AA127" s="243"/>
      <c r="AB127" s="244"/>
      <c r="AE127" s="241"/>
      <c r="AF127" s="241"/>
      <c r="AG127" s="241"/>
      <c r="AH127" s="242"/>
      <c r="AI127" s="243"/>
      <c r="AJ127" s="244"/>
    </row>
    <row r="128" spans="1:36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417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  <c r="AD128" s="16" t="s">
        <v>333</v>
      </c>
    </row>
    <row r="129" spans="1:36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  <c r="AD129" s="393" t="s">
        <v>639</v>
      </c>
      <c r="AE129" s="394">
        <v>0</v>
      </c>
      <c r="AF129" s="394">
        <v>0</v>
      </c>
      <c r="AG129" s="394">
        <v>0</v>
      </c>
      <c r="AH129" s="394">
        <v>0</v>
      </c>
      <c r="AI129" s="394">
        <v>0</v>
      </c>
      <c r="AJ129" s="395">
        <v>0</v>
      </c>
    </row>
    <row r="130" spans="1:36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5" t="str">
        <f>META!FB121</f>
        <v>Raw Performance</v>
      </c>
      <c r="X130" s="366">
        <f>META!FC121</f>
        <v>0</v>
      </c>
      <c r="Y130" s="367">
        <f>META!FD121</f>
        <v>0</v>
      </c>
      <c r="Z130" s="388" t="str">
        <f>META!FE121</f>
        <v>Score</v>
      </c>
      <c r="AA130" s="389">
        <f>META!FF121</f>
        <v>0</v>
      </c>
      <c r="AB130" s="34" t="str">
        <f>META!FG121</f>
        <v>Perc.</v>
      </c>
      <c r="AD130" s="34">
        <v>0</v>
      </c>
      <c r="AE130" s="365" t="s">
        <v>245</v>
      </c>
      <c r="AF130" s="366">
        <v>0</v>
      </c>
      <c r="AG130" s="367">
        <v>0</v>
      </c>
      <c r="AH130" s="388" t="s">
        <v>247</v>
      </c>
      <c r="AI130" s="389">
        <v>0</v>
      </c>
      <c r="AJ130" s="34" t="s">
        <v>259</v>
      </c>
    </row>
    <row r="131" spans="1:36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418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  <c r="AD131" s="217" t="s">
        <v>639</v>
      </c>
      <c r="AE131" s="218" t="s">
        <v>639</v>
      </c>
      <c r="AF131" s="218" t="s">
        <v>639</v>
      </c>
      <c r="AG131" s="219" t="s">
        <v>639</v>
      </c>
      <c r="AH131" s="220" t="s">
        <v>639</v>
      </c>
      <c r="AI131" s="221" t="s">
        <v>639</v>
      </c>
      <c r="AJ131" s="222" t="s">
        <v>639</v>
      </c>
    </row>
    <row r="132" spans="1:36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  <c r="AD132" s="81" t="s">
        <v>639</v>
      </c>
      <c r="AE132" s="129" t="s">
        <v>639</v>
      </c>
      <c r="AF132" s="129" t="s">
        <v>639</v>
      </c>
      <c r="AG132" s="131" t="s">
        <v>639</v>
      </c>
      <c r="AH132" s="105" t="s">
        <v>639</v>
      </c>
      <c r="AI132" s="98" t="s">
        <v>639</v>
      </c>
      <c r="AJ132" s="80" t="s">
        <v>639</v>
      </c>
    </row>
    <row r="133" spans="1:36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  <c r="AD133" s="221" t="s">
        <v>639</v>
      </c>
      <c r="AE133" s="218" t="s">
        <v>639</v>
      </c>
      <c r="AF133" s="218" t="s">
        <v>639</v>
      </c>
      <c r="AG133" s="224" t="s">
        <v>639</v>
      </c>
      <c r="AH133" s="220" t="s">
        <v>639</v>
      </c>
      <c r="AI133" s="221" t="s">
        <v>639</v>
      </c>
      <c r="AJ133" s="222" t="s">
        <v>639</v>
      </c>
    </row>
    <row r="134" spans="1:36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419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  <c r="AD134" s="82" t="s">
        <v>639</v>
      </c>
      <c r="AE134" s="132" t="s">
        <v>639</v>
      </c>
      <c r="AF134" s="132" t="s">
        <v>639</v>
      </c>
      <c r="AG134" s="133" t="s">
        <v>639</v>
      </c>
      <c r="AH134" s="134" t="s">
        <v>639</v>
      </c>
      <c r="AI134" s="135" t="s">
        <v>639</v>
      </c>
      <c r="AJ134" s="83" t="s">
        <v>639</v>
      </c>
    </row>
    <row r="135" spans="1:36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419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  <c r="AD135" s="226" t="s">
        <v>639</v>
      </c>
      <c r="AE135" s="227" t="s">
        <v>639</v>
      </c>
      <c r="AF135" s="227" t="s">
        <v>639</v>
      </c>
      <c r="AG135" s="228" t="s">
        <v>639</v>
      </c>
      <c r="AH135" s="229" t="s">
        <v>639</v>
      </c>
      <c r="AI135" s="230" t="s">
        <v>639</v>
      </c>
      <c r="AJ135" s="231" t="s">
        <v>639</v>
      </c>
    </row>
    <row r="136" spans="1:36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  <c r="AE136" s="70"/>
      <c r="AF136" s="70"/>
      <c r="AG136" s="70"/>
      <c r="AH136" s="72"/>
      <c r="AI136" s="73"/>
      <c r="AJ136" s="18"/>
    </row>
    <row r="137" spans="1:36" s="215" customFormat="1" thickBot="1" x14ac:dyDescent="0.5">
      <c r="A137" s="208"/>
      <c r="B137" s="209"/>
      <c r="C137" s="210"/>
      <c r="D137" s="210"/>
      <c r="E137" s="285"/>
      <c r="F137" s="225" t="s">
        <v>400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  <c r="AD137" s="233" t="s">
        <v>334</v>
      </c>
    </row>
    <row r="138" spans="1:36" thickBot="1" x14ac:dyDescent="0.5">
      <c r="A138" s="200"/>
      <c r="B138" s="151"/>
      <c r="C138" s="170"/>
      <c r="D138" s="170"/>
      <c r="E138" s="314"/>
      <c r="F138" s="294" t="s">
        <v>359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  <c r="AD138" s="383" t="s">
        <v>639</v>
      </c>
      <c r="AE138" s="384">
        <v>0</v>
      </c>
      <c r="AF138" s="384">
        <v>0</v>
      </c>
      <c r="AG138" s="384">
        <v>0</v>
      </c>
      <c r="AH138" s="384">
        <v>0</v>
      </c>
      <c r="AI138" s="384">
        <v>0</v>
      </c>
      <c r="AJ138" s="385">
        <v>0</v>
      </c>
    </row>
    <row r="139" spans="1:36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401</v>
      </c>
      <c r="G139" s="273">
        <f>IF(META!AD252&lt;&gt;0,META!AD252,"")</f>
        <v>10</v>
      </c>
      <c r="H139" s="259" t="str">
        <f>IF(SUM(META!AB$208:AX$208)&lt;&gt;0,G139/SUM(META!AB$208:AX$208),"")</f>
        <v/>
      </c>
      <c r="I139" s="214" t="str">
        <f>IF(G139&lt;&gt;"",META!AB252&amp;" / "&amp;G139,"")</f>
        <v>0 / 10</v>
      </c>
      <c r="J139" s="273" t="str">
        <f>META!AE252</f>
        <v>10 / 10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6" t="str">
        <f>META!FB130</f>
        <v>Raw Performance</v>
      </c>
      <c r="X139" s="397">
        <f>META!FC130</f>
        <v>0</v>
      </c>
      <c r="Y139" s="398">
        <f>META!FD130</f>
        <v>0</v>
      </c>
      <c r="Z139" s="399" t="str">
        <f>META!FE130</f>
        <v>Score</v>
      </c>
      <c r="AA139" s="400">
        <f>META!FF130</f>
        <v>0</v>
      </c>
      <c r="AB139" s="234" t="str">
        <f>META!FG130</f>
        <v>Perc.</v>
      </c>
      <c r="AD139" s="234">
        <v>0</v>
      </c>
      <c r="AE139" s="396" t="s">
        <v>245</v>
      </c>
      <c r="AF139" s="397">
        <v>0</v>
      </c>
      <c r="AG139" s="398">
        <v>0</v>
      </c>
      <c r="AH139" s="399" t="s">
        <v>247</v>
      </c>
      <c r="AI139" s="400">
        <v>0</v>
      </c>
      <c r="AJ139" s="234" t="s">
        <v>259</v>
      </c>
    </row>
    <row r="140" spans="1:36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607</v>
      </c>
      <c r="G140" s="162">
        <f>IF(META!AD253&lt;&gt;0,META!AD253,"")</f>
        <v>55</v>
      </c>
      <c r="H140" s="159" t="str">
        <f>IF(SUM(META!AB$208:AX$208)&lt;&gt;0,G140/SUM(META!AB$208:AX$208),"")</f>
        <v/>
      </c>
      <c r="I140" s="155" t="str">
        <f>IF(G140&lt;&gt;"",META!AB253&amp;" / "&amp;G140,"")</f>
        <v>0 / 55</v>
      </c>
      <c r="J140" s="162" t="str">
        <f>META!AE253</f>
        <v>55 / 55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  <c r="AD140" s="79" t="s">
        <v>639</v>
      </c>
      <c r="AE140" s="129" t="s">
        <v>639</v>
      </c>
      <c r="AF140" s="129" t="s">
        <v>639</v>
      </c>
      <c r="AG140" s="130" t="s">
        <v>639</v>
      </c>
      <c r="AH140" s="105" t="s">
        <v>639</v>
      </c>
      <c r="AI140" s="98" t="s">
        <v>639</v>
      </c>
      <c r="AJ140" s="80" t="s">
        <v>639</v>
      </c>
    </row>
    <row r="141" spans="1:36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348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>10 / 10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  <c r="AD141" s="221" t="s">
        <v>639</v>
      </c>
      <c r="AE141" s="218" t="s">
        <v>639</v>
      </c>
      <c r="AF141" s="218" t="s">
        <v>639</v>
      </c>
      <c r="AG141" s="224" t="s">
        <v>639</v>
      </c>
      <c r="AH141" s="220" t="s">
        <v>639</v>
      </c>
      <c r="AI141" s="221" t="s">
        <v>639</v>
      </c>
      <c r="AJ141" s="222" t="s">
        <v>639</v>
      </c>
    </row>
    <row r="142" spans="1:36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  <c r="AD142" s="81" t="s">
        <v>639</v>
      </c>
      <c r="AE142" s="129" t="s">
        <v>639</v>
      </c>
      <c r="AF142" s="129" t="s">
        <v>639</v>
      </c>
      <c r="AG142" s="131" t="s">
        <v>639</v>
      </c>
      <c r="AH142" s="105" t="s">
        <v>639</v>
      </c>
      <c r="AI142" s="98" t="s">
        <v>639</v>
      </c>
      <c r="AJ142" s="80" t="s">
        <v>639</v>
      </c>
    </row>
    <row r="143" spans="1:36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401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/>
      </c>
      <c r="O143" s="265" t="str">
        <f>IF(META!AC169&lt;&gt;0,META!AC128&amp;" / "&amp;META!AC169,"")</f>
        <v/>
      </c>
      <c r="P143" s="283" t="str">
        <f>IF(META!AB169&lt;&gt;0,META!AB128/META!AB169,"")</f>
        <v/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  <c r="AD143" s="236" t="s">
        <v>639</v>
      </c>
      <c r="AE143" s="237" t="s">
        <v>639</v>
      </c>
      <c r="AF143" s="237" t="s">
        <v>639</v>
      </c>
      <c r="AG143" s="238" t="s">
        <v>639</v>
      </c>
      <c r="AH143" s="239" t="s">
        <v>639</v>
      </c>
      <c r="AI143" s="236" t="s">
        <v>639</v>
      </c>
      <c r="AJ143" s="240" t="s">
        <v>639</v>
      </c>
    </row>
    <row r="144" spans="1:36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607</v>
      </c>
      <c r="G144" s="162" t="s">
        <v>639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/>
      </c>
      <c r="O144" s="28" t="str">
        <f>IF(META!AC170&lt;&gt;0,META!AC129&amp;" / "&amp;META!AC170,"")</f>
        <v/>
      </c>
      <c r="P144" s="316" t="str">
        <f>IF(META!AB170&lt;&gt;0,META!AB129/META!AB170,"")</f>
        <v/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  <c r="AD144" s="84" t="s">
        <v>639</v>
      </c>
      <c r="AE144" s="85" t="s">
        <v>639</v>
      </c>
      <c r="AF144" s="85" t="s">
        <v>639</v>
      </c>
      <c r="AG144" s="86" t="s">
        <v>639</v>
      </c>
      <c r="AH144" s="87" t="s">
        <v>639</v>
      </c>
      <c r="AI144" s="88" t="s">
        <v>639</v>
      </c>
      <c r="AJ144" s="89" t="s">
        <v>639</v>
      </c>
    </row>
    <row r="145" spans="1:345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348</v>
      </c>
      <c r="G145" s="273" t="s">
        <v>639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/>
      </c>
      <c r="O145" s="265" t="str">
        <f>IF(META!AC171&lt;&gt;0,META!AC130&amp;" / "&amp;META!AC171,"")</f>
        <v/>
      </c>
      <c r="P145" s="283" t="str">
        <f>IF(META!AB171&lt;&gt;0,META!AB130/META!AB171,"")</f>
        <v/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  <c r="AE145" s="241"/>
      <c r="AF145" s="241"/>
      <c r="AG145" s="241"/>
      <c r="AH145" s="242"/>
      <c r="AI145" s="243"/>
      <c r="AJ145" s="244"/>
    </row>
    <row r="146" spans="1:345" thickBot="1" x14ac:dyDescent="0.5">
      <c r="A146" s="200"/>
      <c r="B146" s="151"/>
      <c r="C146" s="170"/>
      <c r="D146" s="165"/>
      <c r="E146" s="314"/>
      <c r="F146" s="294" t="s">
        <v>358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  <c r="AD146" s="16" t="s">
        <v>335</v>
      </c>
    </row>
    <row r="147" spans="1:345" s="215" customFormat="1" thickBot="1" x14ac:dyDescent="0.5">
      <c r="A147" s="208"/>
      <c r="B147" s="209"/>
      <c r="C147" s="210"/>
      <c r="D147" s="265"/>
      <c r="E147" s="285" t="str">
        <f t="shared" si="10"/>
        <v/>
      </c>
      <c r="F147" s="211" t="s">
        <v>401</v>
      </c>
      <c r="G147" s="273" t="str">
        <f>IF(META!AD260&lt;&gt;0,META!AD260,"")</f>
        <v/>
      </c>
      <c r="H147" s="259" t="str">
        <f>IF(SUM(META!AB$208:AX$208)&lt;&gt;0,G147/SUM(META!AB$208:AX$208),"")</f>
        <v/>
      </c>
      <c r="I147" s="214" t="str">
        <f>IF(G147&lt;&gt;"",META!AB260&amp;" / "&amp;G147,"")</f>
        <v/>
      </c>
      <c r="J147" s="273" t="str">
        <f>META!AE260</f>
        <v/>
      </c>
      <c r="K147" s="274" t="str">
        <f>META!AF260</f>
        <v/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/>
      </c>
      <c r="P147" s="283">
        <f>IF(META!AB172&lt;&gt;0,META!AB131/META!AB172,"")</f>
        <v>0</v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  <c r="AD147" s="393" t="s">
        <v>639</v>
      </c>
      <c r="AE147" s="394">
        <v>0</v>
      </c>
      <c r="AF147" s="394">
        <v>0</v>
      </c>
      <c r="AG147" s="394">
        <v>0</v>
      </c>
      <c r="AH147" s="394">
        <v>0</v>
      </c>
      <c r="AI147" s="394">
        <v>0</v>
      </c>
      <c r="AJ147" s="395">
        <v>0</v>
      </c>
    </row>
    <row r="148" spans="1:345" thickBot="1" x14ac:dyDescent="0.5">
      <c r="A148" s="200"/>
      <c r="B148" s="151"/>
      <c r="C148" s="170"/>
      <c r="D148" s="165"/>
      <c r="E148" s="314" t="str">
        <f t="shared" si="10"/>
        <v/>
      </c>
      <c r="F148" s="286" t="s">
        <v>607</v>
      </c>
      <c r="G148" s="162" t="str">
        <f>IF(META!AD261&lt;&gt;0,META!AD261,"")</f>
        <v/>
      </c>
      <c r="H148" s="159" t="str">
        <f>IF(SUM(META!AB$208:AX$208)&lt;&gt;0,G148/SUM(META!AB$208:AX$208),"")</f>
        <v/>
      </c>
      <c r="I148" s="155" t="str">
        <f>IF(G148&lt;&gt;"",META!AB261&amp;" / "&amp;G148,"")</f>
        <v/>
      </c>
      <c r="J148" s="162" t="str">
        <f>META!AE261</f>
        <v/>
      </c>
      <c r="K148" s="163" t="str">
        <f>META!AF261</f>
        <v/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/>
      </c>
      <c r="P148" s="316">
        <f>IF(META!AB173&lt;&gt;0,META!AB132/META!AB173,"")</f>
        <v>0</v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5" t="str">
        <f>META!FB139</f>
        <v>Raw Performance</v>
      </c>
      <c r="X148" s="366">
        <f>META!FC139</f>
        <v>0</v>
      </c>
      <c r="Y148" s="367">
        <f>META!FD139</f>
        <v>0</v>
      </c>
      <c r="Z148" s="388" t="str">
        <f>META!FE139</f>
        <v>Score</v>
      </c>
      <c r="AA148" s="389">
        <f>META!FF139</f>
        <v>0</v>
      </c>
      <c r="AB148" s="34" t="str">
        <f>META!FG139</f>
        <v>Perc.</v>
      </c>
      <c r="AD148" s="34">
        <v>0</v>
      </c>
      <c r="AE148" s="365" t="s">
        <v>245</v>
      </c>
      <c r="AF148" s="366">
        <v>0</v>
      </c>
      <c r="AG148" s="367">
        <v>0</v>
      </c>
      <c r="AH148" s="388" t="s">
        <v>247</v>
      </c>
      <c r="AI148" s="389">
        <v>0</v>
      </c>
      <c r="AJ148" s="34" t="s">
        <v>259</v>
      </c>
    </row>
    <row r="149" spans="1:345" s="215" customFormat="1" thickBot="1" x14ac:dyDescent="0.5">
      <c r="A149" s="208"/>
      <c r="B149" s="209"/>
      <c r="C149" s="210"/>
      <c r="D149" s="265"/>
      <c r="E149" s="285" t="str">
        <f t="shared" si="10"/>
        <v/>
      </c>
      <c r="F149" s="211" t="s">
        <v>348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/>
      </c>
      <c r="K149" s="274" t="str">
        <f>META!AF259</f>
        <v/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/>
      </c>
      <c r="P149" s="283">
        <f>IF(META!AB174&lt;&gt;0,META!AB133/META!AB174,"")</f>
        <v>0</v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  <c r="AD149" s="217" t="s">
        <v>639</v>
      </c>
      <c r="AE149" s="218" t="s">
        <v>639</v>
      </c>
      <c r="AF149" s="218" t="s">
        <v>639</v>
      </c>
      <c r="AG149" s="219" t="s">
        <v>639</v>
      </c>
      <c r="AH149" s="220" t="s">
        <v>639</v>
      </c>
      <c r="AI149" s="221" t="s">
        <v>639</v>
      </c>
      <c r="AJ149" s="222" t="s">
        <v>639</v>
      </c>
    </row>
    <row r="150" spans="1:345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  <c r="AD150" s="81" t="s">
        <v>639</v>
      </c>
      <c r="AE150" s="129" t="s">
        <v>639</v>
      </c>
      <c r="AF150" s="129" t="s">
        <v>639</v>
      </c>
      <c r="AG150" s="131" t="s">
        <v>639</v>
      </c>
      <c r="AH150" s="105" t="s">
        <v>639</v>
      </c>
      <c r="AI150" s="98" t="s">
        <v>639</v>
      </c>
      <c r="AJ150" s="80" t="s">
        <v>639</v>
      </c>
    </row>
    <row r="151" spans="1:345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 s="81" t="s">
        <v>639</v>
      </c>
      <c r="AE151" s="129" t="s">
        <v>639</v>
      </c>
      <c r="AF151" s="129" t="s">
        <v>639</v>
      </c>
      <c r="AG151" s="131" t="s">
        <v>639</v>
      </c>
      <c r="AH151" s="105" t="s">
        <v>639</v>
      </c>
      <c r="AI151" s="98" t="s">
        <v>639</v>
      </c>
      <c r="AJ151" s="80" t="s">
        <v>639</v>
      </c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</row>
    <row r="152" spans="1:345" s="108" customFormat="1" ht="42" thickBot="1" x14ac:dyDescent="0.5">
      <c r="A152" s="198"/>
      <c r="B152" s="166"/>
      <c r="C152" s="166" t="s">
        <v>611</v>
      </c>
      <c r="D152" s="166" t="s">
        <v>656</v>
      </c>
      <c r="E152" s="311" t="s">
        <v>610</v>
      </c>
      <c r="F152" s="166" t="s">
        <v>368</v>
      </c>
      <c r="G152" s="166" t="s">
        <v>606</v>
      </c>
      <c r="H152" s="166" t="s">
        <v>612</v>
      </c>
      <c r="I152" s="166" t="s">
        <v>605</v>
      </c>
      <c r="J152" s="166" t="s">
        <v>604</v>
      </c>
      <c r="K152" s="166" t="s">
        <v>610</v>
      </c>
      <c r="L152" s="166" t="s">
        <v>609</v>
      </c>
      <c r="M152" s="166" t="s">
        <v>657</v>
      </c>
      <c r="N152" s="166"/>
      <c r="O152" s="166"/>
      <c r="P152" s="166"/>
      <c r="Q152" s="166"/>
      <c r="R152" s="166"/>
      <c r="S152" s="166"/>
      <c r="T152" s="166" t="s">
        <v>367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 s="82" t="s">
        <v>639</v>
      </c>
      <c r="AE152" s="132" t="s">
        <v>639</v>
      </c>
      <c r="AF152" s="132" t="s">
        <v>639</v>
      </c>
      <c r="AG152" s="133" t="s">
        <v>639</v>
      </c>
      <c r="AH152" s="134" t="s">
        <v>639</v>
      </c>
      <c r="AI152" s="135" t="s">
        <v>639</v>
      </c>
      <c r="AJ152" s="83" t="s">
        <v>639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</row>
    <row r="153" spans="1:345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403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  <c r="AD153" s="84" t="s">
        <v>639</v>
      </c>
      <c r="AE153" s="85" t="s">
        <v>639</v>
      </c>
      <c r="AF153" s="85" t="s">
        <v>639</v>
      </c>
      <c r="AG153" s="86" t="s">
        <v>639</v>
      </c>
      <c r="AH153" s="87" t="s">
        <v>639</v>
      </c>
      <c r="AI153" s="88" t="s">
        <v>639</v>
      </c>
      <c r="AJ153" s="89" t="s">
        <v>639</v>
      </c>
    </row>
    <row r="154" spans="1:345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420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  <c r="AE154" s="241"/>
      <c r="AF154" s="241"/>
      <c r="AG154" s="241"/>
      <c r="AH154" s="242"/>
      <c r="AI154" s="243"/>
      <c r="AJ154" s="244"/>
    </row>
    <row r="155" spans="1:345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421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  <c r="AD155" s="16" t="s">
        <v>336</v>
      </c>
    </row>
    <row r="156" spans="1:345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422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  <c r="AD156" s="393" t="s">
        <v>639</v>
      </c>
      <c r="AE156" s="394">
        <v>0</v>
      </c>
      <c r="AF156" s="394">
        <v>0</v>
      </c>
      <c r="AG156" s="394">
        <v>0</v>
      </c>
      <c r="AH156" s="394">
        <v>0</v>
      </c>
      <c r="AI156" s="394">
        <v>0</v>
      </c>
      <c r="AJ156" s="395">
        <v>0</v>
      </c>
    </row>
    <row r="157" spans="1:345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5" t="str">
        <f>META!FB148</f>
        <v>Raw Performance</v>
      </c>
      <c r="X157" s="366">
        <f>META!FC148</f>
        <v>0</v>
      </c>
      <c r="Y157" s="367">
        <f>META!FD148</f>
        <v>0</v>
      </c>
      <c r="Z157" s="388" t="str">
        <f>META!FE148</f>
        <v>Score</v>
      </c>
      <c r="AA157" s="389">
        <f>META!FF148</f>
        <v>0</v>
      </c>
      <c r="AB157" s="34" t="str">
        <f>META!FG148</f>
        <v>Perc.</v>
      </c>
      <c r="AD157" s="34">
        <v>0</v>
      </c>
      <c r="AE157" s="365" t="s">
        <v>245</v>
      </c>
      <c r="AF157" s="366">
        <v>0</v>
      </c>
      <c r="AG157" s="367">
        <v>0</v>
      </c>
      <c r="AH157" s="388" t="s">
        <v>247</v>
      </c>
      <c r="AI157" s="389">
        <v>0</v>
      </c>
      <c r="AJ157" s="34" t="s">
        <v>259</v>
      </c>
    </row>
    <row r="158" spans="1:345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425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  <c r="AD158" s="217" t="s">
        <v>639</v>
      </c>
      <c r="AE158" s="218" t="s">
        <v>639</v>
      </c>
      <c r="AF158" s="218" t="s">
        <v>639</v>
      </c>
      <c r="AG158" s="219" t="s">
        <v>639</v>
      </c>
      <c r="AH158" s="220" t="s">
        <v>639</v>
      </c>
      <c r="AI158" s="221" t="s">
        <v>639</v>
      </c>
      <c r="AJ158" s="222" t="s">
        <v>639</v>
      </c>
    </row>
    <row r="159" spans="1:345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  <c r="AD159" s="81" t="s">
        <v>639</v>
      </c>
      <c r="AE159" s="129" t="s">
        <v>639</v>
      </c>
      <c r="AF159" s="129" t="s">
        <v>639</v>
      </c>
      <c r="AG159" s="131" t="s">
        <v>639</v>
      </c>
      <c r="AH159" s="105" t="s">
        <v>639</v>
      </c>
      <c r="AI159" s="98" t="s">
        <v>639</v>
      </c>
      <c r="AJ159" s="80" t="s">
        <v>639</v>
      </c>
    </row>
    <row r="160" spans="1:345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423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  <c r="AD160" s="221" t="s">
        <v>639</v>
      </c>
      <c r="AE160" s="218" t="s">
        <v>639</v>
      </c>
      <c r="AF160" s="218" t="s">
        <v>639</v>
      </c>
      <c r="AG160" s="224" t="s">
        <v>639</v>
      </c>
      <c r="AH160" s="220" t="s">
        <v>639</v>
      </c>
      <c r="AI160" s="221" t="s">
        <v>639</v>
      </c>
      <c r="AJ160" s="222" t="s">
        <v>639</v>
      </c>
    </row>
    <row r="161" spans="1:36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424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  <c r="AD161" s="82" t="s">
        <v>639</v>
      </c>
      <c r="AE161" s="132" t="s">
        <v>639</v>
      </c>
      <c r="AF161" s="132" t="s">
        <v>639</v>
      </c>
      <c r="AG161" s="133" t="s">
        <v>639</v>
      </c>
      <c r="AH161" s="134" t="s">
        <v>639</v>
      </c>
      <c r="AI161" s="135" t="s">
        <v>639</v>
      </c>
      <c r="AJ161" s="83" t="s">
        <v>639</v>
      </c>
    </row>
    <row r="162" spans="1:36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  <c r="AD162" s="226" t="s">
        <v>639</v>
      </c>
      <c r="AE162" s="227" t="s">
        <v>639</v>
      </c>
      <c r="AF162" s="227" t="s">
        <v>639</v>
      </c>
      <c r="AG162" s="228" t="s">
        <v>639</v>
      </c>
      <c r="AH162" s="229" t="s">
        <v>639</v>
      </c>
      <c r="AI162" s="230" t="s">
        <v>639</v>
      </c>
      <c r="AJ162" s="231" t="s">
        <v>639</v>
      </c>
    </row>
    <row r="163" spans="1:36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426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  <c r="AE163" s="70"/>
      <c r="AF163" s="70"/>
      <c r="AG163" s="70"/>
      <c r="AH163" s="72"/>
      <c r="AI163" s="73"/>
      <c r="AJ163" s="18"/>
    </row>
    <row r="164" spans="1:36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427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  <c r="AD164" s="233" t="s">
        <v>337</v>
      </c>
    </row>
    <row r="165" spans="1:36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422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  <c r="AD165" s="383" t="s">
        <v>639</v>
      </c>
      <c r="AE165" s="384">
        <v>0</v>
      </c>
      <c r="AF165" s="384">
        <v>0</v>
      </c>
      <c r="AG165" s="384">
        <v>0</v>
      </c>
      <c r="AH165" s="384">
        <v>0</v>
      </c>
      <c r="AI165" s="384">
        <v>0</v>
      </c>
      <c r="AJ165" s="385">
        <v>0</v>
      </c>
    </row>
    <row r="166" spans="1:36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429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428</v>
      </c>
      <c r="U166" s="335"/>
      <c r="V166" s="234">
        <f>META!FA157</f>
        <v>0</v>
      </c>
      <c r="W166" s="396" t="str">
        <f>META!FB157</f>
        <v>Raw Performance</v>
      </c>
      <c r="X166" s="397">
        <f>META!FC157</f>
        <v>0</v>
      </c>
      <c r="Y166" s="398">
        <f>META!FD157</f>
        <v>0</v>
      </c>
      <c r="Z166" s="399" t="str">
        <f>META!FE157</f>
        <v>Score</v>
      </c>
      <c r="AA166" s="400">
        <f>META!FF157</f>
        <v>0</v>
      </c>
      <c r="AB166" s="234" t="str">
        <f>META!FG157</f>
        <v>Perc.</v>
      </c>
      <c r="AD166" s="234">
        <v>0</v>
      </c>
      <c r="AE166" s="396" t="s">
        <v>245</v>
      </c>
      <c r="AF166" s="397">
        <v>0</v>
      </c>
      <c r="AG166" s="398">
        <v>0</v>
      </c>
      <c r="AH166" s="399" t="s">
        <v>247</v>
      </c>
      <c r="AI166" s="400">
        <v>0</v>
      </c>
      <c r="AJ166" s="234" t="s">
        <v>259</v>
      </c>
    </row>
    <row r="167" spans="1:36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  <c r="AD167" s="79" t="s">
        <v>639</v>
      </c>
      <c r="AE167" s="129" t="s">
        <v>639</v>
      </c>
      <c r="AF167" s="129" t="s">
        <v>639</v>
      </c>
      <c r="AG167" s="130" t="s">
        <v>639</v>
      </c>
      <c r="AH167" s="105" t="s">
        <v>639</v>
      </c>
      <c r="AI167" s="98" t="s">
        <v>639</v>
      </c>
      <c r="AJ167" s="80" t="s">
        <v>639</v>
      </c>
    </row>
    <row r="168" spans="1:36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  <c r="AD168" s="221" t="s">
        <v>639</v>
      </c>
      <c r="AE168" s="218" t="s">
        <v>639</v>
      </c>
      <c r="AF168" s="218" t="s">
        <v>639</v>
      </c>
      <c r="AG168" s="224" t="s">
        <v>639</v>
      </c>
      <c r="AH168" s="220" t="s">
        <v>639</v>
      </c>
      <c r="AI168" s="221" t="s">
        <v>639</v>
      </c>
      <c r="AJ168" s="222" t="s">
        <v>639</v>
      </c>
    </row>
    <row r="169" spans="1:36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  <c r="AD169" s="81" t="s">
        <v>639</v>
      </c>
      <c r="AE169" s="129" t="s">
        <v>639</v>
      </c>
      <c r="AF169" s="129" t="s">
        <v>639</v>
      </c>
      <c r="AG169" s="131" t="s">
        <v>639</v>
      </c>
      <c r="AH169" s="105" t="s">
        <v>639</v>
      </c>
      <c r="AI169" s="98" t="s">
        <v>639</v>
      </c>
      <c r="AJ169" s="80" t="s">
        <v>639</v>
      </c>
    </row>
    <row r="170" spans="1:36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430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  <c r="AD170" s="236" t="s">
        <v>639</v>
      </c>
      <c r="AE170" s="237" t="s">
        <v>639</v>
      </c>
      <c r="AF170" s="237" t="s">
        <v>639</v>
      </c>
      <c r="AG170" s="238" t="s">
        <v>639</v>
      </c>
      <c r="AH170" s="239" t="s">
        <v>639</v>
      </c>
      <c r="AI170" s="236" t="s">
        <v>639</v>
      </c>
      <c r="AJ170" s="240" t="s">
        <v>639</v>
      </c>
    </row>
    <row r="171" spans="1:36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431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  <c r="AD171" s="84" t="s">
        <v>639</v>
      </c>
      <c r="AE171" s="85" t="s">
        <v>639</v>
      </c>
      <c r="AF171" s="85" t="s">
        <v>639</v>
      </c>
      <c r="AG171" s="86" t="s">
        <v>639</v>
      </c>
      <c r="AH171" s="87" t="s">
        <v>639</v>
      </c>
      <c r="AI171" s="88" t="s">
        <v>639</v>
      </c>
      <c r="AJ171" s="89" t="s">
        <v>639</v>
      </c>
    </row>
    <row r="172" spans="1:36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432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  <c r="AE172" s="241"/>
      <c r="AF172" s="241"/>
      <c r="AG172" s="241"/>
      <c r="AH172" s="242"/>
      <c r="AI172" s="243"/>
      <c r="AJ172" s="244"/>
    </row>
    <row r="173" spans="1:36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433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  <c r="AD173" s="16" t="s">
        <v>338</v>
      </c>
    </row>
    <row r="174" spans="1:36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434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  <c r="AD174" s="393" t="s">
        <v>639</v>
      </c>
      <c r="AE174" s="394">
        <v>0</v>
      </c>
      <c r="AF174" s="394">
        <v>0</v>
      </c>
      <c r="AG174" s="394">
        <v>0</v>
      </c>
      <c r="AH174" s="394">
        <v>0</v>
      </c>
      <c r="AI174" s="394">
        <v>0</v>
      </c>
      <c r="AJ174" s="395">
        <v>0</v>
      </c>
    </row>
    <row r="175" spans="1:36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435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5" t="str">
        <f>META!FB166</f>
        <v>Raw Performance</v>
      </c>
      <c r="X175" s="366">
        <f>META!FC166</f>
        <v>0</v>
      </c>
      <c r="Y175" s="367">
        <f>META!FD166</f>
        <v>0</v>
      </c>
      <c r="Z175" s="388" t="str">
        <f>META!FE166</f>
        <v>Score</v>
      </c>
      <c r="AA175" s="389">
        <f>META!FF166</f>
        <v>0</v>
      </c>
      <c r="AB175" s="34" t="str">
        <f>META!FG166</f>
        <v>Perc.</v>
      </c>
      <c r="AD175" s="34">
        <v>0</v>
      </c>
      <c r="AE175" s="365" t="s">
        <v>245</v>
      </c>
      <c r="AF175" s="366">
        <v>0</v>
      </c>
      <c r="AG175" s="367">
        <v>0</v>
      </c>
      <c r="AH175" s="388" t="s">
        <v>247</v>
      </c>
      <c r="AI175" s="389">
        <v>0</v>
      </c>
      <c r="AJ175" s="34" t="s">
        <v>259</v>
      </c>
    </row>
    <row r="176" spans="1:36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  <c r="AD176" s="217" t="s">
        <v>639</v>
      </c>
      <c r="AE176" s="218" t="s">
        <v>639</v>
      </c>
      <c r="AF176" s="218" t="s">
        <v>639</v>
      </c>
      <c r="AG176" s="219" t="s">
        <v>639</v>
      </c>
      <c r="AH176" s="220" t="s">
        <v>639</v>
      </c>
      <c r="AI176" s="221" t="s">
        <v>639</v>
      </c>
      <c r="AJ176" s="222" t="s">
        <v>639</v>
      </c>
    </row>
    <row r="177" spans="1:36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  <c r="AD177" s="81" t="s">
        <v>639</v>
      </c>
      <c r="AE177" s="129" t="s">
        <v>639</v>
      </c>
      <c r="AF177" s="129" t="s">
        <v>639</v>
      </c>
      <c r="AG177" s="131" t="s">
        <v>639</v>
      </c>
      <c r="AH177" s="105" t="s">
        <v>639</v>
      </c>
      <c r="AI177" s="98" t="s">
        <v>639</v>
      </c>
      <c r="AJ177" s="80" t="s">
        <v>639</v>
      </c>
    </row>
    <row r="178" spans="1:36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  <c r="AD178" s="221" t="s">
        <v>639</v>
      </c>
      <c r="AE178" s="218" t="s">
        <v>639</v>
      </c>
      <c r="AF178" s="218" t="s">
        <v>639</v>
      </c>
      <c r="AG178" s="224" t="s">
        <v>639</v>
      </c>
      <c r="AH178" s="220" t="s">
        <v>639</v>
      </c>
      <c r="AI178" s="221" t="s">
        <v>639</v>
      </c>
      <c r="AJ178" s="222" t="s">
        <v>639</v>
      </c>
    </row>
    <row r="179" spans="1:36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436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  <c r="AD179" s="82" t="s">
        <v>639</v>
      </c>
      <c r="AE179" s="132" t="s">
        <v>639</v>
      </c>
      <c r="AF179" s="132" t="s">
        <v>639</v>
      </c>
      <c r="AG179" s="133" t="s">
        <v>639</v>
      </c>
      <c r="AH179" s="134" t="s">
        <v>639</v>
      </c>
      <c r="AI179" s="135" t="s">
        <v>639</v>
      </c>
      <c r="AJ179" s="83" t="s">
        <v>639</v>
      </c>
    </row>
    <row r="180" spans="1:36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438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437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  <c r="AD180" s="226" t="s">
        <v>639</v>
      </c>
      <c r="AE180" s="227" t="s">
        <v>639</v>
      </c>
      <c r="AF180" s="227" t="s">
        <v>639</v>
      </c>
      <c r="AG180" s="228" t="s">
        <v>639</v>
      </c>
      <c r="AH180" s="229" t="s">
        <v>639</v>
      </c>
      <c r="AI180" s="230" t="s">
        <v>639</v>
      </c>
      <c r="AJ180" s="231" t="s">
        <v>639</v>
      </c>
    </row>
    <row r="181" spans="1:36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439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  <c r="AE181" s="70"/>
      <c r="AF181" s="70"/>
      <c r="AG181" s="70"/>
      <c r="AH181" s="72"/>
      <c r="AI181" s="73"/>
      <c r="AJ181" s="18"/>
    </row>
    <row r="182" spans="1:36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  <c r="AD182" s="233" t="s">
        <v>339</v>
      </c>
    </row>
    <row r="183" spans="1:36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440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  <c r="AD183" s="383" t="s">
        <v>639</v>
      </c>
      <c r="AE183" s="384">
        <v>0</v>
      </c>
      <c r="AF183" s="384">
        <v>0</v>
      </c>
      <c r="AG183" s="384">
        <v>0</v>
      </c>
      <c r="AH183" s="384">
        <v>0</v>
      </c>
      <c r="AI183" s="384">
        <v>0</v>
      </c>
      <c r="AJ183" s="385">
        <v>0</v>
      </c>
    </row>
    <row r="184" spans="1:36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6" t="str">
        <f>META!FB175</f>
        <v>Raw Performance</v>
      </c>
      <c r="X184" s="397">
        <f>META!FC175</f>
        <v>0</v>
      </c>
      <c r="Y184" s="398">
        <f>META!FD175</f>
        <v>0</v>
      </c>
      <c r="Z184" s="399" t="str">
        <f>META!FE175</f>
        <v>Score</v>
      </c>
      <c r="AA184" s="400">
        <f>META!FF175</f>
        <v>0</v>
      </c>
      <c r="AB184" s="234" t="str">
        <f>META!FG175</f>
        <v>Perc.</v>
      </c>
      <c r="AD184" s="234">
        <v>0</v>
      </c>
      <c r="AE184" s="396" t="s">
        <v>245</v>
      </c>
      <c r="AF184" s="397">
        <v>0</v>
      </c>
      <c r="AG184" s="398">
        <v>0</v>
      </c>
      <c r="AH184" s="399" t="s">
        <v>247</v>
      </c>
      <c r="AI184" s="400">
        <v>0</v>
      </c>
      <c r="AJ184" s="234" t="s">
        <v>259</v>
      </c>
    </row>
    <row r="185" spans="1:36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441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  <c r="AD185" s="79" t="s">
        <v>639</v>
      </c>
      <c r="AE185" s="129" t="s">
        <v>639</v>
      </c>
      <c r="AF185" s="129" t="s">
        <v>639</v>
      </c>
      <c r="AG185" s="130" t="s">
        <v>639</v>
      </c>
      <c r="AH185" s="105" t="s">
        <v>639</v>
      </c>
      <c r="AI185" s="98" t="s">
        <v>639</v>
      </c>
      <c r="AJ185" s="80" t="s">
        <v>639</v>
      </c>
    </row>
    <row r="186" spans="1:36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  <c r="AD186" s="221" t="s">
        <v>639</v>
      </c>
      <c r="AE186" s="218" t="s">
        <v>639</v>
      </c>
      <c r="AF186" s="218" t="s">
        <v>639</v>
      </c>
      <c r="AG186" s="224" t="s">
        <v>639</v>
      </c>
      <c r="AH186" s="220" t="s">
        <v>639</v>
      </c>
      <c r="AI186" s="221" t="s">
        <v>639</v>
      </c>
      <c r="AJ186" s="222" t="s">
        <v>639</v>
      </c>
    </row>
    <row r="187" spans="1:36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  <c r="AD187" s="81" t="s">
        <v>639</v>
      </c>
      <c r="AE187" s="129" t="s">
        <v>639</v>
      </c>
      <c r="AF187" s="129" t="s">
        <v>639</v>
      </c>
      <c r="AG187" s="131" t="s">
        <v>639</v>
      </c>
      <c r="AH187" s="105" t="s">
        <v>639</v>
      </c>
      <c r="AI187" s="98" t="s">
        <v>639</v>
      </c>
      <c r="AJ187" s="80" t="s">
        <v>639</v>
      </c>
    </row>
    <row r="188" spans="1:36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  <c r="AD188" s="236" t="s">
        <v>639</v>
      </c>
      <c r="AE188" s="237" t="s">
        <v>639</v>
      </c>
      <c r="AF188" s="237" t="s">
        <v>639</v>
      </c>
      <c r="AG188" s="238" t="s">
        <v>639</v>
      </c>
      <c r="AH188" s="239" t="s">
        <v>639</v>
      </c>
      <c r="AI188" s="236" t="s">
        <v>639</v>
      </c>
      <c r="AJ188" s="240" t="s">
        <v>639</v>
      </c>
    </row>
    <row r="189" spans="1:36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442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  <c r="AD189" s="84" t="s">
        <v>639</v>
      </c>
      <c r="AE189" s="85" t="s">
        <v>639</v>
      </c>
      <c r="AF189" s="85" t="s">
        <v>639</v>
      </c>
      <c r="AG189" s="86" t="s">
        <v>639</v>
      </c>
      <c r="AH189" s="87" t="s">
        <v>639</v>
      </c>
      <c r="AI189" s="88" t="s">
        <v>639</v>
      </c>
      <c r="AJ189" s="89" t="s">
        <v>639</v>
      </c>
    </row>
    <row r="190" spans="1:36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  <c r="AE190" s="241"/>
      <c r="AF190" s="241"/>
      <c r="AG190" s="241"/>
      <c r="AH190" s="242"/>
      <c r="AI190" s="243"/>
      <c r="AJ190" s="244"/>
    </row>
    <row r="191" spans="1:36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  <c r="AD191" s="16" t="s">
        <v>340</v>
      </c>
    </row>
    <row r="192" spans="1:36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  <c r="AD192" s="393" t="s">
        <v>639</v>
      </c>
      <c r="AE192" s="394">
        <v>0</v>
      </c>
      <c r="AF192" s="394">
        <v>0</v>
      </c>
      <c r="AG192" s="394">
        <v>0</v>
      </c>
      <c r="AH192" s="394">
        <v>0</v>
      </c>
      <c r="AI192" s="394">
        <v>0</v>
      </c>
      <c r="AJ192" s="395">
        <v>0</v>
      </c>
    </row>
    <row r="193" spans="1:36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5" t="str">
        <f>META!FB184</f>
        <v>Raw Performance</v>
      </c>
      <c r="X193" s="366">
        <f>META!FC184</f>
        <v>0</v>
      </c>
      <c r="Y193" s="367">
        <f>META!FD184</f>
        <v>0</v>
      </c>
      <c r="Z193" s="388" t="str">
        <f>META!FE184</f>
        <v>Score</v>
      </c>
      <c r="AA193" s="389">
        <f>META!FF184</f>
        <v>0</v>
      </c>
      <c r="AB193" s="34" t="str">
        <f>META!FG184</f>
        <v>Perc.</v>
      </c>
      <c r="AD193" s="34">
        <v>0</v>
      </c>
      <c r="AE193" s="365" t="s">
        <v>245</v>
      </c>
      <c r="AF193" s="366">
        <v>0</v>
      </c>
      <c r="AG193" s="367">
        <v>0</v>
      </c>
      <c r="AH193" s="388" t="s">
        <v>247</v>
      </c>
      <c r="AI193" s="389">
        <v>0</v>
      </c>
      <c r="AJ193" s="34" t="s">
        <v>259</v>
      </c>
    </row>
    <row r="194" spans="1:36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  <c r="AD194" s="217" t="s">
        <v>639</v>
      </c>
      <c r="AE194" s="218" t="s">
        <v>639</v>
      </c>
      <c r="AF194" s="218" t="s">
        <v>639</v>
      </c>
      <c r="AG194" s="219" t="s">
        <v>639</v>
      </c>
      <c r="AH194" s="220" t="s">
        <v>639</v>
      </c>
      <c r="AI194" s="221" t="s">
        <v>639</v>
      </c>
      <c r="AJ194" s="222" t="s">
        <v>639</v>
      </c>
    </row>
    <row r="195" spans="1:36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  <c r="AD195" s="81" t="s">
        <v>639</v>
      </c>
      <c r="AE195" s="129" t="s">
        <v>639</v>
      </c>
      <c r="AF195" s="129" t="s">
        <v>639</v>
      </c>
      <c r="AG195" s="131" t="s">
        <v>639</v>
      </c>
      <c r="AH195" s="105" t="s">
        <v>639</v>
      </c>
      <c r="AI195" s="98" t="s">
        <v>639</v>
      </c>
      <c r="AJ195" s="80" t="s">
        <v>639</v>
      </c>
    </row>
    <row r="196" spans="1:36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  <c r="AD196" s="221" t="s">
        <v>639</v>
      </c>
      <c r="AE196" s="218" t="s">
        <v>639</v>
      </c>
      <c r="AF196" s="218" t="s">
        <v>639</v>
      </c>
      <c r="AG196" s="224" t="s">
        <v>639</v>
      </c>
      <c r="AH196" s="220" t="s">
        <v>639</v>
      </c>
      <c r="AI196" s="221" t="s">
        <v>639</v>
      </c>
      <c r="AJ196" s="222" t="s">
        <v>639</v>
      </c>
    </row>
    <row r="197" spans="1:36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  <c r="AD197" s="82" t="s">
        <v>639</v>
      </c>
      <c r="AE197" s="132" t="s">
        <v>639</v>
      </c>
      <c r="AF197" s="132" t="s">
        <v>639</v>
      </c>
      <c r="AG197" s="133" t="s">
        <v>639</v>
      </c>
      <c r="AH197" s="134" t="s">
        <v>639</v>
      </c>
      <c r="AI197" s="135" t="s">
        <v>639</v>
      </c>
      <c r="AJ197" s="83" t="s">
        <v>639</v>
      </c>
    </row>
    <row r="198" spans="1:36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  <c r="AD198" s="226" t="s">
        <v>639</v>
      </c>
      <c r="AE198" s="227" t="s">
        <v>639</v>
      </c>
      <c r="AF198" s="227" t="s">
        <v>639</v>
      </c>
      <c r="AG198" s="228" t="s">
        <v>639</v>
      </c>
      <c r="AH198" s="229" t="s">
        <v>639</v>
      </c>
      <c r="AI198" s="230" t="s">
        <v>639</v>
      </c>
      <c r="AJ198" s="231" t="s">
        <v>639</v>
      </c>
    </row>
    <row r="199" spans="1:36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  <c r="AE199" s="70"/>
      <c r="AF199" s="70"/>
      <c r="AG199" s="70"/>
      <c r="AH199" s="72"/>
      <c r="AI199" s="73"/>
      <c r="AJ199" s="18"/>
    </row>
    <row r="200" spans="1:36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  <c r="AD200" s="233" t="s">
        <v>341</v>
      </c>
    </row>
    <row r="201" spans="1:36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  <c r="AD201" s="383" t="s">
        <v>639</v>
      </c>
      <c r="AE201" s="384">
        <v>0</v>
      </c>
      <c r="AF201" s="384">
        <v>0</v>
      </c>
      <c r="AG201" s="384">
        <v>0</v>
      </c>
      <c r="AH201" s="384">
        <v>0</v>
      </c>
      <c r="AI201" s="384">
        <v>0</v>
      </c>
      <c r="AJ201" s="385">
        <v>0</v>
      </c>
    </row>
    <row r="202" spans="1:36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443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6" t="str">
        <f>META!FB193</f>
        <v>Raw Performance</v>
      </c>
      <c r="X202" s="397">
        <f>META!FC193</f>
        <v>0</v>
      </c>
      <c r="Y202" s="398">
        <f>META!FD193</f>
        <v>0</v>
      </c>
      <c r="Z202" s="399" t="str">
        <f>META!FE193</f>
        <v>Score</v>
      </c>
      <c r="AA202" s="400">
        <f>META!FF193</f>
        <v>0</v>
      </c>
      <c r="AB202" s="234" t="str">
        <f>META!FG193</f>
        <v>Perc.</v>
      </c>
      <c r="AD202" s="234">
        <v>0</v>
      </c>
      <c r="AE202" s="396" t="s">
        <v>245</v>
      </c>
      <c r="AF202" s="397">
        <v>0</v>
      </c>
      <c r="AG202" s="398">
        <v>0</v>
      </c>
      <c r="AH202" s="399" t="s">
        <v>247</v>
      </c>
      <c r="AI202" s="400">
        <v>0</v>
      </c>
      <c r="AJ202" s="234" t="s">
        <v>259</v>
      </c>
    </row>
    <row r="203" spans="1:36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  <c r="AD203" s="79" t="s">
        <v>639</v>
      </c>
      <c r="AE203" s="129" t="s">
        <v>639</v>
      </c>
      <c r="AF203" s="129" t="s">
        <v>639</v>
      </c>
      <c r="AG203" s="130" t="s">
        <v>639</v>
      </c>
      <c r="AH203" s="105" t="s">
        <v>639</v>
      </c>
      <c r="AI203" s="98" t="s">
        <v>639</v>
      </c>
      <c r="AJ203" s="80" t="s">
        <v>639</v>
      </c>
    </row>
    <row r="204" spans="1:36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  <c r="AD204" s="221" t="s">
        <v>639</v>
      </c>
      <c r="AE204" s="218" t="s">
        <v>639</v>
      </c>
      <c r="AF204" s="218" t="s">
        <v>639</v>
      </c>
      <c r="AG204" s="224" t="s">
        <v>639</v>
      </c>
      <c r="AH204" s="220" t="s">
        <v>639</v>
      </c>
      <c r="AI204" s="221" t="s">
        <v>639</v>
      </c>
      <c r="AJ204" s="222" t="s">
        <v>639</v>
      </c>
    </row>
    <row r="205" spans="1:36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  <c r="AD205" s="81" t="s">
        <v>639</v>
      </c>
      <c r="AE205" s="129" t="s">
        <v>639</v>
      </c>
      <c r="AF205" s="129" t="s">
        <v>639</v>
      </c>
      <c r="AG205" s="131" t="s">
        <v>639</v>
      </c>
      <c r="AH205" s="105" t="s">
        <v>639</v>
      </c>
      <c r="AI205" s="98" t="s">
        <v>639</v>
      </c>
      <c r="AJ205" s="80" t="s">
        <v>639</v>
      </c>
    </row>
    <row r="206" spans="1:36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  <c r="AD206" s="236" t="s">
        <v>639</v>
      </c>
      <c r="AE206" s="237" t="s">
        <v>639</v>
      </c>
      <c r="AF206" s="237" t="s">
        <v>639</v>
      </c>
      <c r="AG206" s="238" t="s">
        <v>639</v>
      </c>
      <c r="AH206" s="239" t="s">
        <v>639</v>
      </c>
      <c r="AI206" s="236" t="s">
        <v>639</v>
      </c>
      <c r="AJ206" s="240" t="s">
        <v>639</v>
      </c>
    </row>
    <row r="207" spans="1:36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  <c r="AD207" s="84" t="s">
        <v>639</v>
      </c>
      <c r="AE207" s="85" t="s">
        <v>639</v>
      </c>
      <c r="AF207" s="85" t="s">
        <v>639</v>
      </c>
      <c r="AG207" s="86" t="s">
        <v>639</v>
      </c>
      <c r="AH207" s="87" t="s">
        <v>639</v>
      </c>
      <c r="AI207" s="88" t="s">
        <v>639</v>
      </c>
      <c r="AJ207" s="89" t="s">
        <v>639</v>
      </c>
    </row>
    <row r="208" spans="1:36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444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  <c r="AE208" s="241"/>
      <c r="AF208" s="241"/>
      <c r="AG208" s="241"/>
      <c r="AH208" s="242"/>
      <c r="AI208" s="243"/>
      <c r="AJ208" s="244"/>
    </row>
    <row r="209" spans="1:36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445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  <c r="AD209" s="16" t="s">
        <v>342</v>
      </c>
    </row>
    <row r="210" spans="1:36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446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  <c r="AD210" s="393" t="s">
        <v>639</v>
      </c>
      <c r="AE210" s="394">
        <v>0</v>
      </c>
      <c r="AF210" s="394">
        <v>0</v>
      </c>
      <c r="AG210" s="394">
        <v>0</v>
      </c>
      <c r="AH210" s="394">
        <v>0</v>
      </c>
      <c r="AI210" s="394">
        <v>0</v>
      </c>
      <c r="AJ210" s="395">
        <v>0</v>
      </c>
    </row>
    <row r="211" spans="1:36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5" t="str">
        <f>META!FB202</f>
        <v>Raw Performance</v>
      </c>
      <c r="X211" s="366">
        <f>META!FC202</f>
        <v>0</v>
      </c>
      <c r="Y211" s="367">
        <f>META!FD202</f>
        <v>0</v>
      </c>
      <c r="Z211" s="388" t="str">
        <f>META!FE202</f>
        <v>Score</v>
      </c>
      <c r="AA211" s="389">
        <f>META!FF202</f>
        <v>0</v>
      </c>
      <c r="AB211" s="34" t="str">
        <f>META!FG202</f>
        <v>Perc.</v>
      </c>
      <c r="AD211" s="34">
        <v>0</v>
      </c>
      <c r="AE211" s="365" t="s">
        <v>245</v>
      </c>
      <c r="AF211" s="366">
        <v>0</v>
      </c>
      <c r="AG211" s="367">
        <v>0</v>
      </c>
      <c r="AH211" s="388" t="s">
        <v>247</v>
      </c>
      <c r="AI211" s="389">
        <v>0</v>
      </c>
      <c r="AJ211" s="34" t="s">
        <v>259</v>
      </c>
    </row>
    <row r="212" spans="1:36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  <c r="AD212" s="217" t="s">
        <v>639</v>
      </c>
      <c r="AE212" s="218" t="s">
        <v>639</v>
      </c>
      <c r="AF212" s="218" t="s">
        <v>639</v>
      </c>
      <c r="AG212" s="219" t="s">
        <v>639</v>
      </c>
      <c r="AH212" s="220" t="s">
        <v>639</v>
      </c>
      <c r="AI212" s="221" t="s">
        <v>639</v>
      </c>
      <c r="AJ212" s="222" t="s">
        <v>639</v>
      </c>
    </row>
    <row r="213" spans="1:36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447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  <c r="AD213" s="81" t="s">
        <v>639</v>
      </c>
      <c r="AE213" s="129" t="s">
        <v>639</v>
      </c>
      <c r="AF213" s="129" t="s">
        <v>639</v>
      </c>
      <c r="AG213" s="131" t="s">
        <v>639</v>
      </c>
      <c r="AH213" s="105" t="s">
        <v>639</v>
      </c>
      <c r="AI213" s="98" t="s">
        <v>639</v>
      </c>
      <c r="AJ213" s="80" t="s">
        <v>639</v>
      </c>
    </row>
    <row r="214" spans="1:36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448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  <c r="AD214" s="221" t="s">
        <v>639</v>
      </c>
      <c r="AE214" s="218" t="s">
        <v>639</v>
      </c>
      <c r="AF214" s="218" t="s">
        <v>639</v>
      </c>
      <c r="AG214" s="224" t="s">
        <v>639</v>
      </c>
      <c r="AH214" s="220" t="s">
        <v>639</v>
      </c>
      <c r="AI214" s="221" t="s">
        <v>639</v>
      </c>
      <c r="AJ214" s="222" t="s">
        <v>639</v>
      </c>
    </row>
    <row r="215" spans="1:36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449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  <c r="AD215" s="82" t="s">
        <v>639</v>
      </c>
      <c r="AE215" s="132" t="s">
        <v>639</v>
      </c>
      <c r="AF215" s="132" t="s">
        <v>639</v>
      </c>
      <c r="AG215" s="133" t="s">
        <v>639</v>
      </c>
      <c r="AH215" s="134" t="s">
        <v>639</v>
      </c>
      <c r="AI215" s="135" t="s">
        <v>639</v>
      </c>
      <c r="AJ215" s="83" t="s">
        <v>639</v>
      </c>
    </row>
    <row r="216" spans="1:36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450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  <c r="AD216" s="226" t="s">
        <v>639</v>
      </c>
      <c r="AE216" s="227" t="s">
        <v>639</v>
      </c>
      <c r="AF216" s="227" t="s">
        <v>639</v>
      </c>
      <c r="AG216" s="228" t="s">
        <v>639</v>
      </c>
      <c r="AH216" s="229" t="s">
        <v>639</v>
      </c>
      <c r="AI216" s="230" t="s">
        <v>639</v>
      </c>
      <c r="AJ216" s="231" t="s">
        <v>639</v>
      </c>
    </row>
    <row r="217" spans="1:36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451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36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36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36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36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36" s="215" customFormat="1" thickBot="1" x14ac:dyDescent="0.5">
      <c r="A222" s="208"/>
      <c r="B222" s="209"/>
      <c r="C222" s="210"/>
      <c r="D222" s="265"/>
      <c r="E222" s="285"/>
      <c r="F222" s="280" t="s">
        <v>452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36" thickBot="1" x14ac:dyDescent="0.5">
      <c r="A223" s="200"/>
      <c r="B223" s="151"/>
      <c r="C223" s="170"/>
      <c r="D223" s="165"/>
      <c r="E223" s="314"/>
      <c r="F223" s="294" t="s">
        <v>359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36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453</v>
      </c>
      <c r="G224" s="212">
        <f>IF(META!DA453&lt;&gt;0,META!DA453,"")</f>
        <v>20</v>
      </c>
      <c r="H224" s="259" t="str">
        <f>IF(SUM(META!CY$374:DU$374)&lt;&gt;0,G224/SUM(META!CY$374:DU$374),"")</f>
        <v/>
      </c>
      <c r="I224" s="214" t="str">
        <f>IF(G224&lt;&gt;"",META!CY453&amp;" / "&amp;G224,"")</f>
        <v>0 / 20</v>
      </c>
      <c r="J224" s="212" t="str">
        <f>META!DB453</f>
        <v>20 / 20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454</v>
      </c>
      <c r="G225" s="153">
        <f>IF(META!DA454&lt;&gt;0,META!DA454,"")</f>
        <v>20</v>
      </c>
      <c r="H225" s="159" t="str">
        <f>IF(SUM(META!CY$374:DU$374)&lt;&gt;0,G225/SUM(META!CY$374:DU$374),"")</f>
        <v/>
      </c>
      <c r="I225" s="155" t="str">
        <f>IF(G225&lt;&gt;"",META!CY454&amp;" / "&amp;G225,"")</f>
        <v>0 / 20</v>
      </c>
      <c r="J225" s="153" t="str">
        <f>META!DB454</f>
        <v>20 / 20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455</v>
      </c>
      <c r="G226" s="212">
        <f>IF(META!DA455&lt;&gt;0,META!DA455,"")</f>
        <v>20</v>
      </c>
      <c r="H226" s="259" t="str">
        <f>IF(SUM(META!CY$374:DU$374)&lt;&gt;0,G226/SUM(META!CY$374:DU$374),"")</f>
        <v/>
      </c>
      <c r="I226" s="214" t="str">
        <f>IF(G226&lt;&gt;"",META!CY455&amp;" / "&amp;G226,"")</f>
        <v>0 / 20</v>
      </c>
      <c r="J226" s="212" t="str">
        <f>META!DB455</f>
        <v>20 / 20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456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/>
      </c>
      <c r="P228" s="283">
        <f>IF(META!CY312&lt;&gt;0,META!CY236/META!CY312,"")</f>
        <v>0</v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457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/>
      </c>
      <c r="P229" s="316">
        <f>IF(META!CY313&lt;&gt;0,META!CY237/META!CY313,"")</f>
        <v>0</v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458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/>
      </c>
      <c r="P230" s="283">
        <f>IF(META!CY314&lt;&gt;0,META!CY238/META!CY314,"")</f>
        <v>0</v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358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 t="str">
        <f t="shared" si="17"/>
        <v/>
      </c>
      <c r="F232" s="272" t="s">
        <v>459</v>
      </c>
      <c r="G232" s="212" t="str">
        <f>IF(META!DA461&lt;&gt;0,META!DA461,"")</f>
        <v/>
      </c>
      <c r="H232" s="259" t="str">
        <f>IF(SUM(META!CY$374:DU$374)&lt;&gt;0,G232/SUM(META!CY$374:DU$374),"")</f>
        <v/>
      </c>
      <c r="I232" s="214" t="str">
        <f>IF(G232&lt;&gt;"",META!CY461&amp;" / "&amp;G232,"")</f>
        <v/>
      </c>
      <c r="J232" s="212" t="str">
        <f>META!DB461</f>
        <v/>
      </c>
      <c r="K232" s="213" t="str">
        <f>META!DC461</f>
        <v/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/>
      </c>
      <c r="O232" s="265" t="str">
        <f>IF(META!CZ306&lt;&gt;0,META!CZ230&amp;" / "&amp;META!CZ306,"")</f>
        <v/>
      </c>
      <c r="P232" s="283" t="str">
        <f>IF(META!CY306&lt;&gt;0,META!CY230/META!CY306,"")</f>
        <v/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 t="str">
        <f t="shared" si="17"/>
        <v/>
      </c>
      <c r="F233" s="295" t="s">
        <v>457</v>
      </c>
      <c r="G233" s="153" t="str">
        <f>IF(META!DA462&lt;&gt;0,META!DA462,"")</f>
        <v/>
      </c>
      <c r="H233" s="159" t="str">
        <f>IF(SUM(META!CY$374:DU$374)&lt;&gt;0,G233/SUM(META!CY$374:DU$374),"")</f>
        <v/>
      </c>
      <c r="I233" s="155" t="str">
        <f>IF(G233&lt;&gt;"",META!CY462&amp;" / "&amp;G233,"")</f>
        <v/>
      </c>
      <c r="J233" s="153" t="str">
        <f>META!DB462</f>
        <v/>
      </c>
      <c r="K233" s="154" t="str">
        <f>META!DC462</f>
        <v/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/>
      </c>
      <c r="O233" s="28" t="str">
        <f>IF(META!CZ307&lt;&gt;0,META!CZ231&amp;" / "&amp;META!CZ307,"")</f>
        <v/>
      </c>
      <c r="P233" s="316" t="str">
        <f>IF(META!CY307&lt;&gt;0,META!CY231/META!CY307,"")</f>
        <v/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 t="str">
        <f t="shared" si="17"/>
        <v/>
      </c>
      <c r="F234" s="272" t="s">
        <v>460</v>
      </c>
      <c r="G234" s="212" t="str">
        <f>IF(META!DA463&lt;&gt;0,META!DA463,"")</f>
        <v/>
      </c>
      <c r="H234" s="259" t="str">
        <f>IF(SUM(META!CY$374:DU$374)&lt;&gt;0,G234/SUM(META!CY$374:DU$374),"")</f>
        <v/>
      </c>
      <c r="I234" s="214" t="str">
        <f>IF(G234&lt;&gt;"",META!CY463&amp;" / "&amp;G234,"")</f>
        <v/>
      </c>
      <c r="J234" s="212" t="str">
        <f>META!DB463</f>
        <v/>
      </c>
      <c r="K234" s="213" t="str">
        <f>META!DC463</f>
        <v/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/>
      </c>
      <c r="O234" s="265" t="str">
        <f>IF(META!CZ308&lt;&gt;0,META!CZ232&amp;" / "&amp;META!CZ308,"")</f>
        <v/>
      </c>
      <c r="P234" s="283" t="str">
        <f>IF(META!CY308&lt;&gt;0,META!CY232/META!CY308,"")</f>
        <v/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400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359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401</v>
      </c>
      <c r="G238" s="212">
        <f>IF(META!DA468&lt;&gt;0,META!DA468,"")</f>
        <v>10</v>
      </c>
      <c r="H238" s="259" t="str">
        <f>IF(SUM(META!CY$374:DU$374)&lt;&gt;0,G238/SUM(META!CY$374:DU$374),"")</f>
        <v/>
      </c>
      <c r="I238" s="214" t="str">
        <f>IF(G238&lt;&gt;"",META!CY468&amp;" / "&amp;G238,"")</f>
        <v>0 / 10</v>
      </c>
      <c r="J238" s="212" t="str">
        <f>META!DB468</f>
        <v>10 / 10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/>
      </c>
      <c r="P238" s="283">
        <f>IF(META!CY309&lt;&gt;0,META!CY233/META!CY309,"")</f>
        <v>0</v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607</v>
      </c>
      <c r="G239" s="153">
        <f>IF(META!DA469&lt;&gt;0,META!DA469,"")</f>
        <v>40</v>
      </c>
      <c r="H239" s="159" t="str">
        <f>IF(SUM(META!CY$374:DU$374)&lt;&gt;0,G239/SUM(META!CY$374:DU$374),"")</f>
        <v/>
      </c>
      <c r="I239" s="155" t="str">
        <f>IF(G239&lt;&gt;"",META!CY469&amp;" / "&amp;G239,"")</f>
        <v>0 / 40</v>
      </c>
      <c r="J239" s="153" t="str">
        <f>META!DB469</f>
        <v>40 / 40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/>
      </c>
      <c r="P239" s="316">
        <f>IF(META!CY311&lt;&gt;0,META!CY235/META!CY311,"")</f>
        <v>0</v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348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>10 / 10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/>
      </c>
      <c r="P240" s="283">
        <f>IF(META!CY310&lt;&gt;0,META!CY234/META!CY310,"")</f>
        <v>0</v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345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345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401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345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607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345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348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345" thickBot="1" x14ac:dyDescent="0.5">
      <c r="A245" s="200"/>
      <c r="B245" s="151"/>
      <c r="C245" s="170"/>
      <c r="D245" s="165"/>
      <c r="E245" s="314"/>
      <c r="F245" s="294" t="s">
        <v>358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345" s="215" customFormat="1" thickBot="1" x14ac:dyDescent="0.5">
      <c r="A246" s="208"/>
      <c r="B246" s="209"/>
      <c r="C246" s="210"/>
      <c r="D246" s="265"/>
      <c r="E246" s="285" t="str">
        <f t="shared" si="17"/>
        <v/>
      </c>
      <c r="F246" s="211" t="s">
        <v>401</v>
      </c>
      <c r="G246" s="212" t="str">
        <f>IF(META!DA476&lt;&gt;0,META!DA476,"")</f>
        <v/>
      </c>
      <c r="H246" s="259" t="str">
        <f>IF(SUM(META!CY$374:DU$374)&lt;&gt;0,G246/SUM(META!CY$374:DU$374),"")</f>
        <v/>
      </c>
      <c r="I246" s="214" t="str">
        <f>IF(G246&lt;&gt;"",META!CY476&amp;" / "&amp;G246,"")</f>
        <v/>
      </c>
      <c r="J246" s="212" t="str">
        <f>META!DB476</f>
        <v/>
      </c>
      <c r="K246" s="213" t="str">
        <f>META!DC476</f>
        <v/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/>
      </c>
      <c r="O246" s="265" t="str">
        <f>IF(META!CZ303&lt;&gt;0,META!CZ227&amp;" / "&amp;META!CZ303,"")</f>
        <v/>
      </c>
      <c r="P246" s="283" t="str">
        <f>IF(META!CY303&lt;&gt;0,META!CY227/META!CY303,"")</f>
        <v/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345" thickBot="1" x14ac:dyDescent="0.5">
      <c r="A247" s="200"/>
      <c r="B247" s="151"/>
      <c r="C247" s="170"/>
      <c r="D247" s="165"/>
      <c r="E247" s="314" t="str">
        <f t="shared" si="17"/>
        <v/>
      </c>
      <c r="F247" s="286" t="s">
        <v>607</v>
      </c>
      <c r="G247" s="153" t="str">
        <f>IF(META!DA477&lt;&gt;0,META!DA477,"")</f>
        <v/>
      </c>
      <c r="H247" s="159" t="str">
        <f>IF(SUM(META!CY$374:DU$374)&lt;&gt;0,G247/SUM(META!CY$374:DU$374),"")</f>
        <v/>
      </c>
      <c r="I247" s="155" t="str">
        <f>IF(G247&lt;&gt;"",META!CY477&amp;" / "&amp;G247,"")</f>
        <v/>
      </c>
      <c r="J247" s="153" t="str">
        <f>META!DB477</f>
        <v/>
      </c>
      <c r="K247" s="154" t="str">
        <f>META!DC477</f>
        <v/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/>
      </c>
      <c r="O247" s="28" t="str">
        <f>IF(META!CZ305&lt;&gt;0,META!CZ229&amp;" / "&amp;META!CZ305,"")</f>
        <v/>
      </c>
      <c r="P247" s="318" t="str">
        <f>IF(META!CY305&lt;&gt;0,META!CY229/META!CY305,"")</f>
        <v/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345" s="215" customFormat="1" thickBot="1" x14ac:dyDescent="0.5">
      <c r="A248" s="208"/>
      <c r="B248" s="209"/>
      <c r="C248" s="210"/>
      <c r="D248" s="265"/>
      <c r="E248" s="285" t="str">
        <f t="shared" si="17"/>
        <v/>
      </c>
      <c r="F248" s="211" t="s">
        <v>348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/>
      </c>
      <c r="K248" s="213" t="str">
        <f>META!DC475</f>
        <v/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/>
      </c>
      <c r="O248" s="265" t="str">
        <f>IF(META!CZ304&lt;&gt;0,META!CZ228&amp;" / "&amp;META!CZ304,"")</f>
        <v/>
      </c>
      <c r="P248" s="283" t="str">
        <f>IF(META!CY304&lt;&gt;0,META!CY228/META!CY304,"")</f>
        <v/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345" thickBot="1" x14ac:dyDescent="0.5">
      <c r="E249" s="314"/>
    </row>
    <row r="250" spans="1:345" s="110" customFormat="1" ht="17.25" thickBot="1" x14ac:dyDescent="0.7">
      <c r="A250" s="171" t="s">
        <v>608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</row>
    <row r="251" spans="1:345" s="108" customFormat="1" ht="42" thickBot="1" x14ac:dyDescent="0.5">
      <c r="A251" s="198"/>
      <c r="B251" s="166"/>
      <c r="C251" s="166" t="s">
        <v>611</v>
      </c>
      <c r="D251" s="166" t="s">
        <v>656</v>
      </c>
      <c r="E251" s="311" t="s">
        <v>610</v>
      </c>
      <c r="F251" s="166" t="s">
        <v>368</v>
      </c>
      <c r="G251" s="166" t="s">
        <v>606</v>
      </c>
      <c r="H251" s="166" t="s">
        <v>612</v>
      </c>
      <c r="I251" s="166" t="s">
        <v>605</v>
      </c>
      <c r="J251" s="166" t="s">
        <v>604</v>
      </c>
      <c r="K251" s="166" t="s">
        <v>610</v>
      </c>
      <c r="L251" s="166" t="s">
        <v>609</v>
      </c>
      <c r="M251" s="166" t="s">
        <v>657</v>
      </c>
      <c r="N251" s="166"/>
      <c r="O251" s="166"/>
      <c r="P251" s="166"/>
      <c r="Q251" s="166"/>
      <c r="R251" s="166"/>
      <c r="S251" s="166"/>
      <c r="T251" s="166" t="s">
        <v>367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</row>
    <row r="252" spans="1:345" thickBot="1" x14ac:dyDescent="0.5">
      <c r="A252" s="200"/>
      <c r="B252" s="151"/>
      <c r="C252" s="165"/>
      <c r="D252" s="165"/>
      <c r="E252" s="316"/>
      <c r="F252" s="291" t="s">
        <v>628</v>
      </c>
      <c r="N252" s="151"/>
      <c r="O252" s="151"/>
      <c r="P252" s="151"/>
      <c r="Q252" s="151"/>
      <c r="R252" s="151"/>
      <c r="S252" s="151"/>
      <c r="T252" s="170"/>
    </row>
    <row r="253" spans="1:345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613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345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345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345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614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630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615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548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629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622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623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624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625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616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626</v>
      </c>
      <c r="G275" s="265">
        <f>IF(SUM(META!E252,META!E256,META!E260,META!AD251,META!AD255,META!AD259,META!DZ189)&lt;&gt;0,SUM(META!E252,META!E256,META!E260,META!AD251,META!AD255,META!AD259,META!DZ189),"")</f>
        <v>30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0.95199999999999996</v>
      </c>
      <c r="F276" s="286" t="s">
        <v>658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125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0.95199999999999996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627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617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618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619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620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621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139">
    <mergeCell ref="AD210:AJ210"/>
    <mergeCell ref="AE211:AG211"/>
    <mergeCell ref="AH211:AI211"/>
    <mergeCell ref="AD4:AJ4"/>
    <mergeCell ref="AD192:AJ192"/>
    <mergeCell ref="AE193:AG193"/>
    <mergeCell ref="AH193:AI193"/>
    <mergeCell ref="AD201:AJ201"/>
    <mergeCell ref="AE202:AG202"/>
    <mergeCell ref="AH202:AI202"/>
    <mergeCell ref="AD174:AJ174"/>
    <mergeCell ref="AE175:AG175"/>
    <mergeCell ref="AH175:AI175"/>
    <mergeCell ref="AD183:AJ183"/>
    <mergeCell ref="AE184:AG184"/>
    <mergeCell ref="AH184:AI184"/>
    <mergeCell ref="AD156:AJ156"/>
    <mergeCell ref="AE157:AG157"/>
    <mergeCell ref="AH157:AI157"/>
    <mergeCell ref="AD165:AJ165"/>
    <mergeCell ref="AE166:AG166"/>
    <mergeCell ref="AH166:AI166"/>
    <mergeCell ref="AD138:AJ138"/>
    <mergeCell ref="AE139:AG139"/>
    <mergeCell ref="AH139:AI139"/>
    <mergeCell ref="AD147:AJ147"/>
    <mergeCell ref="AE148:AG148"/>
    <mergeCell ref="AH148:AI148"/>
    <mergeCell ref="AD120:AJ120"/>
    <mergeCell ref="AE121:AG121"/>
    <mergeCell ref="AH121:AI121"/>
    <mergeCell ref="AD129:AJ129"/>
    <mergeCell ref="AE130:AG130"/>
    <mergeCell ref="AH130:AI130"/>
    <mergeCell ref="AD102:AJ102"/>
    <mergeCell ref="AE103:AG103"/>
    <mergeCell ref="AH103:AI103"/>
    <mergeCell ref="AD111:AJ111"/>
    <mergeCell ref="AE112:AG112"/>
    <mergeCell ref="AH112:AI112"/>
    <mergeCell ref="AD84:AJ84"/>
    <mergeCell ref="AE85:AG85"/>
    <mergeCell ref="AH85:AI85"/>
    <mergeCell ref="AD93:AJ93"/>
    <mergeCell ref="AE94:AG94"/>
    <mergeCell ref="AH94:AI94"/>
    <mergeCell ref="AD66:AJ66"/>
    <mergeCell ref="AE67:AG67"/>
    <mergeCell ref="AH67:AI67"/>
    <mergeCell ref="AD75:AJ75"/>
    <mergeCell ref="AE76:AG76"/>
    <mergeCell ref="AH76:AI76"/>
    <mergeCell ref="AD42:AJ42"/>
    <mergeCell ref="AE48:AG48"/>
    <mergeCell ref="AH48:AI48"/>
    <mergeCell ref="AD57:AJ57"/>
    <mergeCell ref="AE58:AG58"/>
    <mergeCell ref="AH58:AI58"/>
    <mergeCell ref="AD24:AJ24"/>
    <mergeCell ref="AE25:AG25"/>
    <mergeCell ref="AH25:AI25"/>
    <mergeCell ref="AD33:AJ33"/>
    <mergeCell ref="AE34:AG34"/>
    <mergeCell ref="AH34:AI34"/>
    <mergeCell ref="AD6:AJ6"/>
    <mergeCell ref="AE7:AG7"/>
    <mergeCell ref="AH7:AI7"/>
    <mergeCell ref="AD15:AJ15"/>
    <mergeCell ref="AE16:AG16"/>
    <mergeCell ref="AH16:AI16"/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2019-06-15T01:16:39Z</dcterms:modified>
</cp:coreProperties>
</file>