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5\AlexanderZach_PSAT16_5\"/>
    </mc:Choice>
  </mc:AlternateContent>
  <xr:revisionPtr revIDLastSave="13" documentId="13_ncr:1_{9D5A219D-124D-4F78-8A79-04B51111A376}" xr6:coauthVersionLast="43" xr6:coauthVersionMax="43" xr10:uidLastSave="{ECFF6F91-9121-4502-AE0B-1E963F013436}"/>
  <bookViews>
    <workbookView xWindow="10853" yWindow="1215" windowWidth="11985" windowHeight="12697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BU14" i="5" s="1"/>
  <c r="BZ80" i="8" s="1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FN600" i="16"/>
  <c r="FO600" i="16" s="1"/>
  <c r="BZ12" i="10"/>
  <c r="AN383" i="15"/>
  <c r="AO383" i="15" s="1"/>
  <c r="BZ39" i="10"/>
  <c r="BZ27" i="10"/>
  <c r="BZ18" i="10"/>
  <c r="BZ3" i="10"/>
  <c r="EJ548" i="10"/>
  <c r="EK548" i="10" s="1"/>
  <c r="FN338" i="16"/>
  <c r="FO338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EJ611" i="16"/>
  <c r="EK611" i="16" s="1"/>
  <c r="EJ550" i="16"/>
  <c r="EK550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FN290" i="16"/>
  <c r="FO290" i="16" s="1"/>
  <c r="FN266" i="16"/>
  <c r="FO266" i="16" s="1"/>
  <c r="EJ188" i="15"/>
  <c r="EK188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EJ300" i="15"/>
  <c r="EK300" i="15" s="1"/>
  <c r="AN300" i="15"/>
  <c r="AO300" i="15" s="1"/>
  <c r="BY252" i="15"/>
  <c r="BZ252" i="15" s="1"/>
  <c r="EJ252" i="15"/>
  <c r="EK252" i="15" s="1"/>
  <c r="EJ525" i="16"/>
  <c r="EK525" i="16" s="1"/>
  <c r="FN518" i="16"/>
  <c r="FO518" i="16" s="1"/>
  <c r="EJ518" i="16"/>
  <c r="EK518" i="16" s="1"/>
  <c r="AN368" i="15"/>
  <c r="AO368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AN184" i="15"/>
  <c r="AO184" i="15" s="1"/>
  <c r="EJ454" i="10"/>
  <c r="EK454" i="10" s="1"/>
  <c r="AN454" i="10"/>
  <c r="AO454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AN15" i="15"/>
  <c r="AO15" i="15" s="1"/>
  <c r="AN366" i="16"/>
  <c r="AO366" i="16" s="1"/>
  <c r="BY526" i="16"/>
  <c r="BZ526" i="16" s="1"/>
  <c r="FN526" i="16"/>
  <c r="FO526" i="16" s="1"/>
  <c r="EJ512" i="16"/>
  <c r="EK512" i="16" s="1"/>
  <c r="EJ7" i="15"/>
  <c r="EK7" i="15" s="1"/>
  <c r="AN584" i="16"/>
  <c r="AO584" i="16" s="1"/>
  <c r="BY512" i="16"/>
  <c r="BZ512" i="16" s="1"/>
  <c r="BY335" i="10"/>
  <c r="BZ335" i="10" s="1"/>
  <c r="BY212" i="16"/>
  <c r="BZ2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EJ605" i="16" l="1"/>
  <c r="EK605" i="16" s="1"/>
  <c r="BY293" i="15"/>
  <c r="BZ293" i="15" s="1"/>
  <c r="BY559" i="16"/>
  <c r="BZ559" i="16" s="1"/>
  <c r="FN291" i="16"/>
  <c r="FO291" i="16" s="1"/>
  <c r="AN505" i="16"/>
  <c r="AO505" i="16" s="1"/>
  <c r="EJ357" i="16"/>
  <c r="EK357" i="16" s="1"/>
  <c r="EJ591" i="16"/>
  <c r="EK591" i="16" s="1"/>
  <c r="AN451" i="16"/>
  <c r="AO451" i="16" s="1"/>
  <c r="FN521" i="16"/>
  <c r="FO521" i="16" s="1"/>
  <c r="FN505" i="16"/>
  <c r="FO505" i="16" s="1"/>
  <c r="AN443" i="16"/>
  <c r="AO443" i="16" s="1"/>
  <c r="BY427" i="16"/>
  <c r="BZ427" i="16" s="1"/>
  <c r="BY505" i="16"/>
  <c r="BZ505" i="16" s="1"/>
  <c r="EJ523" i="10"/>
  <c r="EK523" i="10" s="1"/>
  <c r="FN419" i="16"/>
  <c r="FO419" i="16" s="1"/>
  <c r="BY467" i="16"/>
  <c r="BZ467" i="16" s="1"/>
  <c r="AN597" i="10"/>
  <c r="AO597" i="10" s="1"/>
  <c r="BY279" i="15"/>
  <c r="BZ279" i="15" s="1"/>
  <c r="AN175" i="16"/>
  <c r="AO175" i="16" s="1"/>
  <c r="BY347" i="15"/>
  <c r="BZ347" i="15" s="1"/>
  <c r="BY261" i="16"/>
  <c r="BZ261" i="16" s="1"/>
  <c r="BY207" i="15"/>
  <c r="BZ207" i="15" s="1"/>
  <c r="AN191" i="15"/>
  <c r="AO191" i="15" s="1"/>
  <c r="EJ339" i="15"/>
  <c r="EK339" i="15" s="1"/>
  <c r="BY191" i="15"/>
  <c r="BZ191" i="15" s="1"/>
  <c r="AN599" i="16"/>
  <c r="AO599" i="16" s="1"/>
  <c r="EJ371" i="15"/>
  <c r="EK371" i="15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P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N14" i="22" s="1"/>
  <c r="C151" i="8"/>
  <c r="P17" i="22" s="1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18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N5" i="22"/>
  <c r="N254" i="22" s="1"/>
  <c r="P5" i="22"/>
  <c r="N9" i="22"/>
  <c r="P21" i="22"/>
  <c r="N21" i="22"/>
  <c r="P28" i="22"/>
  <c r="P14" i="22"/>
  <c r="N18" i="22"/>
  <c r="P18" i="22"/>
  <c r="N10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150" i="8" l="1"/>
  <c r="P26" i="22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X3" i="8"/>
  <c r="F338" i="15"/>
  <c r="H338" i="15" s="1"/>
  <c r="FX12" i="8" s="1"/>
  <c r="F89" i="16"/>
  <c r="FE8" i="8" l="1"/>
  <c r="Z11" i="22" s="1"/>
  <c r="F421" i="10"/>
  <c r="H421" i="10" s="1"/>
  <c r="GD12" i="8" s="1"/>
  <c r="P145" i="22"/>
  <c r="R145" i="22" s="1"/>
  <c r="S145" i="22" s="1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N240" i="22" s="1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I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P226" i="22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P230" i="22" s="1"/>
  <c r="CY313" i="8"/>
  <c r="N229" i="22" s="1"/>
  <c r="N205" i="22"/>
  <c r="R115" i="22"/>
  <c r="S115" i="22" s="1"/>
  <c r="CY299" i="8"/>
  <c r="N243" i="22" s="1"/>
  <c r="CY311" i="8"/>
  <c r="CY216" i="8"/>
  <c r="CY234" i="8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FJ23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H506" i="10"/>
  <c r="GE14" i="8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O100" i="22"/>
  <c r="FR4" i="8"/>
  <c r="H668" i="16"/>
  <c r="FR11" i="8" s="1"/>
  <c r="F672" i="16"/>
  <c r="D262" i="8"/>
  <c r="G262" i="8" s="1"/>
  <c r="K61" i="22" s="1"/>
  <c r="E61" i="22" s="1"/>
  <c r="G61" i="22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/>
  <c r="FN14" i="8" s="1"/>
  <c r="FG8" i="8" l="1"/>
  <c r="AB11" i="22" s="1"/>
  <c r="FB7" i="8"/>
  <c r="W10" i="22" s="1"/>
  <c r="E255" i="10"/>
  <c r="FD7" i="8" s="1"/>
  <c r="Y10" i="22" s="1"/>
  <c r="P240" i="22"/>
  <c r="P229" i="22"/>
  <c r="FJ44" i="8"/>
  <c r="FJ39" i="8"/>
  <c r="FJ47" i="8"/>
  <c r="FJ41" i="8"/>
  <c r="N226" i="22"/>
  <c r="FJ45" i="8"/>
  <c r="FJ40" i="8"/>
  <c r="N248" i="22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165" i="22" l="1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48" i="8" l="1"/>
  <c r="FJ42" i="8"/>
  <c r="FO56" i="8" s="1"/>
  <c r="FP56" i="8" s="1"/>
  <c r="FR56" i="8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<sst xmlns="http://schemas.openxmlformats.org/spreadsheetml/2006/main" count="25286" uniqueCount="683">
  <si>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</si>
  <si>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</si>
  <si>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</si>
  <si>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</si>
  <si>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</si>
  <si>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</si>
  <si>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</si>
  <si>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</si>
  <si>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</si>
  <si>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</si>
  <si>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</si>
  <si>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</si>
  <si>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</si>
  <si>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</si>
  <si>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</si>
  <si>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</si>
  <si>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</si>
  <si>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</si>
  <si>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</si>
  <si>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</si>
  <si>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</si>
  <si>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</si>
  <si>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</si>
  <si>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</si>
  <si>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</si>
  <si>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</si>
  <si>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</si>
  <si>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</si>
  <si>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</si>
  <si>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</si>
  <si>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</si>
  <si>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</si>
  <si>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</si>
  <si>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</si>
  <si>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</si>
  <si>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</si>
  <si>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</si>
  <si>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</si>
  <si>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</si>
  <si>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</si>
  <si>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</si>
  <si>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</si>
  <si>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</si>
  <si>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</si>
  <si>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</si>
  <si>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</si>
  <si>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</si>
  <si>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</si>
  <si>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</si>
  <si>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</si>
  <si>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</si>
  <si>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</si>
  <si>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</si>
  <si>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</si>
  <si>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</si>
  <si>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</si>
  <si>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</si>
  <si>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</si>
  <si>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</si>
  <si>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</si>
  <si>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</si>
  <si>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</si>
  <si>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</si>
  <si>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</si>
  <si>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</si>
  <si>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</si>
  <si>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</si>
  <si>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</si>
  <si>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</si>
  <si>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</si>
  <si>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</si>
  <si>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</si>
  <si>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</si>
  <si>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</si>
  <si>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</si>
  <si>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</si>
  <si>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</si>
  <si>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</si>
  <si>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</si>
  <si>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</si>
  <si>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</si>
  <si>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</si>
  <si>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</si>
  <si>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</si>
  <si>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</si>
  <si>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</si>
  <si>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</si>
  <si>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</si>
  <si>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</si>
  <si>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</si>
  <si>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</si>
  <si>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</si>
  <si>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</si>
  <si>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</si>
  <si>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</si>
  <si>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</si>
  <si>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</si>
  <si>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</si>
  <si>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</si>
  <si>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</si>
  <si>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</si>
  <si>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</si>
  <si>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</si>
  <si>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</si>
  <si>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</si>
  <si>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</si>
  <si>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</si>
  <si>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</si>
  <si>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</si>
  <si>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</si>
  <si>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</si>
  <si>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</si>
  <si>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</si>
  <si>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</si>
  <si>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</si>
  <si>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</si>
  <si>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</si>
  <si>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</si>
  <si>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</si>
  <si>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</si>
  <si>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</si>
  <si>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</si>
  <si>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</si>
  <si>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</si>
  <si>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</si>
  <si>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</si>
  <si>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</si>
  <si>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</si>
  <si>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</si>
  <si>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</si>
  <si>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</si>
  <si>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</si>
  <si>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</si>
  <si>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</si>
  <si>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</si>
  <si>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</si>
  <si>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</si>
  <si>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</si>
  <si>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</si>
  <si>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</si>
  <si>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</si>
  <si>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</si>
  <si>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</si>
  <si>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</si>
  <si>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</si>
  <si>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</si>
  <si>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</si>
  <si>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</si>
  <si>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</si>
  <si>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</si>
  <si>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</si>
  <si>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</si>
  <si>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</si>
  <si>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</si>
  <si>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</si>
  <si>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</si>
  <si>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</si>
  <si>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</si>
  <si>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</si>
  <si>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</si>
  <si>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</si>
  <si>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</si>
  <si>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</si>
  <si>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</si>
  <si>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</si>
  <si>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</si>
  <si>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</si>
  <si>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</si>
  <si>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</si>
  <si>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</si>
  <si>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</si>
  <si>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</si>
  <si>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</si>
  <si>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</si>
  <si>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</si>
  <si>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</si>
  <si>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</si>
  <si>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</si>
  <si>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</si>
  <si>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</si>
  <si>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</si>
  <si>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</si>
  <si>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</si>
  <si>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</si>
  <si>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</si>
  <si>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</si>
  <si>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</si>
  <si>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</si>
  <si>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</si>
  <si>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</si>
  <si>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</si>
  <si>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</si>
  <si>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</si>
  <si>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</si>
  <si>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</si>
  <si>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</si>
  <si>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</si>
  <si>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</si>
  <si>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</si>
  <si>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</si>
  <si>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</si>
  <si>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</si>
  <si>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</si>
  <si>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</si>
  <si>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</si>
  <si>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</si>
  <si>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</si>
  <si>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</si>
  <si>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</si>
  <si>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</si>
  <si>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</si>
  <si>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</si>
  <si>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</si>
  <si>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</si>
  <si>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</si>
  <si>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</si>
  <si>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</si>
  <si>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</si>
  <si>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</si>
  <si>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</si>
  <si>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</si>
  <si>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</si>
  <si>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</si>
  <si>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</si>
  <si>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</si>
  <si>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</si>
  <si>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</si>
  <si>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</si>
  <si>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</si>
  <si>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</si>
  <si>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</si>
  <si>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</si>
  <si>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</si>
  <si>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</si>
  <si>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</si>
  <si>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</si>
  <si>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</si>
  <si>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</si>
  <si>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</si>
  <si>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</si>
  <si>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</si>
  <si>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</si>
  <si>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</si>
  <si>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</si>
  <si>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</si>
  <si>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</si>
  <si>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</si>
  <si>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</si>
  <si>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</si>
  <si>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</si>
  <si>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</si>
  <si>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</si>
  <si>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</si>
  <si>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</si>
  <si>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</si>
  <si>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</si>
  <si>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</si>
  <si>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</si>
  <si>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</si>
  <si>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</si>
  <si>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</si>
  <si>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</si>
  <si>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</si>
  <si>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</si>
  <si>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</si>
  <si>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</si>
  <si>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</si>
  <si>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</si>
  <si>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</si>
  <si>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</si>
  <si>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</si>
  <si>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</si>
  <si>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</si>
  <si>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</si>
  <si>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</si>
  <si>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</si>
  <si>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</si>
  <si>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</si>
  <si>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</si>
  <si>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</si>
  <si>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</si>
  <si>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</si>
  <si>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</si>
  <si>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</si>
  <si>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</si>
  <si>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</si>
  <si>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</si>
  <si>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</si>
  <si>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</si>
  <si>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</si>
  <si>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</si>
  <si>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</si>
  <si>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</si>
  <si>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</si>
  <si>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</si>
  <si>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</si>
  <si>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</si>
  <si>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</si>
  <si>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</si>
  <si>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</si>
  <si>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</si>
  <si>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</si>
  <si>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</si>
  <si>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</si>
  <si>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</si>
  <si>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</si>
  <si>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</si>
  <si>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</si>
  <si>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</si>
  <si>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</si>
  <si>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</si>
  <si>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</si>
  <si>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</si>
  <si>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</si>
  <si>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</si>
  <si>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</si>
  <si>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</si>
  <si>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</si>
  <si>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</si>
  <si>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</si>
  <si>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</si>
  <si>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</si>
  <si>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</si>
  <si>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</si>
  <si>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</si>
  <si>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</si>
  <si>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</si>
  <si>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</si>
  <si>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</si>
  <si>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</si>
  <si>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</si>
  <si>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</si>
  <si>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</si>
  <si>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</si>
  <si>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</si>
  <si>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</si>
  <si>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</si>
  <si>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</si>
  <si>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</si>
  <si>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</si>
  <si>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</si>
  <si>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</si>
  <si>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</si>
  <si>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</si>
  <si>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</si>
  <si>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</si>
  <si>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</si>
  <si>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</si>
  <si>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</si>
  <si>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</si>
  <si>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</si>
  <si>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</si>
  <si>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</si>
  <si>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</si>
  <si>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</si>
  <si>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</si>
  <si>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</si>
  <si>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</si>
  <si>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</si>
  <si>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</si>
  <si>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</si>
  <si>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</si>
  <si>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</si>
  <si>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</si>
  <si>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</si>
  <si>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</si>
  <si>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</si>
  <si>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</si>
  <si>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</si>
  <si>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</si>
  <si>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</si>
  <si>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</si>
  <si>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</si>
  <si>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</si>
  <si>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</si>
  <si>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</si>
  <si>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</si>
  <si>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</si>
  <si>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</si>
  <si>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</si>
  <si>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</si>
  <si>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</si>
  <si>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</si>
  <si>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</si>
  <si>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</si>
  <si>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</si>
  <si>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</si>
  <si>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</si>
  <si>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</si>
  <si>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</si>
  <si>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</si>
  <si>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</si>
  <si>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</si>
  <si>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</si>
  <si>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</si>
  <si>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</si>
  <si>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</si>
  <si>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</si>
  <si>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</si>
  <si>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</si>
  <si>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</si>
  <si>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</si>
  <si>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</si>
  <si>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</si>
  <si>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</si>
  <si>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</si>
  <si>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</si>
  <si>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</si>
  <si>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</si>
  <si>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</si>
  <si>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</si>
  <si>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</si>
  <si>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</si>
  <si>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</si>
  <si>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</si>
  <si>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</si>
  <si>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</si>
  <si>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</si>
  <si>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</si>
  <si>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</si>
  <si>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</si>
  <si>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</si>
  <si>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</si>
  <si>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</si>
  <si>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</si>
  <si>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</si>
  <si>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</si>
  <si>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</si>
  <si>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</si>
  <si>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</si>
  <si>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</si>
  <si>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</si>
  <si>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</si>
  <si>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</si>
  <si>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</si>
  <si>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</si>
  <si>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</si>
  <si>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</si>
  <si>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</si>
  <si>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</si>
  <si>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</si>
  <si>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</si>
  <si>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</si>
  <si>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</si>
  <si>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</si>
  <si>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</si>
  <si>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</si>
  <si>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</si>
  <si>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</si>
  <si>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</si>
  <si>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</si>
  <si>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</si>
  <si>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</si>
  <si>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</si>
  <si>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</si>
  <si>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</si>
  <si>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</si>
  <si>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</si>
  <si>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</si>
  <si>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</si>
  <si>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</si>
  <si>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</si>
  <si>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</si>
  <si>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</si>
  <si>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</si>
  <si>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</si>
  <si>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</si>
  <si>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</si>
  <si>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</si>
  <si>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</si>
  <si>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</si>
  <si>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</si>
  <si>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</si>
  <si>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</si>
  <si>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</si>
  <si>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</si>
  <si>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</si>
  <si>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</si>
  <si>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</si>
  <si>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</si>
  <si>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</si>
  <si>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</si>
  <si>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</si>
  <si>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</si>
  <si>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</si>
  <si>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</si>
  <si>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</si>
  <si>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</si>
  <si>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</si>
  <si>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</si>
  <si>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</si>
  <si>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</si>
  <si>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</si>
  <si>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</si>
  <si>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</si>
  <si>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</si>
  <si>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</si>
  <si>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</si>
  <si>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</si>
  <si>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</si>
  <si>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</si>
  <si>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</si>
  <si>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</si>
  <si>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</si>
  <si>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</si>
  <si>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</si>
  <si>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</si>
  <si>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</si>
  <si>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</si>
  <si>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</si>
  <si>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</si>
  <si>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</si>
  <si>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</si>
  <si>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</si>
  <si>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</si>
  <si>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</si>
  <si>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</si>
  <si>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</si>
  <si>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</si>
  <si>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</si>
  <si>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</si>
  <si>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</si>
  <si>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</si>
  <si>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</si>
  <si>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</si>
  <si>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</si>
  <si>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</si>
  <si>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</si>
  <si>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</si>
  <si>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</si>
  <si>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</si>
  <si>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</si>
  <si>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</si>
  <si>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</si>
  <si>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</si>
  <si>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</si>
  <si>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</si>
  <si>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</si>
  <si>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</si>
  <si>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</si>
  <si>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</si>
  <si>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</si>
  <si>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</si>
  <si>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</si>
  <si>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</si>
  <si>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</si>
  <si>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</si>
  <si>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</si>
  <si>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</si>
  <si>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</si>
  <si>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</si>
  <si>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</si>
  <si>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</si>
  <si>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</si>
  <si>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</si>
  <si>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</si>
  <si>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</si>
  <si>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</si>
  <si>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</si>
  <si>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</si>
  <si>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</si>
  <si>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</si>
  <si>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</si>
  <si>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</si>
  <si>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</si>
  <si>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</si>
  <si>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</si>
  <si>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</si>
  <si>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</si>
  <si>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</si>
  <si>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</si>
  <si>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</si>
  <si>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</si>
  <si>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</si>
  <si>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</si>
  <si>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</si>
  <si>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</si>
  <si>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</si>
  <si>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</si>
  <si>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</si>
  <si>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</si>
  <si>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</si>
  <si>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</si>
  <si>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</si>
  <si>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</si>
  <si>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</si>
  <si>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</si>
  <si>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</si>
  <si>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</si>
  <si>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</si>
  <si>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</si>
  <si>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</si>
  <si>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</si>
  <si>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</si>
  <si>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</si>
  <si>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</si>
  <si>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</si>
  <si>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</si>
  <si>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</si>
  <si>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</si>
  <si>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</si>
  <si>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</si>
  <si>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</si>
  <si>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</si>
  <si>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</si>
  <si>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</si>
  <si>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</si>
  <si>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</si>
  <si>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</si>
  <si>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</si>
  <si>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</si>
  <si>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</si>
  <si>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</si>
  <si>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</si>
  <si>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</si>
  <si>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</si>
  <si>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</si>
  <si>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</si>
  <si>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</si>
  <si>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</si>
  <si>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</si>
  <si>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</si>
  <si>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</si>
  <si>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</si>
  <si>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</si>
  <si>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</si>
  <si>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</si>
  <si>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</si>
  <si>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</si>
  <si>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</si>
  <si>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</si>
  <si>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</si>
  <si>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</si>
  <si>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</si>
  <si>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</si>
  <si>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</si>
  <si>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</si>
  <si>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</si>
  <si>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</si>
  <si>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</si>
  <si>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</si>
  <si>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</si>
  <si>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</si>
  <si>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</si>
  <si>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</si>
  <si>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</si>
  <si>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</si>
  <si>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</si>
  <si>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</si>
  <si>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</si>
  <si>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</si>
  <si>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</si>
  <si>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</si>
  <si>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</si>
  <si>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</si>
  <si>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</si>
  <si>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</si>
  <si>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</si>
  <si>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</si>
  <si>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</si>
  <si>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</si>
  <si>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</si>
  <si>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</si>
  <si>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</si>
  <si>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</si>
  <si>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</si>
  <si>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</si>
  <si>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</si>
  <si>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</si>
  <si>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</si>
  <si>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</si>
  <si>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</si>
  <si>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</si>
  <si>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</si>
  <si>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</si>
  <si>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</si>
  <si>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B?</t>
  </si>
  <si>
    <t>D?</t>
  </si>
  <si>
    <t>C?</t>
  </si>
  <si>
    <t>1?</t>
  </si>
  <si>
    <t>0?</t>
  </si>
  <si>
    <t>1368?</t>
  </si>
  <si>
    <t>85?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</si>
</sst>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42" zoomScale="55" zoomScaleNormal="55" workbookViewId="0">
      <selection activeCell="C164" sqref="C164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208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43632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159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676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160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677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588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588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588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162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159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162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162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678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159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677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160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160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676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162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162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162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678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160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160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159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162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676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677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588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678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588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588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161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676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161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678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 t="s">
        <v>160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 t="s">
        <v>160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 t="s">
        <v>159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 t="s">
        <v>159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 t="s">
        <v>159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 t="s">
        <v>162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 t="s">
        <v>161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160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678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160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160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677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676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588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162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676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161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162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160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159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678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588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678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162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161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588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588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160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162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161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162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678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677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162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162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160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678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588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676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162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162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588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161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678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160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159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160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162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160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159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160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678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159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162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162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159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161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678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161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160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162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160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676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160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162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162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161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162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677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>
        <v>65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679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681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682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/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/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/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/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/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/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/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/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/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/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/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/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/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/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 t="s">
        <v>162</v>
      </c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 t="s">
        <v>159</v>
      </c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 t="s">
        <v>160</v>
      </c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 t="s">
        <v>161</v>
      </c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 t="s">
        <v>161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 t="s">
        <v>160</v>
      </c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 t="s">
        <v>159</v>
      </c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 t="s">
        <v>160</v>
      </c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 t="s">
        <v>161</v>
      </c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 t="s">
        <v>162</v>
      </c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 t="s">
        <v>159</v>
      </c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 t="s">
        <v>161</v>
      </c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 t="s">
        <v>160</v>
      </c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>
        <v>2</v>
      </c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>
        <v>90</v>
      </c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 t="s">
        <v>679</v>
      </c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 t="s">
        <v>680</v>
      </c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6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P02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>
        <f>IF(ISERROR(MATCH(EM$85,INPUT!C$4:Y$4,0))&lt;&gt;TRUE,MATCH(EM$85,INPUT!C$4:Y$4,0),"")</f>
        <v>1</v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39</v>
      </c>
      <c r="D87" s="59">
        <v>47</v>
      </c>
      <c r="E87" s="45" t="str">
        <f>ROUND(C87/D87*100,0)&amp;"%"</f>
        <v>83%</v>
      </c>
      <c r="F87" s="27">
        <f>LOOKUP(COUNTIF(AO86:AO132,TRUE),EM87:EM134,EO87:EO134)*10</f>
        <v>340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B?</v>
      </c>
      <c r="AO87" s="8" t="b">
        <f t="shared" ref="AO87:AO137" si="4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A</v>
      </c>
      <c r="EK87" s="8" t="b">
        <f t="shared" ref="EK87:EK150" si="6">IF(EJ87&lt;&gt;"",IF(ISNUMBER(SEARCH(EI87,EJ87)),TRUE,FALSE),"")</f>
        <v>1</v>
      </c>
      <c r="EM87" s="26">
        <v>0</v>
      </c>
      <c r="EN87" s="27">
        <v>160</v>
      </c>
      <c r="EO87" s="27">
        <v>8</v>
      </c>
      <c r="EP87" s="27">
        <v>8</v>
      </c>
      <c r="EQ87" s="8">
        <f>IF(ISERROR(MATCH(EM$85,INPUT!C$4:Y$4,0))&lt;&gt;TRUE,MATCH(EM$85,INPUT!C$4:Y$4,0),"")</f>
        <v>1</v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40</v>
      </c>
      <c r="D88" s="59">
        <v>44</v>
      </c>
      <c r="E88" s="45" t="str">
        <f>ROUND(C88/D88*100,0)&amp;"%"</f>
        <v>91%</v>
      </c>
      <c r="F88" s="27">
        <f>LOOKUP(COUNTIF(BZ86:BZ129,TRUE),EM87:EM131,EP87:EP131)*10</f>
        <v>350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B</v>
      </c>
      <c r="AO88" s="8" t="b">
        <f t="shared" si="4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</v>
      </c>
      <c r="EK88" s="8" t="b">
        <f t="shared" si="6"/>
        <v>1</v>
      </c>
      <c r="EM88" s="26">
        <v>1</v>
      </c>
      <c r="EN88" s="27">
        <v>190</v>
      </c>
      <c r="EO88" s="27">
        <v>9</v>
      </c>
      <c r="EP88" s="27">
        <v>9</v>
      </c>
      <c r="EQ88" s="8">
        <f>IF(ISERROR(MATCH(EM$85,INPUT!C$4:Y$4,0))&lt;&gt;TRUE,MATCH(EM$85,INPUT!C$4:Y$4,0),"")</f>
        <v>1</v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79</v>
      </c>
      <c r="D89" s="59">
        <f>SUM(D87:D88)</f>
        <v>91</v>
      </c>
      <c r="E89" s="45" t="str">
        <f>ROUND(C89/D89*100,0)&amp;"%"</f>
        <v>87%</v>
      </c>
      <c r="F89" s="27">
        <f>SUM(F87:F88)</f>
        <v>690</v>
      </c>
      <c r="G89" s="27">
        <f>SUM(G87:G88)</f>
        <v>760</v>
      </c>
      <c r="H89" s="29" t="str">
        <f>LOOKUP(F89,EV$5:EV$56,EW$5:EW$56) &amp; "%"</f>
        <v>98%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C?</v>
      </c>
      <c r="BZ89" s="8" t="b">
        <f t="shared" si="5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D</v>
      </c>
      <c r="EK89" s="8" t="b">
        <f t="shared" si="6"/>
        <v>1</v>
      </c>
      <c r="EM89" s="26">
        <v>2</v>
      </c>
      <c r="EN89" s="27">
        <v>210</v>
      </c>
      <c r="EO89" s="27">
        <v>10</v>
      </c>
      <c r="EP89" s="27">
        <v>10</v>
      </c>
      <c r="EQ89" s="8">
        <f>IF(ISERROR(MATCH(EM$85,INPUT!C$4:Y$4,0))&lt;&gt;TRUE,MATCH(EM$85,INPUT!C$4:Y$4,0),"")</f>
        <v>1</v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46</v>
      </c>
      <c r="D90" s="60">
        <v>48</v>
      </c>
      <c r="E90" s="45" t="str">
        <f>ROUND(C90/D90*100,0)&amp;"%"</f>
        <v>96%</v>
      </c>
      <c r="F90" s="61">
        <f>LOOKUP(COUNTIF(EK86:EK162,TRUE),EM87:EM135,EN87:EN135)</f>
        <v>740</v>
      </c>
      <c r="G90" s="61">
        <v>760</v>
      </c>
      <c r="H90" s="38" t="str">
        <f>LOOKUP(F90,EV$5:EV$56,EX$5:EX$56) &amp; "%"</f>
        <v>99%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D?</v>
      </c>
      <c r="AO90" s="8" t="b">
        <f t="shared" si="4"/>
        <v>0</v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B</v>
      </c>
      <c r="BZ90" s="8" t="b">
        <f t="shared" si="5"/>
        <v>1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B</v>
      </c>
      <c r="EK90" s="8" t="b">
        <f t="shared" si="6"/>
        <v>1</v>
      </c>
      <c r="EM90" s="26">
        <v>3</v>
      </c>
      <c r="EN90" s="27">
        <v>240</v>
      </c>
      <c r="EO90" s="27">
        <v>11</v>
      </c>
      <c r="EP90" s="27">
        <v>11</v>
      </c>
      <c r="EQ90" s="8">
        <f>IF(ISERROR(MATCH(EM$85,INPUT!C$4:Y$4,0))&lt;&gt;TRUE,MATCH(EM$85,INPUT!C$4:Y$4,0),"")</f>
        <v>1</v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125</v>
      </c>
      <c r="D91" s="40">
        <f>SUM(D87,D88,D90)</f>
        <v>139</v>
      </c>
      <c r="E91" s="45" t="str">
        <f>ROUND(C91/D91*100,0)&amp;"%"</f>
        <v>90%</v>
      </c>
      <c r="F91" s="41">
        <f>SUM(F87,F88,F90)</f>
        <v>1430</v>
      </c>
      <c r="G91" s="58">
        <f>SUM(G87,G88,G90)</f>
        <v>1520</v>
      </c>
      <c r="H91" s="42" t="str">
        <f>LOOKUP(F91,ES$4:ES$126,ET$4:ET$126) &amp; "%"</f>
        <v>99%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A?</v>
      </c>
      <c r="AO91" s="8" t="b">
        <f t="shared" si="4"/>
        <v>0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B</v>
      </c>
      <c r="BZ91" s="8" t="b">
        <f t="shared" si="5"/>
        <v>1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A</v>
      </c>
      <c r="EK91" s="8" t="b">
        <f t="shared" si="6"/>
        <v>1</v>
      </c>
      <c r="EM91" s="26">
        <v>4</v>
      </c>
      <c r="EN91" s="27">
        <v>260</v>
      </c>
      <c r="EO91" s="27">
        <v>12</v>
      </c>
      <c r="EP91" s="27">
        <v>12</v>
      </c>
      <c r="EQ91" s="8">
        <f>IF(ISERROR(MATCH(EM$85,INPUT!C$4:Y$4,0))&lt;&gt;TRUE,MATCH(EM$85,INPUT!C$4:Y$4,0),"")</f>
        <v>1</v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A?</v>
      </c>
      <c r="AO92" s="8" t="b">
        <f t="shared" si="4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D?</v>
      </c>
      <c r="BZ92" s="8" t="b">
        <f t="shared" si="5"/>
        <v>0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B</v>
      </c>
      <c r="EK92" s="8" t="b">
        <f t="shared" si="6"/>
        <v>1</v>
      </c>
      <c r="EM92" s="26">
        <v>5</v>
      </c>
      <c r="EN92" s="27">
        <v>290</v>
      </c>
      <c r="EO92" s="27">
        <v>13</v>
      </c>
      <c r="EP92" s="27">
        <v>13</v>
      </c>
      <c r="EQ92" s="8">
        <f>IF(ISERROR(MATCH(EM$85,INPUT!C$4:Y$4,0))&lt;&gt;TRUE,MATCH(EM$85,INPUT!C$4:Y$4,0),"")</f>
        <v>1</v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A?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B?</v>
      </c>
      <c r="BZ93" s="8" t="b">
        <f t="shared" si="5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C?</v>
      </c>
      <c r="EK93" s="8" t="b">
        <f t="shared" si="6"/>
        <v>1</v>
      </c>
      <c r="EM93" s="26">
        <v>6</v>
      </c>
      <c r="EN93" s="27">
        <v>310</v>
      </c>
      <c r="EO93" s="27">
        <v>13</v>
      </c>
      <c r="EP93" s="27">
        <v>13</v>
      </c>
      <c r="EQ93" s="8">
        <f>IF(ISERROR(MATCH(EM$85,INPUT!C$4:Y$4,0))&lt;&gt;TRUE,MATCH(EM$85,INPUT!C$4:Y$4,0),"")</f>
        <v>1</v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D</v>
      </c>
      <c r="AO94" s="8" t="b">
        <f t="shared" si="4"/>
        <v>1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A?</v>
      </c>
      <c r="BZ94" s="8" t="b">
        <f t="shared" si="5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A</v>
      </c>
      <c r="EK94" s="8" t="b">
        <f t="shared" si="6"/>
        <v>1</v>
      </c>
      <c r="EM94" s="26">
        <v>7</v>
      </c>
      <c r="EN94" s="27">
        <v>320</v>
      </c>
      <c r="EO94" s="27">
        <v>14</v>
      </c>
      <c r="EP94" s="27">
        <v>14</v>
      </c>
      <c r="EQ94" s="8">
        <f>IF(ISERROR(MATCH(EM$85,INPUT!C$4:Y$4,0))&lt;&gt;TRUE,MATCH(EM$85,INPUT!C$4:Y$4,0),"")</f>
        <v>1</v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A</v>
      </c>
      <c r="AO95" s="8" t="b">
        <f t="shared" si="4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D</v>
      </c>
      <c r="BZ95" s="8" t="b">
        <f t="shared" si="5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D</v>
      </c>
      <c r="EK95" s="8" t="b">
        <f t="shared" si="6"/>
        <v>1</v>
      </c>
      <c r="EM95" s="26">
        <v>8</v>
      </c>
      <c r="EN95" s="27">
        <v>340</v>
      </c>
      <c r="EO95" s="27">
        <v>14</v>
      </c>
      <c r="EP95" s="27">
        <v>14</v>
      </c>
      <c r="EQ95" s="8">
        <f>IF(ISERROR(MATCH(EM$85,INPUT!C$4:Y$4,0))&lt;&gt;TRUE,MATCH(EM$85,INPUT!C$4:Y$4,0),"")</f>
        <v>1</v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D</v>
      </c>
      <c r="EK96" s="8" t="b">
        <f t="shared" si="6"/>
        <v>1</v>
      </c>
      <c r="EM96" s="26">
        <v>9</v>
      </c>
      <c r="EN96" s="27">
        <v>350</v>
      </c>
      <c r="EO96" s="27">
        <v>15</v>
      </c>
      <c r="EP96" s="27">
        <v>15</v>
      </c>
      <c r="EQ96" s="8">
        <f>IF(ISERROR(MATCH(EM$85,INPUT!C$4:Y$4,0))&lt;&gt;TRUE,MATCH(EM$85,INPUT!C$4:Y$4,0),"")</f>
        <v>1</v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B?</v>
      </c>
      <c r="BZ97" s="8" t="b">
        <f t="shared" si="5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A</v>
      </c>
      <c r="EK97" s="8" t="b">
        <f t="shared" si="6"/>
        <v>1</v>
      </c>
      <c r="EM97" s="26">
        <v>10</v>
      </c>
      <c r="EN97" s="27">
        <v>370</v>
      </c>
      <c r="EO97" s="27">
        <v>16</v>
      </c>
      <c r="EP97" s="27">
        <v>16</v>
      </c>
      <c r="EQ97" s="8">
        <f>IF(ISERROR(MATCH(EM$85,INPUT!C$4:Y$4,0))&lt;&gt;TRUE,MATCH(EM$85,INPUT!C$4:Y$4,0),"")</f>
        <v>1</v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C?</v>
      </c>
      <c r="AO98" s="8" t="b">
        <f t="shared" si="4"/>
        <v>0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C</v>
      </c>
      <c r="EK98" s="8" t="b">
        <f t="shared" si="6"/>
        <v>0</v>
      </c>
      <c r="EM98" s="26">
        <v>11</v>
      </c>
      <c r="EN98" s="27">
        <v>380</v>
      </c>
      <c r="EO98" s="27">
        <v>16</v>
      </c>
      <c r="EP98" s="27">
        <v>16</v>
      </c>
      <c r="EQ98" s="8">
        <f>IF(ISERROR(MATCH(EM$85,INPUT!C$4:Y$4,0))&lt;&gt;TRUE,MATCH(EM$85,INPUT!C$4:Y$4,0),"")</f>
        <v>1</v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A</v>
      </c>
      <c r="AO99" s="8" t="b">
        <f t="shared" si="4"/>
        <v>1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C?</v>
      </c>
      <c r="EK99" s="8" t="b">
        <f t="shared" si="6"/>
        <v>1</v>
      </c>
      <c r="EM99" s="26">
        <v>12</v>
      </c>
      <c r="EN99" s="27">
        <v>400</v>
      </c>
      <c r="EO99" s="27">
        <v>17</v>
      </c>
      <c r="EP99" s="27">
        <v>17</v>
      </c>
      <c r="EQ99" s="8">
        <f>IF(ISERROR(MATCH(EM$85,INPUT!C$4:Y$4,0))&lt;&gt;TRUE,MATCH(EM$85,INPUT!C$4:Y$4,0),"")</f>
        <v>1</v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D?</v>
      </c>
      <c r="AO100" s="8" t="b">
        <f t="shared" si="4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D</v>
      </c>
      <c r="BZ100" s="8" t="b">
        <f t="shared" si="5"/>
        <v>1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C</v>
      </c>
      <c r="EK100" s="8" t="b">
        <f t="shared" si="6"/>
        <v>1</v>
      </c>
      <c r="EM100" s="26">
        <v>13</v>
      </c>
      <c r="EN100" s="27">
        <v>410</v>
      </c>
      <c r="EO100" s="27">
        <v>18</v>
      </c>
      <c r="EP100" s="27">
        <v>18</v>
      </c>
      <c r="EQ100" s="8">
        <f>IF(ISERROR(MATCH(EM$85,INPUT!C$4:Y$4,0))&lt;&gt;TRUE,MATCH(EM$85,INPUT!C$4:Y$4,0),"")</f>
        <v>1</v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B</v>
      </c>
      <c r="AO101" s="8" t="b">
        <f t="shared" si="4"/>
        <v>1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B</v>
      </c>
      <c r="BZ101" s="8" t="b">
        <f t="shared" si="5"/>
        <v>1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B</v>
      </c>
      <c r="EK101" s="8" t="b">
        <f t="shared" si="6"/>
        <v>1</v>
      </c>
      <c r="EM101" s="26">
        <v>14</v>
      </c>
      <c r="EN101" s="27">
        <v>420</v>
      </c>
      <c r="EO101" s="27">
        <v>18</v>
      </c>
      <c r="EP101" s="28">
        <v>18</v>
      </c>
      <c r="EQ101" s="8">
        <f>IF(ISERROR(MATCH(EM$85,INPUT!C$4:Y$4,0))&lt;&gt;TRUE,MATCH(EM$85,INPUT!C$4:Y$4,0),"")</f>
        <v>1</v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B</v>
      </c>
      <c r="BZ102" s="8" t="b">
        <f t="shared" si="5"/>
        <v>1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D</v>
      </c>
      <c r="EK102" s="8" t="b">
        <f t="shared" si="6"/>
        <v>1</v>
      </c>
      <c r="EM102" s="26">
        <v>15</v>
      </c>
      <c r="EN102" s="27">
        <v>430</v>
      </c>
      <c r="EO102" s="27">
        <v>19</v>
      </c>
      <c r="EP102" s="27">
        <v>19</v>
      </c>
      <c r="EQ102" s="8">
        <f>IF(ISERROR(MATCH(EM$85,INPUT!C$4:Y$4,0))&lt;&gt;TRUE,MATCH(EM$85,INPUT!C$4:Y$4,0),"")</f>
        <v>1</v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A</v>
      </c>
      <c r="BZ103" s="8" t="b">
        <f t="shared" si="5"/>
        <v>1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B</v>
      </c>
      <c r="EK103" s="8" t="b">
        <f t="shared" si="6"/>
        <v>1</v>
      </c>
      <c r="EM103" s="26">
        <v>16</v>
      </c>
      <c r="EN103" s="27">
        <v>440</v>
      </c>
      <c r="EO103" s="27">
        <v>20</v>
      </c>
      <c r="EP103" s="27">
        <v>20</v>
      </c>
      <c r="EQ103" s="8">
        <f>IF(ISERROR(MATCH(EM$85,INPUT!C$4:Y$4,0))&lt;&gt;TRUE,MATCH(EM$85,INPUT!C$4:Y$4,0),"")</f>
        <v>1</v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B?</v>
      </c>
      <c r="AO104" s="8" t="b">
        <f t="shared" si="4"/>
        <v>0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B</v>
      </c>
      <c r="BZ104" s="8" t="b">
        <f t="shared" si="5"/>
        <v>1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C</v>
      </c>
      <c r="EK104" s="8" t="b">
        <f t="shared" si="6"/>
        <v>1</v>
      </c>
      <c r="EM104" s="26">
        <v>17</v>
      </c>
      <c r="EN104" s="27">
        <v>450</v>
      </c>
      <c r="EO104" s="27">
        <v>20</v>
      </c>
      <c r="EP104" s="27">
        <v>20</v>
      </c>
      <c r="EQ104" s="8">
        <f>IF(ISERROR(MATCH(EM$85,INPUT!C$4:Y$4,0))&lt;&gt;TRUE,MATCH(EM$85,INPUT!C$4:Y$4,0),"")</f>
        <v>1</v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D</v>
      </c>
      <c r="AO105" s="8" t="b">
        <f t="shared" si="4"/>
        <v>0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C?</v>
      </c>
      <c r="BZ105" s="8" t="b">
        <f t="shared" si="5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B?</v>
      </c>
      <c r="EK105" s="8" t="b">
        <f t="shared" si="6"/>
        <v>1</v>
      </c>
      <c r="EM105" s="26">
        <v>18</v>
      </c>
      <c r="EN105" s="27">
        <v>460</v>
      </c>
      <c r="EO105" s="27">
        <v>21</v>
      </c>
      <c r="EP105" s="27">
        <v>21</v>
      </c>
      <c r="EQ105" s="8">
        <f>IF(ISERROR(MATCH(EM$85,INPUT!C$4:Y$4,0))&lt;&gt;TRUE,MATCH(EM$85,INPUT!C$4:Y$4,0),"")</f>
        <v>1</v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C</v>
      </c>
      <c r="AO106" s="8" t="b">
        <f t="shared" si="4"/>
        <v>0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A</v>
      </c>
      <c r="BZ106" s="8" t="b">
        <f t="shared" si="5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B</v>
      </c>
      <c r="EK106" s="8" t="b">
        <f t="shared" si="6"/>
        <v>1</v>
      </c>
      <c r="EM106" s="26">
        <v>19</v>
      </c>
      <c r="EN106" s="27">
        <v>470</v>
      </c>
      <c r="EO106" s="27">
        <v>22</v>
      </c>
      <c r="EP106" s="27">
        <v>22</v>
      </c>
      <c r="EQ106" s="8">
        <f>IF(ISERROR(MATCH(EM$85,INPUT!C$4:Y$4,0))&lt;&gt;TRUE,MATCH(EM$85,INPUT!C$4:Y$4,0),"")</f>
        <v>1</v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D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A?</v>
      </c>
      <c r="BZ107" s="8" t="b">
        <f t="shared" si="5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D</v>
      </c>
      <c r="EK107" s="8" t="b">
        <f t="shared" si="6"/>
        <v>1</v>
      </c>
      <c r="EM107" s="26">
        <v>20</v>
      </c>
      <c r="EN107" s="27">
        <v>480</v>
      </c>
      <c r="EO107" s="27">
        <v>23</v>
      </c>
      <c r="EP107" s="27">
        <v>23</v>
      </c>
      <c r="EQ107" s="8">
        <f>IF(ISERROR(MATCH(EM$85,INPUT!C$4:Y$4,0))&lt;&gt;TRUE,MATCH(EM$85,INPUT!C$4:Y$4,0),"")</f>
        <v>1</v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B</v>
      </c>
      <c r="AO108" s="8" t="b">
        <f t="shared" si="4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C?</v>
      </c>
      <c r="BZ108" s="8" t="b">
        <f t="shared" si="5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D</v>
      </c>
      <c r="EK108" s="8" t="b">
        <f t="shared" si="6"/>
        <v>1</v>
      </c>
      <c r="EM108" s="26">
        <v>21</v>
      </c>
      <c r="EN108" s="27">
        <v>490</v>
      </c>
      <c r="EO108" s="27">
        <v>23</v>
      </c>
      <c r="EP108" s="27">
        <v>23</v>
      </c>
      <c r="EQ108" s="8">
        <f>IF(ISERROR(MATCH(EM$85,INPUT!C$4:Y$4,0))&lt;&gt;TRUE,MATCH(EM$85,INPUT!C$4:Y$4,0),"")</f>
        <v>1</v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D</v>
      </c>
      <c r="AO109" s="8" t="b">
        <f t="shared" si="4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D</v>
      </c>
      <c r="BZ109" s="8" t="b">
        <f t="shared" si="5"/>
        <v>1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C</v>
      </c>
      <c r="EK109" s="8" t="b">
        <f t="shared" si="6"/>
        <v>1</v>
      </c>
      <c r="EM109" s="26">
        <v>22</v>
      </c>
      <c r="EN109" s="27">
        <v>500</v>
      </c>
      <c r="EO109" s="27">
        <v>24</v>
      </c>
      <c r="EP109" s="27">
        <v>24</v>
      </c>
      <c r="EQ109" s="8">
        <f>IF(ISERROR(MATCH(EM$85,INPUT!C$4:Y$4,0))&lt;&gt;TRUE,MATCH(EM$85,INPUT!C$4:Y$4,0),"")</f>
        <v>1</v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C?</v>
      </c>
      <c r="AO110" s="8" t="b">
        <f t="shared" si="4"/>
        <v>1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C</v>
      </c>
      <c r="BZ110" s="8" t="b">
        <f t="shared" si="5"/>
        <v>1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B</v>
      </c>
      <c r="EK110" s="8" t="b">
        <f t="shared" si="6"/>
        <v>1</v>
      </c>
      <c r="EM110" s="26">
        <v>23</v>
      </c>
      <c r="EN110" s="27">
        <v>510</v>
      </c>
      <c r="EO110" s="27">
        <v>24</v>
      </c>
      <c r="EP110" s="27">
        <v>24</v>
      </c>
      <c r="EQ110" s="8">
        <f>IF(ISERROR(MATCH(EM$85,INPUT!C$4:Y$4,0))&lt;&gt;TRUE,MATCH(EM$85,INPUT!C$4:Y$4,0),"")</f>
        <v>1</v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B</v>
      </c>
      <c r="AO111" s="8" t="b">
        <f t="shared" si="4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A?</v>
      </c>
      <c r="BZ111" s="8" t="b">
        <f t="shared" si="5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D</v>
      </c>
      <c r="EK111" s="8" t="b">
        <f t="shared" si="6"/>
        <v>1</v>
      </c>
      <c r="EM111" s="26">
        <v>24</v>
      </c>
      <c r="EN111" s="27">
        <v>520</v>
      </c>
      <c r="EO111" s="27">
        <v>25</v>
      </c>
      <c r="EP111" s="27">
        <v>25</v>
      </c>
      <c r="EQ111" s="8">
        <f>IF(ISERROR(MATCH(EM$85,INPUT!C$4:Y$4,0))&lt;&gt;TRUE,MATCH(EM$85,INPUT!C$4:Y$4,0),"")</f>
        <v>1</v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B</v>
      </c>
      <c r="AO112" s="8" t="b">
        <f t="shared" si="4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A?</v>
      </c>
      <c r="BZ112" s="8" t="b">
        <f t="shared" si="5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D?</v>
      </c>
      <c r="EK112" s="8" t="b">
        <f t="shared" si="6"/>
        <v>1</v>
      </c>
      <c r="EM112" s="26">
        <v>25</v>
      </c>
      <c r="EN112" s="27">
        <v>530</v>
      </c>
      <c r="EO112" s="27">
        <v>25</v>
      </c>
      <c r="EP112" s="27">
        <v>26</v>
      </c>
      <c r="EQ112" s="8">
        <f>IF(ISERROR(MATCH(EM$85,INPUT!C$4:Y$4,0))&lt;&gt;TRUE,MATCH(EM$85,INPUT!C$4:Y$4,0),"")</f>
        <v>1</v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A</v>
      </c>
      <c r="AO113" s="8" t="b">
        <f t="shared" si="4"/>
        <v>1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B</v>
      </c>
      <c r="BZ113" s="8" t="b">
        <f t="shared" si="5"/>
        <v>1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>
        <f>IF(PSAT!$EQ113&lt;&gt;"",IF(INDEX(INPUT!C161:Y161,PSAT!$EQ113)&lt;&gt;"",INDEX(INPUT!C161:Y161,PSAT!$EQ113),""),"")</f>
        <v>65</v>
      </c>
      <c r="EK113" s="8" t="b">
        <f>IF(EJ113&lt;&gt;"",IF(
  VALUE(SUBSTITUTE(EJ113,CHAR(63),""))=65,TRUE,FALSE),"")</f>
        <v>1</v>
      </c>
      <c r="EM113" s="26">
        <v>26</v>
      </c>
      <c r="EN113" s="27">
        <v>540</v>
      </c>
      <c r="EO113" s="27">
        <v>26</v>
      </c>
      <c r="EP113" s="27">
        <v>26</v>
      </c>
      <c r="EQ113" s="8">
        <f>IF(ISERROR(MATCH(EM$85,INPUT!C$4:Y$4,0))&lt;&gt;TRUE,MATCH(EM$85,INPUT!C$4:Y$4,0),"")</f>
        <v>1</v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D</v>
      </c>
      <c r="AO114" s="8" t="b">
        <f t="shared" si="4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D</v>
      </c>
      <c r="BZ114" s="8" t="b">
        <f t="shared" si="5"/>
        <v>1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>1?</v>
      </c>
      <c r="EK114" s="8" t="b">
        <f>IF(EJ114&lt;&gt;"",IF(
  OR(VALUE(SUBSTITUTE(EJ114,CHAR(63),""))=0,VALUE(SUBSTITUTE(EJ114,CHAR(63),""))=12),TRUE,FALSE),"")</f>
        <v>0</v>
      </c>
      <c r="EM114" s="26">
        <v>27</v>
      </c>
      <c r="EN114" s="27">
        <v>540</v>
      </c>
      <c r="EO114" s="27">
        <v>26</v>
      </c>
      <c r="EP114" s="27">
        <v>27</v>
      </c>
      <c r="EQ114" s="8">
        <f>IF(ISERROR(MATCH(EM$85,INPUT!C$4:Y$4,0))&lt;&gt;TRUE,MATCH(EM$85,INPUT!C$4:Y$4,0),"")</f>
        <v>1</v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B?</v>
      </c>
      <c r="AO115" s="8" t="b">
        <f t="shared" si="4"/>
        <v>1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C</v>
      </c>
      <c r="BZ115" s="8" t="b">
        <f t="shared" si="5"/>
        <v>1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>1368?</v>
      </c>
      <c r="EK115" s="8" t="b">
        <f>IF(EJ115&lt;&gt;"",IF(
  VALUE(SUBSTITUTE(EJ115,CHAR(63),""))=1368,TRUE,FALSE),"")</f>
        <v>1</v>
      </c>
      <c r="EM115" s="26">
        <v>28</v>
      </c>
      <c r="EN115" s="27">
        <v>550</v>
      </c>
      <c r="EO115" s="27">
        <v>27</v>
      </c>
      <c r="EP115" s="27">
        <v>27</v>
      </c>
      <c r="EQ115" s="8">
        <f>IF(ISERROR(MATCH(EM$85,INPUT!C$4:Y$4,0))&lt;&gt;TRUE,MATCH(EM$85,INPUT!C$4:Y$4,0),"")</f>
        <v>1</v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D?</v>
      </c>
      <c r="AO116" s="8" t="b">
        <f t="shared" si="4"/>
        <v>1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D</v>
      </c>
      <c r="BZ116" s="8" t="b">
        <f t="shared" si="5"/>
        <v>1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>85?</v>
      </c>
      <c r="EK116" s="8" t="b">
        <f>IF(EJ116&lt;&gt;"",IF(
  VALUE(SUBSTITUTE(EJ116,CHAR(63),""))=85,TRUE,FALSE),"")</f>
        <v>1</v>
      </c>
      <c r="EM116" s="26">
        <v>29</v>
      </c>
      <c r="EN116" s="27">
        <v>560</v>
      </c>
      <c r="EO116" s="27">
        <v>28</v>
      </c>
      <c r="EP116" s="27">
        <v>28</v>
      </c>
      <c r="EQ116" s="8">
        <f>IF(ISERROR(MATCH(EM$85,INPUT!C$4:Y$4,0))&lt;&gt;TRUE,MATCH(EM$85,INPUT!C$4:Y$4,0),"")</f>
        <v>1</v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A?</v>
      </c>
      <c r="AO117" s="8" t="b">
        <f t="shared" si="4"/>
        <v>1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C?</v>
      </c>
      <c r="BZ117" s="8" t="b">
        <f t="shared" si="5"/>
        <v>0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>
        <f>IF(ISERROR(MATCH(EM$85,INPUT!C$4:Y$4,0))&lt;&gt;TRUE,MATCH(EM$85,INPUT!C$4:Y$4,0),"")</f>
        <v>1</v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C?</v>
      </c>
      <c r="AO118" s="8" t="b">
        <f t="shared" si="4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D?</v>
      </c>
      <c r="BZ118" s="8" t="b">
        <f t="shared" si="5"/>
        <v>1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>
        <f>IF(ISERROR(MATCH(EM$85,INPUT!C$4:Y$4,0))&lt;&gt;TRUE,MATCH(EM$85,INPUT!C$4:Y$4,0),"")</f>
        <v>1</v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A?</v>
      </c>
      <c r="AO119" s="8" t="b">
        <f t="shared" si="4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D</v>
      </c>
      <c r="BZ119" s="8" t="b">
        <f t="shared" si="5"/>
        <v>1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>
        <f>IF(ISERROR(MATCH(EM$85,INPUT!C$4:Y$4,0))&lt;&gt;TRUE,MATCH(EM$85,INPUT!C$4:Y$4,0),"")</f>
        <v>1</v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A?</v>
      </c>
      <c r="AO120" s="8" t="b">
        <f t="shared" si="4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D</v>
      </c>
      <c r="BZ120" s="8" t="b">
        <f t="shared" si="5"/>
        <v>1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>
        <f>IF(ISERROR(MATCH(EM$85,INPUT!C$4:Y$4,0))&lt;&gt;TRUE,MATCH(EM$85,INPUT!C$4:Y$4,0),"")</f>
        <v>1</v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C</v>
      </c>
      <c r="AO121" s="8" t="b">
        <f t="shared" si="4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B</v>
      </c>
      <c r="BZ121" s="8" t="b">
        <f t="shared" si="5"/>
        <v>1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>
        <f>IF(ISERROR(MATCH(EM$85,INPUT!C$4:Y$4,0))&lt;&gt;TRUE,MATCH(EM$85,INPUT!C$4:Y$4,0),"")</f>
        <v>1</v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B?</v>
      </c>
      <c r="AO122" s="8" t="b">
        <f t="shared" si="4"/>
        <v>1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C?</v>
      </c>
      <c r="BZ122" s="8" t="b">
        <f t="shared" si="5"/>
        <v>1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>
        <f>IF(ISERROR(MATCH(EM$85,INPUT!C$4:Y$4,0))&lt;&gt;TRUE,MATCH(EM$85,INPUT!C$4:Y$4,0),"")</f>
        <v>1</v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C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A?</v>
      </c>
      <c r="BZ123" s="8" t="b">
        <f t="shared" si="5"/>
        <v>1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>
        <f>IF(ISERROR(MATCH(EM$85,INPUT!C$4:Y$4,0))&lt;&gt;TRUE,MATCH(EM$85,INPUT!C$4:Y$4,0),"")</f>
        <v>1</v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C</v>
      </c>
      <c r="AO124" s="8" t="b">
        <f t="shared" si="4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B?</v>
      </c>
      <c r="BZ124" s="8" t="b">
        <f t="shared" si="5"/>
        <v>0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>
        <f>IF(ISERROR(MATCH(EM$85,INPUT!C$4:Y$4,0))&lt;&gt;TRUE,MATCH(EM$85,INPUT!C$4:Y$4,0),"")</f>
        <v>1</v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C?</v>
      </c>
      <c r="AO125" s="8" t="b">
        <f t="shared" si="4"/>
        <v>1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D</v>
      </c>
      <c r="BZ125" s="8" t="b">
        <f t="shared" si="5"/>
        <v>1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>
        <f>IF(ISERROR(MATCH(EM$85,INPUT!C$4:Y$4,0))&lt;&gt;TRUE,MATCH(EM$85,INPUT!C$4:Y$4,0),"")</f>
        <v>1</v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B</v>
      </c>
      <c r="AO126" s="8" t="b">
        <f t="shared" si="4"/>
        <v>1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D</v>
      </c>
      <c r="BZ126" s="8" t="b">
        <f t="shared" si="5"/>
        <v>1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>
        <f>IF(ISERROR(MATCH(EM$85,INPUT!C$4:Y$4,0))&lt;&gt;TRUE,MATCH(EM$85,INPUT!C$4:Y$4,0),"")</f>
        <v>1</v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B</v>
      </c>
      <c r="AO127" s="8" t="b">
        <f t="shared" si="4"/>
        <v>1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A?</v>
      </c>
      <c r="BZ127" s="8" t="b">
        <f t="shared" si="5"/>
        <v>1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>
        <f>IF(ISERROR(MATCH(EM$85,INPUT!C$4:Y$4,0))&lt;&gt;TRUE,MATCH(EM$85,INPUT!C$4:Y$4,0),"")</f>
        <v>1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A</v>
      </c>
      <c r="AO128" s="8" t="b">
        <f t="shared" si="4"/>
        <v>1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>
        <f>IF(ISERROR(MATCH(EM$85,INPUT!C$4:Y$4,0))&lt;&gt;TRUE,MATCH(EM$85,INPUT!C$4:Y$4,0),"")</f>
        <v>1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C?</v>
      </c>
      <c r="BZ129" s="8" t="b">
        <f t="shared" si="5"/>
        <v>0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>
        <f>IF(ISERROR(MATCH(EM$85,INPUT!C$4:Y$4,0))&lt;&gt;TRUE,MATCH(EM$85,INPUT!C$4:Y$4,0),"")</f>
        <v>1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A</v>
      </c>
      <c r="AO130" s="8" t="b">
        <f t="shared" si="4"/>
        <v>1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>
        <f>IF(ISERROR(MATCH(EM$85,INPUT!C$4:Y$4,0))&lt;&gt;TRUE,MATCH(EM$85,INPUT!C$4:Y$4,0),"")</f>
        <v>1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D</v>
      </c>
      <c r="AO131" s="8" t="b">
        <f t="shared" si="4"/>
        <v>1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>
        <f>IF(ISERROR(MATCH(EM$85,INPUT!C$4:Y$4,0))&lt;&gt;TRUE,MATCH(EM$85,INPUT!C$4:Y$4,0),"")</f>
        <v>1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C</v>
      </c>
      <c r="AO132" s="8" t="b">
        <f t="shared" si="4"/>
        <v>1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>
        <f>IF(ISERROR(MATCH(EM$85,INPUT!C$4:Y$4,0))&lt;&gt;TRUE,MATCH(EM$85,INPUT!C$4:Y$4,0),"")</f>
        <v>1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>
        <f>IF(ISERROR(MATCH(EM$85,INPUT!C$4:Y$4,0))&lt;&gt;TRUE,MATCH(EM$85,INPUT!C$4:Y$4,0),"")</f>
        <v>1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>
        <f>IF(ISERROR(MATCH(EM$85,INPUT!C$4:Y$4,0))&lt;&gt;TRUE,MATCH(EM$85,INPUT!C$4:Y$4,0),"")</f>
        <v>1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>
        <f>IF(ISERROR(MATCH(EM$85,INPUT!C$4:Y$4,0))&lt;&gt;TRUE,MATCH(EM$85,INPUT!C$4:Y$4,0),"")</f>
        <v>1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1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1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1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1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1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1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1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1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1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1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D</v>
      </c>
      <c r="EK146" s="8" t="b">
        <f t="shared" si="6"/>
        <v>1</v>
      </c>
      <c r="EQ146" s="8">
        <f>IF(ISERROR(MATCH(EM$85,INPUT!C$4:Y$4,0))&lt;&gt;TRUE,MATCH(EM$85,INPUT!C$4:Y$4,0),"")</f>
        <v>1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A</v>
      </c>
      <c r="EK147" s="8" t="b">
        <f t="shared" si="6"/>
        <v>1</v>
      </c>
      <c r="EQ147" s="8">
        <f>IF(ISERROR(MATCH(EM$85,INPUT!C$4:Y$4,0))&lt;&gt;TRUE,MATCH(EM$85,INPUT!C$4:Y$4,0),"")</f>
        <v>1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B</v>
      </c>
      <c r="EK148" s="8" t="b">
        <f t="shared" si="6"/>
        <v>1</v>
      </c>
      <c r="EQ148" s="8">
        <f>IF(ISERROR(MATCH(EM$85,INPUT!C$4:Y$4,0))&lt;&gt;TRUE,MATCH(EM$85,INPUT!C$4:Y$4,0),"")</f>
        <v>1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C</v>
      </c>
      <c r="EK149" s="8" t="b">
        <f t="shared" si="6"/>
        <v>1</v>
      </c>
      <c r="EQ149" s="8">
        <f>IF(ISERROR(MATCH(EM$85,INPUT!C$4:Y$4,0))&lt;&gt;TRUE,MATCH(EM$85,INPUT!C$4:Y$4,0),"")</f>
        <v>1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</v>
      </c>
      <c r="EK150" s="8" t="b">
        <f t="shared" si="6"/>
        <v>1</v>
      </c>
      <c r="EQ150" s="8">
        <f>IF(ISERROR(MATCH(EM$85,INPUT!C$4:Y$4,0))&lt;&gt;TRUE,MATCH(EM$85,INPUT!C$4:Y$4,0),"")</f>
        <v>1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B</v>
      </c>
      <c r="EK151" s="8" t="b">
        <f t="shared" ref="EK151:EK158" si="7">IF(EJ151&lt;&gt;"",IF(ISNUMBER(SEARCH(EI151,EJ151)),TRUE,FALSE),"")</f>
        <v>1</v>
      </c>
      <c r="EQ151" s="8">
        <f>IF(ISERROR(MATCH(EM$85,INPUT!C$4:Y$4,0))&lt;&gt;TRUE,MATCH(EM$85,INPUT!C$4:Y$4,0),"")</f>
        <v>1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A</v>
      </c>
      <c r="EK152" s="8" t="b">
        <f t="shared" si="7"/>
        <v>1</v>
      </c>
      <c r="EQ152" s="8">
        <f>IF(ISERROR(MATCH(EM$85,INPUT!C$4:Y$4,0))&lt;&gt;TRUE,MATCH(EM$85,INPUT!C$4:Y$4,0),"")</f>
        <v>1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B</v>
      </c>
      <c r="EK153" s="8" t="b">
        <f t="shared" si="7"/>
        <v>1</v>
      </c>
      <c r="EQ153" s="8">
        <f>IF(ISERROR(MATCH(EM$85,INPUT!C$4:Y$4,0))&lt;&gt;TRUE,MATCH(EM$85,INPUT!C$4:Y$4,0),"")</f>
        <v>1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C</v>
      </c>
      <c r="EK154" s="8" t="b">
        <f t="shared" si="7"/>
        <v>1</v>
      </c>
      <c r="EQ154" s="8">
        <f>IF(ISERROR(MATCH(EM$85,INPUT!C$4:Y$4,0))&lt;&gt;TRUE,MATCH(EM$85,INPUT!C$4:Y$4,0),"")</f>
        <v>1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D</v>
      </c>
      <c r="EK155" s="8" t="b">
        <f t="shared" si="7"/>
        <v>1</v>
      </c>
      <c r="EQ155" s="8">
        <f>IF(ISERROR(MATCH(EM$85,INPUT!C$4:Y$4,0))&lt;&gt;TRUE,MATCH(EM$85,INPUT!C$4:Y$4,0),"")</f>
        <v>1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A</v>
      </c>
      <c r="EK156" s="8" t="b">
        <f t="shared" si="7"/>
        <v>1</v>
      </c>
      <c r="EQ156" s="8">
        <f>IF(ISERROR(MATCH(EM$85,INPUT!C$4:Y$4,0))&lt;&gt;TRUE,MATCH(EM$85,INPUT!C$4:Y$4,0),"")</f>
        <v>1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C</v>
      </c>
      <c r="EK157" s="8" t="b">
        <f t="shared" si="7"/>
        <v>1</v>
      </c>
      <c r="EQ157" s="8">
        <f>IF(ISERROR(MATCH(EM$85,INPUT!C$4:Y$4,0))&lt;&gt;TRUE,MATCH(EM$85,INPUT!C$4:Y$4,0),"")</f>
        <v>1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B</v>
      </c>
      <c r="EK158" s="8" t="b">
        <f t="shared" si="7"/>
        <v>1</v>
      </c>
      <c r="EQ158" s="8">
        <f>IF(ISERROR(MATCH(EM$85,INPUT!C$4:Y$4,0))&lt;&gt;TRUE,MATCH(EM$85,INPUT!C$4:Y$4,0),"")</f>
        <v>1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>
        <f>IF(PSAT!$EQ159&lt;&gt;"",IF(INDEX(INPUT!C207:Y207,PSAT!$EQ159)&lt;&gt;"",INDEX(INPUT!C207:Y207,PSAT!$EQ159),""),"")</f>
        <v>2</v>
      </c>
      <c r="EK159" s="8" t="b">
        <f>IF(EJ159&lt;&gt;"",IF(
  VALUE(SUBSTITUTE(EJ159,CHAR(63),""))=2,TRUE,FALSE),"")</f>
        <v>1</v>
      </c>
      <c r="EQ159" s="8">
        <f>IF(ISERROR(MATCH(EM$85,INPUT!C$4:Y$4,0))&lt;&gt;TRUE,MATCH(EM$85,INPUT!C$4:Y$4,0),"")</f>
        <v>1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>
        <f>IF(PSAT!$EQ160&lt;&gt;"",IF(INDEX(INPUT!C208:Y208,PSAT!$EQ160)&lt;&gt;"",INDEX(INPUT!C208:Y208,PSAT!$EQ160),""),"")</f>
        <v>90</v>
      </c>
      <c r="EK160" s="8" t="b">
        <f>IF(EJ160&lt;&gt;"",IF(
  VALUE(SUBSTITUTE(EJ160,CHAR(63),""))=90,TRUE,FALSE),"")</f>
        <v>1</v>
      </c>
      <c r="EQ160" s="8">
        <f>IF(ISERROR(MATCH(EM$85,INPUT!C$4:Y$4,0))&lt;&gt;TRUE,MATCH(EM$85,INPUT!C$4:Y$4,0),"")</f>
        <v>1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>1?</v>
      </c>
      <c r="EK161" s="8" t="b">
        <f>IF(EJ161&lt;&gt;"",IF(
  VALUE(SUBSTITUTE(EJ161,CHAR(63),""))=1,TRUE,FALSE),"")</f>
        <v>1</v>
      </c>
      <c r="EQ161" s="8">
        <f>IF(ISERROR(MATCH(EM$85,INPUT!C$4:Y$4,0))&lt;&gt;TRUE,MATCH(EM$85,INPUT!C$4:Y$4,0),"")</f>
        <v>1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>0?</v>
      </c>
      <c r="EK162" s="8" t="b">
        <f>IF(EJ162&lt;&gt;"",IF(
  VALUE(SUBSTITUTE(EJ162,CHAR(63),""))=0,TRUE,FALSE),"")</f>
        <v>1</v>
      </c>
      <c r="EQ162" s="8">
        <f>IF(ISERROR(MATCH(EM$85,INPUT!C$4:Y$4,0))&lt;&gt;TRUE,MATCH(EM$85,INPUT!C$4:Y$4,0),"")</f>
        <v>1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1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1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1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PSAT 16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340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P02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P02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P02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P02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P02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P02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350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39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83%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340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352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40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91%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350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740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79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87%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690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98%</v>
      </c>
      <c r="FI7" s="76" t="s">
        <v>360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1430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46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96%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740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99%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125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90%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1430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99%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str">
        <f>PSAT!H89</f>
        <v>98%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str">
        <f>PSAT!H90</f>
        <v>99%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99%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P02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PSAT 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340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350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740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1430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98%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99%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99%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>
        <f t="shared" ref="FJ39:GF39" si="53">IF(ISNUMBER(SEARCH("P*",FJ$17)),FJ20,"")</f>
        <v>340</v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>
        <f t="shared" ref="FJ40:GF40" si="54">IF(ISNUMBER(SEARCH("P*",FJ$17)),FJ21,"")</f>
        <v>350</v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>
        <f>IF(ISNUMBER(SEARCH("P*",FJ$17)),FJ23,"")</f>
        <v>740</v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>
        <f>IF(ISNUMBER(SEARCH("P*",FJ$17)),FJ24,"")</f>
        <v>1430</v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 t="str">
        <f>IF(ISNUMBER(SEARCH("A*",FJ$17)),FJ20,"")</f>
        <v/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6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 t="str">
        <f>IF(ISNUMBER(SEARCH("A*",FJ$17)),FJ21,"")</f>
        <v/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 t="str">
        <f>IF(ISNUMBER(SEARCH("A*",FJ$17)),FJ22,"")</f>
        <v/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 t="str">
        <f>IF(ISNUMBER(SEARCH("A*",FJ$17)),FJ23,"")</f>
        <v/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 t="str">
        <f>IF(ISNUMBER(SEARCH("A*",FJ$17)),FJ24,"")</f>
        <v/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1</v>
      </c>
      <c r="FP52" s="27">
        <f>IF(FO52&lt;&gt;0,AVERAGE(FJ39:GF39),"")</f>
        <v>340</v>
      </c>
      <c r="FQ52" s="27">
        <v>380</v>
      </c>
      <c r="FR52" s="93">
        <f>IF(FO52&lt;&gt;0,FO52*FP52/FQ52,"")</f>
        <v>0.89473684210526316</v>
      </c>
      <c r="FT52" s="103">
        <f>ROUND(AVERAGE(FM52,FR52)*100,0)</f>
        <v>89</v>
      </c>
      <c r="FU52" s="103" t="e">
        <f>IF(FV52&lt;&gt;"",FT52,"")</f>
        <v>#VALUE!</v>
      </c>
      <c r="FV52" s="27" t="e">
        <f>IF(FT52&gt;FT59,"SAT","")&amp;IF(FT52=FM59,"EQUAL","")</f>
        <v>#VALUE!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1</v>
      </c>
      <c r="FP53" s="27">
        <f>IF(FO53&lt;&gt;0,AVERAGE(FJ40:GF40),"")</f>
        <v>350</v>
      </c>
      <c r="FQ53" s="27">
        <v>380</v>
      </c>
      <c r="FR53" s="93">
        <f>IF(FO53&lt;&gt;0,FO53*FP53/FQ53,"")</f>
        <v>0.92105263157894735</v>
      </c>
      <c r="FT53" s="103">
        <f>ROUND(AVERAGE(FM53,FR53)*100,0)</f>
        <v>92</v>
      </c>
      <c r="FU53" s="103" t="e">
        <f>IF(FV53&lt;&gt;"",FT53,"")</f>
        <v>#VALUE!</v>
      </c>
      <c r="FV53" s="27" t="e">
        <f>IF(FT53&gt;FT60,"SAT","")&amp;IF(FT53=FM60,"EQUAL","")</f>
        <v>#VALUE!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340</v>
      </c>
      <c r="GC53" s="8">
        <f>IF(ISNUMBER(SEARCH("S*",_xlfn.CONCAT(FJ17:GF17))),400,0)+
  IF(ISNUMBER(SEARCH("P*",_xlfn.CONCAT(FJ17:GF17))),380,0)+
  IF(ISNUMBER(SEARCH("A*",_xlfn.CONCAT(FJ17:GF17))),36,0)</f>
        <v>380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350</v>
      </c>
      <c r="GC54" s="98">
        <f>IF(ISNUMBER(SEARCH("S*",_xlfn.CONCAT(FJ17:GF17))),400,0)+
  IF(ISNUMBER(SEARCH("P*",_xlfn.CONCAT(FJ17:GF17))),380,0)+
  IF(ISNUMBER(SEARCH("A*",_xlfn.CONCAT(FJ17:GF17))),36,0)</f>
        <v>380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1</v>
      </c>
      <c r="FP55" s="27">
        <f>IF(FO55&lt;&gt;0,AVERAGE(FJ41:GF41),"")</f>
        <v>740</v>
      </c>
      <c r="FQ55" s="27">
        <v>760</v>
      </c>
      <c r="FR55" s="93">
        <f>IF(FO55&lt;&gt;0,FO55*FP55/FQ55,"")</f>
        <v>0.97368421052631582</v>
      </c>
      <c r="FT55" s="103">
        <f>ROUND(AVERAGE(FM55,FR55)*100,0)</f>
        <v>97</v>
      </c>
      <c r="FU55" s="103" t="e">
        <f>IF(FV55&lt;&gt;"",FT55,"")</f>
        <v>#VALUE!</v>
      </c>
      <c r="FV55" s="27" t="e">
        <f>IF(FT55&gt;FT61,"SAT","")&amp;IF(FT55=FM61,"EQUAL","")</f>
        <v>#VALUE!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690</v>
      </c>
      <c r="GC55" s="98">
        <f>IF(ISNUMBER(SEARCH("S*",_xlfn.CONCAT(FJ17:GF17))),800,0)+
  IF(ISNUMBER(SEARCH("P*",_xlfn.CONCAT(FJ17:GF17))),760,0)+
  IF(ISNUMBER(SEARCH("A*",_xlfn.CONCAT(FJ17:GF17))),36,0)</f>
        <v>760</v>
      </c>
      <c r="GD55" s="107" t="str">
        <f>INDEX(FJ28:GF28,,MATCH(1,FJ$19:GF$19,0))</f>
        <v>98%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1</v>
      </c>
      <c r="FP56" s="27">
        <f>IF(FO56&lt;&gt;0,AVERAGE(FJ42:GF42),"")</f>
        <v>1430</v>
      </c>
      <c r="FQ56" s="27">
        <v>1520</v>
      </c>
      <c r="FR56" s="93">
        <f>IF(FO56&lt;&gt;0,FO56*FP56/FQ56,"")</f>
        <v>0.94078947368421051</v>
      </c>
      <c r="FT56" s="103">
        <f>ROUND(AVERAGE(FM56,FR56)*100,0)</f>
        <v>94</v>
      </c>
      <c r="FU56" s="103" t="e">
        <f>IF(FV56&lt;&gt;"",FT56,"")</f>
        <v>#VALUE!</v>
      </c>
      <c r="FV56" s="27" t="e">
        <f>IF(FT56&gt;FT62,"SAT","")&amp;IF(FT56=FM62,"EQUAL","")</f>
        <v>#VALUE!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740</v>
      </c>
      <c r="GC56" s="98">
        <f>IF(ISNUMBER(SEARCH("S*",_xlfn.CONCAT(FJ17:GF17))),800,0)+
  IF(ISNUMBER(SEARCH("P*",_xlfn.CONCAT(FJ17:GF17))),760,0)+
  IF(ISNUMBER(SEARCH("A*",_xlfn.CONCAT(FJ17:GF17))),36,0)</f>
        <v>760</v>
      </c>
      <c r="GD56" s="107" t="str">
        <f>INDEX(FJ29:GF29,,MATCH(1,FJ$19:GF$19,0))</f>
        <v>99%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1430</v>
      </c>
      <c r="GC57" s="98">
        <f>IF(ISNUMBER(SEARCH("S*",_xlfn.CONCAT(FJ17:GF17))),1600,0)+
  IF(ISNUMBER(SEARCH("P*",_xlfn.CONCAT(FJ17:GF17))),1520,0)+
  IF(ISNUMBER(SEARCH("A*",_xlfn.CONCAT(FJ17:GF17))),36,0)</f>
        <v>1520</v>
      </c>
      <c r="GD57" s="107" t="str">
        <f>INDEX(FJ30:GF30,,MATCH(1,FJ$19:GF$19,0))</f>
        <v>99%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0</v>
      </c>
      <c r="FK59" s="27" t="str">
        <f>IF(FJ59&lt;&gt;0,AVERAGE(FJ44:GF44),"")</f>
        <v/>
      </c>
      <c r="FL59" s="27">
        <v>36</v>
      </c>
      <c r="FM59" s="102" t="str">
        <f>IF(FJ59&lt;&gt;0,FJ59*FK59/FL59,"")</f>
        <v/>
      </c>
      <c r="FT59" s="29" t="e">
        <f>ROUND(FM59*100,0)</f>
        <v>#VALUE!</v>
      </c>
      <c r="FU59" s="103" t="e">
        <f>IF(FV59&lt;&gt;"",FT59,"")</f>
        <v>#VALUE!</v>
      </c>
      <c r="FV59" s="27" t="e">
        <f>IF(FT59&gt;FT52,"ACT","")</f>
        <v>#VALUE!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0</v>
      </c>
      <c r="FK60" s="27" t="str">
        <f>IF(FJ60&lt;&gt;0,AVERAGE(FJ45:GF45),"")</f>
        <v/>
      </c>
      <c r="FL60" s="27">
        <v>36</v>
      </c>
      <c r="FM60" s="102" t="str">
        <f>IF(FJ60&lt;&gt;0,FJ60*FK60/FL60,"")</f>
        <v/>
      </c>
      <c r="FT60" s="29" t="e">
        <f>ROUND(FM60*100,0)</f>
        <v>#VALUE!</v>
      </c>
      <c r="FU60" s="103" t="e">
        <f>IF(FV60&lt;&gt;"",FT60,"")</f>
        <v>#VALUE!</v>
      </c>
      <c r="FV60" s="27" t="e">
        <f>IF(FT60&gt;FT53,"ACT","")</f>
        <v>#VALUE!</v>
      </c>
      <c r="GB60" s="103">
        <f>FT52</f>
        <v>89</v>
      </c>
      <c r="GC60" s="27" t="e">
        <f>FT59</f>
        <v>#VALUE!</v>
      </c>
      <c r="GD60" s="27" t="e">
        <f>_xlfn.CONCAT(FV52,FV59)</f>
        <v>#VALUE!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0</v>
      </c>
      <c r="FK61" s="27" t="str">
        <f>IF(FJ61&lt;&gt;0,AVERAGE(FJ46:GF46),"")</f>
        <v/>
      </c>
      <c r="FL61" s="27">
        <v>36</v>
      </c>
      <c r="FM61" s="102" t="str">
        <f>IF(FJ61&lt;&gt;0,FJ61*FK61/FL61,"")</f>
        <v/>
      </c>
      <c r="FT61" s="29" t="e">
        <f>ROUND(FM61*100,0)</f>
        <v>#VALUE!</v>
      </c>
      <c r="FU61" s="103" t="e">
        <f>IF(FV61&lt;&gt;"",FT61,"")</f>
        <v>#VALUE!</v>
      </c>
      <c r="FV61" s="27" t="e">
        <f>IF(FT61&gt;FT55,"ACT","")</f>
        <v>#VALUE!</v>
      </c>
      <c r="GB61" s="103">
        <f>FT53</f>
        <v>92</v>
      </c>
      <c r="GC61" s="27" t="e">
        <f>FT60</f>
        <v>#VALUE!</v>
      </c>
      <c r="GD61" s="27" t="e">
        <f>_xlfn.CONCAT(FV53,FV60)</f>
        <v>#VALUE!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0</v>
      </c>
      <c r="FK62" s="27" t="str">
        <f>IF(FJ62&lt;&gt;0,AVERAGE(FJ47:GF47),"")</f>
        <v/>
      </c>
      <c r="FL62" s="27">
        <v>36</v>
      </c>
      <c r="FM62" s="102" t="str">
        <f>IF(FJ62&lt;&gt;0,FJ62*FK62/FL62,"")</f>
        <v/>
      </c>
      <c r="FT62" s="29" t="e">
        <f>ROUND(FM62*100,0)</f>
        <v>#VALUE!</v>
      </c>
      <c r="FU62" s="103" t="e">
        <f>IF(FV62&lt;&gt;"",FT62,"")</f>
        <v>#VALUE!</v>
      </c>
      <c r="FV62" s="27" t="e">
        <f>IF(FT62&gt;FT56,"ACT","")</f>
        <v>#VALUE!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 t="e">
        <f>FT62</f>
        <v>#VALUE!</v>
      </c>
      <c r="GD62" s="27" t="e">
        <f>_xlfn.CONCAT(FV56,FV62)</f>
        <v>#VALUE!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0</v>
      </c>
      <c r="FK63" s="27" t="str">
        <f>IF(FJ63&lt;&gt;0,AVERAGE(FJ48:GF48),"")</f>
        <v/>
      </c>
      <c r="FL63" s="27">
        <v>36</v>
      </c>
      <c r="FM63" s="102" t="str">
        <f>IF(FJ63&lt;&gt;0,FJ63*FK63/FL63,"")</f>
        <v/>
      </c>
      <c r="FT63" s="29" t="e">
        <f>ROUND(FM63*100,0)</f>
        <v>#VALUE!</v>
      </c>
      <c r="FU63" s="103" t="e">
        <f>IF(FV63&lt;&gt;"",FT63,"")</f>
        <v>#VALUE!</v>
      </c>
      <c r="FV63" s="27" t="e">
        <f>IF(FT63&gt;FT57,"ACT","")</f>
        <v>#VALUE!</v>
      </c>
      <c r="GB63" s="103">
        <f>FT55</f>
        <v>97</v>
      </c>
      <c r="GC63" s="27" t="e">
        <f>FT61</f>
        <v>#VALUE!</v>
      </c>
      <c r="GD63" s="27" t="e">
        <f>_xlfn.CONCAT(FV55,FV61)</f>
        <v>#VALUE!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>
        <f>FT56</f>
        <v>94</v>
      </c>
      <c r="GC64" s="27" t="e">
        <f>FT63</f>
        <v>#VALUE!</v>
      </c>
      <c r="GD64" s="27" t="e">
        <f>_xlfn.CONCAT(FV57,FV63)</f>
        <v>#VALUE!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PSAT 16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340</v>
      </c>
      <c r="GC68" s="8" t="str">
        <f>IF(SUM($FJ$19:$GF$19)=1,"/"&amp;GC53,GC60)</f>
        <v>/380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350</v>
      </c>
      <c r="GC69" s="98" t="str">
        <f>IF(SUM($FJ$19:$GF$19)=1,"/"&amp;GC54,GC61)</f>
        <v>/380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R/W</v>
      </c>
      <c r="FY70" s="95">
        <f>IF(OR(
  SUM(FJ19:GF19)&lt;&gt;1,
  AND(SUM(FJ19:GF19))=1,ISNUMBER(SEARCH("A*",_xlfn.CONCAT(FJ17:GF17)))),
  FY62,FY55)</f>
        <v>-6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#DIV/0!</v>
      </c>
      <c r="GB70" s="98">
        <f>IF(SUM($FJ$19:$GF$19)=1,GB55,GB62)</f>
        <v>690</v>
      </c>
      <c r="GC70" s="98" t="str">
        <f>IF(SUM($FJ$19:$GF$19)=1,"/"&amp;GC55,GC62)</f>
        <v>/760</v>
      </c>
      <c r="GD70" s="80" t="str">
        <f>IF(SUM($FJ$19:$GF$19)=1,GD55,GD62)</f>
        <v>98%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740</v>
      </c>
      <c r="GC71" s="98" t="str">
        <f>IF(SUM($FJ$19:$GF$19)=1,"/"&amp;GC56,GC63)</f>
        <v>/760</v>
      </c>
      <c r="GD71" s="80" t="str">
        <f>IF(SUM($FJ$19:$GF$19)=1,GD56,GD63)</f>
        <v>99%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1430</v>
      </c>
      <c r="GC72" s="98" t="str">
        <f>IF(SUM($FJ$19:$GF$19)=1,"/"&amp;GC57,GC64)</f>
        <v>/1520</v>
      </c>
      <c r="GD72" s="80" t="str">
        <f>IF(SUM($FJ$19:$GF$19)=1,GD57,GD64)</f>
        <v>99%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10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10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27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10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10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24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0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6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10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10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20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10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10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20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11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11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7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11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18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4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9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13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6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11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17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10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10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27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10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10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24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0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0</v>
      </c>
      <c r="DZ189" s="29">
        <f>SUM(DX121:ET121)</f>
        <v>0</v>
      </c>
      <c r="EA189" s="29" t="str">
        <f>IF(DZ189&lt;&gt;0,DY189&amp;" / "&amp;DZ189,"")</f>
        <v/>
      </c>
      <c r="EB189" s="112" t="str">
        <f>IF(DZ189&lt;&gt;0,DY189/DZ189,"")</f>
        <v/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0</v>
      </c>
      <c r="DZ190" s="29">
        <f>SUM(DX120:ET120)</f>
        <v>0</v>
      </c>
      <c r="EA190" s="29" t="str">
        <f>IF(DZ190&lt;&gt;0,DY190&amp;" / "&amp;DZ190,"")</f>
        <v/>
      </c>
      <c r="EB190" s="112" t="str">
        <f>IF(DZ190&lt;&gt;0,DY190/DZ190,"")</f>
        <v/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0</v>
      </c>
      <c r="DZ191" s="29">
        <f>SUM(DX122:ET122)</f>
        <v>0</v>
      </c>
      <c r="EA191" s="29" t="str">
        <f>IF(DZ191&lt;&gt;0,DY191&amp;" / "&amp;DZ191,"")</f>
        <v/>
      </c>
      <c r="EB191" s="112" t="str">
        <f>IF(DZ191&lt;&gt;0,DY191/DZ191,"")</f>
        <v/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0</v>
      </c>
      <c r="AD251" s="29">
        <f>SUM(AB173:AX173)</f>
        <v>0</v>
      </c>
      <c r="AE251" s="29" t="str">
        <f>IF(AD251&lt;&gt;0,AC251&amp;" / "&amp;AD251,"")</f>
        <v/>
      </c>
      <c r="AF251" s="112" t="str">
        <f>IF(AD251&lt;&gt;0,AC251/AD251,"")</f>
        <v/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0</v>
      </c>
      <c r="E252" s="29">
        <f>SUM(C169:Y169)</f>
        <v>0</v>
      </c>
      <c r="F252" s="29" t="str">
        <f t="shared" ref="F252:F262" si="673">IF(E252&lt;&gt;0,D252&amp;" / "&amp;E252,"")</f>
        <v/>
      </c>
      <c r="G252" s="112" t="str">
        <f t="shared" ref="G252:G262" si="674">IF(E252&lt;&gt;0,D252/E252,"")</f>
        <v/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0</v>
      </c>
      <c r="AD252" s="29">
        <f>SUM(AB172:AX172)</f>
        <v>0</v>
      </c>
      <c r="AE252" s="29" t="str">
        <f>IF(AD252&lt;&gt;0,AC252&amp;" / "&amp;AD252,"")</f>
        <v/>
      </c>
      <c r="AF252" s="112" t="str">
        <f>IF(AD252&lt;&gt;0,AC252/AD252,"")</f>
        <v/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0</v>
      </c>
      <c r="D253" s="29">
        <f>E253-C253</f>
        <v>0</v>
      </c>
      <c r="E253" s="29">
        <f>SUM(C168:Y168)</f>
        <v>0</v>
      </c>
      <c r="F253" s="29" t="str">
        <f t="shared" si="673"/>
        <v/>
      </c>
      <c r="G253" s="112" t="str">
        <f t="shared" si="674"/>
        <v/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0</v>
      </c>
      <c r="AD253" s="29">
        <f>SUM(AB174:AX174)</f>
        <v>0</v>
      </c>
      <c r="AE253" s="29" t="str">
        <f>IF(AD253&lt;&gt;0,AC253&amp;" / "&amp;AD253,"")</f>
        <v/>
      </c>
      <c r="AF253" s="112" t="str">
        <f>IF(AD253&lt;&gt;0,AC253/AD253,"")</f>
        <v/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0</v>
      </c>
      <c r="E254" s="29">
        <f>SUM(C170:Y170)</f>
        <v>0</v>
      </c>
      <c r="F254" s="29" t="str">
        <f t="shared" si="673"/>
        <v/>
      </c>
      <c r="G254" s="112" t="str">
        <f t="shared" si="674"/>
        <v/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6</v>
      </c>
      <c r="D261" s="29">
        <f>E261-C261</f>
        <v>4</v>
      </c>
      <c r="E261" s="29">
        <f>SUM(C165:Y165)</f>
        <v>10</v>
      </c>
      <c r="F261" s="29" t="str">
        <f t="shared" si="673"/>
        <v>4 / 10</v>
      </c>
      <c r="G261" s="112">
        <f t="shared" si="674"/>
        <v>0.4</v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10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10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20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10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10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20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11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11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7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11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18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4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9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13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6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11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17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0</v>
      </c>
      <c r="DA453" s="29">
        <f>SUM(CY312:DU312)</f>
        <v>0</v>
      </c>
      <c r="DB453" s="29" t="str">
        <f>IF(DA453&lt;&gt;0,CZ453&amp;" / "&amp;DA453,"")</f>
        <v/>
      </c>
      <c r="DC453" s="112" t="str">
        <f>IF(DA453&lt;&gt;0,CZ453/DA453,"")</f>
        <v/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0</v>
      </c>
      <c r="DA454" s="29">
        <f>SUM(CY313:DU313)</f>
        <v>0</v>
      </c>
      <c r="DB454" s="29" t="str">
        <f>IF(DA454&lt;&gt;0,CZ454&amp;" / "&amp;DA454,"")</f>
        <v/>
      </c>
      <c r="DC454" s="112" t="str">
        <f>IF(DA454&lt;&gt;0,CZ454/DA454,"")</f>
        <v/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0</v>
      </c>
      <c r="DA455" s="29">
        <f>SUM(CY314:DU314)</f>
        <v>0</v>
      </c>
      <c r="DB455" s="29" t="str">
        <f>IF(DA455&lt;&gt;0,CZ455&amp;" / "&amp;DA455,"")</f>
        <v/>
      </c>
      <c r="DC455" s="112" t="str">
        <f>IF(DA455&lt;&gt;0,CZ455/DA455,"")</f>
        <v/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0</v>
      </c>
      <c r="DA467" s="29">
        <f>SUM(CY310:DU310)</f>
        <v>0</v>
      </c>
      <c r="DB467" s="29" t="str">
        <f>IF(DA467&lt;&gt;0,CZ467&amp;" / "&amp;DA467,"")</f>
        <v/>
      </c>
      <c r="DC467" s="112" t="str">
        <f>IF(DA467&lt;&gt;0,CZ467/DA467,"")</f>
        <v/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0</v>
      </c>
      <c r="DA468" s="29">
        <f>SUM(CY309:DU309)</f>
        <v>0</v>
      </c>
      <c r="DB468" s="29" t="str">
        <f>IF(DA468&lt;&gt;0,CZ468&amp;" / "&amp;DA468,"")</f>
        <v/>
      </c>
      <c r="DC468" s="112" t="str">
        <f>IF(DA468&lt;&gt;0,CZ468/DA468,"")</f>
        <v/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0</v>
      </c>
      <c r="DA469" s="29">
        <f>SUM(CY311:DU311)</f>
        <v>0</v>
      </c>
      <c r="DB469" s="29" t="str">
        <f>IF(DA469&lt;&gt;0,CZ469&amp;" / "&amp;DA469,"")</f>
        <v/>
      </c>
      <c r="DC469" s="112" t="str">
        <f>IF(DA469&lt;&gt;0,CZ469/DA469,"")</f>
        <v/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PSAT 16</v>
      </c>
      <c r="O1" s="166" t="str">
        <f>IF(V15&lt;&gt;"",V15,"Test 2")</f>
        <v>Test 2</v>
      </c>
      <c r="P1" s="166" t="str">
        <f>N1</f>
        <v>PSAT 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PSAT 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Reading</v>
      </c>
      <c r="W8" s="218" t="str">
        <f>META!FB5</f>
        <v>39</v>
      </c>
      <c r="X8" s="218" t="str">
        <f>META!FC5</f>
        <v>47</v>
      </c>
      <c r="Y8" s="219" t="str">
        <f>META!FD5</f>
        <v>83%</v>
      </c>
      <c r="Z8" s="220" t="str">
        <f>META!FE5</f>
        <v>340</v>
      </c>
      <c r="AA8" s="221" t="str">
        <f>META!FF5</f>
        <v>380</v>
      </c>
      <c r="AB8" s="222" t="str">
        <f>META!FG5</f>
        <v/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Writing</v>
      </c>
      <c r="W9" s="129" t="str">
        <f>META!FB6</f>
        <v>40</v>
      </c>
      <c r="X9" s="129" t="str">
        <f>META!FC6</f>
        <v>44</v>
      </c>
      <c r="Y9" s="131" t="str">
        <f>META!FD6</f>
        <v>91%</v>
      </c>
      <c r="Z9" s="105" t="str">
        <f>META!FE6</f>
        <v>350</v>
      </c>
      <c r="AA9" s="98" t="str">
        <f>META!FF6</f>
        <v>380</v>
      </c>
      <c r="AB9" s="80" t="str">
        <f>META!FG6</f>
        <v/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R&amp;W</v>
      </c>
      <c r="W10" s="218" t="str">
        <f>META!FB7</f>
        <v>79</v>
      </c>
      <c r="X10" s="218" t="str">
        <f>META!FC7</f>
        <v>91</v>
      </c>
      <c r="Y10" s="224" t="str">
        <f>META!FD7</f>
        <v>87%</v>
      </c>
      <c r="Z10" s="220" t="str">
        <f>META!FE7</f>
        <v>690</v>
      </c>
      <c r="AA10" s="221" t="str">
        <f>META!FF7</f>
        <v>760</v>
      </c>
      <c r="AB10" s="222" t="str">
        <f>META!FG7</f>
        <v>98%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Math</v>
      </c>
      <c r="W11" s="132" t="str">
        <f>META!FB8</f>
        <v>46</v>
      </c>
      <c r="X11" s="132" t="str">
        <f>META!FC8</f>
        <v>48</v>
      </c>
      <c r="Y11" s="133" t="str">
        <f>META!FD8</f>
        <v>96%</v>
      </c>
      <c r="Z11" s="134" t="str">
        <f>META!FE8</f>
        <v>740</v>
      </c>
      <c r="AA11" s="135" t="str">
        <f>META!FF8</f>
        <v>760</v>
      </c>
      <c r="AB11" s="83" t="str">
        <f>META!FG8</f>
        <v>99%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125</v>
      </c>
      <c r="X12" s="227" t="str">
        <f>META!FC9</f>
        <v>139</v>
      </c>
      <c r="Y12" s="228" t="str">
        <f>META!FD9</f>
        <v>90%</v>
      </c>
      <c r="Z12" s="229" t="str">
        <f>META!FE9</f>
        <v>1430</v>
      </c>
      <c r="AA12" s="230" t="str">
        <f>META!FF9</f>
        <v>1520</v>
      </c>
      <c r="AB12" s="231" t="str">
        <f>META!FG9</f>
        <v>99%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 t="str">
        <f t="shared" si="2"/>
        <v/>
      </c>
      <c r="F52" s="211" t="s">
        <v>401</v>
      </c>
      <c r="G52" s="212" t="str">
        <f>IF(META!E253&lt;&gt;0,META!E253,"")</f>
        <v/>
      </c>
      <c r="H52" s="213" t="str">
        <f>IF(SUM(META!C$203:Y$203)&lt;&gt;0,G52/SUM(META!C$203:Y$203),"")</f>
        <v/>
      </c>
      <c r="I52" s="214" t="str">
        <f>IF(G52&lt;&gt;"",META!C253&amp;" / "&amp;G52,"")</f>
        <v/>
      </c>
      <c r="J52" s="212" t="str">
        <f>META!F253</f>
        <v/>
      </c>
      <c r="K52" s="248" t="str">
        <f>META!G253</f>
        <v/>
      </c>
      <c r="L52" s="213">
        <f>IF(META!K$212&lt;&gt;0,META!C253/META!K$212,"")</f>
        <v>0</v>
      </c>
      <c r="M52" s="322" t="str">
        <f>META!H253</f>
        <v>-</v>
      </c>
      <c r="N52" s="212" t="str">
        <f>IF(META!C168&lt;&gt;0,META!C128&amp;" / "&amp;META!C168,"")</f>
        <v/>
      </c>
      <c r="O52" s="212" t="str">
        <f>IF(META!D168&lt;&gt;0,META!D128&amp;" / "&amp;META!D168,"")</f>
        <v/>
      </c>
      <c r="P52" s="213" t="str">
        <f>IF(META!C168&lt;&gt;0,META!C128/META!C168,"")</f>
        <v/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 t="str">
        <f t="shared" si="2"/>
        <v/>
      </c>
      <c r="F53" s="286" t="s">
        <v>607</v>
      </c>
      <c r="G53" s="153" t="str">
        <f>IF(META!E254&lt;&gt;0,META!E254,"")</f>
        <v/>
      </c>
      <c r="H53" s="154" t="str">
        <f>IF(SUM(META!C$203:Y$203)&lt;&gt;0,G53/SUM(META!C$203:Y$203),"")</f>
        <v/>
      </c>
      <c r="I53" s="155" t="str">
        <f>IF(G53&lt;&gt;"",META!C254&amp;" / "&amp;G53,"")</f>
        <v/>
      </c>
      <c r="J53" s="153" t="str">
        <f>META!F254</f>
        <v/>
      </c>
      <c r="K53" s="249" t="str">
        <f>META!G254</f>
        <v/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/>
      </c>
      <c r="O53" s="153" t="str">
        <f>IF(META!D169&lt;&gt;0,META!D129&amp;" / "&amp;META!D169,"")</f>
        <v/>
      </c>
      <c r="P53" s="154" t="str">
        <f>IF(META!C169&lt;&gt;0,META!C129/META!C169,"")</f>
        <v/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 t="str">
        <f t="shared" si="2"/>
        <v/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/>
      </c>
      <c r="K54" s="248" t="str">
        <f>META!G252</f>
        <v/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/>
      </c>
      <c r="O54" s="212" t="str">
        <f>IF(META!D170&lt;&gt;0,META!D130&amp;" / "&amp;META!D170,"")</f>
        <v/>
      </c>
      <c r="P54" s="213" t="str">
        <f>IF(META!C170&lt;&gt;0,META!C130/META!C170,"")</f>
        <v/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>
        <f t="shared" si="2"/>
        <v>0.4</v>
      </c>
      <c r="F60" s="211" t="s">
        <v>401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6 / 10</v>
      </c>
      <c r="J60" s="212" t="str">
        <f>META!F261</f>
        <v>4 / 10</v>
      </c>
      <c r="K60" s="248">
        <f>META!G261</f>
        <v>0.4</v>
      </c>
      <c r="L60" s="213">
        <f>IF(META!K$212&lt;&gt;0,META!C261/META!K$212,"")</f>
        <v>1</v>
      </c>
      <c r="M60" s="322" t="str">
        <f>META!H261</f>
        <v>-</v>
      </c>
      <c r="N60" s="212" t="str">
        <f>IF(META!C165&lt;&gt;0,META!C125&amp;" / "&amp;META!C165,"")</f>
        <v>6 / 10</v>
      </c>
      <c r="O60" s="212" t="str">
        <f>IF(META!D165&lt;&gt;0,META!D125&amp;" / "&amp;META!D165,"")</f>
        <v/>
      </c>
      <c r="P60" s="213">
        <f>IF(META!C165&lt;&gt;0,META!C125/META!C165,"")</f>
        <v>0.6</v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>
        <f t="shared" si="2"/>
        <v>1</v>
      </c>
      <c r="F61" s="286" t="s">
        <v>607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>0 / 10</v>
      </c>
      <c r="O61" s="153" t="str">
        <f>IF(META!D166&lt;&gt;0,META!D126&amp;" / "&amp;META!D166,"")</f>
        <v/>
      </c>
      <c r="P61" s="154">
        <f>IF(META!C166&lt;&gt;0,META!C126/META!C166,"")</f>
        <v>0</v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>0 / 27</v>
      </c>
      <c r="O62" s="212" t="str">
        <f>IF(META!D167&lt;&gt;0,META!D127&amp;" / "&amp;META!D167,"")</f>
        <v/>
      </c>
      <c r="P62" s="213">
        <f>IF(META!C167&lt;&gt;0,META!C127/META!C167,"")</f>
        <v>0</v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 t="str">
        <f>IF(META!DZ190&lt;&gt;0,META!DZ190,"")</f>
        <v/>
      </c>
      <c r="H98" s="159" t="str">
        <f>IF(SUM(META!DX$149:ET$149)&lt;&gt;0,G98/SUM(META!DX$149:ET$149),"")</f>
        <v/>
      </c>
      <c r="I98" s="155" t="str">
        <f>IF(G98&lt;&gt;"",META!DX190&amp;" / "&amp;G98,"")</f>
        <v/>
      </c>
      <c r="J98" s="158" t="str">
        <f>META!EA190</f>
        <v/>
      </c>
      <c r="K98" s="159" t="str">
        <f>META!EB190</f>
        <v/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/>
      </c>
      <c r="O98" s="318" t="str">
        <f>IF(META!DY120&lt;&gt;0,META!DY92&amp;" / "&amp;META!DY120,"")</f>
        <v/>
      </c>
      <c r="P98" s="318" t="str">
        <f>IF(META!DX120&lt;&gt;0,META!DX92/META!DX120,"")</f>
        <v/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 t="str">
        <f>IF(META!DZ191&lt;&gt;0,META!DZ191,"")</f>
        <v/>
      </c>
      <c r="H99" s="259" t="str">
        <f>IF(SUM(META!DX$149:ET$149)&lt;&gt;0,G99/SUM(META!DX$149:ET$149),"")</f>
        <v/>
      </c>
      <c r="I99" s="214" t="str">
        <f>IF(G99&lt;&gt;"",META!DX191&amp;" / "&amp;G99,"")</f>
        <v/>
      </c>
      <c r="J99" s="258" t="str">
        <f>META!EA191</f>
        <v/>
      </c>
      <c r="K99" s="259" t="str">
        <f>META!EB191</f>
        <v/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/>
      </c>
      <c r="O99" s="283" t="str">
        <f>IF(META!DY121&lt;&gt;0,META!DY93&amp;" / "&amp;META!DY121,"")</f>
        <v/>
      </c>
      <c r="P99" s="283" t="str">
        <f>IF(META!DX121&lt;&gt;0,META!DX93/META!DX121,"")</f>
        <v/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/>
      </c>
      <c r="K100" s="159" t="str">
        <f>META!EB189</f>
        <v/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/>
      </c>
      <c r="O100" s="318" t="str">
        <f>IF(META!DY122&lt;&gt;0,META!DY94&amp;" / "&amp;META!DY122,"")</f>
        <v/>
      </c>
      <c r="P100" s="318" t="str">
        <f>IF(META!DX122&lt;&gt;0,META!DX94/META!DX122,"")</f>
        <v/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 t="str">
        <f t="shared" si="10"/>
        <v/>
      </c>
      <c r="F139" s="211" t="s">
        <v>401</v>
      </c>
      <c r="G139" s="273" t="str">
        <f>IF(META!AD252&lt;&gt;0,META!AD252,"")</f>
        <v/>
      </c>
      <c r="H139" s="259" t="str">
        <f>IF(SUM(META!AB$208:AX$208)&lt;&gt;0,G139/SUM(META!AB$208:AX$208),"")</f>
        <v/>
      </c>
      <c r="I139" s="214" t="str">
        <f>IF(G139&lt;&gt;"",META!AB252&amp;" / "&amp;G139,"")</f>
        <v/>
      </c>
      <c r="J139" s="273" t="str">
        <f>META!AE252</f>
        <v/>
      </c>
      <c r="K139" s="274" t="str">
        <f>META!AF252</f>
        <v/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 t="str">
        <f t="shared" si="10"/>
        <v/>
      </c>
      <c r="F140" s="286" t="s">
        <v>607</v>
      </c>
      <c r="G140" s="162" t="str">
        <f>IF(META!AD253&lt;&gt;0,META!AD253,"")</f>
        <v/>
      </c>
      <c r="H140" s="159" t="str">
        <f>IF(SUM(META!AB$208:AX$208)&lt;&gt;0,G140/SUM(META!AB$208:AX$208),"")</f>
        <v/>
      </c>
      <c r="I140" s="155" t="str">
        <f>IF(G140&lt;&gt;"",META!AB253&amp;" / "&amp;G140,"")</f>
        <v/>
      </c>
      <c r="J140" s="162" t="str">
        <f>META!AE253</f>
        <v/>
      </c>
      <c r="K140" s="163" t="str">
        <f>META!AF253</f>
        <v/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 t="str">
        <f t="shared" si="10"/>
        <v/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/>
      </c>
      <c r="K141" s="274" t="str">
        <f>META!AF251</f>
        <v/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>0 / 10</v>
      </c>
      <c r="O143" s="265" t="str">
        <f>IF(META!AC169&lt;&gt;0,META!AC128&amp;" / "&amp;META!AC169,"")</f>
        <v/>
      </c>
      <c r="P143" s="283">
        <f>IF(META!AB169&lt;&gt;0,META!AB128/META!AB169,"")</f>
        <v>0</v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>0 / 10</v>
      </c>
      <c r="O144" s="28" t="str">
        <f>IF(META!AC170&lt;&gt;0,META!AC129&amp;" / "&amp;META!AC170,"")</f>
        <v/>
      </c>
      <c r="P144" s="316">
        <f>IF(META!AB170&lt;&gt;0,META!AB129/META!AB170,"")</f>
        <v>0</v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>0 / 24</v>
      </c>
      <c r="O145" s="265" t="str">
        <f>IF(META!AC171&lt;&gt;0,META!AC130&amp;" / "&amp;META!AC171,"")</f>
        <v/>
      </c>
      <c r="P145" s="283">
        <f>IF(META!AB171&lt;&gt;0,META!AB130/META!AB171,"")</f>
        <v>0</v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401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/>
      </c>
      <c r="O147" s="265" t="str">
        <f>IF(META!AC172&lt;&gt;0,META!AC131&amp;" / "&amp;META!AC172,"")</f>
        <v/>
      </c>
      <c r="P147" s="283" t="str">
        <f>IF(META!AB172&lt;&gt;0,META!AB131/META!AB172,"")</f>
        <v/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607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/>
      </c>
      <c r="O148" s="28" t="str">
        <f>IF(META!AC173&lt;&gt;0,META!AC132&amp;" / "&amp;META!AC173,"")</f>
        <v/>
      </c>
      <c r="P148" s="316" t="str">
        <f>IF(META!AB173&lt;&gt;0,META!AB132/META!AB173,"")</f>
        <v/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/>
      </c>
      <c r="O149" s="265" t="str">
        <f>IF(META!AC174&lt;&gt;0,META!AC133&amp;" / "&amp;META!AC174,"")</f>
        <v/>
      </c>
      <c r="P149" s="283" t="str">
        <f>IF(META!AB174&lt;&gt;0,META!AB133/META!AB174,"")</f>
        <v/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 t="str">
        <f t="shared" si="17"/>
        <v/>
      </c>
      <c r="F224" s="272" t="s">
        <v>453</v>
      </c>
      <c r="G224" s="212" t="str">
        <f>IF(META!DA453&lt;&gt;0,META!DA453,"")</f>
        <v/>
      </c>
      <c r="H224" s="259" t="str">
        <f>IF(SUM(META!CY$374:DU$374)&lt;&gt;0,G224/SUM(META!CY$374:DU$374),"")</f>
        <v/>
      </c>
      <c r="I224" s="214" t="str">
        <f>IF(G224&lt;&gt;"",META!CY453&amp;" / "&amp;G224,"")</f>
        <v/>
      </c>
      <c r="J224" s="212" t="str">
        <f>META!DB453</f>
        <v/>
      </c>
      <c r="K224" s="213" t="str">
        <f>META!DC453</f>
        <v/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 t="str">
        <f t="shared" si="17"/>
        <v/>
      </c>
      <c r="F225" s="295" t="s">
        <v>454</v>
      </c>
      <c r="G225" s="153" t="str">
        <f>IF(META!DA454&lt;&gt;0,META!DA454,"")</f>
        <v/>
      </c>
      <c r="H225" s="159" t="str">
        <f>IF(SUM(META!CY$374:DU$374)&lt;&gt;0,G225/SUM(META!CY$374:DU$374),"")</f>
        <v/>
      </c>
      <c r="I225" s="155" t="str">
        <f>IF(G225&lt;&gt;"",META!CY454&amp;" / "&amp;G225,"")</f>
        <v/>
      </c>
      <c r="J225" s="153" t="str">
        <f>META!DB454</f>
        <v/>
      </c>
      <c r="K225" s="154" t="str">
        <f>META!DC454</f>
        <v/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 t="str">
        <f t="shared" si="17"/>
        <v/>
      </c>
      <c r="F226" s="272" t="s">
        <v>455</v>
      </c>
      <c r="G226" s="212" t="str">
        <f>IF(META!DA455&lt;&gt;0,META!DA455,"")</f>
        <v/>
      </c>
      <c r="H226" s="259" t="str">
        <f>IF(SUM(META!CY$374:DU$374)&lt;&gt;0,G226/SUM(META!CY$374:DU$374),"")</f>
        <v/>
      </c>
      <c r="I226" s="214" t="str">
        <f>IF(G226&lt;&gt;"",META!CY455&amp;" / "&amp;G226,"")</f>
        <v/>
      </c>
      <c r="J226" s="212" t="str">
        <f>META!DB455</f>
        <v/>
      </c>
      <c r="K226" s="213" t="str">
        <f>META!DC455</f>
        <v/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/>
      </c>
      <c r="O228" s="265" t="str">
        <f>IF(META!CZ312&lt;&gt;0,META!CZ236&amp;" / "&amp;META!CZ312,"")</f>
        <v/>
      </c>
      <c r="P228" s="283" t="str">
        <f>IF(META!CY312&lt;&gt;0,META!CY236/META!CY312,"")</f>
        <v/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/>
      </c>
      <c r="O229" s="28" t="str">
        <f>IF(META!CZ313&lt;&gt;0,META!CZ237&amp;" / "&amp;META!CZ313,"")</f>
        <v/>
      </c>
      <c r="P229" s="316" t="str">
        <f>IF(META!CY313&lt;&gt;0,META!CY237/META!CY313,"")</f>
        <v/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/>
      </c>
      <c r="O230" s="265" t="str">
        <f>IF(META!CZ314&lt;&gt;0,META!CZ238&amp;" / "&amp;META!CZ314,"")</f>
        <v/>
      </c>
      <c r="P230" s="283" t="str">
        <f>IF(META!CY314&lt;&gt;0,META!CY238/META!CY314,"")</f>
        <v/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459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>0 / 18</v>
      </c>
      <c r="O232" s="265" t="str">
        <f>IF(META!CZ306&lt;&gt;0,META!CZ230&amp;" / "&amp;META!CZ306,"")</f>
        <v/>
      </c>
      <c r="P232" s="283">
        <f>IF(META!CY306&lt;&gt;0,META!CY230/META!CY306,"")</f>
        <v>0</v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457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>0 / 13</v>
      </c>
      <c r="O233" s="28" t="str">
        <f>IF(META!CZ307&lt;&gt;0,META!CZ231&amp;" / "&amp;META!CZ307,"")</f>
        <v/>
      </c>
      <c r="P233" s="316">
        <f>IF(META!CY307&lt;&gt;0,META!CY231/META!CY307,"")</f>
        <v>0</v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460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>0 / 17</v>
      </c>
      <c r="O234" s="265" t="str">
        <f>IF(META!CZ308&lt;&gt;0,META!CZ232&amp;" / "&amp;META!CZ308,"")</f>
        <v/>
      </c>
      <c r="P234" s="283">
        <f>IF(META!CY308&lt;&gt;0,META!CY232/META!CY308,"")</f>
        <v>0</v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 t="str">
        <f t="shared" si="17"/>
        <v/>
      </c>
      <c r="F238" s="211" t="s">
        <v>401</v>
      </c>
      <c r="G238" s="212" t="str">
        <f>IF(META!DA468&lt;&gt;0,META!DA468,"")</f>
        <v/>
      </c>
      <c r="H238" s="259" t="str">
        <f>IF(SUM(META!CY$374:DU$374)&lt;&gt;0,G238/SUM(META!CY$374:DU$374),"")</f>
        <v/>
      </c>
      <c r="I238" s="214" t="str">
        <f>IF(G238&lt;&gt;"",META!CY468&amp;" / "&amp;G238,"")</f>
        <v/>
      </c>
      <c r="J238" s="212" t="str">
        <f>META!DB468</f>
        <v/>
      </c>
      <c r="K238" s="213" t="str">
        <f>META!DC468</f>
        <v/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/>
      </c>
      <c r="O238" s="265" t="str">
        <f>IF(META!CZ309&lt;&gt;0,META!CZ233&amp;" / "&amp;META!CZ309,"")</f>
        <v/>
      </c>
      <c r="P238" s="283" t="str">
        <f>IF(META!CY309&lt;&gt;0,META!CY233/META!CY309,"")</f>
        <v/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 t="str">
        <f t="shared" si="17"/>
        <v/>
      </c>
      <c r="F239" s="152" t="s">
        <v>607</v>
      </c>
      <c r="G239" s="153" t="str">
        <f>IF(META!DA469&lt;&gt;0,META!DA469,"")</f>
        <v/>
      </c>
      <c r="H239" s="159" t="str">
        <f>IF(SUM(META!CY$374:DU$374)&lt;&gt;0,G239/SUM(META!CY$374:DU$374),"")</f>
        <v/>
      </c>
      <c r="I239" s="155" t="str">
        <f>IF(G239&lt;&gt;"",META!CY469&amp;" / "&amp;G239,"")</f>
        <v/>
      </c>
      <c r="J239" s="153" t="str">
        <f>META!DB469</f>
        <v/>
      </c>
      <c r="K239" s="154" t="str">
        <f>META!DC469</f>
        <v/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/>
      </c>
      <c r="O239" s="28" t="str">
        <f>IF(META!CZ311&lt;&gt;0,META!CZ235&amp;" / "&amp;META!CZ311,"")</f>
        <v/>
      </c>
      <c r="P239" s="316" t="str">
        <f>IF(META!CY311&lt;&gt;0,META!CY235/META!CY311,"")</f>
        <v/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 t="str">
        <f t="shared" si="17"/>
        <v/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/>
      </c>
      <c r="K240" s="213" t="str">
        <f>META!DC467</f>
        <v/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/>
      </c>
      <c r="O240" s="265" t="str">
        <f>IF(META!CZ310&lt;&gt;0,META!CZ234&amp;" / "&amp;META!CZ310,"")</f>
        <v/>
      </c>
      <c r="P240" s="283" t="str">
        <f>IF(META!CY310&lt;&gt;0,META!CY234/META!CY310,"")</f>
        <v/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401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>0 / 20</v>
      </c>
      <c r="O246" s="265" t="str">
        <f>IF(META!CZ303&lt;&gt;0,META!CZ227&amp;" / "&amp;META!CZ303,"")</f>
        <v/>
      </c>
      <c r="P246" s="283">
        <f>IF(META!CY303&lt;&gt;0,META!CY227/META!CY303,"")</f>
        <v>0</v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607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>0 / 11</v>
      </c>
      <c r="O247" s="28" t="str">
        <f>IF(META!CZ305&lt;&gt;0,META!CZ229&amp;" / "&amp;META!CZ305,"")</f>
        <v/>
      </c>
      <c r="P247" s="318">
        <f>IF(META!CY305&lt;&gt;0,META!CY229/META!CY305,"")</f>
        <v>0</v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>0 / 20</v>
      </c>
      <c r="O248" s="265" t="str">
        <f>IF(META!CZ304&lt;&gt;0,META!CZ228&amp;" / "&amp;META!CZ304,"")</f>
        <v/>
      </c>
      <c r="P248" s="283">
        <f>IF(META!CY304&lt;&gt;0,META!CY228/META!CY304,"")</f>
        <v>0</v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20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0.91549295774647887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71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0.91549295774647887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2019-06-17T12:40:03Z</dcterms:modified>
</cp:coreProperties>
</file>