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outputBuilder\testDep2\SS_TEST\modify\psat\"/>
    </mc:Choice>
  </mc:AlternateContent>
  <xr:revisionPtr revIDLastSave="8" documentId="13_ncr:1_{580A540B-F050-4FB1-8E91-DEEA56E85ABF}" xr6:coauthVersionLast="44" xr6:coauthVersionMax="44" xr10:uidLastSave="{DA827F73-A48D-49E4-A498-261CBFF22B26}"/>
  <bookViews>
    <workbookView xWindow="15788" yWindow="1590" windowWidth="8437" windowHeight="115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BY640" i="16"/>
  <c r="BZ640" i="16" s="1"/>
  <c r="FN419" i="16"/>
  <c r="FO419" i="16" s="1"/>
  <c r="FN616" i="16"/>
  <c r="FO616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FN361" i="16" l="1"/>
  <c r="FO361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R226" i="22" l="1"/>
  <c r="S226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5" i="22" l="1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<sst xmlns="http://schemas.openxmlformats.org/spreadsheetml/2006/main" count="27250" uniqueCount="687">
  <si>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</si>
  <si>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</si>
  <si>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</si>
  <si>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</si>
  <si>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</si>
  <si>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</si>
  <si>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</si>
  <si>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</si>
  <si>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</si>
  <si>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</si>
  <si>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</si>
  <si>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</si>
  <si>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</si>
  <si>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</si>
  <si>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</si>
  <si>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</si>
  <si>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</si>
  <si>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</si>
  <si>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</si>
  <si>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</si>
  <si>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</si>
  <si>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</si>
  <si>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</si>
  <si>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</si>
  <si>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</si>
  <si>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</si>
  <si>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</si>
  <si>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</si>
  <si>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</si>
  <si>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</si>
  <si>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</si>
  <si>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</si>
  <si>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</si>
  <si>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</si>
  <si>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</si>
  <si>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</si>
  <si>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</si>
  <si>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</si>
  <si>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</si>
  <si>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</si>
  <si>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</si>
  <si>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</si>
  <si>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</si>
  <si>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</si>
  <si>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</si>
  <si>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</si>
  <si>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</si>
  <si>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</si>
  <si>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</si>
  <si>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</si>
  <si>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</si>
  <si>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</si>
  <si>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</si>
  <si>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</si>
  <si>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</si>
  <si>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</si>
  <si>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</si>
  <si>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</si>
  <si>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</si>
  <si>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</si>
  <si>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</si>
  <si>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</si>
  <si>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</si>
  <si>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</si>
  <si>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</si>
  <si>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</si>
  <si>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</si>
  <si>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</si>
  <si>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</si>
  <si>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</si>
  <si>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</si>
  <si>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</si>
  <si>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</si>
  <si>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</si>
  <si>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</si>
  <si>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</si>
  <si>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</si>
  <si>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</si>
  <si>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</si>
  <si>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</si>
  <si>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</si>
  <si>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</si>
  <si>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</si>
  <si>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</si>
  <si>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</si>
  <si>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</si>
  <si>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</si>
  <si>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</si>
  <si>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</si>
  <si>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</si>
  <si>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</si>
  <si>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</si>
  <si>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</si>
  <si>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</si>
  <si>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</si>
  <si>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</si>
  <si>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</si>
  <si>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</si>
  <si>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</si>
  <si>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</si>
  <si>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</si>
  <si>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</si>
  <si>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</si>
  <si>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</si>
  <si>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</si>
  <si>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</si>
  <si>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</si>
  <si>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</si>
  <si>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</si>
  <si>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</si>
  <si>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</si>
  <si>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</si>
  <si>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</si>
  <si>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</si>
  <si>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</si>
  <si>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</si>
  <si>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</si>
  <si>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</si>
  <si>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</si>
  <si>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</si>
  <si>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</si>
  <si>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</si>
  <si>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</si>
  <si>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</si>
  <si>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</si>
  <si>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</si>
  <si>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</si>
  <si>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</si>
  <si>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</si>
  <si>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</si>
  <si>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</si>
  <si>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</si>
  <si>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</si>
  <si>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</si>
  <si>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</si>
  <si>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</si>
  <si>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</si>
  <si>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</si>
  <si>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</si>
  <si>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</si>
  <si>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</si>
  <si>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</si>
  <si>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</si>
  <si>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</si>
  <si>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</si>
  <si>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</si>
  <si>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</si>
  <si>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</si>
  <si>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</si>
  <si>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</si>
  <si>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</si>
  <si>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</si>
  <si>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</si>
  <si>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</si>
  <si>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</si>
  <si>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</si>
  <si>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</si>
  <si>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</si>
  <si>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</si>
  <si>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</si>
  <si>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</si>
  <si>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</si>
  <si>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</si>
  <si>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</si>
  <si>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</si>
  <si>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</si>
  <si>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</si>
  <si>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</si>
  <si>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</si>
  <si>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</si>
  <si>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</si>
  <si>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</si>
  <si>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</si>
  <si>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</si>
  <si>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</si>
  <si>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</si>
  <si>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</si>
  <si>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</si>
  <si>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</si>
  <si>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</si>
  <si>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</si>
  <si>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</si>
  <si>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</si>
  <si>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</si>
  <si>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</si>
  <si>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</si>
  <si>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</si>
  <si>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</si>
  <si>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</si>
  <si>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</si>
  <si>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</si>
  <si>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</si>
  <si>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</si>
  <si>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</si>
  <si>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</si>
  <si>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</si>
  <si>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</si>
  <si>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</si>
  <si>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</si>
  <si>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</si>
  <si>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</si>
  <si>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</si>
  <si>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</si>
  <si>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</si>
  <si>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</si>
  <si>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</si>
  <si>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</si>
  <si>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</si>
  <si>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</si>
  <si>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</si>
  <si>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</si>
  <si>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</si>
  <si>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</si>
  <si>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</si>
  <si>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</si>
  <si>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</si>
  <si>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</si>
  <si>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</si>
  <si>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</si>
  <si>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</si>
  <si>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</si>
  <si>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</si>
  <si>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</si>
  <si>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</si>
  <si>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</si>
  <si>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</si>
  <si>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</si>
  <si>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</si>
  <si>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</si>
  <si>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</si>
  <si>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</si>
  <si>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</si>
  <si>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</si>
  <si>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</si>
  <si>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</si>
  <si>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</si>
  <si>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</si>
  <si>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</si>
  <si>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</si>
  <si>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</si>
  <si>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</si>
  <si>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</si>
  <si>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</si>
  <si>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</si>
  <si>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</si>
  <si>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</si>
  <si>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</si>
  <si>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</si>
  <si>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</si>
  <si>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</si>
  <si>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</si>
  <si>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</si>
  <si>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</si>
  <si>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</si>
  <si>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</si>
  <si>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</si>
  <si>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</si>
  <si>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</si>
  <si>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</si>
  <si>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</si>
  <si>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</si>
  <si>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</si>
  <si>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</si>
  <si>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</si>
  <si>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</si>
  <si>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</si>
  <si>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</si>
  <si>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</si>
  <si>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</si>
  <si>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</si>
  <si>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</si>
  <si>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</si>
  <si>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</si>
  <si>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</si>
  <si>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</si>
  <si>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</si>
  <si>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</si>
  <si>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</si>
  <si>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</si>
  <si>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</si>
  <si>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</si>
  <si>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</si>
  <si>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</si>
  <si>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</si>
  <si>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</si>
  <si>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</si>
  <si>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</si>
  <si>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</si>
  <si>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</si>
  <si>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</si>
  <si>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</si>
  <si>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</si>
  <si>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</si>
  <si>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</si>
  <si>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</si>
  <si>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</si>
  <si>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</si>
  <si>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</si>
  <si>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</si>
  <si>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</si>
  <si>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</si>
  <si>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</si>
  <si>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</si>
  <si>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</si>
  <si>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</si>
  <si>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</si>
  <si>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</si>
  <si>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</si>
  <si>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</si>
  <si>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</si>
  <si>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</si>
  <si>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</si>
  <si>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</si>
  <si>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</si>
  <si>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</si>
  <si>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</si>
  <si>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</si>
  <si>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</si>
  <si>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</si>
  <si>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</si>
  <si>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</si>
  <si>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</si>
  <si>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</si>
  <si>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</si>
  <si>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</si>
  <si>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</si>
  <si>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</si>
  <si>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</si>
  <si>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</si>
  <si>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</si>
  <si>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</si>
  <si>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</si>
  <si>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</si>
  <si>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</si>
  <si>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</si>
  <si>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</si>
  <si>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</si>
  <si>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</si>
  <si>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</si>
  <si>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</si>
  <si>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</si>
  <si>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</si>
  <si>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</si>
  <si>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</si>
  <si>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</si>
  <si>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</si>
  <si>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</si>
  <si>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</si>
  <si>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</si>
  <si>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</si>
  <si>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</si>
  <si>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</si>
  <si>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</si>
  <si>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</si>
  <si>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</si>
  <si>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</si>
  <si>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</si>
  <si>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</si>
  <si>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</si>
  <si>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</si>
  <si>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</si>
  <si>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</si>
  <si>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</si>
  <si>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</si>
  <si>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</si>
  <si>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</si>
  <si>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</si>
  <si>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</si>
  <si>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</si>
  <si>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</si>
  <si>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</si>
  <si>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</si>
  <si>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</si>
  <si>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</si>
  <si>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</si>
  <si>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</si>
  <si>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</si>
  <si>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</si>
  <si>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</si>
  <si>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</si>
  <si>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</si>
  <si>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</si>
  <si>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</si>
  <si>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</si>
  <si>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</si>
  <si>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</si>
  <si>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</si>
  <si>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</si>
  <si>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</si>
  <si>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</si>
  <si>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</si>
  <si>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</si>
  <si>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</si>
  <si>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</si>
  <si>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</si>
  <si>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</si>
  <si>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</si>
  <si>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</si>
  <si>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</si>
  <si>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</si>
  <si>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</si>
  <si>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</si>
  <si>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</si>
  <si>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</si>
  <si>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</si>
  <si>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</si>
  <si>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</si>
  <si>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</si>
  <si>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</si>
  <si>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</si>
  <si>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</si>
  <si>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</si>
  <si>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</si>
  <si>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</si>
  <si>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</si>
  <si>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</si>
  <si>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</si>
  <si>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</si>
  <si>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</si>
  <si>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</si>
  <si>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</si>
  <si>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</si>
  <si>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</si>
  <si>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</si>
  <si>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</si>
  <si>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</si>
  <si>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</si>
  <si>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</si>
  <si>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</si>
  <si>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</si>
  <si>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</si>
  <si>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</si>
  <si>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</si>
  <si>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</si>
  <si>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</si>
  <si>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</si>
  <si>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</si>
  <si>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</si>
  <si>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</si>
  <si>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</si>
  <si>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</si>
  <si>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</si>
  <si>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</si>
  <si>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</si>
  <si>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</si>
  <si>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</si>
  <si>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</si>
  <si>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</si>
  <si>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</si>
  <si>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</si>
  <si>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</si>
  <si>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</si>
  <si>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</si>
  <si>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</si>
  <si>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</si>
  <si>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</si>
  <si>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</si>
  <si>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</si>
  <si>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</si>
  <si>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</si>
  <si>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</si>
  <si>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</si>
  <si>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</si>
  <si>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</si>
  <si>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</si>
  <si>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</si>
  <si>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</si>
  <si>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</si>
  <si>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</si>
  <si>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</si>
  <si>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</si>
  <si>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</si>
  <si>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</si>
  <si>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</si>
  <si>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</si>
  <si>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</si>
  <si>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</si>
  <si>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</si>
  <si>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</si>
  <si>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</si>
  <si>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</si>
  <si>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</si>
  <si>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</si>
  <si>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</si>
  <si>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</si>
  <si>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</si>
  <si>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</si>
  <si>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</si>
  <si>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</si>
  <si>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</si>
  <si>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</si>
  <si>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</si>
  <si>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</si>
  <si>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</si>
  <si>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</si>
  <si>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</si>
  <si>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</si>
  <si>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</si>
  <si>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</si>
  <si>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</si>
  <si>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</si>
  <si>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</si>
  <si>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</si>
  <si>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</si>
  <si>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</si>
  <si>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</si>
  <si>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</si>
  <si>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</si>
  <si>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</si>
  <si>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</si>
  <si>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</si>
  <si>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</si>
  <si>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</si>
  <si>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</si>
  <si>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</si>
  <si>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</si>
  <si>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</si>
  <si>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</si>
  <si>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</si>
  <si>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</si>
  <si>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</si>
  <si>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</si>
  <si>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</si>
  <si>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</si>
  <si>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</si>
  <si>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</si>
  <si>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</si>
  <si>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</si>
  <si>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</si>
  <si>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</si>
  <si>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</si>
  <si>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</si>
  <si>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</si>
  <si>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</si>
  <si>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</si>
  <si>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</si>
  <si>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</si>
  <si>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</si>
  <si>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</si>
  <si>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</si>
  <si>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</si>
  <si>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</si>
  <si>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</si>
  <si>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</si>
  <si>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</si>
  <si>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</si>
  <si>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</si>
  <si>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</si>
  <si>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</si>
  <si>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</si>
  <si>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</si>
  <si>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</si>
  <si>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</si>
  <si>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</si>
  <si>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</si>
  <si>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</si>
  <si>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</si>
  <si>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</si>
  <si>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</si>
  <si>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</si>
  <si>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</si>
  <si>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</si>
  <si>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</si>
  <si>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</si>
  <si>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</si>
  <si>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</si>
  <si>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</si>
  <si>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</si>
  <si>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</si>
  <si>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</si>
  <si>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</si>
  <si>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</si>
  <si>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</si>
  <si>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</si>
  <si>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</si>
  <si>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</si>
  <si>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</si>
  <si>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</si>
  <si>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</si>
  <si>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</si>
  <si>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</si>
  <si>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</si>
  <si>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</si>
  <si>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</si>
  <si>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</si>
  <si>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</si>
  <si>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</si>
  <si>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</si>
  <si>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</si>
  <si>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</si>
  <si>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</si>
  <si>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</si>
  <si>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</si>
  <si>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</si>
  <si>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</si>
  <si>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</si>
  <si>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</si>
  <si>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</si>
  <si>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</si>
  <si>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</si>
  <si>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</si>
  <si>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</si>
  <si>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</si>
  <si>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</si>
  <si>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</si>
  <si>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</si>
  <si>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</si>
  <si>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</si>
  <si>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</si>
  <si>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</si>
  <si>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</si>
  <si>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</si>
  <si>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</si>
  <si>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</si>
  <si>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</si>
  <si>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</si>
  <si>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</si>
  <si>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</si>
  <si>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</si>
  <si>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</si>
  <si>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</si>
  <si>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</si>
  <si>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</si>
  <si>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</si>
  <si>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</si>
  <si>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</si>
  <si>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</si>
  <si>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</si>
  <si>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</si>
  <si>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</si>
  <si>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</si>
  <si>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</si>
  <si>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</si>
  <si>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</si>
  <si>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</si>
  <si>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</si>
  <si>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</si>
  <si>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</si>
  <si>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</si>
  <si>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</si>
  <si>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</si>
  <si>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</si>
  <si>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</si>
  <si>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</si>
  <si>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</si>
  <si>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</si>
  <si>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</si>
  <si>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</si>
  <si>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</si>
  <si>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</si>
  <si>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</si>
  <si>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</si>
  <si>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</si>
  <si>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</si>
  <si>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</si>
  <si>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</si>
  <si>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</si>
  <si>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</si>
  <si>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</si>
  <si>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</si>
  <si>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</si>
  <si>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</si>
  <si>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</si>
  <si>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</si>
  <si>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</si>
  <si>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</si>
  <si>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</si>
  <si>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</si>
  <si>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</si>
  <si>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</si>
  <si>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</si>
  <si>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</si>
  <si>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</si>
  <si>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</si>
  <si>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</si>
  <si>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</si>
  <si>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</si>
  <si>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</si>
  <si>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</si>
  <si>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</si>
  <si>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</si>
  <si>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</si>
  <si>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</si>
  <si>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B?</t>
  </si>
  <si>
    <t>C?</t>
  </si>
  <si>
    <t>D?</t>
  </si>
  <si>
    <t>6?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</si>
</sst>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42" zoomScale="40" zoomScaleNormal="40" workbookViewId="0">
      <selection activeCell="C194" sqref="C194:C210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0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204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43730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159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159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159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161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161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159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160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162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683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161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160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159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159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162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162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159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162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159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162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161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162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159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160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160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162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162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159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159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684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161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684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684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160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685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161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683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160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162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160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159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 t="s">
        <v>160</v>
      </c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 t="s">
        <v>162</v>
      </c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 t="s">
        <v>161</v>
      </c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 t="s">
        <v>161</v>
      </c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 t="s">
        <v>160</v>
      </c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 t="s">
        <v>161</v>
      </c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 t="s">
        <v>162</v>
      </c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161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162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684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162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161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159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160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160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162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162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161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160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160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160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162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161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582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162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161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161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159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685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159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159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160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161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162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161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582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685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160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582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160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582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162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162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161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160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161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160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160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159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162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/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/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/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/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/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/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/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/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/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/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/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/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/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/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/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/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/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/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/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/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/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/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/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/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/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/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/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/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/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/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/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161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161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684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161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162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162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162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161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160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160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160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159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162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161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161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159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161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159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160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683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159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160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160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686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>
        <v>1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>
        <v>511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>
        <v>2.86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/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/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/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/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/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/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/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/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/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/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/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/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/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/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/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/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/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/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/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/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/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/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/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/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/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/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/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/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/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 t="s">
        <v>159</v>
      </c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 t="s">
        <v>160</v>
      </c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 t="s">
        <v>160</v>
      </c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 t="s">
        <v>162</v>
      </c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 t="s">
        <v>683</v>
      </c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 t="s">
        <v>160</v>
      </c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 t="s">
        <v>160</v>
      </c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 t="s">
        <v>160</v>
      </c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 t="s">
        <v>159</v>
      </c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 t="s">
        <v>161</v>
      </c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 t="s">
        <v>162</v>
      </c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 t="s">
        <v>685</v>
      </c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 t="s">
        <v>683</v>
      </c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>
        <v>300</v>
      </c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>
        <v>2</v>
      </c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>
        <v>4</v>
      </c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>
        <v>2</v>
      </c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/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/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/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/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/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/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/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/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/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/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/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/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/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/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/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/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/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/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/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/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/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/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/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/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/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/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/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/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/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/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/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/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/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/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/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/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/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/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/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/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P01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P01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P01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P01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>A</v>
      </c>
      <c r="AO3" s="8" t="b">
        <f>IF(AN3&lt;&gt;"",IF(ISNUMBER(SEARCH(AM3,AN3)),TRUE,FALSE),"")</f>
        <v>1</v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>C</v>
      </c>
      <c r="BZ3" s="8" t="b">
        <f>IF(BY3&lt;&gt;"",IF(ISNUMBER(SEARCH(BX3,BY3)),TRUE,FALSE),"")</f>
        <v>1</v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>C</v>
      </c>
      <c r="EK3" s="8" t="b">
        <f>IF(EJ3&lt;&gt;"",IF(ISNUMBER(SEARCH(EI3,EJ3)),TRUE,FALSE),"")</f>
        <v>1</v>
      </c>
      <c r="EM3" s="60" t="s">
        <v>179</v>
      </c>
      <c r="EN3" s="60" t="s">
        <v>180</v>
      </c>
      <c r="EO3" s="60" t="s">
        <v>181</v>
      </c>
      <c r="EP3" s="60" t="s">
        <v>182</v>
      </c>
      <c r="EQ3" s="8">
        <f>IF(ISERROR(MATCH(EM$2,INPUT!C$4:Y$4,0))&lt;&gt;TRUE,MATCH(EM$2,INPUT!C$4:Y$4,0),"")</f>
        <v>1</v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38</v>
      </c>
      <c r="D4" s="55">
        <v>47</v>
      </c>
      <c r="E4" s="41" t="str">
        <f>ROUND(C4/D4*100,0)&amp;"%"</f>
        <v>81%</v>
      </c>
      <c r="F4" s="23">
        <f>LOOKUP(COUNTIF(AO3:AO49,TRUE),EM4:EM51,EO4:EO51)*10</f>
        <v>320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>A</v>
      </c>
      <c r="AO4" s="8" t="b">
        <f t="shared" ref="AO4:AO54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>D</v>
      </c>
      <c r="BZ4" s="8" t="b">
        <f t="shared" ref="BZ4:BZ46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>C</v>
      </c>
      <c r="EK4" s="8" t="b">
        <f t="shared" ref="EK4:EK67" si="2">IF(EJ4&lt;&gt;"",IF(ISNUMBER(SEARCH(EI4,EJ4)),TRUE,FALSE),"")</f>
        <v>0</v>
      </c>
      <c r="EM4" s="22">
        <v>0</v>
      </c>
      <c r="EN4" s="23">
        <v>160</v>
      </c>
      <c r="EO4" s="23">
        <v>8</v>
      </c>
      <c r="EP4" s="23">
        <v>8</v>
      </c>
      <c r="EQ4" s="8">
        <f>IF(ISERROR(MATCH(EM$2,INPUT!C$4:Y$4,0))&lt;&gt;TRUE,MATCH(EM$2,INPUT!C$4:Y$4,0),"")</f>
        <v>1</v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40</v>
      </c>
      <c r="D5" s="55">
        <v>44</v>
      </c>
      <c r="E5" s="41" t="str">
        <f>ROUND(C5/D5*100,0)&amp;"%"</f>
        <v>91%</v>
      </c>
      <c r="F5" s="23">
        <f>LOOKUP(COUNTIF(BZ3:BZ46,TRUE),EM4:EM48,EP4:EP48)*10</f>
        <v>350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>A</v>
      </c>
      <c r="AO5" s="8" t="b">
        <f t="shared" si="0"/>
        <v>0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>C?</v>
      </c>
      <c r="BZ5" s="8" t="b">
        <f t="shared" si="1"/>
        <v>1</v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>C</v>
      </c>
      <c r="EK5" s="8" t="b">
        <f t="shared" si="2"/>
        <v>1</v>
      </c>
      <c r="EM5" s="22">
        <v>1</v>
      </c>
      <c r="EN5" s="23">
        <v>190</v>
      </c>
      <c r="EO5" s="23">
        <v>9</v>
      </c>
      <c r="EP5" s="23">
        <v>9</v>
      </c>
      <c r="EQ5" s="8">
        <f>IF(ISERROR(MATCH(EM$2,INPUT!C$4:Y$4,0))&lt;&gt;TRUE,MATCH(EM$2,INPUT!C$4:Y$4,0),"")</f>
        <v>1</v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78</v>
      </c>
      <c r="D6" s="55">
        <f>SUM(D4:D5)</f>
        <v>91</v>
      </c>
      <c r="E6" s="41" t="str">
        <f>ROUND(C6/D6*100,0)&amp;"%"</f>
        <v>86%</v>
      </c>
      <c r="F6" s="23">
        <f>SUM(F4:F5)</f>
        <v>670</v>
      </c>
      <c r="G6" s="23">
        <f>SUM(G4:G5)</f>
        <v>760</v>
      </c>
      <c r="H6" s="25" t="str">
        <f>LOOKUP(F6,EV$5:EV$56,EW$5:EW$56) &amp; "%"</f>
        <v>97%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>C</v>
      </c>
      <c r="AO6" s="8" t="b">
        <f t="shared" si="0"/>
        <v>1</v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>D</v>
      </c>
      <c r="BZ6" s="8" t="b">
        <f t="shared" si="1"/>
        <v>1</v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>C?</v>
      </c>
      <c r="EK6" s="8" t="b">
        <f t="shared" si="2"/>
        <v>1</v>
      </c>
      <c r="EM6" s="22">
        <v>2</v>
      </c>
      <c r="EN6" s="23">
        <v>210</v>
      </c>
      <c r="EO6" s="23">
        <v>10</v>
      </c>
      <c r="EP6" s="23">
        <v>10</v>
      </c>
      <c r="EQ6" s="8">
        <f>IF(ISERROR(MATCH(EM$2,INPUT!C$4:Y$4,0))&lt;&gt;TRUE,MATCH(EM$2,INPUT!C$4:Y$4,0),"")</f>
        <v>1</v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27</v>
      </c>
      <c r="D7" s="56">
        <v>48</v>
      </c>
      <c r="E7" s="41" t="str">
        <f>ROUND(C7/D7*100,0)&amp;"%"</f>
        <v>56%</v>
      </c>
      <c r="F7" s="57">
        <f>LOOKUP(COUNTIF(EK3:EK79,TRUE),EM4:EM52,EN4:EN52)</f>
        <v>580</v>
      </c>
      <c r="G7" s="57">
        <v>760</v>
      </c>
      <c r="H7" s="34" t="str">
        <f>LOOKUP(F7,EV$5:EV$56,EX$5:EX$56) &amp; "%"</f>
        <v>83%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>C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>C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>C</v>
      </c>
      <c r="EK7" s="8" t="b">
        <f t="shared" si="2"/>
        <v>1</v>
      </c>
      <c r="EM7" s="22">
        <v>3</v>
      </c>
      <c r="EN7" s="23">
        <v>240</v>
      </c>
      <c r="EO7" s="23">
        <v>11</v>
      </c>
      <c r="EP7" s="23">
        <v>11</v>
      </c>
      <c r="EQ7" s="8">
        <f>IF(ISERROR(MATCH(EM$2,INPUT!C$4:Y$4,0))&lt;&gt;TRUE,MATCH(EM$2,INPUT!C$4:Y$4,0),"")</f>
        <v>1</v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105</v>
      </c>
      <c r="D8" s="36">
        <f>SUM(D4,D5,D7)</f>
        <v>139</v>
      </c>
      <c r="E8" s="41" t="str">
        <f>ROUND(C8/D8*100,0)&amp;"%"</f>
        <v>76%</v>
      </c>
      <c r="F8" s="37">
        <f>SUM(F4,F5,F7)</f>
        <v>1250</v>
      </c>
      <c r="G8" s="54">
        <f>SUM(G4,G5,G7)</f>
        <v>1520</v>
      </c>
      <c r="H8" s="38" t="str">
        <f>LOOKUP(F8,ES$4:ES$126,ET$4:ET$126) &amp; "%"</f>
        <v>92%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>A</v>
      </c>
      <c r="AO8" s="8" t="b">
        <f t="shared" si="0"/>
        <v>0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>A</v>
      </c>
      <c r="BZ8" s="8" t="b">
        <f t="shared" si="1"/>
        <v>1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>D</v>
      </c>
      <c r="EK8" s="8" t="b">
        <f t="shared" si="2"/>
        <v>1</v>
      </c>
      <c r="EM8" s="22">
        <v>4</v>
      </c>
      <c r="EN8" s="23">
        <v>270</v>
      </c>
      <c r="EO8" s="23">
        <v>12</v>
      </c>
      <c r="EP8" s="23">
        <v>12</v>
      </c>
      <c r="EQ8" s="8">
        <f>IF(ISERROR(MATCH(EM$2,INPUT!C$4:Y$4,0))&lt;&gt;TRUE,MATCH(EM$2,INPUT!C$4:Y$4,0),"")</f>
        <v>1</v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>B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>D</v>
      </c>
      <c r="EK9" s="8" t="b">
        <f t="shared" si="2"/>
        <v>1</v>
      </c>
      <c r="EM9" s="22">
        <v>5</v>
      </c>
      <c r="EN9" s="23">
        <v>290</v>
      </c>
      <c r="EO9" s="23">
        <v>14</v>
      </c>
      <c r="EP9" s="23">
        <v>13</v>
      </c>
      <c r="EQ9" s="8">
        <f>IF(ISERROR(MATCH(EM$2,INPUT!C$4:Y$4,0))&lt;&gt;TRUE,MATCH(EM$2,INPUT!C$4:Y$4,0),"")</f>
        <v>1</v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>D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>B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>D</v>
      </c>
      <c r="EK10" s="8" t="b">
        <f t="shared" si="2"/>
        <v>1</v>
      </c>
      <c r="EM10" s="22">
        <v>6</v>
      </c>
      <c r="EN10" s="23">
        <v>320</v>
      </c>
      <c r="EO10" s="23">
        <v>15</v>
      </c>
      <c r="EP10" s="23">
        <v>14</v>
      </c>
      <c r="EQ10" s="8">
        <f>IF(ISERROR(MATCH(EM$2,INPUT!C$4:Y$4,0))&lt;&gt;TRUE,MATCH(EM$2,INPUT!C$4:Y$4,0),"")</f>
        <v>1</v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>B?</v>
      </c>
      <c r="AO11" s="8" t="b">
        <f t="shared" si="0"/>
        <v>1</v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>C</v>
      </c>
      <c r="EK11" s="8" t="b">
        <f t="shared" si="2"/>
        <v>1</v>
      </c>
      <c r="EM11" s="22">
        <v>7</v>
      </c>
      <c r="EN11" s="23">
        <v>340</v>
      </c>
      <c r="EO11" s="23">
        <v>16</v>
      </c>
      <c r="EP11" s="23">
        <v>14</v>
      </c>
      <c r="EQ11" s="8">
        <f>IF(ISERROR(MATCH(EM$2,INPUT!C$4:Y$4,0))&lt;&gt;TRUE,MATCH(EM$2,INPUT!C$4:Y$4,0),"")</f>
        <v>1</v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>C</v>
      </c>
      <c r="AO12" s="8" t="b">
        <f t="shared" si="0"/>
        <v>1</v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>D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>B</v>
      </c>
      <c r="EK12" s="8" t="b">
        <f t="shared" si="2"/>
        <v>1</v>
      </c>
      <c r="EM12" s="22">
        <v>8</v>
      </c>
      <c r="EN12" s="23">
        <v>360</v>
      </c>
      <c r="EO12" s="23">
        <v>16</v>
      </c>
      <c r="EP12" s="23">
        <v>15</v>
      </c>
      <c r="EQ12" s="8">
        <f>IF(ISERROR(MATCH(EM$2,INPUT!C$4:Y$4,0))&lt;&gt;TRUE,MATCH(EM$2,INPUT!C$4:Y$4,0),"")</f>
        <v>1</v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>B</v>
      </c>
      <c r="AO13" s="8" t="b">
        <f t="shared" si="0"/>
        <v>1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>D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>C</v>
      </c>
      <c r="EK13" s="8" t="b">
        <f t="shared" si="2"/>
        <v>1</v>
      </c>
      <c r="EM13" s="22">
        <v>9</v>
      </c>
      <c r="EN13" s="23">
        <v>370</v>
      </c>
      <c r="EO13" s="23">
        <v>17</v>
      </c>
      <c r="EP13" s="23">
        <v>15</v>
      </c>
      <c r="EQ13" s="8">
        <f>IF(ISERROR(MATCH(EM$2,INPUT!C$4:Y$4,0))&lt;&gt;TRUE,MATCH(EM$2,INPUT!C$4:Y$4,0),"")</f>
        <v>1</v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>A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>C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>B</v>
      </c>
      <c r="EK14" s="8" t="b">
        <f t="shared" si="2"/>
        <v>1</v>
      </c>
      <c r="EM14" s="22">
        <v>10</v>
      </c>
      <c r="EN14" s="23">
        <v>390</v>
      </c>
      <c r="EO14" s="23">
        <v>18</v>
      </c>
      <c r="EP14" s="23">
        <v>16</v>
      </c>
      <c r="EQ14" s="8">
        <f>IF(ISERROR(MATCH(EM$2,INPUT!C$4:Y$4,0))&lt;&gt;TRUE,MATCH(EM$2,INPUT!C$4:Y$4,0),"")</f>
        <v>1</v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>A</v>
      </c>
      <c r="AO15" s="8" t="b">
        <f t="shared" si="0"/>
        <v>1</v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>B</v>
      </c>
      <c r="BZ15" s="8" t="b">
        <f t="shared" si="1"/>
        <v>1</v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>B</v>
      </c>
      <c r="EK15" s="8" t="b">
        <f t="shared" si="2"/>
        <v>1</v>
      </c>
      <c r="EM15" s="22">
        <v>11</v>
      </c>
      <c r="EN15" s="23">
        <v>400</v>
      </c>
      <c r="EO15" s="23">
        <v>18</v>
      </c>
      <c r="EP15" s="23">
        <v>16</v>
      </c>
      <c r="EQ15" s="8">
        <f>IF(ISERROR(MATCH(EM$2,INPUT!C$4:Y$4,0))&lt;&gt;TRUE,MATCH(EM$2,INPUT!C$4:Y$4,0),"")</f>
        <v>1</v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>D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>B</v>
      </c>
      <c r="BZ16" s="8" t="b">
        <f t="shared" si="1"/>
        <v>1</v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>B</v>
      </c>
      <c r="EK16" s="8" t="b">
        <f t="shared" si="2"/>
        <v>1</v>
      </c>
      <c r="EM16" s="22">
        <v>12</v>
      </c>
      <c r="EN16" s="23">
        <v>420</v>
      </c>
      <c r="EO16" s="23">
        <v>19</v>
      </c>
      <c r="EP16" s="23">
        <v>17</v>
      </c>
      <c r="EQ16" s="8">
        <f>IF(ISERROR(MATCH(EM$2,INPUT!C$4:Y$4,0))&lt;&gt;TRUE,MATCH(EM$2,INPUT!C$4:Y$4,0),"")</f>
        <v>1</v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>D</v>
      </c>
      <c r="AO17" s="8" t="b">
        <f t="shared" si="0"/>
        <v>1</v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>B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>A</v>
      </c>
      <c r="EK17" s="8" t="b">
        <f t="shared" si="2"/>
        <v>0</v>
      </c>
      <c r="EM17" s="22">
        <v>13</v>
      </c>
      <c r="EN17" s="23">
        <v>430</v>
      </c>
      <c r="EO17" s="23">
        <v>19</v>
      </c>
      <c r="EP17" s="23">
        <v>18</v>
      </c>
      <c r="EQ17" s="8">
        <f>IF(ISERROR(MATCH(EM$2,INPUT!C$4:Y$4,0))&lt;&gt;TRUE,MATCH(EM$2,INPUT!C$4:Y$4,0),"")</f>
        <v>1</v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>A</v>
      </c>
      <c r="AO18" s="8" t="b">
        <f t="shared" si="0"/>
        <v>1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>D</v>
      </c>
      <c r="BZ18" s="8" t="b">
        <f t="shared" si="1"/>
        <v>1</v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>D</v>
      </c>
      <c r="EK18" s="8" t="b">
        <f t="shared" si="2"/>
        <v>0</v>
      </c>
      <c r="EM18" s="22">
        <v>14</v>
      </c>
      <c r="EN18" s="23">
        <v>440</v>
      </c>
      <c r="EO18" s="23">
        <v>20</v>
      </c>
      <c r="EP18" s="23">
        <v>18</v>
      </c>
      <c r="EQ18" s="8">
        <f>IF(ISERROR(MATCH(EM$2,INPUT!C$4:Y$4,0))&lt;&gt;TRUE,MATCH(EM$2,INPUT!C$4:Y$4,0),"")</f>
        <v>1</v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>C</v>
      </c>
      <c r="BZ19" s="8" t="b">
        <f t="shared" si="1"/>
        <v>0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>C</v>
      </c>
      <c r="EK19" s="8" t="b">
        <f t="shared" si="2"/>
        <v>1</v>
      </c>
      <c r="EM19" s="22">
        <v>15</v>
      </c>
      <c r="EN19" s="24">
        <v>460</v>
      </c>
      <c r="EO19" s="23">
        <v>20</v>
      </c>
      <c r="EP19" s="23">
        <v>19</v>
      </c>
      <c r="EQ19" s="8">
        <f>IF(ISERROR(MATCH(EM$2,INPUT!C$4:Y$4,0))&lt;&gt;TRUE,MATCH(EM$2,INPUT!C$4:Y$4,0),"")</f>
        <v>1</v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>A</v>
      </c>
      <c r="AO20" s="8" t="b">
        <f t="shared" si="0"/>
        <v>0</v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>A?</v>
      </c>
      <c r="BZ20" s="8" t="b">
        <f t="shared" si="1"/>
        <v>1</v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>C</v>
      </c>
      <c r="EK20" s="8" t="b">
        <f t="shared" si="2"/>
        <v>1</v>
      </c>
      <c r="EM20" s="22">
        <v>16</v>
      </c>
      <c r="EN20" s="23">
        <v>470</v>
      </c>
      <c r="EO20" s="23">
        <v>21</v>
      </c>
      <c r="EP20" s="23">
        <v>20</v>
      </c>
      <c r="EQ20" s="8">
        <f>IF(ISERROR(MATCH(EM$2,INPUT!C$4:Y$4,0))&lt;&gt;TRUE,MATCH(EM$2,INPUT!C$4:Y$4,0),"")</f>
        <v>1</v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>D</v>
      </c>
      <c r="BZ21" s="8" t="b">
        <f t="shared" si="1"/>
        <v>1</v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>A</v>
      </c>
      <c r="EK21" s="8" t="b">
        <f t="shared" si="2"/>
        <v>1</v>
      </c>
      <c r="EM21" s="22">
        <v>17</v>
      </c>
      <c r="EN21" s="23">
        <v>480</v>
      </c>
      <c r="EO21" s="23">
        <v>21</v>
      </c>
      <c r="EP21" s="23">
        <v>20</v>
      </c>
      <c r="EQ21" s="8">
        <f>IF(ISERROR(MATCH(EM$2,INPUT!C$4:Y$4,0))&lt;&gt;TRUE,MATCH(EM$2,INPUT!C$4:Y$4,0),"")</f>
        <v>1</v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>C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>C</v>
      </c>
      <c r="BZ22" s="8" t="b">
        <f t="shared" si="1"/>
        <v>1</v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>C</v>
      </c>
      <c r="EK22" s="8" t="b">
        <f t="shared" si="2"/>
        <v>1</v>
      </c>
      <c r="EM22" s="22">
        <v>18</v>
      </c>
      <c r="EN22" s="23">
        <v>490</v>
      </c>
      <c r="EO22" s="23">
        <v>22</v>
      </c>
      <c r="EP22" s="23">
        <v>21</v>
      </c>
      <c r="EQ22" s="8">
        <f>IF(ISERROR(MATCH(EM$2,INPUT!C$4:Y$4,0))&lt;&gt;TRUE,MATCH(EM$2,INPUT!C$4:Y$4,0),"")</f>
        <v>1</v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>D</v>
      </c>
      <c r="AO23" s="8" t="b">
        <f t="shared" si="0"/>
        <v>1</v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>A</v>
      </c>
      <c r="EK23" s="8" t="b">
        <f t="shared" si="2"/>
        <v>0</v>
      </c>
      <c r="EM23" s="22">
        <v>19</v>
      </c>
      <c r="EN23" s="23">
        <v>500</v>
      </c>
      <c r="EO23" s="23">
        <v>22</v>
      </c>
      <c r="EP23" s="23">
        <v>21</v>
      </c>
      <c r="EQ23" s="8">
        <f>IF(ISERROR(MATCH(EM$2,INPUT!C$4:Y$4,0))&lt;&gt;TRUE,MATCH(EM$2,INPUT!C$4:Y$4,0),"")</f>
        <v>1</v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>A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>A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>B</v>
      </c>
      <c r="EK24" s="8" t="b">
        <f t="shared" si="2"/>
        <v>1</v>
      </c>
      <c r="EM24" s="22">
        <v>20</v>
      </c>
      <c r="EN24" s="23">
        <v>510</v>
      </c>
      <c r="EO24" s="23">
        <v>23</v>
      </c>
      <c r="EP24" s="23">
        <v>22</v>
      </c>
      <c r="EQ24" s="8">
        <f>IF(ISERROR(MATCH(EM$2,INPUT!C$4:Y$4,0))&lt;&gt;TRUE,MATCH(EM$2,INPUT!C$4:Y$4,0),"")</f>
        <v>1</v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>B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>D?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>B?</v>
      </c>
      <c r="EK25" s="8" t="b">
        <f t="shared" si="2"/>
        <v>0</v>
      </c>
      <c r="EM25" s="22">
        <v>21</v>
      </c>
      <c r="EN25" s="23">
        <v>520</v>
      </c>
      <c r="EO25" s="23">
        <v>23</v>
      </c>
      <c r="EP25" s="23">
        <v>23</v>
      </c>
      <c r="EQ25" s="8">
        <f>IF(ISERROR(MATCH(EM$2,INPUT!C$4:Y$4,0))&lt;&gt;TRUE,MATCH(EM$2,INPUT!C$4:Y$4,0),"")</f>
        <v>1</v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>B</v>
      </c>
      <c r="AO26" s="8" t="b">
        <f t="shared" si="0"/>
        <v>1</v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>A</v>
      </c>
      <c r="BZ26" s="8" t="b">
        <f t="shared" si="1"/>
        <v>1</v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>A</v>
      </c>
      <c r="EK26" s="8" t="b">
        <f t="shared" si="2"/>
        <v>1</v>
      </c>
      <c r="EM26" s="22">
        <v>22</v>
      </c>
      <c r="EN26" s="23">
        <v>530</v>
      </c>
      <c r="EO26" s="23">
        <v>24</v>
      </c>
      <c r="EP26" s="23">
        <v>24</v>
      </c>
      <c r="EQ26" s="8">
        <f>IF(ISERROR(MATCH(EM$2,INPUT!C$4:Y$4,0))&lt;&gt;TRUE,MATCH(EM$2,INPUT!C$4:Y$4,0),"")</f>
        <v>1</v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>D</v>
      </c>
      <c r="AO27" s="8" t="b">
        <f t="shared" si="0"/>
        <v>1</v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>A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>B</v>
      </c>
      <c r="EK27" s="8" t="b">
        <f t="shared" si="2"/>
        <v>0</v>
      </c>
      <c r="EM27" s="22">
        <v>23</v>
      </c>
      <c r="EN27" s="23">
        <v>540</v>
      </c>
      <c r="EO27" s="23">
        <v>24</v>
      </c>
      <c r="EP27" s="23">
        <v>24</v>
      </c>
      <c r="EQ27" s="8">
        <f>IF(ISERROR(MATCH(EM$2,INPUT!C$4:Y$4,0))&lt;&gt;TRUE,MATCH(EM$2,INPUT!C$4:Y$4,0),"")</f>
        <v>1</v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>D</v>
      </c>
      <c r="AO28" s="8" t="b">
        <f t="shared" si="0"/>
        <v>1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>B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>B</v>
      </c>
      <c r="EK28" s="8" t="b">
        <f t="shared" si="2"/>
        <v>0</v>
      </c>
      <c r="EM28" s="22">
        <v>24</v>
      </c>
      <c r="EN28" s="23">
        <v>550</v>
      </c>
      <c r="EO28" s="23">
        <v>25</v>
      </c>
      <c r="EP28" s="23">
        <v>25</v>
      </c>
      <c r="EQ28" s="8">
        <f>IF(ISERROR(MATCH(EM$2,INPUT!C$4:Y$4,0))&lt;&gt;TRUE,MATCH(EM$2,INPUT!C$4:Y$4,0),"")</f>
        <v>1</v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>A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>C</v>
      </c>
      <c r="BZ29" s="8" t="b">
        <f t="shared" si="1"/>
        <v>1</v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>B</v>
      </c>
      <c r="EK29" s="8" t="b">
        <f t="shared" si="2"/>
        <v>0</v>
      </c>
      <c r="EM29" s="22">
        <v>25</v>
      </c>
      <c r="EN29" s="23">
        <v>560</v>
      </c>
      <c r="EO29" s="23">
        <v>26</v>
      </c>
      <c r="EP29" s="23">
        <v>25</v>
      </c>
      <c r="EQ29" s="8">
        <f>IF(ISERROR(MATCH(EM$2,INPUT!C$4:Y$4,0))&lt;&gt;TRUE,MATCH(EM$2,INPUT!C$4:Y$4,0),"")</f>
        <v>1</v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>A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>D</v>
      </c>
      <c r="BZ30" s="8" t="b">
        <f t="shared" si="1"/>
        <v>1</v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>6?</v>
      </c>
      <c r="EK30" s="8" t="b">
        <f>IF(EJ30&lt;&gt;"",
  IF(ISNUMBER(VALUE(SUBSTITUTE(EJ30,CHAR(63),""))),
  IF(VALUE(SUBSTITUTE(EJ30,CHAR(63),""))=6,TRUE,FALSE),FALSE),"")</f>
        <v>1</v>
      </c>
      <c r="EM30" s="22">
        <v>26</v>
      </c>
      <c r="EN30" s="23">
        <v>570</v>
      </c>
      <c r="EO30" s="23">
        <v>26</v>
      </c>
      <c r="EP30" s="23">
        <v>26</v>
      </c>
      <c r="EQ30" s="8">
        <f>IF(ISERROR(MATCH(EM$2,INPUT!C$4:Y$4,0))&lt;&gt;TRUE,MATCH(EM$2,INPUT!C$4:Y$4,0),"")</f>
        <v>1</v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>C?</v>
      </c>
      <c r="AO31" s="8" t="b">
        <f t="shared" si="0"/>
        <v>0</v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>C</v>
      </c>
      <c r="BZ31" s="8" t="b">
        <f t="shared" si="1"/>
        <v>1</v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>
        <f>IF(PSAT!$EQ31&lt;&gt;"",IF(INDEX(INPUT!C162:Y162,PSAT!$EQ31)&lt;&gt;"",INDEX(INPUT!C162:Y162,PSAT!$EQ31),""),"")</f>
        <v>1</v>
      </c>
      <c r="EK31" s="8" t="b">
        <f>IF(EJ31&lt;&gt;"",
  IF(ISNUMBER(VALUE(SUBSTITUTE(EJ31,CHAR(63),""))),
  IF(VALUE(SUBSTITUTE(EJ31,CHAR(63),""))=9,TRUE,FALSE),FALSE),"")</f>
        <v>0</v>
      </c>
      <c r="EM31" s="22">
        <v>27</v>
      </c>
      <c r="EN31" s="23">
        <v>580</v>
      </c>
      <c r="EO31" s="23">
        <v>27</v>
      </c>
      <c r="EP31" s="23">
        <v>27</v>
      </c>
      <c r="EQ31" s="8">
        <f>IF(ISERROR(MATCH(EM$2,INPUT!C$4:Y$4,0))&lt;&gt;TRUE,MATCH(EM$2,INPUT!C$4:Y$4,0),"")</f>
        <v>1</v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>C</v>
      </c>
      <c r="AO32" s="8" t="b">
        <f t="shared" si="0"/>
        <v>1</v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>A?</v>
      </c>
      <c r="BZ32" s="8" t="b">
        <f t="shared" si="1"/>
        <v>0</v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>
        <f>IF(PSAT!$EQ32&lt;&gt;"",IF(INDEX(INPUT!C163:Y163,PSAT!$EQ32)&lt;&gt;"",INDEX(INPUT!C163:Y163,PSAT!$EQ32),""),"")</f>
        <v>511</v>
      </c>
      <c r="EK32" s="8" t="b">
        <f>IF(EJ32&lt;&gt;"",
  IF(ISNUMBER(VALUE(SUBSTITUTE(EJ32,CHAR(63),""))),
  IF(VALUE(SUBSTITUTE(EJ32,CHAR(63),""))=510,TRUE,FALSE),FALSE),"")</f>
        <v>0</v>
      </c>
      <c r="EM32" s="22">
        <v>28</v>
      </c>
      <c r="EN32" s="23">
        <v>580</v>
      </c>
      <c r="EO32" s="23">
        <v>27</v>
      </c>
      <c r="EP32" s="23">
        <v>27</v>
      </c>
      <c r="EQ32" s="8">
        <f>IF(ISERROR(MATCH(EM$2,INPUT!C$4:Y$4,0))&lt;&gt;TRUE,MATCH(EM$2,INPUT!C$4:Y$4,0),"")</f>
        <v>1</v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>C?</v>
      </c>
      <c r="AO33" s="8" t="b">
        <f t="shared" si="0"/>
        <v>0</v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>D?</v>
      </c>
      <c r="BZ33" s="8" t="b">
        <f t="shared" si="1"/>
        <v>1</v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>
        <f>IF(PSAT!$EQ33&lt;&gt;"",IF(INDEX(INPUT!C164:Y164,PSAT!$EQ33)&lt;&gt;"",INDEX(INPUT!C164:Y164,PSAT!$EQ33),""),"")</f>
        <v>2.86</v>
      </c>
      <c r="EK33" s="8" t="b">
        <f>IF(EJ33&lt;&gt;"",
  IF(ISNUMBER(VALUE(SUBSTITUTE(EJ33,CHAR(63),""))),
  IF(VALUE(SUBSTITUTE(EJ33,CHAR(63),""))=10,TRUE,FALSE),FALSE),"")</f>
        <v>0</v>
      </c>
      <c r="EM33" s="22">
        <v>29</v>
      </c>
      <c r="EN33" s="23">
        <v>590</v>
      </c>
      <c r="EO33" s="23">
        <v>28</v>
      </c>
      <c r="EP33" s="23">
        <v>28</v>
      </c>
      <c r="EQ33" s="8">
        <f>IF(ISERROR(MATCH(EM$2,INPUT!C$4:Y$4,0))&lt;&gt;TRUE,MATCH(EM$2,INPUT!C$4:Y$4,0),"")</f>
        <v>1</v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>C?</v>
      </c>
      <c r="AO34" s="8" t="b">
        <f t="shared" si="0"/>
        <v>1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>B</v>
      </c>
      <c r="BZ34" s="8" t="b">
        <f t="shared" si="1"/>
        <v>0</v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>
        <f>IF(ISERROR(MATCH(EM$2,INPUT!C$4:Y$4,0))&lt;&gt;TRUE,MATCH(EM$2,INPUT!C$4:Y$4,0),"")</f>
        <v>1</v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>B</v>
      </c>
      <c r="AO35" s="8" t="b">
        <f t="shared" si="0"/>
        <v>1</v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>A?</v>
      </c>
      <c r="BZ35" s="8" t="b">
        <f t="shared" si="1"/>
        <v>1</v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>
        <f>IF(ISERROR(MATCH(EM$2,INPUT!C$4:Y$4,0))&lt;&gt;TRUE,MATCH(EM$2,INPUT!C$4:Y$4,0),"")</f>
        <v>1</v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>D?</v>
      </c>
      <c r="AO36" s="8" t="b">
        <f t="shared" si="0"/>
        <v>1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>B</v>
      </c>
      <c r="BZ36" s="8" t="b">
        <f t="shared" si="1"/>
        <v>0</v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>
        <f>IF(ISERROR(MATCH(EM$2,INPUT!C$4:Y$4,0))&lt;&gt;TRUE,MATCH(EM$2,INPUT!C$4:Y$4,0),"")</f>
        <v>1</v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>C</v>
      </c>
      <c r="AO37" s="8" t="b">
        <f t="shared" si="0"/>
        <v>1</v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>A?</v>
      </c>
      <c r="BZ37" s="8" t="b">
        <f t="shared" si="1"/>
        <v>1</v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>
        <f>IF(ISERROR(MATCH(EM$2,INPUT!C$4:Y$4,0))&lt;&gt;TRUE,MATCH(EM$2,INPUT!C$4:Y$4,0),"")</f>
        <v>1</v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>B?</v>
      </c>
      <c r="AO38" s="8" t="b">
        <f t="shared" si="0"/>
        <v>0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>D</v>
      </c>
      <c r="BZ38" s="8" t="b">
        <f t="shared" si="1"/>
        <v>1</v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>
        <f>IF(ISERROR(MATCH(EM$2,INPUT!C$4:Y$4,0))&lt;&gt;TRUE,MATCH(EM$2,INPUT!C$4:Y$4,0),"")</f>
        <v>1</v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>B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>D</v>
      </c>
      <c r="BZ39" s="8" t="b">
        <f t="shared" si="1"/>
        <v>1</v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>
        <f>IF(ISERROR(MATCH(EM$2,INPUT!C$4:Y$4,0))&lt;&gt;TRUE,MATCH(EM$2,INPUT!C$4:Y$4,0),"")</f>
        <v>1</v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>D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>C</v>
      </c>
      <c r="BZ40" s="8" t="b">
        <f t="shared" si="1"/>
        <v>1</v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>
        <f>IF(ISERROR(MATCH(EM$2,INPUT!C$4:Y$4,0))&lt;&gt;TRUE,MATCH(EM$2,INPUT!C$4:Y$4,0),"")</f>
        <v>1</v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>B</v>
      </c>
      <c r="AO41" s="8" t="b">
        <f t="shared" si="0"/>
        <v>1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>B</v>
      </c>
      <c r="BZ41" s="8" t="b">
        <f t="shared" si="1"/>
        <v>1</v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>
        <f>IF(ISERROR(MATCH(EM$2,INPUT!C$4:Y$4,0))&lt;&gt;TRUE,MATCH(EM$2,INPUT!C$4:Y$4,0),"")</f>
        <v>1</v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>A</v>
      </c>
      <c r="AO42" s="8" t="b">
        <f t="shared" si="0"/>
        <v>0</v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>C</v>
      </c>
      <c r="BZ42" s="8" t="b">
        <f t="shared" si="1"/>
        <v>1</v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>
        <f>IF(ISERROR(MATCH(EM$2,INPUT!C$4:Y$4,0))&lt;&gt;TRUE,MATCH(EM$2,INPUT!C$4:Y$4,0),"")</f>
        <v>1</v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>B</v>
      </c>
      <c r="AO43" s="8" t="b">
        <f t="shared" si="0"/>
        <v>1</v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>B</v>
      </c>
      <c r="BZ43" s="8" t="b">
        <f t="shared" si="1"/>
        <v>1</v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>
        <f>IF(ISERROR(MATCH(EM$2,INPUT!C$4:Y$4,0))&lt;&gt;TRUE,MATCH(EM$2,INPUT!C$4:Y$4,0),"")</f>
        <v>1</v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>D</v>
      </c>
      <c r="AO44" s="8" t="b">
        <f t="shared" si="0"/>
        <v>0</v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>B</v>
      </c>
      <c r="BZ44" s="8" t="b">
        <f t="shared" si="1"/>
        <v>1</v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>
        <f>IF(ISERROR(MATCH(EM$2,INPUT!C$4:Y$4,0))&lt;&gt;TRUE,MATCH(EM$2,INPUT!C$4:Y$4,0),"")</f>
        <v>1</v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>C</v>
      </c>
      <c r="AO45" s="8" t="b">
        <f t="shared" si="0"/>
        <v>1</v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>A</v>
      </c>
      <c r="BZ45" s="8" t="b">
        <f t="shared" si="1"/>
        <v>1</v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>
        <f>IF(ISERROR(MATCH(EM$2,INPUT!C$4:Y$4,0))&lt;&gt;TRUE,MATCH(EM$2,INPUT!C$4:Y$4,0),"")</f>
        <v>1</v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>C</v>
      </c>
      <c r="AO46" s="8" t="b">
        <f t="shared" si="0"/>
        <v>1</v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>D</v>
      </c>
      <c r="BZ46" s="8" t="b">
        <f t="shared" si="1"/>
        <v>1</v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>
        <f>IF(ISERROR(MATCH(EM$2,INPUT!C$4:Y$4,0))&lt;&gt;TRUE,MATCH(EM$2,INPUT!C$4:Y$4,0),"")</f>
        <v>1</v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>B</v>
      </c>
      <c r="AO47" s="8" t="b">
        <f t="shared" si="0"/>
        <v>1</v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>
        <f>IF(ISERROR(MATCH(EM$2,INPUT!C$4:Y$4,0))&lt;&gt;TRUE,MATCH(EM$2,INPUT!C$4:Y$4,0),"")</f>
        <v>1</v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>C</v>
      </c>
      <c r="AO48" s="8" t="b">
        <f t="shared" si="0"/>
        <v>1</v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>
        <f>IF(ISERROR(MATCH(EM$2,INPUT!C$4:Y$4,0))&lt;&gt;TRUE,MATCH(EM$2,INPUT!C$4:Y$4,0),"")</f>
        <v>1</v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>D</v>
      </c>
      <c r="AO49" s="8" t="b">
        <f t="shared" si="0"/>
        <v>0</v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>
        <f>IF(ISERROR(MATCH(EM$2,INPUT!C$4:Y$4,0))&lt;&gt;TRUE,MATCH(EM$2,INPUT!C$4:Y$4,0),"")</f>
        <v>1</v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>
        <f>IF(ISERROR(MATCH(EM$2,INPUT!C$4:Y$4,0))&lt;&gt;TRUE,MATCH(EM$2,INPUT!C$4:Y$4,0),"")</f>
        <v>1</v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>
        <f>IF(ISERROR(MATCH(EM$2,INPUT!C$4:Y$4,0))&lt;&gt;TRUE,MATCH(EM$2,INPUT!C$4:Y$4,0),"")</f>
        <v>1</v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>
        <f>IF(ISERROR(MATCH(EM$2,INPUT!C$4:Y$4,0))&lt;&gt;TRUE,MATCH(EM$2,INPUT!C$4:Y$4,0),"")</f>
        <v>1</v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>
        <f>IF(ISERROR(MATCH(EM$2,INPUT!C$4:Y$4,0))&lt;&gt;TRUE,MATCH(EM$2,INPUT!C$4:Y$4,0),"")</f>
        <v>1</v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>
        <f>IF(ISERROR(MATCH(EM$2,INPUT!C$4:Y$4,0))&lt;&gt;TRUE,MATCH(EM$2,INPUT!C$4:Y$4,0),"")</f>
        <v>1</v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>
        <f>IF(ISERROR(MATCH(EM$2,INPUT!C$4:Y$4,0))&lt;&gt;TRUE,MATCH(EM$2,INPUT!C$4:Y$4,0),"")</f>
        <v>1</v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>
        <f>IF(ISERROR(MATCH(EM$2,INPUT!C$4:Y$4,0))&lt;&gt;TRUE,MATCH(EM$2,INPUT!C$4:Y$4,0),"")</f>
        <v>1</v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>
        <f>IF(ISERROR(MATCH(EM$2,INPUT!C$4:Y$4,0))&lt;&gt;TRUE,MATCH(EM$2,INPUT!C$4:Y$4,0),"")</f>
        <v>1</v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>
        <f>IF(ISERROR(MATCH(EM$2,INPUT!C$4:Y$4,0))&lt;&gt;TRUE,MATCH(EM$2,INPUT!C$4:Y$4,0),"")</f>
        <v>1</v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>
        <f>IF(ISERROR(MATCH(EM$2,INPUT!C$4:Y$4,0))&lt;&gt;TRUE,MATCH(EM$2,INPUT!C$4:Y$4,0),"")</f>
        <v>1</v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>
        <f>IF(ISERROR(MATCH(EM$2,INPUT!C$4:Y$4,0))&lt;&gt;TRUE,MATCH(EM$2,INPUT!C$4:Y$4,0),"")</f>
        <v>1</v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>
        <f>IF(ISERROR(MATCH(EM$2,INPUT!C$4:Y$4,0))&lt;&gt;TRUE,MATCH(EM$2,INPUT!C$4:Y$4,0),"")</f>
        <v>1</v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>
        <f>IF(ISERROR(MATCH(EM$2,INPUT!C$4:Y$4,0))&lt;&gt;TRUE,MATCH(EM$2,INPUT!C$4:Y$4,0),"")</f>
        <v>1</v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>A</v>
      </c>
      <c r="EK63" s="8" t="b">
        <f t="shared" si="2"/>
        <v>1</v>
      </c>
      <c r="EQ63" s="8">
        <f>IF(ISERROR(MATCH(EM$2,INPUT!C$4:Y$4,0))&lt;&gt;TRUE,MATCH(EM$2,INPUT!C$4:Y$4,0),"")</f>
        <v>1</v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>B</v>
      </c>
      <c r="EK64" s="8" t="b">
        <f t="shared" si="2"/>
        <v>1</v>
      </c>
      <c r="EQ64" s="8">
        <f>IF(ISERROR(MATCH(EM$2,INPUT!C$4:Y$4,0))&lt;&gt;TRUE,MATCH(EM$2,INPUT!C$4:Y$4,0),"")</f>
        <v>1</v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>B</v>
      </c>
      <c r="EK65" s="8" t="b">
        <f t="shared" si="2"/>
        <v>0</v>
      </c>
      <c r="EQ65" s="8">
        <f>IF(ISERROR(MATCH(EM$2,INPUT!C$4:Y$4,0))&lt;&gt;TRUE,MATCH(EM$2,INPUT!C$4:Y$4,0),"")</f>
        <v>1</v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>D</v>
      </c>
      <c r="EK66" s="8" t="b">
        <f t="shared" si="2"/>
        <v>1</v>
      </c>
      <c r="EQ66" s="8">
        <f>IF(ISERROR(MATCH(EM$2,INPUT!C$4:Y$4,0))&lt;&gt;TRUE,MATCH(EM$2,INPUT!C$4:Y$4,0),"")</f>
        <v>1</v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>B?</v>
      </c>
      <c r="EK67" s="8" t="b">
        <f t="shared" si="2"/>
        <v>1</v>
      </c>
      <c r="EQ67" s="8">
        <f>IF(ISERROR(MATCH(EM$2,INPUT!C$4:Y$4,0))&lt;&gt;TRUE,MATCH(EM$2,INPUT!C$4:Y$4,0),"")</f>
        <v>1</v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>B</v>
      </c>
      <c r="EK68" s="8" t="b">
        <f t="shared" ref="EK68:EK75" si="3">IF(EJ68&lt;&gt;"",IF(ISNUMBER(SEARCH(EI68,EJ68)),TRUE,FALSE),"")</f>
        <v>1</v>
      </c>
      <c r="EQ68" s="8">
        <f>IF(ISERROR(MATCH(EM$2,INPUT!C$4:Y$4,0))&lt;&gt;TRUE,MATCH(EM$2,INPUT!C$4:Y$4,0),"")</f>
        <v>1</v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>B</v>
      </c>
      <c r="EK69" s="8" t="b">
        <f t="shared" si="3"/>
        <v>0</v>
      </c>
      <c r="EQ69" s="8">
        <f>IF(ISERROR(MATCH(EM$2,INPUT!C$4:Y$4,0))&lt;&gt;TRUE,MATCH(EM$2,INPUT!C$4:Y$4,0),"")</f>
        <v>1</v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>B</v>
      </c>
      <c r="EK70" s="8" t="b">
        <f t="shared" si="3"/>
        <v>0</v>
      </c>
      <c r="EQ70" s="8">
        <f>IF(ISERROR(MATCH(EM$2,INPUT!C$4:Y$4,0))&lt;&gt;TRUE,MATCH(EM$2,INPUT!C$4:Y$4,0),"")</f>
        <v>1</v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>A</v>
      </c>
      <c r="EK71" s="8" t="b">
        <f t="shared" si="3"/>
        <v>0</v>
      </c>
      <c r="EQ71" s="8">
        <f>IF(ISERROR(MATCH(EM$2,INPUT!C$4:Y$4,0))&lt;&gt;TRUE,MATCH(EM$2,INPUT!C$4:Y$4,0),"")</f>
        <v>1</v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>C</v>
      </c>
      <c r="EK72" s="8" t="b">
        <f t="shared" si="3"/>
        <v>0</v>
      </c>
      <c r="EQ72" s="8">
        <f>IF(ISERROR(MATCH(EM$2,INPUT!C$4:Y$4,0))&lt;&gt;TRUE,MATCH(EM$2,INPUT!C$4:Y$4,0),"")</f>
        <v>1</v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>D</v>
      </c>
      <c r="EK73" s="8" t="b">
        <f t="shared" si="3"/>
        <v>0</v>
      </c>
      <c r="EQ73" s="8">
        <f>IF(ISERROR(MATCH(EM$2,INPUT!C$4:Y$4,0))&lt;&gt;TRUE,MATCH(EM$2,INPUT!C$4:Y$4,0),"")</f>
        <v>1</v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>D?</v>
      </c>
      <c r="EK74" s="8" t="b">
        <f t="shared" si="3"/>
        <v>0</v>
      </c>
      <c r="EQ74" s="8">
        <f>IF(ISERROR(MATCH(EM$2,INPUT!C$4:Y$4,0))&lt;&gt;TRUE,MATCH(EM$2,INPUT!C$4:Y$4,0),"")</f>
        <v>1</v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>B?</v>
      </c>
      <c r="EK75" s="8" t="b">
        <f t="shared" si="3"/>
        <v>0</v>
      </c>
      <c r="EQ75" s="8">
        <f>IF(ISERROR(MATCH(EM$2,INPUT!C$4:Y$4,0))&lt;&gt;TRUE,MATCH(EM$2,INPUT!C$4:Y$4,0),"")</f>
        <v>1</v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>
        <f>IF(PSAT!$EQ76&lt;&gt;"",IF(INDEX(INPUT!C207:Y207,PSAT!$EQ76)&lt;&gt;"",INDEX(INPUT!C207:Y207,PSAT!$EQ76),""),"")</f>
        <v>300</v>
      </c>
      <c r="EK76" s="8" t="b">
        <f>IF(EJ76&lt;&gt;"",
  IF(ISNUMBER(VALUE(SUBSTITUTE(EJ76,CHAR(63),""))),
  IF(VALUE(SUBSTITUTE(EJ76,CHAR(63),""))=300,TRUE,FALSE),FALSE),"")</f>
        <v>1</v>
      </c>
      <c r="EQ76" s="8">
        <f>IF(ISERROR(MATCH(EM$2,INPUT!C$4:Y$4,0))&lt;&gt;TRUE,MATCH(EM$2,INPUT!C$4:Y$4,0),"")</f>
        <v>1</v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>
        <f>IF(PSAT!$EQ77&lt;&gt;"",IF(INDEX(INPUT!C208:Y208,PSAT!$EQ77)&lt;&gt;"",INDEX(INPUT!C208:Y208,PSAT!$EQ77),""),"")</f>
        <v>2</v>
      </c>
      <c r="EK77" s="8" t="b">
        <f>IF(EJ77&lt;&gt;"",
  IF(ISNUMBER(VALUE(SUBSTITUTE(EJ77,CHAR(63),""))),
  IF(VALUE(SUBSTITUTE(EJ77,CHAR(63),""))=2,TRUE,FALSE),FALSE),"")</f>
        <v>1</v>
      </c>
      <c r="EQ77" s="8">
        <f>IF(ISERROR(MATCH(EM$2,INPUT!C$4:Y$4,0))&lt;&gt;TRUE,MATCH(EM$2,INPUT!C$4:Y$4,0),"")</f>
        <v>1</v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>
        <f>IF(PSAT!$EQ78&lt;&gt;"",IF(INDEX(INPUT!C209:Y209,PSAT!$EQ78)&lt;&gt;"",INDEX(INPUT!C209:Y209,PSAT!$EQ78),""),"")</f>
        <v>4</v>
      </c>
      <c r="EK78" s="8" t="b">
        <f>IF(EJ78&lt;&gt;"",
  IF(ISNUMBER(VALUE(SUBSTITUTE(EJ78,CHAR(63),""))),
  IF(VALUE(SUBSTITUTE(EJ78,CHAR(63),""))=9,TRUE,FALSE),FALSE),"")</f>
        <v>0</v>
      </c>
      <c r="EQ78" s="8">
        <f>IF(ISERROR(MATCH(EM$2,INPUT!C$4:Y$4,0))&lt;&gt;TRUE,MATCH(EM$2,INPUT!C$4:Y$4,0),"")</f>
        <v>1</v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>
        <f>IF(PSAT!$EQ79&lt;&gt;"",IF(INDEX(INPUT!C210:Y210,PSAT!$EQ79)&lt;&gt;"",INDEX(INPUT!C210:Y210,PSAT!$EQ79),""),"")</f>
        <v>2</v>
      </c>
      <c r="EK79" s="8" t="b">
        <f>IF(EJ79&lt;&gt;"",
  IF(ISNUMBER(VALUE(SUBSTITUTE(EJ79,CHAR(63),""))),
  IF(VALUE(SUBSTITUTE(EJ79,CHAR(63),""))=4,TRUE,FALSE),FALSE),"")</f>
        <v>0</v>
      </c>
      <c r="EQ79" s="8">
        <f>IF(ISERROR(MATCH(EM$2,INPUT!C$4:Y$4,0))&lt;&gt;TRUE,MATCH(EM$2,INPUT!C$4:Y$4,0),"")</f>
        <v>1</v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>
        <f>IF(ISERROR(MATCH(EM$2,INPUT!C$4:Y$4,0))&lt;&gt;TRUE,MATCH(EM$2,INPUT!C$4:Y$4,0),"")</f>
        <v>1</v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>
        <f>IF(ISERROR(MATCH(EM$2,INPUT!C$4:Y$4,0))&lt;&gt;TRUE,MATCH(EM$2,INPUT!C$4:Y$4,0),"")</f>
        <v>1</v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>
        <f>IF(ISERROR(MATCH(EM$2,INPUT!C$4:Y$4,0))&lt;&gt;TRUE,MATCH(EM$2,INPUT!C$4:Y$4,0),"")</f>
        <v>1</v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 t="str">
        <f>IF(INPUT!C2,1,"0")</f>
        <v>0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 t="str">
        <f>C2</f>
        <v>0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 t="str">
        <f>C2</f>
        <v>0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 t="str">
        <f t="shared" ref="BZ2:CV2" si="2">AB2</f>
        <v>0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 t="str">
        <f t="shared" ref="CY2:DU2" si="3">BA2</f>
        <v>0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 t="str">
        <f t="shared" ref="DX2:ET2" si="4">BZ2</f>
        <v>0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PSAT 10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320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P01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P01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P01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P01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P01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P01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350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38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81%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320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40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91%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350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580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78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86%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670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97%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1250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27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56%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580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83%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105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76%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1250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92%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str">
        <f>PSAT!H6</f>
        <v>97%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str">
        <f>PSAT!H7</f>
        <v>83%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92%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>
        <f>IF(FJ19&lt;&gt;0,INPUT!C4,0)</f>
        <v>0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/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0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0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0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0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0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0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>
        <f>IF(FJ$17&lt;&gt;0,LOOKUP(FJ$17,$FJ$9:$GF$9,$FJ10:$GF10),0)</f>
        <v>0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>
        <f>IF(FJ$17&lt;&gt;0,LOOKUP(FJ$17,$FJ$9:$GF$9,$FJ11:$GF11),0)</f>
        <v>0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>
        <f t="shared" ref="FJ28:GF28" si="48">IF(FJ$17&lt;&gt;0,LOOKUP(FJ$17,$FJ$9:$GF$9,$FJ12:$GF12),0)</f>
        <v>0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>
        <f>IF(FJ$17&lt;&gt;0,LOOKUP(FJ$17,$FJ$9:$GF$9,$FJ13:$GF13),0)</f>
        <v>0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>
        <f>IF(FJ$17&lt;&gt;0,LOOKUP(FJ$17,$FJ$9:$GF$9,$FJ14:$GF14),0)</f>
        <v>0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 t="str">
        <f>IF(ISNUMBER(SEARCH("A*",FJ$17)),FJ20,"")</f>
        <v/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 t="str">
        <f>IF(ISNUMBER(SEARCH("A*",FJ$17)),FJ21,"")</f>
        <v/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 t="str">
        <f>IF(ISNUMBER(SEARCH("A*",FJ$17)),FJ22,"")</f>
        <v/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 t="str">
        <f>IF(ISNUMBER(SEARCH("A*",FJ$17)),FJ23,"")</f>
        <v/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 t="str">
        <f>IF(ISNUMBER(SEARCH("A*",FJ$17)),FJ24,"")</f>
        <v/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 t="e">
        <f>INDEX(FJ20:GF20,,MATCH(1,FJ$19:GF$19,0))</f>
        <v>#N/A</v>
      </c>
      <c r="GC53" s="8">
        <f>IF(ISNUMBER(SEARCH("S*",_xlfn.CONCAT(FJ17:GF17))),400,0)+
  IF(ISNUMBER(SEARCH("P*",_xlfn.CONCAT(FJ17:GF17))),380,0)+
  IF(ISNUMBER(SEARCH("A*",_xlfn.CONCAT(FJ17:GF17))),36,0)</f>
        <v>0</v>
      </c>
      <c r="GD53" s="103" t="e">
        <f>INDEX(FJ26:GF26,,MATCH(1,FJ$19:GF$19,0))</f>
        <v>#N/A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 t="e">
        <f>INDEX(FJ21:GF21,,MATCH(1,FJ$19:GF$19,0))</f>
        <v>#N/A</v>
      </c>
      <c r="GC54" s="94">
        <f>IF(ISNUMBER(SEARCH("S*",_xlfn.CONCAT(FJ17:GF17))),400,0)+
  IF(ISNUMBER(SEARCH("P*",_xlfn.CONCAT(FJ17:GF17))),380,0)+
  IF(ISNUMBER(SEARCH("A*",_xlfn.CONCAT(FJ17:GF17))),36,0)</f>
        <v>0</v>
      </c>
      <c r="GD54" s="103" t="e">
        <f>INDEX(FJ27:GF27,,MATCH(1,FJ$19:GF$19,0))</f>
        <v>#N/A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 t="e">
        <f>SUM(GB53:GB54)</f>
        <v>#N/A</v>
      </c>
      <c r="GC55" s="94">
        <f>IF(ISNUMBER(SEARCH("S*",_xlfn.CONCAT(FJ17:GF17))),800,0)+
  IF(ISNUMBER(SEARCH("P*",_xlfn.CONCAT(FJ17:GF17))),760,0)+
  IF(ISNUMBER(SEARCH("A*",_xlfn.CONCAT(FJ17:GF17))),36,0)</f>
        <v>0</v>
      </c>
      <c r="GD55" s="103" t="e">
        <f>INDEX(FJ28:GF28,,MATCH(1,FJ$19:GF$19,0))</f>
        <v>#N/A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 t="e">
        <f>INDEX(FJ23:GF23,,MATCH(1,FJ$19:GF$19,0))</f>
        <v>#N/A</v>
      </c>
      <c r="GC56" s="94">
        <f>IF(ISNUMBER(SEARCH("S*",_xlfn.CONCAT(FJ17:GF17))),800,0)+
  IF(ISNUMBER(SEARCH("P*",_xlfn.CONCAT(FJ17:GF17))),760,0)+
  IF(ISNUMBER(SEARCH("A*",_xlfn.CONCAT(FJ17:GF17))),36,0)</f>
        <v>0</v>
      </c>
      <c r="GD56" s="103" t="e">
        <f>INDEX(FJ29:GF29,,MATCH(1,FJ$19:GF$19,0))</f>
        <v>#N/A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 t="e">
        <f>INDEX(FJ24:GF24,,MATCH(1,FJ$19:GF$19,0))</f>
        <v>#N/A</v>
      </c>
      <c r="GC57" s="94">
        <f>IF(ISNUMBER(SEARCH("S*",_xlfn.CONCAT(FJ17:GF17))),1600,0)+
  IF(ISNUMBER(SEARCH("P*",_xlfn.CONCAT(FJ17:GF17))),1520,0)+
  IF(ISNUMBER(SEARCH("A*",_xlfn.CONCAT(FJ17:GF17))),36,0)</f>
        <v>0</v>
      </c>
      <c r="GD57" s="103" t="e">
        <f>INDEX(FJ30:GF30,,MATCH(1,FJ$19:GF$19,0))</f>
        <v>#N/A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0</v>
      </c>
      <c r="FK59" s="23" t="str">
        <f>IF(FJ59&lt;&gt;0,AVERAGE(FJ44:GF44),"")</f>
        <v/>
      </c>
      <c r="FL59" s="23">
        <v>36</v>
      </c>
      <c r="FM59" s="98" t="str">
        <f>IF(FJ59&lt;&gt;0,FJ59*FK59/FL59,"")</f>
        <v/>
      </c>
      <c r="FT59" s="25" t="e">
        <f>ROUND(FM59*100,0)</f>
        <v>#VALUE!</v>
      </c>
      <c r="FU59" s="99" t="e">
        <f>IF(FV59&lt;&gt;"",FT59,"")</f>
        <v>#VALUE!</v>
      </c>
      <c r="FV59" s="23" t="e">
        <f>IF(FT59&gt;FT52,"ACT","")</f>
        <v>#VALUE!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0</v>
      </c>
      <c r="FK60" s="23" t="str">
        <f>IF(FJ60&lt;&gt;0,AVERAGE(FJ45:GF45),"")</f>
        <v/>
      </c>
      <c r="FL60" s="23">
        <v>36</v>
      </c>
      <c r="FM60" s="98" t="str">
        <f>IF(FJ60&lt;&gt;0,FJ60*FK60/FL60,"")</f>
        <v/>
      </c>
      <c r="FT60" s="25" t="e">
        <f>ROUND(FM60*100,0)</f>
        <v>#VALUE!</v>
      </c>
      <c r="FU60" s="99" t="e">
        <f>IF(FV60&lt;&gt;"",FT60,"")</f>
        <v>#VALUE!</v>
      </c>
      <c r="FV60" s="23" t="e">
        <f>IF(FT60&gt;FT53,"ACT","")</f>
        <v>#VALUE!</v>
      </c>
      <c r="GB60" s="99" t="e">
        <f>FT52</f>
        <v>#DIV/0!</v>
      </c>
      <c r="GC60" s="23" t="e">
        <f>FT59</f>
        <v>#VALUE!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0</v>
      </c>
      <c r="FK61" s="23" t="str">
        <f>IF(FJ61&lt;&gt;0,AVERAGE(FJ46:GF46),"")</f>
        <v/>
      </c>
      <c r="FL61" s="23">
        <v>36</v>
      </c>
      <c r="FM61" s="98" t="str">
        <f>IF(FJ61&lt;&gt;0,FJ61*FK61/FL61,"")</f>
        <v/>
      </c>
      <c r="FT61" s="25" t="e">
        <f>ROUND(FM61*100,0)</f>
        <v>#VALUE!</v>
      </c>
      <c r="FU61" s="99" t="e">
        <f>IF(FV61&lt;&gt;"",FT61,"")</f>
        <v>#VALUE!</v>
      </c>
      <c r="FV61" s="23" t="e">
        <f>IF(FT61&gt;FT55,"ACT","")</f>
        <v>#VALUE!</v>
      </c>
      <c r="GB61" s="99" t="e">
        <f>FT53</f>
        <v>#DIV/0!</v>
      </c>
      <c r="GC61" s="23" t="e">
        <f>FT60</f>
        <v>#VALUE!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0</v>
      </c>
      <c r="FK62" s="23" t="str">
        <f>IF(FJ62&lt;&gt;0,AVERAGE(FJ47:GF47),"")</f>
        <v/>
      </c>
      <c r="FL62" s="23">
        <v>36</v>
      </c>
      <c r="FM62" s="98" t="str">
        <f>IF(FJ62&lt;&gt;0,FJ62*FK62/FL62,"")</f>
        <v/>
      </c>
      <c r="FT62" s="25" t="e">
        <f>ROUND(FM62*100,0)</f>
        <v>#VALUE!</v>
      </c>
      <c r="FU62" s="99" t="e">
        <f>IF(FV62&lt;&gt;"",FT62,"")</f>
        <v>#VALUE!</v>
      </c>
      <c r="FV62" s="23" t="e">
        <f>IF(FT62&gt;FT56,"ACT","")</f>
        <v>#VALUE!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 t="e">
        <f>FT62</f>
        <v>#VALUE!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0</v>
      </c>
      <c r="FK63" s="23" t="str">
        <f>IF(FJ63&lt;&gt;0,AVERAGE(FJ48:GF48),"")</f>
        <v/>
      </c>
      <c r="FL63" s="23">
        <v>36</v>
      </c>
      <c r="FM63" s="98" t="str">
        <f>IF(FJ63&lt;&gt;0,FJ63*FK63/FL63,"")</f>
        <v/>
      </c>
      <c r="FT63" s="25" t="e">
        <f>ROUND(FM63*100,0)</f>
        <v>#VALUE!</v>
      </c>
      <c r="FU63" s="99" t="e">
        <f>IF(FV63&lt;&gt;"",FT63,"")</f>
        <v>#VALUE!</v>
      </c>
      <c r="FV63" s="23" t="e">
        <f>IF(FT63&gt;FT57,"ACT","")</f>
        <v>#VALUE!</v>
      </c>
      <c r="GB63" s="99" t="e">
        <f>FT55</f>
        <v>#DIV/0!</v>
      </c>
      <c r="GC63" s="23" t="e">
        <f>FT61</f>
        <v>#VALUE!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 t="e">
        <f>FT56</f>
        <v>#DIV/0!</v>
      </c>
      <c r="GC64" s="23" t="e">
        <f>FT63</f>
        <v>#VALUE!</v>
      </c>
      <c r="GD64" s="23" t="e">
        <f>_xlfn.CONCAT(FV57,FV63)</f>
        <v>#VALUE!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TEST COMPARISON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SAT</v>
      </c>
      <c r="GC67" s="86" t="str">
        <f>IF(SUM($FJ$19:$GF$19)=1,GC52,GC59)</f>
        <v>ACT</v>
      </c>
      <c r="GD67" s="86" t="str">
        <f>IF(SUM($FJ$19:$GF$19)=1,GD52,GD59)</f>
        <v>Best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 t="e">
        <f>IF(SUM($FJ$19:$GF$19)=1,GB53,GB60)</f>
        <v>#DIV/0!</v>
      </c>
      <c r="GC68" s="8" t="e">
        <f>IF(SUM($FJ$19:$GF$19)=1,"/"&amp;GC53,GC60)</f>
        <v>#VALUE!</v>
      </c>
      <c r="GD68" s="76" t="e">
        <f>IF(SUM($FJ$19:$GF$19)=1,GD53,GD60)</f>
        <v>#DIV/0!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 t="e">
        <f>IF(SUM($FJ$19:$GF$19)=1,GB54,GB61)</f>
        <v>#DIV/0!</v>
      </c>
      <c r="GC69" s="94" t="e">
        <f>IF(SUM($FJ$19:$GF$19)=1,"/"&amp;GC54,GC61)</f>
        <v>#VALUE!</v>
      </c>
      <c r="GD69" s="76" t="e">
        <f>IF(SUM($FJ$19:$GF$19)=1,GD54,GD61)</f>
        <v>#DIV/0!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 t="str">
        <f>IF(SUM($FJ$19:$GF$19)=1,GB55,GB62)</f>
        <v>n/a</v>
      </c>
      <c r="GC70" s="94" t="e">
        <f>IF(SUM($FJ$19:$GF$19)=1,"/"&amp;GC55,GC62)</f>
        <v>#VALUE!</v>
      </c>
      <c r="GD70" s="76" t="e">
        <f>IF(SUM($FJ$19:$GF$19)=1,GD55,GD62)</f>
        <v>#DIV/0!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 t="e">
        <f>IF(SUM($FJ$19:$GF$19)=1,GB56,GB63)</f>
        <v>#DIV/0!</v>
      </c>
      <c r="GC71" s="94" t="e">
        <f>IF(SUM($FJ$19:$GF$19)=1,"/"&amp;GC56,GC63)</f>
        <v>#VALUE!</v>
      </c>
      <c r="GD71" s="76" t="e">
        <f>IF(SUM($FJ$19:$GF$19)=1,GD56,GD63)</f>
        <v>#DIV/0!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 t="e">
        <f>IF(SUM($FJ$19:$GF$19)=1,GB57,GB64)</f>
        <v>#DIV/0!</v>
      </c>
      <c r="GC72" s="94" t="e">
        <f>IF(SUM($FJ$19:$GF$19)=1,"/"&amp;GC57,GC64)</f>
        <v>#VALUE!</v>
      </c>
      <c r="GD72" s="76" t="e">
        <f>IF(SUM($FJ$19:$GF$19)=1,GD57,GD64)</f>
        <v>#VALUE!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10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10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10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24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10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27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0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10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10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20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10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10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20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11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11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7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11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18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4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9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13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6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11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17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>-</v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>-</v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>-</v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>-</v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>-</v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>-</v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>-</v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>-</v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>-</v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>-</v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>-</v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>-</v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>-</v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>-</v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0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>-</v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>-</v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>-</v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0</v>
      </c>
      <c r="DZ189" s="25">
        <f>SUM(DX121:ET121)</f>
        <v>0</v>
      </c>
      <c r="EA189" s="25" t="str">
        <f>IF(DZ189&lt;&gt;0,DY189&amp;" / "&amp;DZ189,"")</f>
        <v/>
      </c>
      <c r="EB189" s="108" t="str">
        <f>IF(DZ189&lt;&gt;0,DY189/DZ189,"")</f>
        <v/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0</v>
      </c>
      <c r="DZ190" s="25">
        <f>SUM(DX120:ET120)</f>
        <v>0</v>
      </c>
      <c r="EA190" s="25" t="str">
        <f>IF(DZ190&lt;&gt;0,DY190&amp;" / "&amp;DZ190,"")</f>
        <v/>
      </c>
      <c r="EB190" s="108" t="str">
        <f>IF(DZ190&lt;&gt;0,DY190/DZ190,"")</f>
        <v/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0</v>
      </c>
      <c r="DZ191" s="25">
        <f>SUM(DX122:ET122)</f>
        <v>0</v>
      </c>
      <c r="EA191" s="25" t="str">
        <f>IF(DZ191&lt;&gt;0,DY191&amp;" / "&amp;DZ191,"")</f>
        <v/>
      </c>
      <c r="EB191" s="108" t="str">
        <f>IF(DZ191&lt;&gt;0,DY191/DZ191,"")</f>
        <v/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>-</v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>-</v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>-</v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>-</v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>-</v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>-</v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>-</v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>-</v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>-</v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>-</v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>-</v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>-</v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>-</v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>-</v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>-</v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>-</v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>-</v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>-</v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>-</v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>-</v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>-</v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>-</v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>-</v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>-</v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>-</v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>-</v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>-</v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>-</v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>-</v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>-</v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>-</v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>-</v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>-</v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>-</v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>-</v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>-</v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>-</v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>-</v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>-</v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>-</v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>-</v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>-</v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>-</v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>-</v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>-</v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>-</v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>-</v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>-</v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>-</v>
      </c>
      <c r="AA251" s="111" t="s">
        <v>342</v>
      </c>
      <c r="AB251" s="25">
        <f>SUM(AB132:AX132)</f>
        <v>0</v>
      </c>
      <c r="AC251" s="25">
        <f>AD251-AB251</f>
        <v>0</v>
      </c>
      <c r="AD251" s="25">
        <f>SUM(AB173:AX173)</f>
        <v>0</v>
      </c>
      <c r="AE251" s="25" t="str">
        <f>IF(AD251&lt;&gt;0,AC251&amp;" / "&amp;AD251,"")</f>
        <v/>
      </c>
      <c r="AF251" s="108" t="str">
        <f>IF(AD251&lt;&gt;0,AC251/AD251,"")</f>
        <v/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>-</v>
      </c>
      <c r="AA252" s="111" t="s">
        <v>395</v>
      </c>
      <c r="AB252" s="25">
        <f>SUM(AB131:AX131)</f>
        <v>0</v>
      </c>
      <c r="AC252" s="25">
        <f>AD252-AB252</f>
        <v>0</v>
      </c>
      <c r="AD252" s="25">
        <f>SUM(AB172:AX172)</f>
        <v>0</v>
      </c>
      <c r="AE252" s="25" t="str">
        <f>IF(AD252&lt;&gt;0,AC252&amp;" / "&amp;AD252,"")</f>
        <v/>
      </c>
      <c r="AF252" s="108" t="str">
        <f>IF(AD252&lt;&gt;0,AC252/AD252,"")</f>
        <v/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0</v>
      </c>
      <c r="AD253" s="25">
        <f>SUM(AB174:AX174)</f>
        <v>0</v>
      </c>
      <c r="AE253" s="25" t="str">
        <f>IF(AD253&lt;&gt;0,AC253&amp;" / "&amp;AD253,"")</f>
        <v/>
      </c>
      <c r="AF253" s="108" t="str">
        <f>IF(AD253&lt;&gt;0,AC253/AD253,"")</f>
        <v/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>-</v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>-</v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>-</v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>-</v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>-</v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0</v>
      </c>
      <c r="E262" s="25">
        <f>SUM(C177:Y177)</f>
        <v>0</v>
      </c>
      <c r="F262" s="25" t="str">
        <f t="shared" ref="F262:F272" si="713">IF(E262&lt;&gt;0,D262&amp;" / "&amp;E262,"")</f>
        <v/>
      </c>
      <c r="G262" s="108" t="str">
        <f t="shared" ref="G262:G272" si="714">IF(E262&lt;&gt;0,D262/E262,"")</f>
        <v/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0</v>
      </c>
      <c r="E263" s="25">
        <f>SUM(C176:Y176)</f>
        <v>0</v>
      </c>
      <c r="F263" s="25" t="str">
        <f t="shared" si="713"/>
        <v/>
      </c>
      <c r="G263" s="108" t="str">
        <f t="shared" si="714"/>
        <v/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0</v>
      </c>
      <c r="E264" s="25">
        <f>SUM(C178:Y178)</f>
        <v>0</v>
      </c>
      <c r="F264" s="25" t="str">
        <f t="shared" si="713"/>
        <v/>
      </c>
      <c r="G264" s="108" t="str">
        <f t="shared" si="714"/>
        <v/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>-</v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>-</v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>-</v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>-</v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>-</v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>-</v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>-</v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>-</v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>-</v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>-</v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>-</v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>-</v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>-</v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>-</v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>-</v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>-</v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>-</v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>-</v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>-</v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>-</v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>-</v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>-</v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>-</v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>-</v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>-</v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>-</v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>-</v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>-</v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>-</v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>-</v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>-</v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>-</v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>-</v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>-</v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>-</v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>-</v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>-</v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>-</v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>-</v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>-</v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>-</v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>-</v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>-</v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>-</v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>-</v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>-</v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>-</v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>-</v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>-</v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>-</v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>-</v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>-</v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>-</v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>-</v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>-</v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>-</v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>-</v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0</v>
      </c>
      <c r="DA453" s="25">
        <f>SUM(CY312:DU312)</f>
        <v>0</v>
      </c>
      <c r="DB453" s="25" t="str">
        <f>IF(DA453&lt;&gt;0,CZ453&amp;" / "&amp;DA453,"")</f>
        <v/>
      </c>
      <c r="DC453" s="108" t="str">
        <f>IF(DA453&lt;&gt;0,CZ453/DA453,"")</f>
        <v/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0</v>
      </c>
      <c r="DA454" s="25">
        <f>SUM(CY313:DU313)</f>
        <v>0</v>
      </c>
      <c r="DB454" s="25" t="str">
        <f>IF(DA454&lt;&gt;0,CZ454&amp;" / "&amp;DA454,"")</f>
        <v/>
      </c>
      <c r="DC454" s="108" t="str">
        <f>IF(DA454&lt;&gt;0,CZ454/DA454,"")</f>
        <v/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0</v>
      </c>
      <c r="DA455" s="25">
        <f>SUM(CY314:DU314)</f>
        <v>0</v>
      </c>
      <c r="DB455" s="25" t="str">
        <f>IF(DA455&lt;&gt;0,CZ455&amp;" / "&amp;DA455,"")</f>
        <v/>
      </c>
      <c r="DC455" s="108" t="str">
        <f>IF(DA455&lt;&gt;0,CZ455/DA455,"")</f>
        <v/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0</v>
      </c>
      <c r="DA467" s="25">
        <f>SUM(CY310:DU310)</f>
        <v>0</v>
      </c>
      <c r="DB467" s="25" t="str">
        <f>IF(DA467&lt;&gt;0,CZ467&amp;" / "&amp;DA467,"")</f>
        <v/>
      </c>
      <c r="DC467" s="108" t="str">
        <f>IF(DA467&lt;&gt;0,CZ467/DA467,"")</f>
        <v/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0</v>
      </c>
      <c r="DA468" s="25">
        <f>SUM(CY309:DU309)</f>
        <v>0</v>
      </c>
      <c r="DB468" s="25" t="str">
        <f>IF(DA468&lt;&gt;0,CZ468&amp;" / "&amp;DA468,"")</f>
        <v/>
      </c>
      <c r="DC468" s="108" t="str">
        <f>IF(DA468&lt;&gt;0,CZ468/DA468,"")</f>
        <v/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0</v>
      </c>
      <c r="DA469" s="25">
        <f>SUM(CY311:DU311)</f>
        <v>0</v>
      </c>
      <c r="DB469" s="25" t="str">
        <f>IF(DA469&lt;&gt;0,CZ469&amp;" / "&amp;DA469,"")</f>
        <v/>
      </c>
      <c r="DC469" s="108" t="str">
        <f>IF(DA469&lt;&gt;0,CZ469/DA469,"")</f>
        <v/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PSAT 10</v>
      </c>
      <c r="O1" s="162" t="str">
        <f>IF(V15&lt;&gt;"",V15,"Test 2")</f>
        <v>Test 2</v>
      </c>
      <c r="P1" s="162" t="str">
        <f>N1</f>
        <v>PSAT 10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>-</v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PSAT 10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>-</v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>-</v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Reading</v>
      </c>
      <c r="W8" s="212" t="str">
        <f>META!FB5</f>
        <v>38</v>
      </c>
      <c r="X8" s="212" t="str">
        <f>META!FC5</f>
        <v>47</v>
      </c>
      <c r="Y8" s="213" t="str">
        <f>META!FD5</f>
        <v>81%</v>
      </c>
      <c r="Z8" s="214" t="str">
        <f>META!FE5</f>
        <v>320</v>
      </c>
      <c r="AA8" s="215" t="str">
        <f>META!FF5</f>
        <v>380</v>
      </c>
      <c r="AB8" s="216" t="str">
        <f>META!FG5</f>
        <v/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>-</v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Writing</v>
      </c>
      <c r="W9" s="125" t="str">
        <f>META!FB6</f>
        <v>40</v>
      </c>
      <c r="X9" s="125" t="str">
        <f>META!FC6</f>
        <v>44</v>
      </c>
      <c r="Y9" s="127" t="str">
        <f>META!FD6</f>
        <v>91%</v>
      </c>
      <c r="Z9" s="101" t="str">
        <f>META!FE6</f>
        <v>350</v>
      </c>
      <c r="AA9" s="94" t="str">
        <f>META!FF6</f>
        <v>380</v>
      </c>
      <c r="AB9" s="76" t="str">
        <f>META!FG6</f>
        <v/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>-</v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R&amp;W</v>
      </c>
      <c r="W10" s="212" t="str">
        <f>META!FB7</f>
        <v>78</v>
      </c>
      <c r="X10" s="212" t="str">
        <f>META!FC7</f>
        <v>91</v>
      </c>
      <c r="Y10" s="218" t="str">
        <f>META!FD7</f>
        <v>86%</v>
      </c>
      <c r="Z10" s="214" t="str">
        <f>META!FE7</f>
        <v>670</v>
      </c>
      <c r="AA10" s="215" t="str">
        <f>META!FF7</f>
        <v>760</v>
      </c>
      <c r="AB10" s="216" t="str">
        <f>META!FG7</f>
        <v>97%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Math</v>
      </c>
      <c r="W11" s="128" t="str">
        <f>META!FB8</f>
        <v>27</v>
      </c>
      <c r="X11" s="128" t="str">
        <f>META!FC8</f>
        <v>48</v>
      </c>
      <c r="Y11" s="129" t="str">
        <f>META!FD8</f>
        <v>56%</v>
      </c>
      <c r="Z11" s="130" t="str">
        <f>META!FE8</f>
        <v>580</v>
      </c>
      <c r="AA11" s="131" t="str">
        <f>META!FF8</f>
        <v>760</v>
      </c>
      <c r="AB11" s="79" t="str">
        <f>META!FG8</f>
        <v>83%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105</v>
      </c>
      <c r="X12" s="221" t="str">
        <f>META!FC9</f>
        <v>139</v>
      </c>
      <c r="Y12" s="222" t="str">
        <f>META!FD9</f>
        <v>76%</v>
      </c>
      <c r="Z12" s="223" t="str">
        <f>META!FE9</f>
        <v>1250</v>
      </c>
      <c r="AA12" s="224" t="str">
        <f>META!FF9</f>
        <v>1520</v>
      </c>
      <c r="AB12" s="225" t="str">
        <f>META!FG9</f>
        <v>92%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>-</v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>-</v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>-</v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>-</v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>-</v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>-</v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>-</v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>-</v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>-</v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>-</v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>-</v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>-</v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>-</v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>-</v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>-</v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>-</v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>-</v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>-</v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>-</v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>-</v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>-</v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 t="str">
        <f t="shared" si="2"/>
        <v/>
      </c>
      <c r="F52" s="205" t="s">
        <v>395</v>
      </c>
      <c r="G52" s="206" t="str">
        <f>IF(META!E263&lt;&gt;0,META!E263,"")</f>
        <v/>
      </c>
      <c r="H52" s="207" t="str">
        <f>IF(SUM(META!C$213:Y$213)&lt;&gt;0,G52/SUM(META!C$213:Y$213),"")</f>
        <v/>
      </c>
      <c r="I52" s="208" t="str">
        <f>IF(G52&lt;&gt;"",META!C263&amp;" / "&amp;G52,"")</f>
        <v/>
      </c>
      <c r="J52" s="206" t="str">
        <f>META!F263</f>
        <v/>
      </c>
      <c r="K52" s="242" t="str">
        <f>META!G263</f>
        <v/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/>
      </c>
      <c r="O52" s="206" t="str">
        <f>IF(META!D176&lt;&gt;0,META!D134&amp;" / "&amp;META!D176,"")</f>
        <v/>
      </c>
      <c r="P52" s="207" t="str">
        <f>IF(META!C176&lt;&gt;0,META!C134/META!C176,"")</f>
        <v/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 t="str">
        <f t="shared" si="2"/>
        <v/>
      </c>
      <c r="F53" s="280" t="s">
        <v>599</v>
      </c>
      <c r="G53" s="149" t="str">
        <f>IF(META!E264&lt;&gt;0,META!E264,"")</f>
        <v/>
      </c>
      <c r="H53" s="150" t="str">
        <f>IF(SUM(META!C$213:Y$213)&lt;&gt;0,G53/SUM(META!C$213:Y$213),"")</f>
        <v/>
      </c>
      <c r="I53" s="151" t="str">
        <f>IF(G53&lt;&gt;"",META!C264&amp;" / "&amp;G53,"")</f>
        <v/>
      </c>
      <c r="J53" s="149" t="str">
        <f>META!F264</f>
        <v/>
      </c>
      <c r="K53" s="243" t="str">
        <f>META!G264</f>
        <v/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/>
      </c>
      <c r="O53" s="149" t="str">
        <f>IF(META!D177&lt;&gt;0,META!D135&amp;" / "&amp;META!D177,"")</f>
        <v/>
      </c>
      <c r="P53" s="150" t="str">
        <f>IF(META!C177&lt;&gt;0,META!C135/META!C177,"")</f>
        <v/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 t="str">
        <f t="shared" si="2"/>
        <v/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/>
      </c>
      <c r="K54" s="242" t="str">
        <f>META!G262</f>
        <v/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/>
      </c>
      <c r="O54" s="206" t="str">
        <f>IF(META!D178&lt;&gt;0,META!D136&amp;" / "&amp;META!D178,"")</f>
        <v/>
      </c>
      <c r="P54" s="207" t="str">
        <f>IF(META!C178&lt;&gt;0,META!C136/META!C178,"")</f>
        <v/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>-</v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>-</v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>-</v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>-</v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>-</v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>-</v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>-</v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>-</v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>-</v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>-</v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>-</v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>-</v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>-</v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>-</v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>-</v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>-</v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 t="str">
        <f>IF(META!DZ190&lt;&gt;0,META!DZ190,"")</f>
        <v/>
      </c>
      <c r="H98" s="155" t="str">
        <f>IF(SUM(META!DX$149:ET$149)&lt;&gt;0,G98/SUM(META!DX$149:ET$149),"")</f>
        <v/>
      </c>
      <c r="I98" s="151" t="str">
        <f>IF(G98&lt;&gt;"",META!DX190&amp;" / "&amp;G98,"")</f>
        <v/>
      </c>
      <c r="J98" s="154" t="str">
        <f>META!EA190</f>
        <v/>
      </c>
      <c r="K98" s="155" t="str">
        <f>META!EB190</f>
        <v/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/>
      </c>
      <c r="O98" s="312" t="str">
        <f>IF(META!DY120&lt;&gt;0,META!DY92&amp;" / "&amp;META!DY120,"")</f>
        <v/>
      </c>
      <c r="P98" s="312" t="str">
        <f>IF(META!DX120&lt;&gt;0,META!DX92/META!DX120,"")</f>
        <v/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 t="str">
        <f>IF(META!DZ191&lt;&gt;0,META!DZ191,"")</f>
        <v/>
      </c>
      <c r="H99" s="253" t="str">
        <f>IF(SUM(META!DX$149:ET$149)&lt;&gt;0,G99/SUM(META!DX$149:ET$149),"")</f>
        <v/>
      </c>
      <c r="I99" s="208" t="str">
        <f>IF(G99&lt;&gt;"",META!DX191&amp;" / "&amp;G99,"")</f>
        <v/>
      </c>
      <c r="J99" s="252" t="str">
        <f>META!EA191</f>
        <v/>
      </c>
      <c r="K99" s="253" t="str">
        <f>META!EB191</f>
        <v/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/>
      </c>
      <c r="O99" s="277" t="str">
        <f>IF(META!DY121&lt;&gt;0,META!DY93&amp;" / "&amp;META!DY121,"")</f>
        <v/>
      </c>
      <c r="P99" s="277" t="str">
        <f>IF(META!DX121&lt;&gt;0,META!DX93/META!DX121,"")</f>
        <v/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/>
      </c>
      <c r="K100" s="155" t="str">
        <f>META!EB189</f>
        <v/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/>
      </c>
      <c r="O100" s="312" t="str">
        <f>IF(META!DY122&lt;&gt;0,META!DY94&amp;" / "&amp;META!DY122,"")</f>
        <v/>
      </c>
      <c r="P100" s="312" t="str">
        <f>IF(META!DX122&lt;&gt;0,META!DX94/META!DX122,"")</f>
        <v/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>-</v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>-</v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>-</v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>-</v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>-</v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>-</v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>-</v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>-</v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>-</v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>-</v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>-</v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>-</v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>-</v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>-</v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>-</v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>-</v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>-</v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>-</v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>-</v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>-</v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>-</v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>-</v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>-</v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>-</v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>-</v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>-</v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 t="str">
        <f t="shared" si="10"/>
        <v/>
      </c>
      <c r="F139" s="205" t="s">
        <v>395</v>
      </c>
      <c r="G139" s="267" t="str">
        <f>IF(META!AD252&lt;&gt;0,META!AD252,"")</f>
        <v/>
      </c>
      <c r="H139" s="253" t="str">
        <f>IF(SUM(META!AB$208:AX$208)&lt;&gt;0,G139/SUM(META!AB$208:AX$208),"")</f>
        <v/>
      </c>
      <c r="I139" s="208" t="str">
        <f>IF(G139&lt;&gt;"",META!AB252&amp;" / "&amp;G139,"")</f>
        <v/>
      </c>
      <c r="J139" s="267" t="str">
        <f>META!AE252</f>
        <v/>
      </c>
      <c r="K139" s="268" t="str">
        <f>META!AF252</f>
        <v/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 t="str">
        <f t="shared" si="10"/>
        <v/>
      </c>
      <c r="F140" s="280" t="s">
        <v>599</v>
      </c>
      <c r="G140" s="158" t="str">
        <f>IF(META!AD253&lt;&gt;0,META!AD253,"")</f>
        <v/>
      </c>
      <c r="H140" s="155" t="str">
        <f>IF(SUM(META!AB$208:AX$208)&lt;&gt;0,G140/SUM(META!AB$208:AX$208),"")</f>
        <v/>
      </c>
      <c r="I140" s="151" t="str">
        <f>IF(G140&lt;&gt;"",META!AB253&amp;" / "&amp;G140,"")</f>
        <v/>
      </c>
      <c r="J140" s="158" t="str">
        <f>META!AE253</f>
        <v/>
      </c>
      <c r="K140" s="159" t="str">
        <f>META!AF253</f>
        <v/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 t="str">
        <f t="shared" si="10"/>
        <v/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/>
      </c>
      <c r="K141" s="268" t="str">
        <f>META!AF251</f>
        <v/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/>
      </c>
      <c r="O147" s="259" t="str">
        <f>IF(META!AC172&lt;&gt;0,META!AC131&amp;" / "&amp;META!AC172,"")</f>
        <v/>
      </c>
      <c r="P147" s="277" t="str">
        <f>IF(META!AB172&lt;&gt;0,META!AB131/META!AB172,"")</f>
        <v/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/>
      </c>
      <c r="O148" s="24" t="str">
        <f>IF(META!AC173&lt;&gt;0,META!AC132&amp;" / "&amp;META!AC173,"")</f>
        <v/>
      </c>
      <c r="P148" s="310" t="str">
        <f>IF(META!AB173&lt;&gt;0,META!AB132/META!AB173,"")</f>
        <v/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/>
      </c>
      <c r="O149" s="259" t="str">
        <f>IF(META!AC174&lt;&gt;0,META!AC133&amp;" / "&amp;META!AC174,"")</f>
        <v/>
      </c>
      <c r="P149" s="277" t="str">
        <f>IF(META!AB174&lt;&gt;0,META!AB133/META!AB174,"")</f>
        <v/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>-</v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>-</v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>-</v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>-</v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>-</v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>-</v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>-</v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>-</v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>-</v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>-</v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>-</v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>-</v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>-</v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>-</v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>-</v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>-</v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>-</v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>-</v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>-</v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>-</v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>-</v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>-</v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>-</v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>-</v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>-</v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>-</v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>-</v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>-</v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>-</v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>-</v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>-</v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>-</v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>-</v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>-</v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>-</v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>-</v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>-</v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>-</v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>-</v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>-</v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>-</v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>-</v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>-</v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>-</v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>-</v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>-</v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>-</v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>-</v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>-</v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>-</v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>-</v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>-</v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>-</v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>-</v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>-</v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>-</v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>-</v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>-</v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 t="str">
        <f t="shared" si="17"/>
        <v/>
      </c>
      <c r="F224" s="266" t="s">
        <v>447</v>
      </c>
      <c r="G224" s="206" t="str">
        <f>IF(META!DA453&lt;&gt;0,META!DA453,"")</f>
        <v/>
      </c>
      <c r="H224" s="253" t="str">
        <f>IF(SUM(META!CY$374:DU$374)&lt;&gt;0,G224/SUM(META!CY$374:DU$374),"")</f>
        <v/>
      </c>
      <c r="I224" s="208" t="str">
        <f>IF(G224&lt;&gt;"",META!CY453&amp;" / "&amp;G224,"")</f>
        <v/>
      </c>
      <c r="J224" s="206" t="str">
        <f>META!DB453</f>
        <v/>
      </c>
      <c r="K224" s="207" t="str">
        <f>META!DC453</f>
        <v/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 t="str">
        <f t="shared" si="17"/>
        <v/>
      </c>
      <c r="F225" s="289" t="s">
        <v>448</v>
      </c>
      <c r="G225" s="149" t="str">
        <f>IF(META!DA454&lt;&gt;0,META!DA454,"")</f>
        <v/>
      </c>
      <c r="H225" s="155" t="str">
        <f>IF(SUM(META!CY$374:DU$374)&lt;&gt;0,G225/SUM(META!CY$374:DU$374),"")</f>
        <v/>
      </c>
      <c r="I225" s="151" t="str">
        <f>IF(G225&lt;&gt;"",META!CY454&amp;" / "&amp;G225,"")</f>
        <v/>
      </c>
      <c r="J225" s="149" t="str">
        <f>META!DB454</f>
        <v/>
      </c>
      <c r="K225" s="150" t="str">
        <f>META!DC454</f>
        <v/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 t="str">
        <f t="shared" si="17"/>
        <v/>
      </c>
      <c r="F226" s="266" t="s">
        <v>449</v>
      </c>
      <c r="G226" s="206" t="str">
        <f>IF(META!DA455&lt;&gt;0,META!DA455,"")</f>
        <v/>
      </c>
      <c r="H226" s="253" t="str">
        <f>IF(SUM(META!CY$374:DU$374)&lt;&gt;0,G226/SUM(META!CY$374:DU$374),"")</f>
        <v/>
      </c>
      <c r="I226" s="208" t="str">
        <f>IF(G226&lt;&gt;"",META!CY455&amp;" / "&amp;G226,"")</f>
        <v/>
      </c>
      <c r="J226" s="206" t="str">
        <f>META!DB455</f>
        <v/>
      </c>
      <c r="K226" s="207" t="str">
        <f>META!DC455</f>
        <v/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/>
      </c>
      <c r="O228" s="259" t="str">
        <f>IF(META!CZ312&lt;&gt;0,META!CZ236&amp;" / "&amp;META!CZ312,"")</f>
        <v/>
      </c>
      <c r="P228" s="277" t="str">
        <f>IF(META!CY312&lt;&gt;0,META!CY236/META!CY312,"")</f>
        <v/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/>
      </c>
      <c r="O229" s="24" t="str">
        <f>IF(META!CZ313&lt;&gt;0,META!CZ237&amp;" / "&amp;META!CZ313,"")</f>
        <v/>
      </c>
      <c r="P229" s="310" t="str">
        <f>IF(META!CY313&lt;&gt;0,META!CY237/META!CY313,"")</f>
        <v/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/>
      </c>
      <c r="O230" s="259" t="str">
        <f>IF(META!CZ314&lt;&gt;0,META!CZ238&amp;" / "&amp;META!CZ314,"")</f>
        <v/>
      </c>
      <c r="P230" s="277" t="str">
        <f>IF(META!CY314&lt;&gt;0,META!CY238/META!CY314,"")</f>
        <v/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 t="str">
        <f t="shared" si="17"/>
        <v/>
      </c>
      <c r="F238" s="205" t="s">
        <v>395</v>
      </c>
      <c r="G238" s="206" t="str">
        <f>IF(META!DA468&lt;&gt;0,META!DA468,"")</f>
        <v/>
      </c>
      <c r="H238" s="253" t="str">
        <f>IF(SUM(META!CY$374:DU$374)&lt;&gt;0,G238/SUM(META!CY$374:DU$374),"")</f>
        <v/>
      </c>
      <c r="I238" s="208" t="str">
        <f>IF(G238&lt;&gt;"",META!CY468&amp;" / "&amp;G238,"")</f>
        <v/>
      </c>
      <c r="J238" s="206" t="str">
        <f>META!DB468</f>
        <v/>
      </c>
      <c r="K238" s="207" t="str">
        <f>META!DC468</f>
        <v/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/>
      </c>
      <c r="O238" s="259" t="str">
        <f>IF(META!CZ309&lt;&gt;0,META!CZ233&amp;" / "&amp;META!CZ309,"")</f>
        <v/>
      </c>
      <c r="P238" s="277" t="str">
        <f>IF(META!CY309&lt;&gt;0,META!CY233/META!CY309,"")</f>
        <v/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 t="str">
        <f t="shared" si="17"/>
        <v/>
      </c>
      <c r="F239" s="148" t="s">
        <v>599</v>
      </c>
      <c r="G239" s="149" t="str">
        <f>IF(META!DA469&lt;&gt;0,META!DA469,"")</f>
        <v/>
      </c>
      <c r="H239" s="155" t="str">
        <f>IF(SUM(META!CY$374:DU$374)&lt;&gt;0,G239/SUM(META!CY$374:DU$374),"")</f>
        <v/>
      </c>
      <c r="I239" s="151" t="str">
        <f>IF(G239&lt;&gt;"",META!CY469&amp;" / "&amp;G239,"")</f>
        <v/>
      </c>
      <c r="J239" s="149" t="str">
        <f>META!DB469</f>
        <v/>
      </c>
      <c r="K239" s="150" t="str">
        <f>META!DC469</f>
        <v/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/>
      </c>
      <c r="O239" s="24" t="str">
        <f>IF(META!CZ311&lt;&gt;0,META!CZ235&amp;" / "&amp;META!CZ311,"")</f>
        <v/>
      </c>
      <c r="P239" s="310" t="str">
        <f>IF(META!CY311&lt;&gt;0,META!CY235/META!CY311,"")</f>
        <v/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 t="str">
        <f t="shared" si="17"/>
        <v/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/>
      </c>
      <c r="K240" s="207" t="str">
        <f>META!DC467</f>
        <v/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/>
      </c>
      <c r="O240" s="259" t="str">
        <f>IF(META!CZ310&lt;&gt;0,META!CZ234&amp;" / "&amp;META!CZ310,"")</f>
        <v/>
      </c>
      <c r="P240" s="277" t="str">
        <f>IF(META!CY310&lt;&gt;0,META!CY234/META!CY310,"")</f>
        <v/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>-</v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>-</v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>-</v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>-</v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>-</v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>-</v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>-</v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 t="str">
        <f>K275</f>
        <v/>
      </c>
      <c r="F275" s="278" t="s">
        <v>618</v>
      </c>
      <c r="G275" s="259" t="str">
        <f>IF(SUM(META!E262,META!E266,META!E270,META!AD251,META!AD255,META!AD259,META!DZ189)&lt;&gt;0,SUM(META!E262,META!E266,META!E270,META!AD251,META!AD255,META!AD259,META!DZ189),"")</f>
        <v/>
      </c>
      <c r="H275" s="259"/>
      <c r="I275" s="203"/>
      <c r="J275" s="259"/>
      <c r="K275" s="279" t="str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/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 t="str">
        <f t="shared" si="18"/>
        <v/>
      </c>
      <c r="F276" s="280" t="s">
        <v>645</v>
      </c>
      <c r="G276" s="281" t="str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/>
      </c>
      <c r="H276" s="281"/>
      <c r="I276" s="282"/>
      <c r="J276" s="281"/>
      <c r="K276" s="284" t="str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/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2019-09-23T22:08:30Z</dcterms:modified>
</cp:coreProperties>
</file>