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med\Desktop\data_elrayah\"/>
    </mc:Choice>
  </mc:AlternateContent>
  <xr:revisionPtr revIDLastSave="0" documentId="13_ncr:1_{923443D1-0BE6-428D-AC80-FBA4958FAA96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ADD(ACTUAL)" sheetId="6" r:id="rId1"/>
    <sheet name="K9000930" sheetId="20" r:id="rId2"/>
    <sheet name="2924250-0556" sheetId="21" r:id="rId3"/>
    <sheet name="2924250-0557" sheetId="22" r:id="rId4"/>
    <sheet name="29238809813" sheetId="23" r:id="rId5"/>
    <sheet name="293S-9N01" sheetId="24" r:id="rId6"/>
    <sheet name="716244" sheetId="25" r:id="rId7"/>
    <sheet name="704528A" sheetId="26" r:id="rId8"/>
    <sheet name="113682A" sheetId="27" r:id="rId9"/>
    <sheet name="120415" sheetId="28" r:id="rId10"/>
    <sheet name="2401-9233K" sheetId="29" r:id="rId11"/>
    <sheet name="715583A" sheetId="30" r:id="rId12"/>
    <sheet name="K9000947" sheetId="31" r:id="rId13"/>
    <sheet name="K3V140DT" sheetId="32" r:id="rId14"/>
    <sheet name="K3V180DT" sheetId="33" r:id="rId15"/>
    <sheet name="1.451-00065" sheetId="34" r:id="rId16"/>
    <sheet name="1.451-00062" sheetId="35" r:id="rId17"/>
    <sheet name="1.409-00001" sheetId="36" r:id="rId18"/>
    <sheet name="1.412-00098" sheetId="37" r:id="rId19"/>
    <sheet name="1.412-00110" sheetId="38" r:id="rId20"/>
    <sheet name="1.109-00055" sheetId="39" r:id="rId21"/>
    <sheet name="K9000932" sheetId="40" r:id="rId22"/>
    <sheet name="420-00257" sheetId="41" r:id="rId23"/>
    <sheet name="113692" sheetId="42" r:id="rId24"/>
    <sheet name="113691" sheetId="43" r:id="rId25"/>
    <sheet name="2953801991S" sheetId="44" r:id="rId26"/>
    <sheet name="14524052" sheetId="45" r:id="rId27"/>
    <sheet name="F295SGD9-9N01AS" sheetId="46" r:id="rId28"/>
    <sheet name="F295SGN9-9N07AS" sheetId="47" r:id="rId29"/>
    <sheet name="VOE14533619" sheetId="48" r:id="rId30"/>
    <sheet name="116634A" sheetId="49" r:id="rId31"/>
    <sheet name="2401-9242KT" sheetId="50" r:id="rId32"/>
    <sheet name="2924490-0050" sheetId="51" r:id="rId33"/>
    <sheet name="2925130-0035-N" sheetId="52" r:id="rId34"/>
    <sheet name="K9000928" sheetId="53" r:id="rId35"/>
    <sheet name="401-00225AKT" sheetId="54" r:id="rId36"/>
    <sheet name="K5V140DT-RK" sheetId="55" r:id="rId37"/>
    <sheet name="420-00295KT" sheetId="56" r:id="rId38"/>
    <sheet name="717007" sheetId="57" r:id="rId39"/>
    <sheet name="K9001189" sheetId="58" r:id="rId40"/>
    <sheet name="2921190-0507S" sheetId="59" r:id="rId41"/>
    <sheet name="2921190-0508S" sheetId="60" r:id="rId42"/>
    <sheet name="2924530-0735S" sheetId="61" r:id="rId43"/>
    <sheet name="2924110-0049" sheetId="62" r:id="rId44"/>
    <sheet name="PP180000A402" sheetId="63" r:id="rId45"/>
    <sheet name="MP0063-0013" sheetId="64" r:id="rId46"/>
    <sheet name="2953802061" sheetId="65" r:id="rId47"/>
    <sheet name="2924250-0490" sheetId="66" r:id="rId48"/>
    <sheet name="2924250-0403" sheetId="67" r:id="rId49"/>
    <sheet name="29238809813™" sheetId="68" r:id="rId50"/>
    <sheet name="293S-9N01(FT)" sheetId="70" r:id="rId51"/>
  </sheets>
  <definedNames>
    <definedName name="_xlnm._FilterDatabase" localSheetId="0" hidden="1">'ADD(ACTUAL)'!$A$2:$K$57</definedName>
    <definedName name="_xlnm.Print_Area" localSheetId="20">'1.109-00055'!$A$1:$E$40</definedName>
    <definedName name="_xlnm.Print_Area" localSheetId="17">'1.409-00001'!$A$1:$E$40</definedName>
    <definedName name="_xlnm.Print_Area" localSheetId="18">'1.412-00098'!$A$1:$E$40</definedName>
    <definedName name="_xlnm.Print_Area" localSheetId="19">'1.412-00110'!$A$1:$E$40</definedName>
    <definedName name="_xlnm.Print_Area" localSheetId="16">'1.451-00062'!$A$1:$E$40</definedName>
    <definedName name="_xlnm.Print_Area" localSheetId="15">'1.451-00065'!$A$1:$E$40</definedName>
    <definedName name="_xlnm.Print_Area" localSheetId="8">'113682A'!$A$1:$E$40</definedName>
    <definedName name="_xlnm.Print_Area" localSheetId="24">'113691'!$A$1:$E$40</definedName>
    <definedName name="_xlnm.Print_Area" localSheetId="23">'113692'!$A$1:$E$40</definedName>
    <definedName name="_xlnm.Print_Area" localSheetId="30">'116634A'!$A$1:$E$40</definedName>
    <definedName name="_xlnm.Print_Area" localSheetId="9">'120415'!$A$1:$E$40</definedName>
    <definedName name="_xlnm.Print_Area" localSheetId="26">'14524052'!$A$1:$E$40</definedName>
    <definedName name="_xlnm.Print_Area" localSheetId="10">'2401-9233K'!$A$1:$E$40</definedName>
    <definedName name="_xlnm.Print_Area" localSheetId="31">'2401-9242KT'!$A$1:$E$40</definedName>
    <definedName name="_xlnm.Print_Area" localSheetId="40">'2921190-0507S'!$A$1:$E$40</definedName>
    <definedName name="_xlnm.Print_Area" localSheetId="41">'2921190-0508S'!$A$1:$E$40</definedName>
    <definedName name="_xlnm.Print_Area" localSheetId="4">'29238809813'!$A$1:$E$40</definedName>
    <definedName name="_xlnm.Print_Area" localSheetId="49">'29238809813™'!$A$1:$E$40</definedName>
    <definedName name="_xlnm.Print_Area" localSheetId="43">'2924110-0049'!$A$1:$E$40</definedName>
    <definedName name="_xlnm.Print_Area" localSheetId="48">'2924250-0403'!$A$1:$E$40</definedName>
    <definedName name="_xlnm.Print_Area" localSheetId="47">'2924250-0490'!$A$1:$E$40</definedName>
    <definedName name="_xlnm.Print_Area" localSheetId="2">'2924250-0556'!$A$1:$E$40</definedName>
    <definedName name="_xlnm.Print_Area" localSheetId="3">'2924250-0557'!$A$1:$E$40</definedName>
    <definedName name="_xlnm.Print_Area" localSheetId="32">'2924490-0050'!$A$1:$E$40</definedName>
    <definedName name="_xlnm.Print_Area" localSheetId="42">'2924530-0735S'!$A$1:$E$40</definedName>
    <definedName name="_xlnm.Print_Area" localSheetId="33">'2925130-0035-N'!$A$1:$E$40</definedName>
    <definedName name="_xlnm.Print_Area" localSheetId="5">'293S-9N01'!$A$1:$E$40</definedName>
    <definedName name="_xlnm.Print_Area" localSheetId="50">'293S-9N01(FT)'!$A$1:$E$40</definedName>
    <definedName name="_xlnm.Print_Area" localSheetId="25">'2953801991S'!$A$1:$E$40</definedName>
    <definedName name="_xlnm.Print_Area" localSheetId="46">'2953802061'!$A$1:$E$40</definedName>
    <definedName name="_xlnm.Print_Area" localSheetId="35">'401-00225AKT'!$A$1:$E$40</definedName>
    <definedName name="_xlnm.Print_Area" localSheetId="22">'420-00257'!$A$1:$E$40</definedName>
    <definedName name="_xlnm.Print_Area" localSheetId="37">'420-00295KT'!$A$1:$E$40</definedName>
    <definedName name="_xlnm.Print_Area" localSheetId="7">'704528A'!$A$1:$E$40</definedName>
    <definedName name="_xlnm.Print_Area" localSheetId="11">'715583A'!$A$1:$E$40</definedName>
    <definedName name="_xlnm.Print_Area" localSheetId="6">'716244'!$A$1:$E$40</definedName>
    <definedName name="_xlnm.Print_Area" localSheetId="38">'717007'!$A$1:$E$40</definedName>
    <definedName name="_xlnm.Print_Area" localSheetId="0">'ADD(ACTUAL)'!$A$1:$K$57</definedName>
    <definedName name="_xlnm.Print_Area" localSheetId="27">'F295SGD9-9N01AS'!$A$1:$E$40</definedName>
    <definedName name="_xlnm.Print_Area" localSheetId="28">'F295SGN9-9N07AS'!$A$1:$E$40</definedName>
    <definedName name="_xlnm.Print_Area" localSheetId="13">K3V140DT!$A$1:$E$40</definedName>
    <definedName name="_xlnm.Print_Area" localSheetId="14">K3V180DT!$A$1:$E$40</definedName>
    <definedName name="_xlnm.Print_Area" localSheetId="36">'K5V140DT-RK'!$A$1:$E$40</definedName>
    <definedName name="_xlnm.Print_Area" localSheetId="34">K9000928!$A$1:$E$40</definedName>
    <definedName name="_xlnm.Print_Area" localSheetId="1">K9000930!$A$1:$E$40</definedName>
    <definedName name="_xlnm.Print_Area" localSheetId="21">K9000932!$A$1:$E$40</definedName>
    <definedName name="_xlnm.Print_Area" localSheetId="12">K9000947!$A$1:$E$40</definedName>
    <definedName name="_xlnm.Print_Area" localSheetId="39">K9001189!$A$1:$E$40</definedName>
    <definedName name="_xlnm.Print_Area" localSheetId="45">'MP0063-0013'!$A$1:$E$40</definedName>
    <definedName name="_xlnm.Print_Area" localSheetId="44">PP180000A402!$A$1:$E$40</definedName>
    <definedName name="_xlnm.Print_Area" localSheetId="29">VOE14533619!$A$1:$E$40</definedName>
  </definedNames>
  <calcPr calcId="191029"/>
</workbook>
</file>

<file path=xl/calcChain.xml><?xml version="1.0" encoding="utf-8"?>
<calcChain xmlns="http://schemas.openxmlformats.org/spreadsheetml/2006/main">
  <c r="B3" i="70" l="1"/>
  <c r="B3" i="68"/>
  <c r="B3" i="67"/>
  <c r="B3" i="66"/>
  <c r="B3" i="65"/>
  <c r="B3" i="64"/>
  <c r="B3" i="63"/>
  <c r="B3" i="62"/>
  <c r="B3" i="61"/>
  <c r="B3" i="60"/>
  <c r="B3" i="59"/>
  <c r="B3" i="58"/>
  <c r="B3" i="57"/>
  <c r="B3" i="56"/>
  <c r="B3" i="55"/>
  <c r="B3" i="54"/>
  <c r="B3" i="53"/>
  <c r="B3" i="52"/>
  <c r="B3" i="51"/>
  <c r="B3" i="50"/>
  <c r="B3" i="49"/>
  <c r="B3" i="48"/>
  <c r="B3" i="47"/>
  <c r="B3" i="46"/>
  <c r="B3" i="45"/>
  <c r="B3" i="44"/>
  <c r="B3" i="43"/>
  <c r="B3" i="42"/>
  <c r="B3" i="41"/>
  <c r="B3" i="40"/>
  <c r="B3" i="39"/>
  <c r="B3" i="38"/>
  <c r="B3" i="37"/>
  <c r="B3" i="36"/>
  <c r="B3" i="35"/>
  <c r="B3" i="34"/>
  <c r="B3" i="33"/>
  <c r="B3" i="32"/>
  <c r="B3" i="31"/>
  <c r="B3" i="30"/>
  <c r="B3" i="29"/>
  <c r="B3" i="28"/>
  <c r="B3" i="27"/>
  <c r="B3" i="26"/>
  <c r="B3" i="25"/>
  <c r="B3" i="24"/>
  <c r="B3" i="23"/>
  <c r="B3" i="22"/>
  <c r="B3" i="21"/>
  <c r="B3" i="20"/>
  <c r="H3" i="6" s="1"/>
  <c r="L66" i="6" l="1"/>
  <c r="O48" i="6"/>
  <c r="O49" i="6"/>
  <c r="O3" i="6"/>
  <c r="N6" i="6" l="1"/>
  <c r="L4" i="6"/>
  <c r="M4" i="6" s="1"/>
  <c r="L5" i="6"/>
  <c r="M5" i="6" s="1"/>
  <c r="O5" i="6" s="1"/>
  <c r="L6" i="6"/>
  <c r="M6" i="6" s="1"/>
  <c r="O6" i="6" s="1"/>
  <c r="L7" i="6"/>
  <c r="M7" i="6" s="1"/>
  <c r="O7" i="6" s="1"/>
  <c r="L8" i="6"/>
  <c r="M8" i="6" s="1"/>
  <c r="O8" i="6" s="1"/>
  <c r="L9" i="6"/>
  <c r="M9" i="6" s="1"/>
  <c r="O9" i="6" s="1"/>
  <c r="L10" i="6"/>
  <c r="M10" i="6" s="1"/>
  <c r="O10" i="6" s="1"/>
  <c r="L11" i="6"/>
  <c r="M11" i="6" s="1"/>
  <c r="O11" i="6" s="1"/>
  <c r="L12" i="6"/>
  <c r="M12" i="6" s="1"/>
  <c r="O12" i="6" s="1"/>
  <c r="L13" i="6"/>
  <c r="M13" i="6" s="1"/>
  <c r="O13" i="6" s="1"/>
  <c r="L14" i="6"/>
  <c r="M14" i="6" s="1"/>
  <c r="O14" i="6" s="1"/>
  <c r="L15" i="6"/>
  <c r="M15" i="6" s="1"/>
  <c r="O15" i="6" s="1"/>
  <c r="L16" i="6"/>
  <c r="M16" i="6" s="1"/>
  <c r="O16" i="6" s="1"/>
  <c r="L17" i="6"/>
  <c r="M17" i="6" s="1"/>
  <c r="O17" i="6" s="1"/>
  <c r="L18" i="6"/>
  <c r="M18" i="6" s="1"/>
  <c r="O18" i="6" s="1"/>
  <c r="L19" i="6"/>
  <c r="M19" i="6" s="1"/>
  <c r="O19" i="6" s="1"/>
  <c r="L20" i="6"/>
  <c r="M20" i="6" s="1"/>
  <c r="O20" i="6" s="1"/>
  <c r="L21" i="6"/>
  <c r="M21" i="6" s="1"/>
  <c r="O21" i="6" s="1"/>
  <c r="L22" i="6"/>
  <c r="M22" i="6" s="1"/>
  <c r="O22" i="6" s="1"/>
  <c r="L23" i="6"/>
  <c r="M23" i="6" s="1"/>
  <c r="O23" i="6" s="1"/>
  <c r="L24" i="6"/>
  <c r="M24" i="6" s="1"/>
  <c r="O24" i="6" s="1"/>
  <c r="L25" i="6"/>
  <c r="M25" i="6" s="1"/>
  <c r="O25" i="6" s="1"/>
  <c r="L26" i="6"/>
  <c r="M26" i="6" s="1"/>
  <c r="O26" i="6" s="1"/>
  <c r="L27" i="6"/>
  <c r="M27" i="6" s="1"/>
  <c r="O27" i="6" s="1"/>
  <c r="L28" i="6"/>
  <c r="M28" i="6" s="1"/>
  <c r="O28" i="6" s="1"/>
  <c r="L29" i="6"/>
  <c r="M29" i="6" s="1"/>
  <c r="O29" i="6" s="1"/>
  <c r="L30" i="6"/>
  <c r="M30" i="6" s="1"/>
  <c r="O30" i="6" s="1"/>
  <c r="L31" i="6"/>
  <c r="M31" i="6" s="1"/>
  <c r="O31" i="6" s="1"/>
  <c r="L32" i="6"/>
  <c r="M32" i="6" s="1"/>
  <c r="O32" i="6" s="1"/>
  <c r="L33" i="6"/>
  <c r="M33" i="6" s="1"/>
  <c r="O33" i="6" s="1"/>
  <c r="L34" i="6"/>
  <c r="M34" i="6" s="1"/>
  <c r="O34" i="6" s="1"/>
  <c r="L35" i="6"/>
  <c r="M35" i="6" s="1"/>
  <c r="O35" i="6" s="1"/>
  <c r="L36" i="6"/>
  <c r="M36" i="6" s="1"/>
  <c r="O36" i="6" s="1"/>
  <c r="L37" i="6"/>
  <c r="M37" i="6" s="1"/>
  <c r="O37" i="6" s="1"/>
  <c r="L38" i="6"/>
  <c r="M38" i="6" s="1"/>
  <c r="O38" i="6" s="1"/>
  <c r="L39" i="6"/>
  <c r="M39" i="6" s="1"/>
  <c r="O39" i="6" s="1"/>
  <c r="L40" i="6"/>
  <c r="M40" i="6" s="1"/>
  <c r="O40" i="6" s="1"/>
  <c r="L41" i="6"/>
  <c r="M41" i="6" s="1"/>
  <c r="O41" i="6" s="1"/>
  <c r="L42" i="6"/>
  <c r="M42" i="6" s="1"/>
  <c r="O42" i="6" s="1"/>
  <c r="L43" i="6"/>
  <c r="M43" i="6" s="1"/>
  <c r="O43" i="6" s="1"/>
  <c r="L44" i="6"/>
  <c r="M44" i="6" s="1"/>
  <c r="O44" i="6" s="1"/>
  <c r="L45" i="6"/>
  <c r="M45" i="6" s="1"/>
  <c r="O45" i="6" s="1"/>
  <c r="L46" i="6"/>
  <c r="M46" i="6" s="1"/>
  <c r="O46" i="6" s="1"/>
  <c r="L47" i="6"/>
  <c r="M47" i="6" s="1"/>
  <c r="O47" i="6" s="1"/>
  <c r="L48" i="6"/>
  <c r="L49" i="6"/>
  <c r="L50" i="6"/>
  <c r="M50" i="6" s="1"/>
  <c r="O50" i="6" s="1"/>
  <c r="L51" i="6"/>
  <c r="M51" i="6" s="1"/>
  <c r="O51" i="6" s="1"/>
  <c r="L52" i="6"/>
  <c r="M52" i="6" s="1"/>
  <c r="O52" i="6" s="1"/>
  <c r="L53" i="6"/>
  <c r="M53" i="6" s="1"/>
  <c r="O53" i="6" s="1"/>
  <c r="L54" i="6"/>
  <c r="M54" i="6" s="1"/>
  <c r="O54" i="6" s="1"/>
  <c r="L55" i="6"/>
  <c r="M55" i="6" s="1"/>
  <c r="O55" i="6" s="1"/>
  <c r="L56" i="6"/>
  <c r="M56" i="6" s="1"/>
  <c r="O56" i="6" s="1"/>
  <c r="L3" i="6"/>
  <c r="K65" i="6"/>
  <c r="K68" i="6" s="1"/>
  <c r="L68" i="6" s="1"/>
  <c r="L61" i="6"/>
  <c r="O4" i="6" l="1"/>
  <c r="N4" i="6"/>
  <c r="N5" i="6" s="1"/>
  <c r="G5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18" i="6" l="1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57" i="6" l="1"/>
  <c r="J59" i="6" l="1"/>
  <c r="L69" i="6"/>
</calcChain>
</file>

<file path=xl/sharedStrings.xml><?xml version="1.0" encoding="utf-8"?>
<sst xmlns="http://schemas.openxmlformats.org/spreadsheetml/2006/main" count="770" uniqueCount="219">
  <si>
    <t>TONGMYUNG</t>
  </si>
  <si>
    <t>K5V140DTP</t>
  </si>
  <si>
    <t>K3V180DT</t>
    <phoneticPr fontId="11" type="noConversion"/>
  </si>
  <si>
    <t>715583A</t>
    <phoneticPr fontId="11" type="noConversion"/>
  </si>
  <si>
    <t>PISTON ASS'Y</t>
  </si>
  <si>
    <t>K3V140DT</t>
    <phoneticPr fontId="11" type="noConversion"/>
  </si>
  <si>
    <t>REGULATOR ASS'Y(-)  K5V140DTP-9N01</t>
  </si>
  <si>
    <t>U/PRICE</t>
    <phoneticPr fontId="11" type="noConversion"/>
  </si>
  <si>
    <t>AMOUNT</t>
    <phoneticPr fontId="11" type="noConversion"/>
  </si>
  <si>
    <t>K3V112DT</t>
  </si>
  <si>
    <t>K3V180DT</t>
  </si>
  <si>
    <t>K3V140DT</t>
  </si>
  <si>
    <t>293S-9N01</t>
  </si>
  <si>
    <t>EA</t>
  </si>
  <si>
    <t>NO</t>
  </si>
  <si>
    <t>MODEL</t>
    <phoneticPr fontId="11" type="noConversion"/>
  </si>
  <si>
    <t>PART NO.</t>
  </si>
  <si>
    <t>DESCRIPTION</t>
  </si>
  <si>
    <t>UNIT</t>
    <phoneticPr fontId="11" type="noConversion"/>
  </si>
  <si>
    <t>QTY</t>
  </si>
  <si>
    <t>REMARKS</t>
    <phoneticPr fontId="11" type="noConversion"/>
  </si>
  <si>
    <t>S/W CYL'BLOCK KIT (INCLUDING VALVE PLATE)</t>
    <phoneticPr fontId="11" type="noConversion"/>
  </si>
  <si>
    <t>DENFOS(JEIL)</t>
    <phoneticPr fontId="11" type="noConversion"/>
  </si>
  <si>
    <t>2924250-0556</t>
    <phoneticPr fontId="11" type="noConversion"/>
  </si>
  <si>
    <t>DRIVE SHAFT(R=LONG=17T/17T)   K5V140DTP</t>
  </si>
  <si>
    <t>PLAIN BOX (TGP)</t>
  </si>
  <si>
    <t>2924250-0557</t>
  </si>
  <si>
    <t>DRIVE SHAFT(L=SHORT=17T/13T)    K5V140DTP</t>
  </si>
  <si>
    <t>SWASH PLATE ASS'Y   K3V112DT</t>
  </si>
  <si>
    <t>REGULATOR ASS'Y S290-V HNOV</t>
    <phoneticPr fontId="11" type="noConversion"/>
  </si>
  <si>
    <t>K3V14D0T</t>
  </si>
  <si>
    <t>704528A</t>
    <phoneticPr fontId="11" type="noConversion"/>
  </si>
  <si>
    <t>PISTON ASS'Y</t>
    <phoneticPr fontId="11" type="noConversion"/>
  </si>
  <si>
    <t>TONGMYUNG</t>
    <phoneticPr fontId="11" type="noConversion"/>
  </si>
  <si>
    <t>113682A</t>
    <phoneticPr fontId="11" type="noConversion"/>
  </si>
  <si>
    <t>SHAFT;DRIVING(FRONT) for Samsung</t>
    <phoneticPr fontId="11" type="noConversion"/>
  </si>
  <si>
    <t>120415</t>
    <phoneticPr fontId="11" type="noConversion"/>
  </si>
  <si>
    <t>SHAFT;DRIVING(REAR)</t>
  </si>
  <si>
    <t>2401-9233K</t>
    <phoneticPr fontId="11" type="noConversion"/>
  </si>
  <si>
    <t>K3V140DT PUMP SEAL KIT</t>
    <phoneticPr fontId="11" type="noConversion"/>
  </si>
  <si>
    <t>K9000947</t>
  </si>
  <si>
    <t>​S300LC-5 SEAL KIT</t>
    <phoneticPr fontId="11" type="noConversion"/>
  </si>
  <si>
    <t>ROTARY GROUP-BI (LH)</t>
    <phoneticPr fontId="11" type="noConversion"/>
  </si>
  <si>
    <t>SET</t>
    <phoneticPr fontId="11" type="noConversion"/>
  </si>
  <si>
    <t>ROTARY GROUP-BI (RH)</t>
    <phoneticPr fontId="11" type="noConversion"/>
  </si>
  <si>
    <t>FOB-KOREA</t>
    <phoneticPr fontId="11" type="noConversion"/>
  </si>
  <si>
    <t>COST</t>
    <phoneticPr fontId="11" type="noConversion"/>
  </si>
  <si>
    <t xml:space="preserve">  ITPF030-240701-1                      01 / JUL / 2024</t>
    <phoneticPr fontId="4" type="noConversion"/>
  </si>
  <si>
    <t>K5V140DTP</t>
    <phoneticPr fontId="11" type="noConversion"/>
  </si>
  <si>
    <t>S300S-VP</t>
    <phoneticPr fontId="11" type="noConversion"/>
  </si>
  <si>
    <t>K3V140DTP</t>
    <phoneticPr fontId="11" type="noConversion"/>
  </si>
  <si>
    <t>M2X150</t>
    <phoneticPr fontId="11" type="noConversion"/>
  </si>
  <si>
    <t xml:space="preserve">M2X170 </t>
    <phoneticPr fontId="11" type="noConversion"/>
  </si>
  <si>
    <t>2925130-0035</t>
    <phoneticPr fontId="11" type="noConversion"/>
  </si>
  <si>
    <t>S300S-SH P</t>
  </si>
  <si>
    <t>KTS300S-S</t>
  </si>
  <si>
    <t>S300</t>
  </si>
  <si>
    <t>K5V160DT</t>
  </si>
  <si>
    <t>1.451-00065</t>
  </si>
  <si>
    <r>
      <t xml:space="preserve">CYLINDER BLOCK ASS'Y(R) </t>
    </r>
    <r>
      <rPr>
        <sz val="10"/>
        <rFont val="맑은 고딕"/>
        <family val="3"/>
        <charset val="129"/>
      </rPr>
      <t>￠</t>
    </r>
    <r>
      <rPr>
        <sz val="10"/>
        <rFont val="Tahoma"/>
        <family val="2"/>
      </rPr>
      <t>25.0  BI-METAL</t>
    </r>
    <phoneticPr fontId="11" type="noConversion"/>
  </si>
  <si>
    <t>EA</t>
    <phoneticPr fontId="11" type="noConversion"/>
  </si>
  <si>
    <t>1.451-00062</t>
  </si>
  <si>
    <t>CYLINDER BLOCK ASS'Y(L) ￠25.0   BI-METAL</t>
  </si>
  <si>
    <t>1.409-00001</t>
    <phoneticPr fontId="11" type="noConversion"/>
  </si>
  <si>
    <t>1.412-00098</t>
  </si>
  <si>
    <t>PLATE;SET</t>
  </si>
  <si>
    <t>1.412-00110</t>
  </si>
  <si>
    <t>PLATE;SHOE</t>
  </si>
  <si>
    <t>SWASH PLATE ASS'Y   K5V140DTP</t>
  </si>
  <si>
    <t>1.109-00055</t>
    <phoneticPr fontId="11" type="noConversion"/>
  </si>
  <si>
    <t>BEARING;NEEDLE (PAJ503303)</t>
    <phoneticPr fontId="11" type="noConversion"/>
  </si>
  <si>
    <t>K9000932</t>
    <phoneticPr fontId="11" type="noConversion"/>
  </si>
  <si>
    <t>.. PLATE;VALVE</t>
    <phoneticPr fontId="11" type="noConversion"/>
  </si>
  <si>
    <t>420-00257</t>
  </si>
  <si>
    <t>VALVE;MAIN RELIEF</t>
  </si>
  <si>
    <t>113692</t>
    <phoneticPr fontId="11" type="noConversion"/>
  </si>
  <si>
    <t>. PLATE;PUSH</t>
  </si>
  <si>
    <t>113691</t>
    <phoneticPr fontId="11" type="noConversion"/>
  </si>
  <si>
    <t>. PALTE;SHOE</t>
  </si>
  <si>
    <t>2953801991S</t>
    <phoneticPr fontId="11" type="noConversion"/>
  </si>
  <si>
    <t>SWASH PLATE ASS'Y   K3V140DTP</t>
    <phoneticPr fontId="11" type="noConversion"/>
  </si>
  <si>
    <t>14524052</t>
    <phoneticPr fontId="11" type="noConversion"/>
  </si>
  <si>
    <t>PUMP_K3V140DT-1JER-9N04-1</t>
    <phoneticPr fontId="11" type="noConversion"/>
  </si>
  <si>
    <t>F295SGD9-9N01AS</t>
    <phoneticPr fontId="11" type="noConversion"/>
  </si>
  <si>
    <t>MAIN PUMP ASSY (K5V140DTP1D9R-9N01-AS) (VITON O-RING)</t>
    <phoneticPr fontId="11" type="noConversion"/>
  </si>
  <si>
    <t>F295SGN9-9N07AS</t>
  </si>
  <si>
    <t>MAIN PUMP ASSY (K5V140DTP1N9R-9N07-AS) (VITON O-RING)</t>
    <phoneticPr fontId="11" type="noConversion"/>
  </si>
  <si>
    <t>VOE14533619</t>
    <phoneticPr fontId="11" type="noConversion"/>
  </si>
  <si>
    <t xml:space="preserve">REGULATOR (EC290B) (K3V140DT-9N04) </t>
    <phoneticPr fontId="11" type="noConversion"/>
  </si>
  <si>
    <t>116634A</t>
  </si>
  <si>
    <t>PLATE;VALVE</t>
  </si>
  <si>
    <t>2401-9242KT</t>
    <phoneticPr fontId="11" type="noConversion"/>
  </si>
  <si>
    <t>SEAL KIT;SWING MOTOR</t>
  </si>
  <si>
    <t>2924490-0050</t>
  </si>
  <si>
    <t>2925130-0035-N</t>
    <phoneticPr fontId="11" type="noConversion"/>
  </si>
  <si>
    <t>TILTING PIN ASS'Y</t>
    <phoneticPr fontId="11" type="noConversion"/>
  </si>
  <si>
    <t>K9000928</t>
  </si>
  <si>
    <t>K9000947</t>
    <phoneticPr fontId="11" type="noConversion"/>
  </si>
  <si>
    <t>KIT;SEAL</t>
  </si>
  <si>
    <t>401-00225AKT</t>
    <phoneticPr fontId="11" type="noConversion"/>
  </si>
  <si>
    <t>K5V140DT-RK</t>
    <phoneticPr fontId="11" type="noConversion"/>
  </si>
  <si>
    <t>SEAL KIT REGUlATOR ONLY.</t>
  </si>
  <si>
    <t>420-00295KT</t>
    <phoneticPr fontId="11" type="noConversion"/>
  </si>
  <si>
    <t>SEAL KIT;CONTROL VALVE </t>
  </si>
  <si>
    <t>717007</t>
    <phoneticPr fontId="11" type="noConversion"/>
  </si>
  <si>
    <t>REGULATOR ASS'Y(-)  K5V140DTP-9N01</t>
    <phoneticPr fontId="11" type="noConversion"/>
  </si>
  <si>
    <t>K9001189</t>
    <phoneticPr fontId="11" type="noConversion"/>
  </si>
  <si>
    <t>REGULATOR ASS'Y(-)  K5V140DTP-9N07-V</t>
  </si>
  <si>
    <t>2921190-0507S</t>
  </si>
  <si>
    <t>CYLINDER ASS'Y ® (BI-METAL)</t>
    <phoneticPr fontId="11" type="noConversion"/>
  </si>
  <si>
    <t>2921190-0508S</t>
  </si>
  <si>
    <t>CYLINDER ASS'Y (L) (BI-METAL)</t>
    <phoneticPr fontId="11" type="noConversion"/>
  </si>
  <si>
    <t>2924530-0735S</t>
  </si>
  <si>
    <t>2924110-0049</t>
  </si>
  <si>
    <t>SET PLATE</t>
  </si>
  <si>
    <t>PP180000A402</t>
  </si>
  <si>
    <t>SHOE PLATE</t>
  </si>
  <si>
    <t>MP0063-0013</t>
  </si>
  <si>
    <t>SUPPORT &amp; SWASH PLATE ASS'Y</t>
  </si>
  <si>
    <t>CYLINDER SPRING (MP0083-0016)</t>
    <phoneticPr fontId="11" type="noConversion"/>
  </si>
  <si>
    <t>2924250-0490</t>
  </si>
  <si>
    <t>DRIVE SHAFT(F) 17T</t>
  </si>
  <si>
    <t>2924250-0403</t>
  </si>
  <si>
    <t>DRIVE SHAFT(R) 13T</t>
  </si>
  <si>
    <t>PISTON;SERVO  0.30 oversized  K5V140DT</t>
    <phoneticPr fontId="11" type="noConversion"/>
  </si>
  <si>
    <t>SEAL KIT;BODY+(REGU.) REGULATOR IS SEPARATED INSIDE </t>
    <phoneticPr fontId="11" type="noConversion"/>
  </si>
  <si>
    <t>  ORIGINAL FLUTEK </t>
    <phoneticPr fontId="11" type="noConversion"/>
  </si>
  <si>
    <t>  ORIGINAL FLUTEK </t>
  </si>
  <si>
    <t>JNS</t>
    <phoneticPr fontId="11" type="noConversion"/>
  </si>
  <si>
    <t> DENFOS(JEIL)</t>
  </si>
  <si>
    <t>  ORIGINAL FLUTEK  </t>
    <phoneticPr fontId="11" type="noConversion"/>
  </si>
  <si>
    <t> TONGMYUNG</t>
  </si>
  <si>
    <t> ORIGINAL FLUTEK (FK KOREA) </t>
  </si>
  <si>
    <t> ORIGINAL FLUTEK (FK KOREA)</t>
    <phoneticPr fontId="11" type="noConversion"/>
  </si>
  <si>
    <t>ORIGINAL FLUTEK  </t>
  </si>
  <si>
    <t>ORIGINAL FLUTEK  </t>
    <phoneticPr fontId="11" type="noConversion"/>
  </si>
  <si>
    <t>NOK PACKING</t>
    <phoneticPr fontId="11" type="noConversion"/>
  </si>
  <si>
    <t>PISTON ASS'Y</t>
    <phoneticPr fontId="4" type="noConversion"/>
  </si>
  <si>
    <t xml:space="preserve">سعر الفاترورة الاكتروني </t>
  </si>
  <si>
    <t>ضريبة المبيعات</t>
  </si>
  <si>
    <t>ItemCode</t>
  </si>
  <si>
    <t>EG-289128013-KR_01_1078703992_K9000930</t>
  </si>
  <si>
    <t>EG-289128013-KR_01_1078703992_2924250-0556</t>
  </si>
  <si>
    <t>EG-289128013-KR_01_1078703992_2924250-0557</t>
  </si>
  <si>
    <t>EG-289128013-KR_01_1078703992_29238809813</t>
  </si>
  <si>
    <t>EG-289128013-KR_01_1078703992_293S-9N01</t>
  </si>
  <si>
    <t>EG-289128013-KR_01_1078703992_716244</t>
  </si>
  <si>
    <t>EG-289128013-KR_01_1078703992_704528A</t>
  </si>
  <si>
    <t>EG-289128013-KR_01_1078703992_113682A</t>
  </si>
  <si>
    <t>EG-289128013-KR_01_1078703992_120415</t>
  </si>
  <si>
    <t>EG-289128013-KR_01_1078703992_2401-9233K</t>
  </si>
  <si>
    <t>EG-289128013-KR_01_1078703992_715583A</t>
  </si>
  <si>
    <t>EG-289128013-KR_01_1078703992_K9000947</t>
  </si>
  <si>
    <t>EG-289128013-KR_01_1078703992_K3V140DT</t>
  </si>
  <si>
    <t>EG-289128013-KR_01_1078703992_K3V180DT</t>
  </si>
  <si>
    <t>EG-289128013-KR_01_1078703992_1.451-00065</t>
  </si>
  <si>
    <t>EG-289128013-KR_01_1078703992_1.451-00062</t>
  </si>
  <si>
    <t>EG-289128013-KR_01_1078703992_K9001189</t>
  </si>
  <si>
    <t>EG-289128013-KR_01_1078703992_2921190-0507S</t>
  </si>
  <si>
    <t>EG-289128013-KR_01_1078703992_2921190-0508S</t>
  </si>
  <si>
    <t>EG-289128013-KR_01_1078703992_2924530-0735S</t>
  </si>
  <si>
    <t>EG-289128013-KR_01_1078703992_2924110-0049</t>
  </si>
  <si>
    <t>EG-289128013-KR_01_1078703992_PP180000A402</t>
  </si>
  <si>
    <t>EG-289128013-KR_01_1078703992_MP0063-0013</t>
  </si>
  <si>
    <t>EG-289128013-KR_01_1078703992_2953802061</t>
  </si>
  <si>
    <t>EG-289128013-KR_01_1078703992_2924250-0490</t>
  </si>
  <si>
    <t>EG-289128013-KR_01_1078703992_2924250-0403</t>
  </si>
  <si>
    <t>EG-289128013-KR_01_1078703992_1.409-00001</t>
  </si>
  <si>
    <t>EG-289128013-KR_01_1078703992_1.412-00098</t>
  </si>
  <si>
    <t>EG-289128013-KR_01_1078703992_1.412-00110</t>
  </si>
  <si>
    <t>EG-289128013-KR_01_1078703992_1.109-00055</t>
  </si>
  <si>
    <t>EG-289128013-KR_01_1078703992_K9000932</t>
  </si>
  <si>
    <t>EG-289128013-KR_01_1078703992_420-00257</t>
  </si>
  <si>
    <t>EG-289128013-KR_01_1078703992_113692</t>
  </si>
  <si>
    <t>EG-289128013-KR_01_1078703992_113691</t>
  </si>
  <si>
    <t>EG-289128013-KR_01_1078703992_2953801991S</t>
  </si>
  <si>
    <t>EG-289128013-KR_01_1078703992_14524052</t>
  </si>
  <si>
    <t>EG-289128013-KR_01_1078703992_F295SGD9-9N01AS</t>
  </si>
  <si>
    <t>EG-289128013-KR_01_1078703992_F295SGN9-9N07AS</t>
  </si>
  <si>
    <t>EG-289128013-KR_01_1078703992_VOE14533619</t>
  </si>
  <si>
    <t>EG-289128013-KR_01_1078703992_116634A</t>
  </si>
  <si>
    <t>EG-289128013-KR_01_1078703992_2401-9242KT</t>
  </si>
  <si>
    <t>EG-289128013-KR_01_1078703992_2924490-0050</t>
  </si>
  <si>
    <t>EG-289128013-KR_01_1078703992_2925130-0035-N</t>
  </si>
  <si>
    <t>EG-289128013-KR_01_1078703992_K9000928</t>
  </si>
  <si>
    <t>EG-289128013-KR_01_1078703992_401-00225AKT</t>
  </si>
  <si>
    <t>EG-289128013-KR_01_1078703992_K5V140DT-RK</t>
  </si>
  <si>
    <t>EG-289128013-KR_01_1078703992_420-00295KT</t>
  </si>
  <si>
    <t>EG-289128013-KR_01_1078703992_717007</t>
  </si>
  <si>
    <t>PART NUMBER</t>
  </si>
  <si>
    <t xml:space="preserve">MODEL </t>
  </si>
  <si>
    <t xml:space="preserve">PRIMARY </t>
  </si>
  <si>
    <t>K9000930</t>
  </si>
  <si>
    <t xml:space="preserve">اسم العميل </t>
  </si>
  <si>
    <t xml:space="preserve">صادر </t>
  </si>
  <si>
    <t xml:space="preserve">وارد </t>
  </si>
  <si>
    <t>مرتجع</t>
  </si>
  <si>
    <t xml:space="preserve">تاربخ </t>
  </si>
  <si>
    <t>2924250-0556</t>
  </si>
  <si>
    <t>704528A</t>
  </si>
  <si>
    <t>113682A</t>
  </si>
  <si>
    <t>2401-9233K</t>
  </si>
  <si>
    <t>715583A</t>
  </si>
  <si>
    <t>1.409-00001</t>
  </si>
  <si>
    <t>1.109-00055</t>
  </si>
  <si>
    <t>K9000932</t>
  </si>
  <si>
    <t>2953801991S</t>
  </si>
  <si>
    <t>F295SGD9-9N01AS</t>
  </si>
  <si>
    <t>VOE14533619</t>
  </si>
  <si>
    <t>2401-9242KT</t>
  </si>
  <si>
    <t>2925130-0035-N</t>
  </si>
  <si>
    <t>401-00225AKT</t>
  </si>
  <si>
    <t>K5V140DT-RK</t>
  </si>
  <si>
    <t>420-00295KT</t>
  </si>
  <si>
    <t>K9001189</t>
  </si>
  <si>
    <t>S.QTY</t>
  </si>
  <si>
    <t>29238809813</t>
  </si>
  <si>
    <t>29238809813™</t>
  </si>
  <si>
    <t>293S-9N01(FT)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</si>
</sst>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1" formatCode="_(* #,##0_);_(* \(#,##0\);_(* &quot;-&quot;_);_(@_)"/>
    <numFmt numFmtId="164" formatCode="_-* #,##0_-;\-* #,##0_-;_-* &quot;-&quot;_-;_-@_-"/>
    <numFmt numFmtId="165" formatCode="_-&quot;₩&quot;* #,##0.00_-;\-&quot;₩&quot;* #,##0.00_-;_-&quot;₩&quot;* &quot;-&quot;??_-;_-@_-"/>
    <numFmt numFmtId="166" formatCode="_-[$$-409]* #,##0.00_ ;_-[$$-409]* \-#,##0.00\ ;_-[$$-409]* &quot;-&quot;??_ ;_-@_ "/>
    <numFmt numFmtId="167" formatCode="_([$$-409]* #,##0.00_);_([$$-409]* \(#,##0.00\);_([$$-409]* &quot;-&quot;??_);_(@_)"/>
  </numFmts>
  <fonts count="19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0"/>
      <name val="Tahoma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3"/>
      <charset val="129"/>
      <scheme val="minor"/>
    </font>
    <font>
      <sz val="10"/>
      <color theme="1"/>
      <name val="Tahoma"/>
      <family val="2"/>
    </font>
    <font>
      <sz val="12"/>
      <name val="바탕체"/>
      <family val="1"/>
      <charset val="129"/>
    </font>
    <font>
      <sz val="10"/>
      <color rgb="FF000000"/>
      <name val="Tahoma"/>
      <family val="2"/>
    </font>
    <font>
      <sz val="8"/>
      <name val="Calibri"/>
      <family val="2"/>
      <charset val="129"/>
      <scheme val="minor"/>
    </font>
    <font>
      <b/>
      <sz val="11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sz val="10"/>
      <name val="맑은 고딕"/>
      <family val="3"/>
      <charset val="129"/>
    </font>
    <font>
      <u/>
      <sz val="11"/>
      <color theme="10"/>
      <name val="돋움"/>
      <family val="3"/>
      <charset val="129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>
      <alignment vertical="center"/>
    </xf>
    <xf numFmtId="0" fontId="2" fillId="0" borderId="0"/>
    <xf numFmtId="5" fontId="5" fillId="0" borderId="0" applyFill="0" applyBorder="0" applyAlignment="0" applyProtection="0"/>
    <xf numFmtId="165" fontId="2" fillId="0" borderId="0" applyFont="0" applyFill="0" applyBorder="0" applyAlignment="0" applyProtection="0">
      <alignment vertical="center"/>
    </xf>
    <xf numFmtId="0" fontId="5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8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6" fontId="8" fillId="0" borderId="2" xfId="59" applyNumberFormat="1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3" fillId="4" borderId="2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166" fontId="3" fillId="4" borderId="2" xfId="59" applyNumberFormat="1" applyFont="1" applyFill="1" applyBorder="1" applyAlignment="1">
      <alignment horizontal="left" vertical="center"/>
    </xf>
    <xf numFmtId="166" fontId="8" fillId="0" borderId="0" xfId="59" applyNumberFormat="1" applyFont="1" applyAlignment="1">
      <alignment horizontal="right" vertical="center"/>
    </xf>
    <xf numFmtId="166" fontId="8" fillId="0" borderId="0" xfId="59" applyNumberFormat="1" applyFont="1">
      <alignment vertical="center"/>
    </xf>
    <xf numFmtId="0" fontId="14" fillId="0" borderId="0" xfId="0" applyFont="1">
      <alignment vertical="center"/>
    </xf>
    <xf numFmtId="0" fontId="3" fillId="0" borderId="2" xfId="0" quotePrefix="1" applyFont="1" applyBorder="1">
      <alignment vertical="center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4" fontId="3" fillId="0" borderId="0" xfId="0" applyNumberFormat="1" applyFont="1">
      <alignment vertical="center"/>
    </xf>
    <xf numFmtId="167" fontId="3" fillId="0" borderId="0" xfId="0" applyNumberFormat="1" applyFont="1">
      <alignment vertical="center"/>
    </xf>
    <xf numFmtId="167" fontId="8" fillId="0" borderId="0" xfId="0" applyNumberFormat="1" applyFont="1">
      <alignment vertical="center"/>
    </xf>
    <xf numFmtId="0" fontId="8" fillId="2" borderId="0" xfId="0" applyFont="1" applyFill="1">
      <alignment vertical="center"/>
    </xf>
    <xf numFmtId="167" fontId="8" fillId="2" borderId="0" xfId="0" applyNumberFormat="1" applyFont="1" applyFill="1">
      <alignment vertical="center"/>
    </xf>
    <xf numFmtId="0" fontId="0" fillId="0" borderId="0" xfId="0" applyAlignment="1"/>
    <xf numFmtId="0" fontId="0" fillId="2" borderId="0" xfId="0" applyFill="1" applyAlignment="1"/>
    <xf numFmtId="0" fontId="16" fillId="0" borderId="2" xfId="60" applyBorder="1">
      <alignment vertical="center"/>
    </xf>
    <xf numFmtId="0" fontId="16" fillId="0" borderId="2" xfId="60" applyBorder="1" applyAlignment="1">
      <alignment horizontal="left" vertical="center"/>
    </xf>
    <xf numFmtId="0" fontId="16" fillId="0" borderId="2" xfId="60" applyBorder="1" applyAlignment="1">
      <alignment horizontal="left" vertical="center" wrapText="1"/>
    </xf>
    <xf numFmtId="0" fontId="16" fillId="4" borderId="2" xfId="60" applyFill="1" applyBorder="1">
      <alignment vertical="center"/>
    </xf>
    <xf numFmtId="0" fontId="16" fillId="4" borderId="2" xfId="60" quotePrefix="1" applyFill="1" applyBorder="1">
      <alignment vertical="center"/>
    </xf>
    <xf numFmtId="0" fontId="16" fillId="4" borderId="0" xfId="60" applyFill="1">
      <alignment vertical="center"/>
    </xf>
    <xf numFmtId="0" fontId="16" fillId="0" borderId="3" xfId="60" applyBorder="1">
      <alignment vertical="center"/>
    </xf>
    <xf numFmtId="0" fontId="16" fillId="0" borderId="0" xfId="60">
      <alignment vertical="center"/>
    </xf>
    <xf numFmtId="0" fontId="16" fillId="0" borderId="3" xfId="60" quotePrefix="1" applyBorder="1">
      <alignment vertical="center"/>
    </xf>
    <xf numFmtId="0" fontId="16" fillId="0" borderId="2" xfId="60" quotePrefix="1" applyBorder="1">
      <alignment vertical="center"/>
    </xf>
    <xf numFmtId="0" fontId="16" fillId="0" borderId="1" xfId="60" applyBorder="1" applyAlignment="1">
      <alignment horizontal="left" vertical="center" wrapText="1"/>
    </xf>
    <xf numFmtId="0" fontId="16" fillId="0" borderId="1" xfId="60" quotePrefix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6" borderId="0" xfId="6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61">
    <cellStyle name="Comma [0] 10" xfId="26" xr:uid="{00000000-0005-0000-0000-000000000000}"/>
    <cellStyle name="Comma [0] 10 2" xfId="50" xr:uid="{00000000-0005-0000-0000-000001000000}"/>
    <cellStyle name="Comma [0] 11" xfId="28" xr:uid="{00000000-0005-0000-0000-000002000000}"/>
    <cellStyle name="Comma [0] 11 2" xfId="51" xr:uid="{00000000-0005-0000-0000-000003000000}"/>
    <cellStyle name="Comma [0] 12" xfId="30" xr:uid="{00000000-0005-0000-0000-000004000000}"/>
    <cellStyle name="Comma [0] 12 2" xfId="52" xr:uid="{00000000-0005-0000-0000-000005000000}"/>
    <cellStyle name="Comma [0] 13" xfId="32" xr:uid="{00000000-0005-0000-0000-000006000000}"/>
    <cellStyle name="Comma [0] 13 2" xfId="53" xr:uid="{00000000-0005-0000-0000-000007000000}"/>
    <cellStyle name="Comma [0] 14" xfId="34" xr:uid="{00000000-0005-0000-0000-000008000000}"/>
    <cellStyle name="Comma [0] 14 2" xfId="54" xr:uid="{00000000-0005-0000-0000-000009000000}"/>
    <cellStyle name="Comma [0] 15" xfId="36" xr:uid="{00000000-0005-0000-0000-00000A000000}"/>
    <cellStyle name="Comma [0] 15 2" xfId="55" xr:uid="{00000000-0005-0000-0000-00000B000000}"/>
    <cellStyle name="Comma [0] 16" xfId="38" xr:uid="{00000000-0005-0000-0000-00000C000000}"/>
    <cellStyle name="Comma [0] 16 2" xfId="56" xr:uid="{00000000-0005-0000-0000-00000D000000}"/>
    <cellStyle name="Comma [0] 2" xfId="14" xr:uid="{00000000-0005-0000-0000-00000E000000}"/>
    <cellStyle name="Comma [0] 2 2" xfId="42" xr:uid="{00000000-0005-0000-0000-00000F000000}"/>
    <cellStyle name="Comma [0] 3" xfId="15" xr:uid="{00000000-0005-0000-0000-000010000000}"/>
    <cellStyle name="Comma [0] 3 2" xfId="43" xr:uid="{00000000-0005-0000-0000-000011000000}"/>
    <cellStyle name="Comma [0] 4" xfId="16" xr:uid="{00000000-0005-0000-0000-000012000000}"/>
    <cellStyle name="Comma [0] 4 2" xfId="44" xr:uid="{00000000-0005-0000-0000-000013000000}"/>
    <cellStyle name="Comma [0] 5" xfId="17" xr:uid="{00000000-0005-0000-0000-000014000000}"/>
    <cellStyle name="Comma [0] 5 2" xfId="45" xr:uid="{00000000-0005-0000-0000-000015000000}"/>
    <cellStyle name="Comma [0] 6" xfId="19" xr:uid="{00000000-0005-0000-0000-000016000000}"/>
    <cellStyle name="Comma [0] 6 2" xfId="46" xr:uid="{00000000-0005-0000-0000-000017000000}"/>
    <cellStyle name="Comma [0] 7" xfId="21" xr:uid="{00000000-0005-0000-0000-000018000000}"/>
    <cellStyle name="Comma [0] 7 2" xfId="47" xr:uid="{00000000-0005-0000-0000-000019000000}"/>
    <cellStyle name="Comma [0] 8" xfId="23" xr:uid="{00000000-0005-0000-0000-00001A000000}"/>
    <cellStyle name="Comma [0] 8 2" xfId="48" xr:uid="{00000000-0005-0000-0000-00001B000000}"/>
    <cellStyle name="Comma [0] 9" xfId="25" xr:uid="{00000000-0005-0000-0000-00001C000000}"/>
    <cellStyle name="Comma [0] 9 2" xfId="49" xr:uid="{00000000-0005-0000-0000-00001D000000}"/>
    <cellStyle name="Hyperlink" xfId="60" builtinId="8"/>
    <cellStyle name="Normal" xfId="0" builtinId="0"/>
    <cellStyle name="Normal 10" xfId="10" xr:uid="{00000000-0005-0000-0000-00001E000000}"/>
    <cellStyle name="Normal 11" xfId="27" xr:uid="{00000000-0005-0000-0000-00001F000000}"/>
    <cellStyle name="Normal 12" xfId="29" xr:uid="{00000000-0005-0000-0000-000020000000}"/>
    <cellStyle name="Normal 13" xfId="31" xr:uid="{00000000-0005-0000-0000-000021000000}"/>
    <cellStyle name="Normal 14" xfId="33" xr:uid="{00000000-0005-0000-0000-000022000000}"/>
    <cellStyle name="Normal 15" xfId="35" xr:uid="{00000000-0005-0000-0000-000023000000}"/>
    <cellStyle name="Normal 16" xfId="37" xr:uid="{00000000-0005-0000-0000-000024000000}"/>
    <cellStyle name="Normal 2" xfId="5" xr:uid="{00000000-0005-0000-0000-000025000000}"/>
    <cellStyle name="Normal 2 2" xfId="6" xr:uid="{00000000-0005-0000-0000-000026000000}"/>
    <cellStyle name="Normal 3" xfId="7" xr:uid="{00000000-0005-0000-0000-000027000000}"/>
    <cellStyle name="Normal 4" xfId="11" xr:uid="{00000000-0005-0000-0000-000028000000}"/>
    <cellStyle name="Normal 5" xfId="8" xr:uid="{00000000-0005-0000-0000-000029000000}"/>
    <cellStyle name="Normal 6" xfId="18" xr:uid="{00000000-0005-0000-0000-00002A000000}"/>
    <cellStyle name="Normal 7" xfId="20" xr:uid="{00000000-0005-0000-0000-00002B000000}"/>
    <cellStyle name="Normal 8" xfId="22" xr:uid="{00000000-0005-0000-0000-00002C000000}"/>
    <cellStyle name="Normal 9" xfId="24" xr:uid="{00000000-0005-0000-0000-00002D000000}"/>
    <cellStyle name="Percent" xfId="59" builtinId="5"/>
    <cellStyle name="쉼표 [0] 2" xfId="40" xr:uid="{00000000-0005-0000-0000-00002F000000}"/>
    <cellStyle name="쉼표 [0] 2 2" xfId="2" xr:uid="{00000000-0005-0000-0000-000030000000}"/>
    <cellStyle name="쉼표 [0]_AL HAWAFED Proforma Invoice" xfId="57" xr:uid="{00F972A2-466B-4BC8-B7E4-48161F0D3889}"/>
    <cellStyle name="통화 2" xfId="3" xr:uid="{00000000-0005-0000-0000-000033000000}"/>
    <cellStyle name="통화 2 2" xfId="41" xr:uid="{00000000-0005-0000-0000-000034000000}"/>
    <cellStyle name="표준 11 2" xfId="39" xr:uid="{00000000-0005-0000-0000-000036000000}"/>
    <cellStyle name="표준 16" xfId="13" xr:uid="{00000000-0005-0000-0000-000037000000}"/>
    <cellStyle name="표준 2" xfId="58" xr:uid="{07B93152-E390-4C54-B66D-063DC3725A53}"/>
    <cellStyle name="표준 2 2" xfId="4" xr:uid="{00000000-0005-0000-0000-000038000000}"/>
    <cellStyle name="표준 2 5" xfId="12" xr:uid="{00000000-0005-0000-0000-000039000000}"/>
    <cellStyle name="표준 4" xfId="9" xr:uid="{00000000-0005-0000-0000-00003A000000}"/>
    <cellStyle name="표준_Airfreight commercial invoice" xfId="1" xr:uid="{00000000-0005-0000-0000-00003B000000}"/>
  </cellStyles>
  <dxfs count="0"/>
  <tableStyles count="0" defaultTableStyle="TableStyleMedium9" defaultPivotStyle="PivotStyleLight16"/>
  <colors>
    <mruColors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63B9-DE88-45E7-8E1A-D1F5AF1CC4EC}">
  <sheetPr codeName="Sheet1">
    <pageSetUpPr fitToPage="1"/>
  </sheetPr>
  <dimension ref="A1:O69"/>
  <sheetViews>
    <sheetView zoomScale="85" zoomScaleNormal="85" workbookViewId="0">
      <pane ySplit="2" topLeftCell="A12" activePane="bottomLeft" state="frozen"/>
      <selection activeCell="J21" sqref="J21"/>
      <selection pane="bottomLeft"/>
    </sheetView>
  </sheetViews>
  <sheetFormatPr defaultRowHeight="13.5"/>
  <cols>
    <col min="1" max="1" width="6.33203125" style="2" customWidth="1"/>
    <col min="2" max="2" width="10.33203125" style="2" customWidth="1"/>
    <col min="3" max="3" width="47" style="33" bestFit="1" customWidth="1"/>
    <col min="4" max="4" width="13" style="2" customWidth="1"/>
    <col min="5" max="5" width="46.109375" style="2" bestFit="1" customWidth="1"/>
    <col min="6" max="6" width="4.88671875" style="2" customWidth="1"/>
    <col min="7" max="8" width="5.88671875" style="2" customWidth="1"/>
    <col min="9" max="10" width="12.77734375" style="2" customWidth="1"/>
    <col min="11" max="11" width="16.109375" style="2" customWidth="1"/>
    <col min="12" max="12" width="11.77734375" style="2" customWidth="1"/>
    <col min="13" max="13" width="9.21875" style="2" bestFit="1" customWidth="1"/>
    <col min="14" max="14" width="12.77734375" style="2" customWidth="1"/>
    <col min="15" max="15" width="9.21875" style="2" bestFit="1" customWidth="1"/>
    <col min="16" max="16384" width="8.88671875" style="2"/>
  </cols>
  <sheetData>
    <row r="1" spans="1:15" s="27" customFormat="1" ht="23.25" customHeight="1">
      <c r="A1" s="27" t="s">
        <v>47</v>
      </c>
      <c r="C1" s="33" t="s">
        <v>140</v>
      </c>
    </row>
    <row r="2" spans="1:15" s="1" customFormat="1" ht="24.95" customHeight="1">
      <c r="A2" s="10" t="s">
        <v>14</v>
      </c>
      <c r="B2" s="10" t="s">
        <v>15</v>
      </c>
      <c r="C2" s="33"/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215</v>
      </c>
      <c r="I2" s="10" t="s">
        <v>7</v>
      </c>
      <c r="J2" s="10" t="s">
        <v>8</v>
      </c>
      <c r="K2" s="10" t="s">
        <v>20</v>
      </c>
    </row>
    <row r="3" spans="1:15" s="1" customFormat="1" ht="24.95" customHeight="1">
      <c r="A3" s="5">
        <v>1</v>
      </c>
      <c r="B3" s="9"/>
      <c r="C3" s="47" t="s">
        <v>141</v>
      </c>
      <c r="D3" s="35" t="s">
        <v>192</v>
      </c>
      <c r="E3" s="9" t="s">
        <v>21</v>
      </c>
      <c r="F3" s="11" t="s">
        <v>13</v>
      </c>
      <c r="G3" s="11">
        <v>100</v>
      </c>
      <c r="H3" s="11">
        <f>K9000930!B3</f>
        <v>100</v>
      </c>
      <c r="I3" s="12">
        <v>49.937183547903494</v>
      </c>
      <c r="J3" s="12">
        <f t="shared" ref="J3:J56" si="0">I3*G3</f>
        <v>4993.7183547903496</v>
      </c>
      <c r="K3" s="3" t="s">
        <v>22</v>
      </c>
      <c r="L3" s="30">
        <f>I3*58</f>
        <v>2896.3566457784027</v>
      </c>
      <c r="M3" s="30">
        <v>2950</v>
      </c>
      <c r="N3" s="32">
        <v>2</v>
      </c>
      <c r="O3" s="30">
        <f>M3*2</f>
        <v>5900</v>
      </c>
    </row>
    <row r="4" spans="1:15" s="1" customFormat="1" ht="24.95" customHeight="1">
      <c r="A4" s="5">
        <v>2</v>
      </c>
      <c r="B4" s="13" t="s">
        <v>1</v>
      </c>
      <c r="C4" s="33" t="s">
        <v>142</v>
      </c>
      <c r="D4" s="36" t="s">
        <v>23</v>
      </c>
      <c r="E4" s="8" t="s">
        <v>24</v>
      </c>
      <c r="F4" s="11" t="s">
        <v>13</v>
      </c>
      <c r="G4" s="11">
        <v>100</v>
      </c>
      <c r="H4" s="11"/>
      <c r="I4" s="12">
        <v>9.5930960042669611</v>
      </c>
      <c r="J4" s="12">
        <f t="shared" si="0"/>
        <v>959.30960042669608</v>
      </c>
      <c r="K4" s="5" t="s">
        <v>25</v>
      </c>
      <c r="L4" s="30">
        <f t="shared" ref="L4:L56" si="1">I4*58</f>
        <v>556.39956824748378</v>
      </c>
      <c r="M4" s="30">
        <f>INT((L4+9)/10)*10</f>
        <v>560</v>
      </c>
      <c r="N4" s="30">
        <f>M4*5</f>
        <v>2800</v>
      </c>
      <c r="O4" s="30">
        <f t="shared" ref="O4:O56" si="2">M4*2</f>
        <v>1120</v>
      </c>
    </row>
    <row r="5" spans="1:15" s="1" customFormat="1" ht="24.95" customHeight="1">
      <c r="A5" s="5">
        <v>3</v>
      </c>
      <c r="B5" s="13" t="s">
        <v>1</v>
      </c>
      <c r="C5" s="33" t="s">
        <v>143</v>
      </c>
      <c r="D5" s="36" t="s">
        <v>26</v>
      </c>
      <c r="E5" s="8" t="s">
        <v>27</v>
      </c>
      <c r="F5" s="11" t="s">
        <v>13</v>
      </c>
      <c r="G5" s="11">
        <v>50</v>
      </c>
      <c r="H5" s="11"/>
      <c r="I5" s="12">
        <v>7.9247314817857504</v>
      </c>
      <c r="J5" s="12">
        <f t="shared" si="0"/>
        <v>396.2365740892875</v>
      </c>
      <c r="K5" s="5" t="s">
        <v>25</v>
      </c>
      <c r="L5" s="30">
        <f t="shared" si="1"/>
        <v>459.63442594357355</v>
      </c>
      <c r="M5" s="30">
        <f t="shared" ref="M5:M56" si="3">INT((L5+9)/10)*10</f>
        <v>460</v>
      </c>
      <c r="N5" s="30">
        <f>SUM(N3:N4)</f>
        <v>2802</v>
      </c>
      <c r="O5" s="30">
        <f t="shared" si="2"/>
        <v>920</v>
      </c>
    </row>
    <row r="6" spans="1:15" s="1" customFormat="1" ht="24.95" customHeight="1">
      <c r="A6" s="5">
        <v>4</v>
      </c>
      <c r="B6" s="13" t="s">
        <v>9</v>
      </c>
      <c r="C6" s="34" t="s">
        <v>144</v>
      </c>
      <c r="D6" s="36" t="s">
        <v>217</v>
      </c>
      <c r="E6" s="8" t="s">
        <v>28</v>
      </c>
      <c r="F6" s="11" t="s">
        <v>13</v>
      </c>
      <c r="G6" s="14">
        <v>200</v>
      </c>
      <c r="H6" s="14"/>
      <c r="I6" s="12">
        <v>18.579514000358937</v>
      </c>
      <c r="J6" s="12">
        <f t="shared" si="0"/>
        <v>3715.9028000717876</v>
      </c>
      <c r="K6" s="3" t="s">
        <v>0</v>
      </c>
      <c r="L6" s="30">
        <f t="shared" si="1"/>
        <v>1077.6118120208184</v>
      </c>
      <c r="M6" s="30">
        <f t="shared" si="3"/>
        <v>1080</v>
      </c>
      <c r="N6" s="1">
        <f>50*75</f>
        <v>3750</v>
      </c>
      <c r="O6" s="30">
        <f t="shared" si="2"/>
        <v>2160</v>
      </c>
    </row>
    <row r="7" spans="1:15" s="1" customFormat="1" ht="24.95" customHeight="1">
      <c r="A7" s="5">
        <v>5</v>
      </c>
      <c r="B7" s="7" t="s">
        <v>1</v>
      </c>
      <c r="C7" s="34" t="s">
        <v>145</v>
      </c>
      <c r="D7" s="37" t="s">
        <v>12</v>
      </c>
      <c r="E7" s="7" t="s">
        <v>6</v>
      </c>
      <c r="F7" s="11" t="s">
        <v>13</v>
      </c>
      <c r="G7" s="5">
        <v>30</v>
      </c>
      <c r="H7" s="5"/>
      <c r="I7" s="12">
        <v>36.021506735389771</v>
      </c>
      <c r="J7" s="12">
        <f t="shared" si="0"/>
        <v>1080.6452020616932</v>
      </c>
      <c r="K7" s="5" t="s">
        <v>25</v>
      </c>
      <c r="L7" s="30">
        <f t="shared" si="1"/>
        <v>2089.2473906526066</v>
      </c>
      <c r="M7" s="30">
        <f t="shared" si="3"/>
        <v>2090</v>
      </c>
      <c r="O7" s="30">
        <f t="shared" si="2"/>
        <v>4180</v>
      </c>
    </row>
    <row r="8" spans="1:15" s="1" customFormat="1" ht="24.95" customHeight="1">
      <c r="A8" s="5">
        <v>6</v>
      </c>
      <c r="B8" s="8" t="s">
        <v>5</v>
      </c>
      <c r="C8" s="33" t="s">
        <v>146</v>
      </c>
      <c r="D8" s="37">
        <v>716244</v>
      </c>
      <c r="E8" s="4" t="s">
        <v>29</v>
      </c>
      <c r="F8" s="11" t="s">
        <v>13</v>
      </c>
      <c r="G8" s="3">
        <v>20</v>
      </c>
      <c r="H8" s="3"/>
      <c r="I8" s="12">
        <v>36.021506735389771</v>
      </c>
      <c r="J8" s="12">
        <f t="shared" si="0"/>
        <v>720.43013470779545</v>
      </c>
      <c r="K8" s="5" t="s">
        <v>25</v>
      </c>
      <c r="L8" s="30">
        <f t="shared" si="1"/>
        <v>2089.2473906526066</v>
      </c>
      <c r="M8" s="30">
        <f t="shared" si="3"/>
        <v>2090</v>
      </c>
      <c r="O8" s="30">
        <f t="shared" si="2"/>
        <v>4180</v>
      </c>
    </row>
    <row r="9" spans="1:15" s="1" customFormat="1" ht="24.95" customHeight="1">
      <c r="A9" s="5">
        <v>7</v>
      </c>
      <c r="B9" s="9" t="s">
        <v>30</v>
      </c>
      <c r="C9" s="33" t="s">
        <v>147</v>
      </c>
      <c r="D9" s="38" t="s">
        <v>31</v>
      </c>
      <c r="E9" s="15" t="s">
        <v>32</v>
      </c>
      <c r="F9" s="16" t="s">
        <v>13</v>
      </c>
      <c r="G9" s="16">
        <v>10</v>
      </c>
      <c r="H9" s="16"/>
      <c r="I9" s="17">
        <v>19.792870016708907</v>
      </c>
      <c r="J9" s="12">
        <f t="shared" si="0"/>
        <v>197.92870016708906</v>
      </c>
      <c r="K9" s="3" t="s">
        <v>33</v>
      </c>
      <c r="L9" s="30">
        <f t="shared" si="1"/>
        <v>1147.9864609691167</v>
      </c>
      <c r="M9" s="30">
        <f t="shared" si="3"/>
        <v>1150</v>
      </c>
      <c r="O9" s="30">
        <f t="shared" si="2"/>
        <v>2300</v>
      </c>
    </row>
    <row r="10" spans="1:15" s="1" customFormat="1" ht="24.95" customHeight="1">
      <c r="A10" s="5">
        <v>8</v>
      </c>
      <c r="B10" s="9" t="s">
        <v>11</v>
      </c>
      <c r="C10" s="33" t="s">
        <v>148</v>
      </c>
      <c r="D10" s="38" t="s">
        <v>34</v>
      </c>
      <c r="E10" s="15" t="s">
        <v>35</v>
      </c>
      <c r="F10" s="16" t="s">
        <v>13</v>
      </c>
      <c r="G10" s="16">
        <v>6</v>
      </c>
      <c r="H10" s="16"/>
      <c r="I10" s="17">
        <v>10.882286771638803</v>
      </c>
      <c r="J10" s="12">
        <f t="shared" si="0"/>
        <v>65.293720629832819</v>
      </c>
      <c r="K10" s="3" t="s">
        <v>33</v>
      </c>
      <c r="L10" s="30">
        <f t="shared" si="1"/>
        <v>631.17263275505059</v>
      </c>
      <c r="M10" s="30">
        <f t="shared" si="3"/>
        <v>640</v>
      </c>
      <c r="O10" s="30">
        <f t="shared" si="2"/>
        <v>1280</v>
      </c>
    </row>
    <row r="11" spans="1:15" s="1" customFormat="1" ht="24.95" customHeight="1">
      <c r="A11" s="5">
        <v>9</v>
      </c>
      <c r="B11" s="9" t="s">
        <v>11</v>
      </c>
      <c r="C11" s="33" t="s">
        <v>149</v>
      </c>
      <c r="D11" s="39" t="s">
        <v>36</v>
      </c>
      <c r="E11" s="15" t="s">
        <v>37</v>
      </c>
      <c r="F11" s="16" t="s">
        <v>13</v>
      </c>
      <c r="G11" s="16">
        <v>2</v>
      </c>
      <c r="H11" s="16"/>
      <c r="I11" s="17">
        <v>9.2139222491575943</v>
      </c>
      <c r="J11" s="12">
        <f t="shared" si="0"/>
        <v>18.427844498315189</v>
      </c>
      <c r="K11" s="3" t="s">
        <v>33</v>
      </c>
      <c r="L11" s="30">
        <f t="shared" si="1"/>
        <v>534.40749045114046</v>
      </c>
      <c r="M11" s="30">
        <f t="shared" si="3"/>
        <v>540</v>
      </c>
      <c r="O11" s="30">
        <f t="shared" si="2"/>
        <v>1080</v>
      </c>
    </row>
    <row r="12" spans="1:15" s="1" customFormat="1" ht="24.95" customHeight="1">
      <c r="A12" s="5">
        <v>10</v>
      </c>
      <c r="B12" s="9" t="s">
        <v>11</v>
      </c>
      <c r="C12" s="33" t="s">
        <v>150</v>
      </c>
      <c r="D12" s="38" t="s">
        <v>38</v>
      </c>
      <c r="E12" s="15" t="s">
        <v>39</v>
      </c>
      <c r="F12" s="16" t="s">
        <v>13</v>
      </c>
      <c r="G12" s="16">
        <v>10</v>
      </c>
      <c r="H12" s="16"/>
      <c r="I12" s="17">
        <v>4.5121676858014554</v>
      </c>
      <c r="J12" s="12">
        <f t="shared" si="0"/>
        <v>45.121676858014553</v>
      </c>
      <c r="K12" s="3" t="s">
        <v>33</v>
      </c>
      <c r="L12" s="30">
        <f t="shared" si="1"/>
        <v>261.70572577648443</v>
      </c>
      <c r="M12" s="30">
        <f t="shared" si="3"/>
        <v>270</v>
      </c>
      <c r="O12" s="30">
        <f t="shared" si="2"/>
        <v>540</v>
      </c>
    </row>
    <row r="13" spans="1:15" s="1" customFormat="1" ht="24.95" customHeight="1">
      <c r="A13" s="5">
        <v>11</v>
      </c>
      <c r="B13" s="9" t="s">
        <v>10</v>
      </c>
      <c r="C13" s="33" t="s">
        <v>151</v>
      </c>
      <c r="D13" s="38" t="s">
        <v>3</v>
      </c>
      <c r="E13" s="15" t="s">
        <v>4</v>
      </c>
      <c r="F13" s="16" t="s">
        <v>13</v>
      </c>
      <c r="G13" s="16">
        <v>10</v>
      </c>
      <c r="H13" s="16"/>
      <c r="I13" s="17">
        <v>19.262026759555795</v>
      </c>
      <c r="J13" s="12">
        <f t="shared" si="0"/>
        <v>192.62026759555795</v>
      </c>
      <c r="K13" s="3" t="s">
        <v>33</v>
      </c>
      <c r="L13" s="30">
        <f t="shared" si="1"/>
        <v>1117.197552054236</v>
      </c>
      <c r="M13" s="30">
        <f t="shared" si="3"/>
        <v>1120</v>
      </c>
      <c r="O13" s="30">
        <f t="shared" si="2"/>
        <v>2240</v>
      </c>
    </row>
    <row r="14" spans="1:15" s="1" customFormat="1" ht="24.95" customHeight="1">
      <c r="A14" s="5">
        <v>12</v>
      </c>
      <c r="B14" s="15"/>
      <c r="C14" s="33" t="s">
        <v>152</v>
      </c>
      <c r="D14" s="40" t="s">
        <v>40</v>
      </c>
      <c r="E14" s="15" t="s">
        <v>41</v>
      </c>
      <c r="F14" s="16" t="s">
        <v>13</v>
      </c>
      <c r="G14" s="16">
        <v>50</v>
      </c>
      <c r="H14" s="16"/>
      <c r="I14" s="17">
        <v>2.9954726653639914</v>
      </c>
      <c r="J14" s="12">
        <f t="shared" si="0"/>
        <v>149.77363326819957</v>
      </c>
      <c r="K14" s="3" t="s">
        <v>33</v>
      </c>
      <c r="L14" s="30">
        <f t="shared" si="1"/>
        <v>173.7374145911115</v>
      </c>
      <c r="M14" s="30">
        <f t="shared" si="3"/>
        <v>180</v>
      </c>
      <c r="O14" s="30">
        <f t="shared" si="2"/>
        <v>360</v>
      </c>
    </row>
    <row r="15" spans="1:15" s="1" customFormat="1" ht="24.75" customHeight="1">
      <c r="A15" s="5">
        <v>13</v>
      </c>
      <c r="B15" s="9"/>
      <c r="C15" s="34" t="s">
        <v>153</v>
      </c>
      <c r="D15" s="38" t="s">
        <v>5</v>
      </c>
      <c r="E15" s="15" t="s">
        <v>42</v>
      </c>
      <c r="F15" s="16" t="s">
        <v>43</v>
      </c>
      <c r="G15" s="16">
        <v>5</v>
      </c>
      <c r="H15" s="16"/>
      <c r="I15" s="17">
        <v>85.769103405738591</v>
      </c>
      <c r="J15" s="12">
        <f t="shared" si="0"/>
        <v>428.84551702869294</v>
      </c>
      <c r="K15" s="3" t="s">
        <v>33</v>
      </c>
      <c r="L15" s="30">
        <f t="shared" si="1"/>
        <v>4974.6079975328385</v>
      </c>
      <c r="M15" s="30">
        <f t="shared" si="3"/>
        <v>4980</v>
      </c>
      <c r="O15" s="30">
        <f t="shared" si="2"/>
        <v>9960</v>
      </c>
    </row>
    <row r="16" spans="1:15" s="1" customFormat="1" ht="24.95" customHeight="1">
      <c r="A16" s="5">
        <v>14</v>
      </c>
      <c r="B16" s="9"/>
      <c r="C16" s="34" t="s">
        <v>153</v>
      </c>
      <c r="D16" s="38" t="s">
        <v>5</v>
      </c>
      <c r="E16" s="15" t="s">
        <v>44</v>
      </c>
      <c r="F16" s="16" t="s">
        <v>43</v>
      </c>
      <c r="G16" s="16">
        <v>5</v>
      </c>
      <c r="H16" s="16"/>
      <c r="I16" s="17">
        <v>85.769103405738591</v>
      </c>
      <c r="J16" s="12">
        <f t="shared" si="0"/>
        <v>428.84551702869294</v>
      </c>
      <c r="K16" s="3" t="s">
        <v>33</v>
      </c>
      <c r="L16" s="30">
        <f t="shared" si="1"/>
        <v>4974.6079975328385</v>
      </c>
      <c r="M16" s="30">
        <f t="shared" si="3"/>
        <v>4980</v>
      </c>
      <c r="O16" s="30">
        <f t="shared" si="2"/>
        <v>9960</v>
      </c>
    </row>
    <row r="17" spans="1:15" s="1" customFormat="1" ht="24.95" customHeight="1">
      <c r="A17" s="5">
        <v>15</v>
      </c>
      <c r="B17" s="9"/>
      <c r="C17" s="34" t="s">
        <v>154</v>
      </c>
      <c r="D17" s="38" t="s">
        <v>2</v>
      </c>
      <c r="E17" s="15" t="s">
        <v>42</v>
      </c>
      <c r="F17" s="16" t="s">
        <v>43</v>
      </c>
      <c r="G17" s="16">
        <v>2</v>
      </c>
      <c r="H17" s="16"/>
      <c r="I17" s="17">
        <v>95.513868912049304</v>
      </c>
      <c r="J17" s="12">
        <f t="shared" si="0"/>
        <v>191.02773782409861</v>
      </c>
      <c r="K17" s="3" t="s">
        <v>33</v>
      </c>
      <c r="L17" s="30">
        <f t="shared" si="1"/>
        <v>5539.8043968988595</v>
      </c>
      <c r="M17" s="30">
        <f t="shared" si="3"/>
        <v>5540</v>
      </c>
      <c r="O17" s="30">
        <f t="shared" si="2"/>
        <v>11080</v>
      </c>
    </row>
    <row r="18" spans="1:15" s="1" customFormat="1" ht="24.95" customHeight="1">
      <c r="A18" s="5">
        <v>16</v>
      </c>
      <c r="B18" s="9"/>
      <c r="C18" s="34" t="s">
        <v>154</v>
      </c>
      <c r="D18" s="38" t="s">
        <v>2</v>
      </c>
      <c r="E18" s="15" t="s">
        <v>44</v>
      </c>
      <c r="F18" s="16" t="s">
        <v>43</v>
      </c>
      <c r="G18" s="16">
        <v>2</v>
      </c>
      <c r="H18" s="16"/>
      <c r="I18" s="17">
        <v>95.513868912049304</v>
      </c>
      <c r="J18" s="12">
        <f t="shared" si="0"/>
        <v>191.02773782409861</v>
      </c>
      <c r="K18" s="3" t="s">
        <v>33</v>
      </c>
      <c r="L18" s="30">
        <f t="shared" si="1"/>
        <v>5539.8043968988595</v>
      </c>
      <c r="M18" s="30">
        <f t="shared" si="3"/>
        <v>5540</v>
      </c>
      <c r="O18" s="30">
        <f t="shared" si="2"/>
        <v>11080</v>
      </c>
    </row>
    <row r="19" spans="1:15" s="1" customFormat="1" ht="24.95" customHeight="1">
      <c r="A19" s="5">
        <v>17</v>
      </c>
      <c r="B19" s="9" t="s">
        <v>48</v>
      </c>
      <c r="C19" s="33" t="s">
        <v>155</v>
      </c>
      <c r="D19" s="41" t="s">
        <v>58</v>
      </c>
      <c r="E19" s="9" t="s">
        <v>59</v>
      </c>
      <c r="F19" s="11" t="s">
        <v>60</v>
      </c>
      <c r="G19" s="11">
        <v>15</v>
      </c>
      <c r="H19" s="11"/>
      <c r="I19" s="12">
        <v>53.084325715311245</v>
      </c>
      <c r="J19" s="12">
        <f t="shared" si="0"/>
        <v>796.26488572966866</v>
      </c>
      <c r="K19" s="3" t="s">
        <v>126</v>
      </c>
      <c r="L19" s="30">
        <f t="shared" si="1"/>
        <v>3078.8908914880521</v>
      </c>
      <c r="M19" s="30">
        <f t="shared" si="3"/>
        <v>3080</v>
      </c>
      <c r="O19" s="30">
        <f t="shared" si="2"/>
        <v>6160</v>
      </c>
    </row>
    <row r="20" spans="1:15" s="1" customFormat="1" ht="24.95" customHeight="1">
      <c r="A20" s="5">
        <v>18</v>
      </c>
      <c r="B20" s="8" t="s">
        <v>48</v>
      </c>
      <c r="C20" s="33" t="s">
        <v>156</v>
      </c>
      <c r="D20" s="42" t="s">
        <v>61</v>
      </c>
      <c r="E20" s="9" t="s">
        <v>62</v>
      </c>
      <c r="F20" s="11" t="s">
        <v>60</v>
      </c>
      <c r="G20" s="11">
        <v>15</v>
      </c>
      <c r="H20" s="11"/>
      <c r="I20" s="12">
        <v>53.084325715311245</v>
      </c>
      <c r="J20" s="12">
        <f t="shared" si="0"/>
        <v>796.26488572966866</v>
      </c>
      <c r="K20" s="3" t="s">
        <v>127</v>
      </c>
      <c r="L20" s="30">
        <f t="shared" si="1"/>
        <v>3078.8908914880521</v>
      </c>
      <c r="M20" s="30">
        <f t="shared" si="3"/>
        <v>3080</v>
      </c>
      <c r="O20" s="30">
        <f t="shared" si="2"/>
        <v>6160</v>
      </c>
    </row>
    <row r="21" spans="1:15" s="1" customFormat="1" ht="24.95" customHeight="1">
      <c r="A21" s="5">
        <v>19</v>
      </c>
      <c r="B21" s="8" t="s">
        <v>48</v>
      </c>
      <c r="C21" s="33" t="s">
        <v>167</v>
      </c>
      <c r="D21" s="41" t="s">
        <v>63</v>
      </c>
      <c r="E21" s="9" t="s">
        <v>4</v>
      </c>
      <c r="F21" s="11" t="s">
        <v>60</v>
      </c>
      <c r="G21" s="11">
        <v>100</v>
      </c>
      <c r="H21" s="11"/>
      <c r="I21" s="12">
        <v>18.010753367694885</v>
      </c>
      <c r="J21" s="12">
        <f t="shared" si="0"/>
        <v>1801.0753367694886</v>
      </c>
      <c r="K21" s="52" t="s">
        <v>127</v>
      </c>
      <c r="L21" s="30">
        <f t="shared" si="1"/>
        <v>1044.6236953263033</v>
      </c>
      <c r="M21" s="30">
        <f t="shared" si="3"/>
        <v>1050</v>
      </c>
      <c r="O21" s="30">
        <f t="shared" si="2"/>
        <v>2100</v>
      </c>
    </row>
    <row r="22" spans="1:15" s="1" customFormat="1" ht="24.95" customHeight="1">
      <c r="A22" s="5">
        <v>20</v>
      </c>
      <c r="B22" s="8" t="s">
        <v>48</v>
      </c>
      <c r="C22" s="33" t="s">
        <v>168</v>
      </c>
      <c r="D22" s="41" t="s">
        <v>64</v>
      </c>
      <c r="E22" s="9" t="s">
        <v>65</v>
      </c>
      <c r="F22" s="11" t="s">
        <v>60</v>
      </c>
      <c r="G22" s="11">
        <v>80</v>
      </c>
      <c r="H22" s="11"/>
      <c r="I22" s="12">
        <v>3.9813244286483433</v>
      </c>
      <c r="J22" s="12">
        <f t="shared" si="0"/>
        <v>318.50595429186745</v>
      </c>
      <c r="K22" s="3" t="s">
        <v>127</v>
      </c>
      <c r="L22" s="30">
        <f t="shared" si="1"/>
        <v>230.91681686160391</v>
      </c>
      <c r="M22" s="30">
        <f t="shared" si="3"/>
        <v>230</v>
      </c>
      <c r="O22" s="30">
        <f t="shared" si="2"/>
        <v>460</v>
      </c>
    </row>
    <row r="23" spans="1:15" s="1" customFormat="1" ht="24.95" customHeight="1">
      <c r="A23" s="5">
        <v>21</v>
      </c>
      <c r="B23" s="8" t="s">
        <v>48</v>
      </c>
      <c r="C23" s="33" t="s">
        <v>169</v>
      </c>
      <c r="D23" s="41" t="s">
        <v>66</v>
      </c>
      <c r="E23" s="9" t="s">
        <v>67</v>
      </c>
      <c r="F23" s="11" t="s">
        <v>60</v>
      </c>
      <c r="G23" s="11">
        <v>80</v>
      </c>
      <c r="H23" s="11"/>
      <c r="I23" s="12">
        <v>2.957555289853055</v>
      </c>
      <c r="J23" s="12">
        <f t="shared" si="0"/>
        <v>236.6044231882444</v>
      </c>
      <c r="K23" s="3" t="s">
        <v>127</v>
      </c>
      <c r="L23" s="30">
        <f t="shared" si="1"/>
        <v>171.53820681147718</v>
      </c>
      <c r="M23" s="30">
        <f t="shared" si="3"/>
        <v>180</v>
      </c>
      <c r="O23" s="30">
        <f t="shared" si="2"/>
        <v>360</v>
      </c>
    </row>
    <row r="24" spans="1:15" s="1" customFormat="1" ht="24.95" customHeight="1">
      <c r="A24" s="5">
        <v>22</v>
      </c>
      <c r="B24" s="21" t="s">
        <v>48</v>
      </c>
      <c r="C24" s="34" t="s">
        <v>144</v>
      </c>
      <c r="D24" s="43" t="s">
        <v>216</v>
      </c>
      <c r="E24" s="9" t="s">
        <v>68</v>
      </c>
      <c r="F24" s="11" t="s">
        <v>60</v>
      </c>
      <c r="G24" s="11">
        <v>30</v>
      </c>
      <c r="H24" s="11"/>
      <c r="I24" s="12">
        <v>31.47142167407738</v>
      </c>
      <c r="J24" s="12">
        <f t="shared" si="0"/>
        <v>944.14265022232144</v>
      </c>
      <c r="K24" s="3" t="s">
        <v>127</v>
      </c>
      <c r="L24" s="30">
        <f t="shared" si="1"/>
        <v>1825.342457096488</v>
      </c>
      <c r="M24" s="30">
        <f t="shared" si="3"/>
        <v>1830</v>
      </c>
      <c r="O24" s="30">
        <f t="shared" si="2"/>
        <v>3660</v>
      </c>
    </row>
    <row r="25" spans="1:15" s="1" customFormat="1" ht="24.95" customHeight="1">
      <c r="A25" s="5">
        <v>23</v>
      </c>
      <c r="B25" s="9"/>
      <c r="C25" s="33" t="s">
        <v>170</v>
      </c>
      <c r="D25" s="41" t="s">
        <v>69</v>
      </c>
      <c r="E25" s="9" t="s">
        <v>70</v>
      </c>
      <c r="F25" s="11" t="s">
        <v>60</v>
      </c>
      <c r="G25" s="11">
        <v>20</v>
      </c>
      <c r="H25" s="11"/>
      <c r="I25" s="17">
        <v>6.1805322082826661</v>
      </c>
      <c r="J25" s="12">
        <f t="shared" si="0"/>
        <v>123.61064416565333</v>
      </c>
      <c r="K25" s="3" t="s">
        <v>128</v>
      </c>
      <c r="L25" s="30">
        <f t="shared" si="1"/>
        <v>358.47086808039461</v>
      </c>
      <c r="M25" s="30">
        <f t="shared" si="3"/>
        <v>360</v>
      </c>
      <c r="O25" s="30">
        <f t="shared" si="2"/>
        <v>720</v>
      </c>
    </row>
    <row r="26" spans="1:15" s="1" customFormat="1" ht="24.95" customHeight="1">
      <c r="A26" s="5">
        <v>24</v>
      </c>
      <c r="B26" s="9" t="s">
        <v>49</v>
      </c>
      <c r="C26" s="33" t="s">
        <v>171</v>
      </c>
      <c r="D26" s="41" t="s">
        <v>71</v>
      </c>
      <c r="E26" s="9" t="s">
        <v>72</v>
      </c>
      <c r="F26" s="11" t="s">
        <v>60</v>
      </c>
      <c r="G26" s="11">
        <v>30</v>
      </c>
      <c r="H26" s="11"/>
      <c r="I26" s="17">
        <v>12.133560163499713</v>
      </c>
      <c r="J26" s="12">
        <f t="shared" si="0"/>
        <v>364.00680490499138</v>
      </c>
      <c r="K26" s="3" t="s">
        <v>129</v>
      </c>
      <c r="L26" s="30">
        <f t="shared" si="1"/>
        <v>703.74648948298329</v>
      </c>
      <c r="M26" s="30">
        <f t="shared" si="3"/>
        <v>710</v>
      </c>
      <c r="O26" s="30">
        <f t="shared" si="2"/>
        <v>1420</v>
      </c>
    </row>
    <row r="27" spans="1:15" s="1" customFormat="1" ht="24.95" customHeight="1">
      <c r="A27" s="5">
        <v>25</v>
      </c>
      <c r="B27" s="9"/>
      <c r="C27" s="33" t="s">
        <v>172</v>
      </c>
      <c r="D27" s="41" t="s">
        <v>73</v>
      </c>
      <c r="E27" s="9" t="s">
        <v>74</v>
      </c>
      <c r="F27" s="11" t="s">
        <v>60</v>
      </c>
      <c r="G27" s="11">
        <v>35</v>
      </c>
      <c r="H27" s="11"/>
      <c r="I27" s="17">
        <v>18.31409237178238</v>
      </c>
      <c r="J27" s="12">
        <f t="shared" si="0"/>
        <v>640.99323301238326</v>
      </c>
      <c r="K27" s="3" t="s">
        <v>33</v>
      </c>
      <c r="L27" s="30">
        <f t="shared" si="1"/>
        <v>1062.2173575633781</v>
      </c>
      <c r="M27" s="30">
        <f t="shared" si="3"/>
        <v>1070</v>
      </c>
      <c r="O27" s="30">
        <f t="shared" si="2"/>
        <v>2140</v>
      </c>
    </row>
    <row r="28" spans="1:15" s="1" customFormat="1" ht="24.95" customHeight="1">
      <c r="A28" s="5">
        <v>26</v>
      </c>
      <c r="B28" s="9"/>
      <c r="C28" s="33" t="s">
        <v>172</v>
      </c>
      <c r="D28" s="41" t="s">
        <v>73</v>
      </c>
      <c r="E28" s="9" t="s">
        <v>74</v>
      </c>
      <c r="F28" s="11" t="s">
        <v>60</v>
      </c>
      <c r="G28" s="11">
        <v>15</v>
      </c>
      <c r="H28" s="11"/>
      <c r="I28" s="17">
        <v>18.314092371782376</v>
      </c>
      <c r="J28" s="12">
        <f t="shared" si="0"/>
        <v>274.71138557673567</v>
      </c>
      <c r="K28" s="3" t="s">
        <v>33</v>
      </c>
      <c r="L28" s="30">
        <f t="shared" si="1"/>
        <v>1062.2173575633778</v>
      </c>
      <c r="M28" s="30">
        <f t="shared" si="3"/>
        <v>1070</v>
      </c>
      <c r="O28" s="30">
        <f t="shared" si="2"/>
        <v>2140</v>
      </c>
    </row>
    <row r="29" spans="1:15" s="1" customFormat="1" ht="24.95" customHeight="1">
      <c r="A29" s="5">
        <v>27</v>
      </c>
      <c r="B29" s="9" t="s">
        <v>5</v>
      </c>
      <c r="C29" s="33" t="s">
        <v>173</v>
      </c>
      <c r="D29" s="43" t="s">
        <v>75</v>
      </c>
      <c r="E29" s="9" t="s">
        <v>76</v>
      </c>
      <c r="F29" s="11" t="s">
        <v>60</v>
      </c>
      <c r="G29" s="11">
        <v>40</v>
      </c>
      <c r="H29" s="11"/>
      <c r="I29" s="17">
        <v>4.9292588164217586</v>
      </c>
      <c r="J29" s="12">
        <f t="shared" si="0"/>
        <v>197.17035265687034</v>
      </c>
      <c r="K29" s="3" t="s">
        <v>130</v>
      </c>
      <c r="L29" s="30">
        <f t="shared" si="1"/>
        <v>285.89701135246202</v>
      </c>
      <c r="M29" s="30">
        <f t="shared" si="3"/>
        <v>290</v>
      </c>
      <c r="O29" s="30">
        <f t="shared" si="2"/>
        <v>580</v>
      </c>
    </row>
    <row r="30" spans="1:15" s="1" customFormat="1" ht="24.95" customHeight="1">
      <c r="A30" s="5">
        <v>28</v>
      </c>
      <c r="B30" s="9" t="s">
        <v>5</v>
      </c>
      <c r="C30" s="33" t="s">
        <v>174</v>
      </c>
      <c r="D30" s="43" t="s">
        <v>77</v>
      </c>
      <c r="E30" s="9" t="s">
        <v>78</v>
      </c>
      <c r="F30" s="11" t="s">
        <v>60</v>
      </c>
      <c r="G30" s="11">
        <v>20</v>
      </c>
      <c r="H30" s="11"/>
      <c r="I30" s="17">
        <v>3.412563795984294</v>
      </c>
      <c r="J30" s="12">
        <f t="shared" si="0"/>
        <v>68.251275919685881</v>
      </c>
      <c r="K30" s="3" t="s">
        <v>130</v>
      </c>
      <c r="L30" s="30">
        <f t="shared" si="1"/>
        <v>197.92870016708906</v>
      </c>
      <c r="M30" s="30">
        <f t="shared" si="3"/>
        <v>200</v>
      </c>
      <c r="O30" s="30">
        <f t="shared" si="2"/>
        <v>400</v>
      </c>
    </row>
    <row r="31" spans="1:15" s="1" customFormat="1" ht="24.75" customHeight="1">
      <c r="A31" s="5">
        <v>29</v>
      </c>
      <c r="B31" s="9" t="s">
        <v>50</v>
      </c>
      <c r="C31" s="33" t="s">
        <v>175</v>
      </c>
      <c r="D31" s="41" t="s">
        <v>79</v>
      </c>
      <c r="E31" s="9" t="s">
        <v>80</v>
      </c>
      <c r="F31" s="11" t="s">
        <v>60</v>
      </c>
      <c r="G31" s="11">
        <v>60</v>
      </c>
      <c r="H31" s="11"/>
      <c r="I31" s="17">
        <v>24.722128833130665</v>
      </c>
      <c r="J31" s="12">
        <f t="shared" si="0"/>
        <v>1483.3277299878398</v>
      </c>
      <c r="K31" s="3" t="s">
        <v>131</v>
      </c>
      <c r="L31" s="30">
        <f t="shared" si="1"/>
        <v>1433.8834723215784</v>
      </c>
      <c r="M31" s="30">
        <f t="shared" si="3"/>
        <v>1440</v>
      </c>
      <c r="O31" s="30">
        <f t="shared" si="2"/>
        <v>2880</v>
      </c>
    </row>
    <row r="32" spans="1:15" s="1" customFormat="1" ht="24.95" customHeight="1">
      <c r="A32" s="5">
        <v>30</v>
      </c>
      <c r="B32" s="21" t="s">
        <v>5</v>
      </c>
      <c r="C32" s="33" t="s">
        <v>176</v>
      </c>
      <c r="D32" s="44" t="s">
        <v>81</v>
      </c>
      <c r="E32" s="9" t="s">
        <v>82</v>
      </c>
      <c r="F32" s="11" t="s">
        <v>60</v>
      </c>
      <c r="G32" s="11">
        <v>2</v>
      </c>
      <c r="H32" s="11"/>
      <c r="I32" s="17">
        <v>678.72102164576518</v>
      </c>
      <c r="J32" s="12">
        <f t="shared" si="0"/>
        <v>1357.4420432915304</v>
      </c>
      <c r="K32" s="3" t="s">
        <v>132</v>
      </c>
      <c r="L32" s="30">
        <f t="shared" si="1"/>
        <v>39365.819255454378</v>
      </c>
      <c r="M32" s="30">
        <f t="shared" si="3"/>
        <v>39370</v>
      </c>
      <c r="N32" s="31">
        <v>1</v>
      </c>
      <c r="O32" s="30">
        <f t="shared" si="2"/>
        <v>78740</v>
      </c>
    </row>
    <row r="33" spans="1:15" s="1" customFormat="1" ht="24.95" customHeight="1">
      <c r="A33" s="5">
        <v>31</v>
      </c>
      <c r="B33" s="9" t="s">
        <v>48</v>
      </c>
      <c r="C33" s="33" t="s">
        <v>177</v>
      </c>
      <c r="D33" s="35" t="s">
        <v>83</v>
      </c>
      <c r="E33" s="9" t="s">
        <v>84</v>
      </c>
      <c r="F33" s="11" t="s">
        <v>60</v>
      </c>
      <c r="G33" s="11">
        <v>2</v>
      </c>
      <c r="H33" s="11"/>
      <c r="I33" s="17">
        <v>614.26148327717294</v>
      </c>
      <c r="J33" s="12">
        <f t="shared" si="0"/>
        <v>1228.5229665543459</v>
      </c>
      <c r="K33" s="3" t="s">
        <v>132</v>
      </c>
      <c r="L33" s="30">
        <f t="shared" si="1"/>
        <v>35627.166030076034</v>
      </c>
      <c r="M33" s="30">
        <f t="shared" si="3"/>
        <v>35630</v>
      </c>
      <c r="O33" s="30">
        <f t="shared" si="2"/>
        <v>71260</v>
      </c>
    </row>
    <row r="34" spans="1:15" s="1" customFormat="1" ht="24.95" customHeight="1">
      <c r="A34" s="5">
        <v>32</v>
      </c>
      <c r="B34" s="8" t="s">
        <v>48</v>
      </c>
      <c r="C34" s="33" t="s">
        <v>178</v>
      </c>
      <c r="D34" s="35" t="s">
        <v>85</v>
      </c>
      <c r="E34" s="9" t="s">
        <v>86</v>
      </c>
      <c r="F34" s="11" t="s">
        <v>60</v>
      </c>
      <c r="G34" s="11">
        <v>1</v>
      </c>
      <c r="H34" s="11"/>
      <c r="I34" s="17">
        <v>614.26148327717294</v>
      </c>
      <c r="J34" s="12">
        <f t="shared" si="0"/>
        <v>614.26148327717294</v>
      </c>
      <c r="K34" s="3" t="s">
        <v>133</v>
      </c>
      <c r="L34" s="30">
        <f t="shared" si="1"/>
        <v>35627.166030076034</v>
      </c>
      <c r="M34" s="30">
        <f t="shared" si="3"/>
        <v>35630</v>
      </c>
      <c r="O34" s="30">
        <f t="shared" si="2"/>
        <v>71260</v>
      </c>
    </row>
    <row r="35" spans="1:15" s="1" customFormat="1" ht="24.95" customHeight="1">
      <c r="A35" s="5">
        <v>33</v>
      </c>
      <c r="B35" s="8" t="s">
        <v>5</v>
      </c>
      <c r="C35" s="33" t="s">
        <v>179</v>
      </c>
      <c r="D35" s="41" t="s">
        <v>87</v>
      </c>
      <c r="E35" s="9" t="s">
        <v>88</v>
      </c>
      <c r="F35" s="11" t="s">
        <v>60</v>
      </c>
      <c r="G35" s="11">
        <v>10</v>
      </c>
      <c r="H35" s="11"/>
      <c r="I35" s="12">
        <v>33.973968457799195</v>
      </c>
      <c r="J35" s="12">
        <f t="shared" si="0"/>
        <v>339.73968457799197</v>
      </c>
      <c r="K35" s="3" t="s">
        <v>33</v>
      </c>
      <c r="L35" s="30">
        <f t="shared" si="1"/>
        <v>1970.4901705523532</v>
      </c>
      <c r="M35" s="30">
        <f t="shared" si="3"/>
        <v>1970</v>
      </c>
      <c r="N35" s="31">
        <v>1</v>
      </c>
      <c r="O35" s="30">
        <f t="shared" si="2"/>
        <v>3940</v>
      </c>
    </row>
    <row r="36" spans="1:15" s="1" customFormat="1" ht="24.95" customHeight="1">
      <c r="A36" s="5">
        <v>34</v>
      </c>
      <c r="B36" s="21" t="s">
        <v>51</v>
      </c>
      <c r="C36" s="33" t="s">
        <v>180</v>
      </c>
      <c r="D36" s="43" t="s">
        <v>89</v>
      </c>
      <c r="E36" s="9" t="s">
        <v>90</v>
      </c>
      <c r="F36" s="11" t="s">
        <v>60</v>
      </c>
      <c r="G36" s="11">
        <v>20</v>
      </c>
      <c r="H36" s="11"/>
      <c r="I36" s="12">
        <v>9.8964350083544534</v>
      </c>
      <c r="J36" s="12">
        <f t="shared" si="0"/>
        <v>197.92870016708906</v>
      </c>
      <c r="K36" s="3" t="s">
        <v>131</v>
      </c>
      <c r="L36" s="30">
        <f t="shared" si="1"/>
        <v>573.99323048455835</v>
      </c>
      <c r="M36" s="30">
        <f t="shared" si="3"/>
        <v>580</v>
      </c>
      <c r="O36" s="30">
        <f t="shared" si="2"/>
        <v>1160</v>
      </c>
    </row>
    <row r="37" spans="1:15" s="1" customFormat="1" ht="24.95" customHeight="1">
      <c r="A37" s="5">
        <v>35</v>
      </c>
      <c r="B37" s="21" t="s">
        <v>52</v>
      </c>
      <c r="C37" s="33" t="s">
        <v>181</v>
      </c>
      <c r="D37" s="44" t="s">
        <v>91</v>
      </c>
      <c r="E37" s="9" t="s">
        <v>92</v>
      </c>
      <c r="F37" s="11" t="s">
        <v>60</v>
      </c>
      <c r="G37" s="11">
        <v>20</v>
      </c>
      <c r="H37" s="11"/>
      <c r="I37" s="12">
        <v>2.9196379143421183</v>
      </c>
      <c r="J37" s="12">
        <f t="shared" si="0"/>
        <v>58.392758286842366</v>
      </c>
      <c r="K37" s="3" t="s">
        <v>131</v>
      </c>
      <c r="L37" s="30">
        <f t="shared" si="1"/>
        <v>169.33899903184286</v>
      </c>
      <c r="M37" s="30">
        <f t="shared" si="3"/>
        <v>170</v>
      </c>
      <c r="O37" s="30">
        <f t="shared" si="2"/>
        <v>340</v>
      </c>
    </row>
    <row r="38" spans="1:15" s="1" customFormat="1" ht="24.95" customHeight="1">
      <c r="A38" s="5">
        <v>36</v>
      </c>
      <c r="B38" s="22" t="s">
        <v>1</v>
      </c>
      <c r="C38" s="33" t="s">
        <v>182</v>
      </c>
      <c r="D38" s="45" t="s">
        <v>93</v>
      </c>
      <c r="E38" s="25" t="s">
        <v>124</v>
      </c>
      <c r="F38" s="26" t="s">
        <v>13</v>
      </c>
      <c r="G38" s="26">
        <v>150</v>
      </c>
      <c r="H38" s="26"/>
      <c r="I38" s="12">
        <v>3.412563795984294</v>
      </c>
      <c r="J38" s="12">
        <f t="shared" si="0"/>
        <v>511.8845693976441</v>
      </c>
      <c r="K38" s="24" t="s">
        <v>134</v>
      </c>
      <c r="L38" s="30">
        <f t="shared" si="1"/>
        <v>197.92870016708906</v>
      </c>
      <c r="M38" s="30">
        <f t="shared" si="3"/>
        <v>200</v>
      </c>
      <c r="O38" s="30">
        <f t="shared" si="2"/>
        <v>400</v>
      </c>
    </row>
    <row r="39" spans="1:15" s="1" customFormat="1" ht="24.95" customHeight="1">
      <c r="A39" s="5">
        <v>37</v>
      </c>
      <c r="B39" s="22" t="s">
        <v>53</v>
      </c>
      <c r="C39" s="33" t="s">
        <v>183</v>
      </c>
      <c r="D39" s="45" t="s">
        <v>94</v>
      </c>
      <c r="E39" s="25" t="s">
        <v>95</v>
      </c>
      <c r="F39" s="26" t="s">
        <v>13</v>
      </c>
      <c r="G39" s="26">
        <v>20</v>
      </c>
      <c r="H39" s="26"/>
      <c r="I39" s="12">
        <v>4.9671761919326949</v>
      </c>
      <c r="J39" s="12">
        <f t="shared" si="0"/>
        <v>99.343523838653894</v>
      </c>
      <c r="K39" s="24" t="s">
        <v>135</v>
      </c>
      <c r="L39" s="30">
        <f t="shared" si="1"/>
        <v>288.09621913209628</v>
      </c>
      <c r="M39" s="30">
        <f t="shared" si="3"/>
        <v>290</v>
      </c>
      <c r="O39" s="30">
        <f t="shared" si="2"/>
        <v>580</v>
      </c>
    </row>
    <row r="40" spans="1:15" s="1" customFormat="1" ht="24.95" customHeight="1">
      <c r="A40" s="5">
        <v>38</v>
      </c>
      <c r="B40" s="22" t="s">
        <v>54</v>
      </c>
      <c r="C40" s="33" t="s">
        <v>184</v>
      </c>
      <c r="D40" s="45" t="s">
        <v>96</v>
      </c>
      <c r="E40" s="25" t="s">
        <v>67</v>
      </c>
      <c r="F40" s="26" t="s">
        <v>13</v>
      </c>
      <c r="G40" s="26">
        <v>20</v>
      </c>
      <c r="H40" s="26"/>
      <c r="I40" s="12">
        <v>5.2705151960201873</v>
      </c>
      <c r="J40" s="12">
        <f t="shared" si="0"/>
        <v>105.41030392040375</v>
      </c>
      <c r="K40" s="24" t="s">
        <v>131</v>
      </c>
      <c r="L40" s="30">
        <f t="shared" si="1"/>
        <v>305.68988136917085</v>
      </c>
      <c r="M40" s="30">
        <f t="shared" si="3"/>
        <v>310</v>
      </c>
      <c r="O40" s="30">
        <f t="shared" si="2"/>
        <v>620</v>
      </c>
    </row>
    <row r="41" spans="1:15" s="1" customFormat="1" ht="24.95" customHeight="1">
      <c r="A41" s="5">
        <v>39</v>
      </c>
      <c r="B41" s="22" t="s">
        <v>55</v>
      </c>
      <c r="C41" s="33"/>
      <c r="D41" s="45" t="s">
        <v>97</v>
      </c>
      <c r="E41" s="25" t="s">
        <v>98</v>
      </c>
      <c r="F41" s="26" t="s">
        <v>13</v>
      </c>
      <c r="G41" s="26">
        <v>20</v>
      </c>
      <c r="H41" s="26"/>
      <c r="I41" s="17">
        <v>3.602150673538977</v>
      </c>
      <c r="J41" s="12">
        <f t="shared" si="0"/>
        <v>72.043013470779542</v>
      </c>
      <c r="K41" s="24" t="s">
        <v>131</v>
      </c>
      <c r="L41" s="30">
        <f t="shared" si="1"/>
        <v>208.92473906526067</v>
      </c>
      <c r="M41" s="30">
        <f t="shared" si="3"/>
        <v>210</v>
      </c>
      <c r="O41" s="30">
        <f t="shared" si="2"/>
        <v>420</v>
      </c>
    </row>
    <row r="42" spans="1:15" s="1" customFormat="1" ht="24.95" customHeight="1">
      <c r="A42" s="5">
        <v>40</v>
      </c>
      <c r="B42" s="22" t="s">
        <v>1</v>
      </c>
      <c r="C42" s="33" t="s">
        <v>185</v>
      </c>
      <c r="D42" s="45" t="s">
        <v>99</v>
      </c>
      <c r="E42" s="25" t="s">
        <v>125</v>
      </c>
      <c r="F42" s="26" t="s">
        <v>13</v>
      </c>
      <c r="G42" s="26">
        <v>100</v>
      </c>
      <c r="H42" s="26"/>
      <c r="I42" s="17">
        <v>3.7159028000717877</v>
      </c>
      <c r="J42" s="12">
        <f t="shared" si="0"/>
        <v>371.59028000717876</v>
      </c>
      <c r="K42" s="24" t="s">
        <v>131</v>
      </c>
      <c r="L42" s="30">
        <f t="shared" si="1"/>
        <v>215.52236240416369</v>
      </c>
      <c r="M42" s="30">
        <f t="shared" si="3"/>
        <v>220</v>
      </c>
      <c r="O42" s="30">
        <f t="shared" si="2"/>
        <v>440</v>
      </c>
    </row>
    <row r="43" spans="1:15" s="1" customFormat="1" ht="24.95" customHeight="1">
      <c r="A43" s="5">
        <v>41</v>
      </c>
      <c r="B43" s="23" t="s">
        <v>48</v>
      </c>
      <c r="C43" s="33" t="s">
        <v>186</v>
      </c>
      <c r="D43" s="45" t="s">
        <v>100</v>
      </c>
      <c r="E43" s="25" t="s">
        <v>101</v>
      </c>
      <c r="F43" s="26" t="s">
        <v>13</v>
      </c>
      <c r="G43" s="26">
        <v>100</v>
      </c>
      <c r="H43" s="26"/>
      <c r="I43" s="17">
        <v>1.3271081428827811</v>
      </c>
      <c r="J43" s="12">
        <f t="shared" si="0"/>
        <v>132.7108142882781</v>
      </c>
      <c r="K43" s="24" t="s">
        <v>131</v>
      </c>
      <c r="L43" s="30">
        <f t="shared" si="1"/>
        <v>76.972272287201307</v>
      </c>
      <c r="M43" s="30">
        <f t="shared" si="3"/>
        <v>80</v>
      </c>
      <c r="O43" s="30">
        <f t="shared" si="2"/>
        <v>160</v>
      </c>
    </row>
    <row r="44" spans="1:15" s="1" customFormat="1" ht="24.95" customHeight="1">
      <c r="A44" s="5">
        <v>42</v>
      </c>
      <c r="B44" s="22" t="s">
        <v>56</v>
      </c>
      <c r="C44" s="33" t="s">
        <v>187</v>
      </c>
      <c r="D44" s="45" t="s">
        <v>102</v>
      </c>
      <c r="E44" s="25" t="s">
        <v>103</v>
      </c>
      <c r="F44" s="26" t="s">
        <v>13</v>
      </c>
      <c r="G44" s="26">
        <v>50</v>
      </c>
      <c r="H44" s="26"/>
      <c r="I44" s="17">
        <v>6.9767970940123334</v>
      </c>
      <c r="J44" s="12">
        <f t="shared" si="0"/>
        <v>348.83985470061668</v>
      </c>
      <c r="K44" s="24" t="s">
        <v>136</v>
      </c>
      <c r="L44" s="30">
        <f t="shared" si="1"/>
        <v>404.65423145271535</v>
      </c>
      <c r="M44" s="30">
        <f t="shared" si="3"/>
        <v>410</v>
      </c>
      <c r="O44" s="30">
        <f t="shared" si="2"/>
        <v>820</v>
      </c>
    </row>
    <row r="45" spans="1:15" s="1" customFormat="1" ht="24.95" customHeight="1">
      <c r="A45" s="5">
        <v>43</v>
      </c>
      <c r="B45" s="22" t="s">
        <v>11</v>
      </c>
      <c r="C45" s="33" t="s">
        <v>188</v>
      </c>
      <c r="D45" s="46" t="s">
        <v>104</v>
      </c>
      <c r="E45" s="25" t="s">
        <v>95</v>
      </c>
      <c r="F45" s="26" t="s">
        <v>13</v>
      </c>
      <c r="G45" s="26">
        <v>20</v>
      </c>
      <c r="H45" s="26"/>
      <c r="I45" s="17">
        <v>4.0192418041592797</v>
      </c>
      <c r="J45" s="12">
        <f t="shared" si="0"/>
        <v>80.38483608318559</v>
      </c>
      <c r="K45" s="24" t="s">
        <v>131</v>
      </c>
      <c r="L45" s="30">
        <f t="shared" si="1"/>
        <v>233.11602464123823</v>
      </c>
      <c r="M45" s="30">
        <f t="shared" si="3"/>
        <v>240</v>
      </c>
      <c r="O45" s="30">
        <f t="shared" si="2"/>
        <v>480</v>
      </c>
    </row>
    <row r="46" spans="1:15" s="1" customFormat="1" ht="24.95" customHeight="1">
      <c r="A46" s="5">
        <v>44</v>
      </c>
      <c r="B46" s="22" t="s">
        <v>1</v>
      </c>
      <c r="C46" s="34" t="s">
        <v>145</v>
      </c>
      <c r="D46" s="45" t="s">
        <v>218</v>
      </c>
      <c r="E46" s="25" t="s">
        <v>105</v>
      </c>
      <c r="F46" s="26" t="s">
        <v>13</v>
      </c>
      <c r="G46" s="26">
        <v>20</v>
      </c>
      <c r="H46" s="26"/>
      <c r="I46" s="17">
        <v>41.709113062030262</v>
      </c>
      <c r="J46" s="12">
        <f t="shared" si="0"/>
        <v>834.18226124060527</v>
      </c>
      <c r="K46" s="24" t="s">
        <v>134</v>
      </c>
      <c r="L46" s="30">
        <f t="shared" si="1"/>
        <v>2419.1285575977554</v>
      </c>
      <c r="M46" s="30">
        <f t="shared" si="3"/>
        <v>2420</v>
      </c>
      <c r="O46" s="30">
        <f t="shared" si="2"/>
        <v>4840</v>
      </c>
    </row>
    <row r="47" spans="1:15" s="1" customFormat="1" ht="24.75" customHeight="1">
      <c r="A47" s="5">
        <v>45</v>
      </c>
      <c r="B47" s="22" t="s">
        <v>1</v>
      </c>
      <c r="C47" s="33" t="s">
        <v>157</v>
      </c>
      <c r="D47" s="45" t="s">
        <v>106</v>
      </c>
      <c r="E47" s="25" t="s">
        <v>107</v>
      </c>
      <c r="F47" s="26" t="s">
        <v>13</v>
      </c>
      <c r="G47" s="26">
        <v>10</v>
      </c>
      <c r="H47" s="26"/>
      <c r="I47" s="17">
        <v>43.604981837577093</v>
      </c>
      <c r="J47" s="12">
        <f t="shared" si="0"/>
        <v>436.04981837577094</v>
      </c>
      <c r="K47" s="24" t="s">
        <v>134</v>
      </c>
      <c r="L47" s="30">
        <f t="shared" si="1"/>
        <v>2529.0889465794712</v>
      </c>
      <c r="M47" s="30">
        <f t="shared" si="3"/>
        <v>2530</v>
      </c>
      <c r="O47" s="30">
        <f t="shared" si="2"/>
        <v>5060</v>
      </c>
    </row>
    <row r="48" spans="1:15" s="1" customFormat="1" ht="24.95" customHeight="1">
      <c r="A48" s="5">
        <v>46</v>
      </c>
      <c r="B48" s="22" t="s">
        <v>57</v>
      </c>
      <c r="C48" s="33" t="s">
        <v>158</v>
      </c>
      <c r="D48" s="45" t="s">
        <v>108</v>
      </c>
      <c r="E48" s="25" t="s">
        <v>109</v>
      </c>
      <c r="F48" s="26" t="s">
        <v>13</v>
      </c>
      <c r="G48" s="26">
        <v>4</v>
      </c>
      <c r="H48" s="26"/>
      <c r="I48" s="17">
        <v>74.507642878990424</v>
      </c>
      <c r="J48" s="12">
        <f t="shared" si="0"/>
        <v>298.0305715159617</v>
      </c>
      <c r="K48" s="24" t="s">
        <v>134</v>
      </c>
      <c r="L48" s="30">
        <f t="shared" si="1"/>
        <v>4321.4432869814445</v>
      </c>
      <c r="M48" s="30">
        <v>4350</v>
      </c>
      <c r="N48" s="31">
        <v>3</v>
      </c>
      <c r="O48" s="30">
        <f t="shared" si="2"/>
        <v>8700</v>
      </c>
    </row>
    <row r="49" spans="1:15" s="1" customFormat="1" ht="24.95" customHeight="1">
      <c r="A49" s="5">
        <v>47</v>
      </c>
      <c r="B49" s="22" t="s">
        <v>57</v>
      </c>
      <c r="C49" s="33" t="s">
        <v>159</v>
      </c>
      <c r="D49" s="45" t="s">
        <v>110</v>
      </c>
      <c r="E49" s="25" t="s">
        <v>111</v>
      </c>
      <c r="F49" s="26" t="s">
        <v>13</v>
      </c>
      <c r="G49" s="26">
        <v>4</v>
      </c>
      <c r="H49" s="26"/>
      <c r="I49" s="17">
        <v>74.507642878990424</v>
      </c>
      <c r="J49" s="12">
        <f t="shared" si="0"/>
        <v>298.0305715159617</v>
      </c>
      <c r="K49" s="24" t="s">
        <v>134</v>
      </c>
      <c r="L49" s="30">
        <f t="shared" si="1"/>
        <v>4321.4432869814445</v>
      </c>
      <c r="M49" s="30">
        <v>4350</v>
      </c>
      <c r="N49" s="31">
        <v>3</v>
      </c>
      <c r="O49" s="30">
        <f t="shared" si="2"/>
        <v>8700</v>
      </c>
    </row>
    <row r="50" spans="1:15" s="1" customFormat="1" ht="24.95" customHeight="1">
      <c r="A50" s="5">
        <v>48</v>
      </c>
      <c r="B50" s="22" t="s">
        <v>57</v>
      </c>
      <c r="C50" s="33" t="s">
        <v>160</v>
      </c>
      <c r="D50" s="45" t="s">
        <v>112</v>
      </c>
      <c r="E50" s="25" t="s">
        <v>137</v>
      </c>
      <c r="F50" s="26" t="s">
        <v>13</v>
      </c>
      <c r="G50" s="26">
        <v>10</v>
      </c>
      <c r="H50" s="26"/>
      <c r="I50" s="17">
        <v>25.290889465794713</v>
      </c>
      <c r="J50" s="12">
        <f t="shared" si="0"/>
        <v>252.90889465794714</v>
      </c>
      <c r="K50" s="24" t="s">
        <v>134</v>
      </c>
      <c r="L50" s="30">
        <f t="shared" si="1"/>
        <v>1466.8715890160934</v>
      </c>
      <c r="M50" s="30">
        <f t="shared" si="3"/>
        <v>1470</v>
      </c>
      <c r="O50" s="30">
        <f t="shared" si="2"/>
        <v>2940</v>
      </c>
    </row>
    <row r="51" spans="1:15" s="1" customFormat="1" ht="24.95" customHeight="1">
      <c r="A51" s="5">
        <v>49</v>
      </c>
      <c r="B51" s="22" t="s">
        <v>57</v>
      </c>
      <c r="C51" s="33" t="s">
        <v>161</v>
      </c>
      <c r="D51" s="45" t="s">
        <v>113</v>
      </c>
      <c r="E51" s="25" t="s">
        <v>114</v>
      </c>
      <c r="F51" s="26" t="s">
        <v>13</v>
      </c>
      <c r="G51" s="26">
        <v>10</v>
      </c>
      <c r="H51" s="26"/>
      <c r="I51" s="12">
        <v>5.4980194490858079</v>
      </c>
      <c r="J51" s="12">
        <f t="shared" si="0"/>
        <v>54.980194490858082</v>
      </c>
      <c r="K51" s="24" t="s">
        <v>134</v>
      </c>
      <c r="L51" s="30">
        <f t="shared" si="1"/>
        <v>318.88512804697683</v>
      </c>
      <c r="M51" s="30">
        <f t="shared" si="3"/>
        <v>320</v>
      </c>
      <c r="O51" s="30">
        <f t="shared" si="2"/>
        <v>640</v>
      </c>
    </row>
    <row r="52" spans="1:15" s="1" customFormat="1" ht="24.95" customHeight="1">
      <c r="A52" s="5">
        <v>50</v>
      </c>
      <c r="B52" s="22" t="s">
        <v>57</v>
      </c>
      <c r="C52" s="33" t="s">
        <v>162</v>
      </c>
      <c r="D52" s="45" t="s">
        <v>115</v>
      </c>
      <c r="E52" s="25" t="s">
        <v>116</v>
      </c>
      <c r="F52" s="26" t="s">
        <v>13</v>
      </c>
      <c r="G52" s="26">
        <v>10</v>
      </c>
      <c r="H52" s="26"/>
      <c r="I52" s="12">
        <v>3.3367290449624205</v>
      </c>
      <c r="J52" s="12">
        <f t="shared" si="0"/>
        <v>33.367290449624207</v>
      </c>
      <c r="K52" s="24" t="s">
        <v>134</v>
      </c>
      <c r="L52" s="30">
        <f t="shared" si="1"/>
        <v>193.53028460782039</v>
      </c>
      <c r="M52" s="30">
        <f t="shared" si="3"/>
        <v>200</v>
      </c>
      <c r="O52" s="30">
        <f t="shared" si="2"/>
        <v>400</v>
      </c>
    </row>
    <row r="53" spans="1:15" s="1" customFormat="1" ht="24.95" customHeight="1">
      <c r="A53" s="5">
        <v>51</v>
      </c>
      <c r="B53" s="22" t="s">
        <v>57</v>
      </c>
      <c r="C53" s="33" t="s">
        <v>163</v>
      </c>
      <c r="D53" s="45" t="s">
        <v>117</v>
      </c>
      <c r="E53" s="25" t="s">
        <v>118</v>
      </c>
      <c r="F53" s="26" t="s">
        <v>13</v>
      </c>
      <c r="G53" s="26">
        <v>10</v>
      </c>
      <c r="H53" s="26"/>
      <c r="I53" s="12">
        <v>30.940578416924268</v>
      </c>
      <c r="J53" s="12">
        <f t="shared" si="0"/>
        <v>309.40578416924268</v>
      </c>
      <c r="K53" s="24" t="s">
        <v>134</v>
      </c>
      <c r="L53" s="30">
        <f t="shared" si="1"/>
        <v>1794.5535481816075</v>
      </c>
      <c r="M53" s="30">
        <f t="shared" si="3"/>
        <v>1800</v>
      </c>
      <c r="N53" s="31">
        <v>2</v>
      </c>
      <c r="O53" s="30">
        <f t="shared" si="2"/>
        <v>3600</v>
      </c>
    </row>
    <row r="54" spans="1:15" s="1" customFormat="1" ht="24.95" customHeight="1">
      <c r="A54" s="5">
        <v>52</v>
      </c>
      <c r="B54" s="22" t="s">
        <v>57</v>
      </c>
      <c r="C54" s="33" t="s">
        <v>164</v>
      </c>
      <c r="D54" s="45">
        <v>2953802061</v>
      </c>
      <c r="E54" s="25" t="s">
        <v>119</v>
      </c>
      <c r="F54" s="26" t="s">
        <v>13</v>
      </c>
      <c r="G54" s="26">
        <v>20</v>
      </c>
      <c r="H54" s="26"/>
      <c r="I54" s="12">
        <v>0.68251275919685883</v>
      </c>
      <c r="J54" s="12">
        <f t="shared" si="0"/>
        <v>13.650255183937176</v>
      </c>
      <c r="K54" s="24" t="s">
        <v>134</v>
      </c>
      <c r="L54" s="30">
        <f t="shared" si="1"/>
        <v>39.585740033417814</v>
      </c>
      <c r="M54" s="30">
        <f t="shared" si="3"/>
        <v>40</v>
      </c>
      <c r="O54" s="30">
        <f t="shared" si="2"/>
        <v>80</v>
      </c>
    </row>
    <row r="55" spans="1:15" s="1" customFormat="1" ht="24.95" customHeight="1">
      <c r="A55" s="5">
        <v>53</v>
      </c>
      <c r="B55" s="22" t="s">
        <v>57</v>
      </c>
      <c r="C55" s="33" t="s">
        <v>165</v>
      </c>
      <c r="D55" s="45" t="s">
        <v>120</v>
      </c>
      <c r="E55" s="25" t="s">
        <v>121</v>
      </c>
      <c r="F55" s="26" t="s">
        <v>13</v>
      </c>
      <c r="G55" s="26">
        <v>6</v>
      </c>
      <c r="H55" s="26"/>
      <c r="I55" s="12">
        <v>15.318619706418387</v>
      </c>
      <c r="J55" s="12">
        <f t="shared" si="0"/>
        <v>91.911718238510318</v>
      </c>
      <c r="K55" s="24" t="s">
        <v>134</v>
      </c>
      <c r="L55" s="30">
        <f t="shared" si="1"/>
        <v>888.47994297226649</v>
      </c>
      <c r="M55" s="30">
        <f t="shared" si="3"/>
        <v>890</v>
      </c>
      <c r="O55" s="30">
        <f t="shared" si="2"/>
        <v>1780</v>
      </c>
    </row>
    <row r="56" spans="1:15" s="1" customFormat="1" ht="24.95" customHeight="1">
      <c r="A56" s="5">
        <v>54</v>
      </c>
      <c r="B56" s="22" t="s">
        <v>57</v>
      </c>
      <c r="C56" s="33" t="s">
        <v>166</v>
      </c>
      <c r="D56" s="45" t="s">
        <v>122</v>
      </c>
      <c r="E56" s="25" t="s">
        <v>123</v>
      </c>
      <c r="F56" s="26" t="s">
        <v>13</v>
      </c>
      <c r="G56" s="26">
        <v>3</v>
      </c>
      <c r="H56" s="26"/>
      <c r="I56" s="12">
        <v>12.967742424740321</v>
      </c>
      <c r="J56" s="12">
        <f t="shared" si="0"/>
        <v>38.90322727422096</v>
      </c>
      <c r="K56" s="24" t="s">
        <v>134</v>
      </c>
      <c r="L56" s="30">
        <f t="shared" si="1"/>
        <v>752.12906063493858</v>
      </c>
      <c r="M56" s="30">
        <f t="shared" si="3"/>
        <v>760</v>
      </c>
      <c r="O56" s="30">
        <f t="shared" si="2"/>
        <v>1520</v>
      </c>
    </row>
    <row r="57" spans="1:15" s="1" customFormat="1" ht="24.95" customHeight="1">
      <c r="A57" s="20" t="s">
        <v>45</v>
      </c>
      <c r="C57" s="33"/>
      <c r="F57" s="6"/>
      <c r="G57" s="6">
        <f>SUM(G3:G56)</f>
        <v>1784</v>
      </c>
      <c r="H57" s="6"/>
      <c r="I57" s="18" t="s">
        <v>46</v>
      </c>
      <c r="J57" s="19">
        <f>SUM(J3:J56)</f>
        <v>29999.999999999971</v>
      </c>
      <c r="K57" s="6"/>
    </row>
    <row r="58" spans="1:15">
      <c r="I58" s="2" t="s">
        <v>138</v>
      </c>
      <c r="J58" s="28">
        <v>1458807</v>
      </c>
    </row>
    <row r="59" spans="1:15">
      <c r="J59" s="29">
        <f>J58/J57</f>
        <v>48.626900000000049</v>
      </c>
    </row>
    <row r="61" spans="1:15">
      <c r="J61" s="28">
        <v>20530</v>
      </c>
      <c r="K61" s="28">
        <v>23404.2</v>
      </c>
      <c r="L61" s="28">
        <f>K61-J61</f>
        <v>2874.2000000000007</v>
      </c>
    </row>
    <row r="65" spans="9:12">
      <c r="I65" s="2" t="s">
        <v>139</v>
      </c>
      <c r="J65" s="2">
        <v>221031.18</v>
      </c>
      <c r="K65" s="28">
        <f>J65/0.14</f>
        <v>1578794.1428571427</v>
      </c>
    </row>
    <row r="66" spans="9:12">
      <c r="K66" s="2">
        <v>23404.2</v>
      </c>
      <c r="L66" s="2">
        <f>K66+K67</f>
        <v>63404.2</v>
      </c>
    </row>
    <row r="67" spans="9:12">
      <c r="K67" s="2">
        <v>40000</v>
      </c>
    </row>
    <row r="68" spans="9:12">
      <c r="K68" s="28">
        <f>SUM(K65:K67)</f>
        <v>1642198.3428571427</v>
      </c>
      <c r="L68" s="2">
        <f>K68*1.05</f>
        <v>1724308.2599999998</v>
      </c>
    </row>
    <row r="69" spans="9:12">
      <c r="L69" s="29">
        <f>L68/J57</f>
        <v>57.476942000000051</v>
      </c>
    </row>
  </sheetData>
  <phoneticPr fontId="4" type="noConversion"/>
  <hyperlinks>
    <hyperlink ref="D3" location="'K9000930'!A1" display="K9000930" xr:uid="{971A1E26-C58A-4756-BC53-0230D0B0AF5B}"/>
    <hyperlink ref="D4" location="'2924250-0556'!A1" display="2924250-0556" xr:uid="{0AB9CF43-7E2A-4D9E-A118-CF79AEBD2B55}"/>
    <hyperlink ref="D5" location="'2924250-0557'!A1" display="2924250-0557" xr:uid="{0A8A1DE7-6D6E-4797-80CD-A5BAE20A6AAC}"/>
    <hyperlink ref="D6" location="'29238809813™'!A1" display="29238809813™" xr:uid="{97062339-7C09-41B7-A118-AF4D090527F1}"/>
    <hyperlink ref="D7" location="'293S-9N01'!A1" display="293S-9N01" xr:uid="{04F3780D-D6DB-431E-BA68-CA271E3F9D70}"/>
    <hyperlink ref="D8" location="'716244'!A1" display="716244" xr:uid="{DA484ECC-F236-4966-93E9-B529F07BEB18}"/>
    <hyperlink ref="D9" location="'704528A'!A1" display="704528A" xr:uid="{526403DE-9CA0-4193-B176-56E45257AF41}"/>
    <hyperlink ref="D10" location="'113682A'!A1" display="113682A" xr:uid="{FA7C45F8-0A02-44B0-ACBB-BF4D6A34D573}"/>
    <hyperlink ref="D11" location="'120415'!A1" display="120415" xr:uid="{75EDBDFA-F302-4D4E-BF51-8BD31DA69908}"/>
    <hyperlink ref="D12" location="'2401-9233K'!A1" display="2401-9233K" xr:uid="{06EE8ECA-CA15-4C98-93B3-BF99A0C59552}"/>
    <hyperlink ref="D13" location="'715583A'!A1" display="715583A" xr:uid="{45A02332-10E2-456A-998E-CDF173870738}"/>
    <hyperlink ref="D14" location="'K9000947'!A1" display="K9000947" xr:uid="{3E8F2183-AE64-4367-A111-E5F64998533F}"/>
    <hyperlink ref="D15" location="'K3V140DT'!A1" display="K3V140DT" xr:uid="{F04F4B65-F490-4668-8755-976E11D43FD2}"/>
    <hyperlink ref="D16" location="'K3V140DT'!A1" display="K3V140DT" xr:uid="{C313D0B7-CBC9-4C63-A85F-1CDCDD8BBD13}"/>
    <hyperlink ref="D17" location="'K3V180DT'!A1" display="K3V180DT" xr:uid="{35952193-BA8F-4F2C-A3D3-4B5ED5A69E37}"/>
    <hyperlink ref="D18" location="'K3V180DT'!A1" display="K3V180DT" xr:uid="{10765D2A-B4D2-4FA3-BF95-44FC3BA3AD1C}"/>
    <hyperlink ref="D19" location="'1.451-00065'!A1" display="1.451-00065" xr:uid="{60804D63-4135-4198-B846-C53944B011F6}"/>
    <hyperlink ref="D20" location="'1.451-00062'!A1" display="1.451-00062" xr:uid="{809A4C89-2C2F-41C9-B9AE-1B696A877F03}"/>
    <hyperlink ref="D21" location="'1.409-00001'!A1" display="1.409-00001" xr:uid="{B3FC27C9-7ED3-49F8-8572-27C8005EF2D5}"/>
    <hyperlink ref="D22" location="'1.412-00098'!A1" display="1.412-00098" xr:uid="{A2DEDCCB-4652-48D0-9318-29DB49BACF76}"/>
    <hyperlink ref="D23" location="'1.412-00110'!A1" display="1.412-00110" xr:uid="{F4755960-8F67-4BD7-A15E-90275D888A5B}"/>
    <hyperlink ref="D24" location="'29238809813'!A1" display="29238809813" xr:uid="{F9E75E79-1792-4478-9ED5-07DD65739129}"/>
    <hyperlink ref="D25" location="'1.109-00055'!A1" display="1.109-00055" xr:uid="{3DC36E4D-D6D9-4EA0-8EE2-4C2962916D8C}"/>
    <hyperlink ref="D26" location="'K9000932'!A1" display="K9000932" xr:uid="{EEE6D275-FC3B-496F-ADEA-A07704B576F8}"/>
    <hyperlink ref="D27" location="'420-00257'!A1" display="420-00257" xr:uid="{192B020C-CA98-460B-8CCE-EDB3E6BCFB90}"/>
    <hyperlink ref="D28" location="'420-00257'!A1" display="420-00257" xr:uid="{317DE241-EB20-43EA-96FE-3B17A10E9DC6}"/>
    <hyperlink ref="D29" location="'113692'!A1" display="113692" xr:uid="{655A408E-3928-4262-8F7D-7A2AF51CF7C8}"/>
    <hyperlink ref="D30" location="'113691'!A1" display="113691" xr:uid="{FB92088F-78D1-43F8-92A5-4215615B2BEA}"/>
    <hyperlink ref="D31" location="'2953801991S'!A1" display="2953801991S" xr:uid="{64B0BB25-9CF6-4CB4-B677-61D63F04DBFA}"/>
    <hyperlink ref="D32" location="'14524052'!A1" display="14524052" xr:uid="{3E16E24C-C655-4A01-83DD-F0AC2E268DDA}"/>
    <hyperlink ref="D33" location="'F295SGD9-9N01AS'!A1" display="F295SGD9-9N01AS" xr:uid="{47E07559-81D6-4281-B408-8CEC8AC18C28}"/>
    <hyperlink ref="D34" location="'F295SGN9-9N07AS'!A1" display="F295SGN9-9N07AS" xr:uid="{6880697D-B6A4-40AD-ABB9-4D7EC7A7BECD}"/>
    <hyperlink ref="D35" location="'VOE14533619'!A1" display="VOE14533619" xr:uid="{2C4175AB-09C8-467F-B31B-6218B25EBEA9}"/>
    <hyperlink ref="D36" location="'116634A'!A1" display="116634A" xr:uid="{F7C86581-D4F6-4D35-8006-97FC2F74E01F}"/>
    <hyperlink ref="D37" location="'2401-9242KT'!A1" display="2401-9242KT" xr:uid="{6E062916-43E5-410A-B576-37FD6CB657B1}"/>
    <hyperlink ref="D38" location="'2924490-0050'!A1" display="2924490-0050" xr:uid="{BEA80AC2-82A7-4067-A37B-07B5C50FFC2E}"/>
    <hyperlink ref="D39" location="'2925130-0035-N'!A1" display="2925130-0035-N" xr:uid="{86E3F337-C627-44AB-BFBB-0D34CD1F6250}"/>
    <hyperlink ref="D40" location="'K9000928'!A1" display="K9000928" xr:uid="{5998AF03-27D0-4F4C-B6A7-EBFA4C622266}"/>
    <hyperlink ref="D41" location="'K9000947'!A1" display="K9000947" xr:uid="{A7C04962-7495-4247-A083-E37BE6EC4E93}"/>
    <hyperlink ref="D42" location="'401-00225AKT'!A1" display="401-00225AKT" xr:uid="{237E79FB-AA98-44BA-BD48-D4AB26CB9983}"/>
    <hyperlink ref="D43" location="'K5V140DT-RK'!A1" display="K5V140DT-RK" xr:uid="{89A36288-0570-4081-BB66-C1A99E857F54}"/>
    <hyperlink ref="D44" location="'420-00295KT'!A1" display="420-00295KT" xr:uid="{0C56AE78-DF81-4012-8DCD-7414DFCD377E}"/>
    <hyperlink ref="D45" location="'717007'!A1" display="717007" xr:uid="{4CD8F2A1-7CC2-4F9D-9B58-9DA56B91D3DF}"/>
    <hyperlink ref="D46" location="'293S-9N01(FT)'!A1" display="293S-9N01(FT)" xr:uid="{29FB21E4-F1DB-4059-AD12-2D00FAEC2C19}"/>
    <hyperlink ref="D47" location="'K9001189'!A1" display="K9001189" xr:uid="{9703B812-944C-49CD-ADCC-8154B78F754E}"/>
    <hyperlink ref="D48" location="'2921190-0507S'!A1" display="2921190-0507S" xr:uid="{92D5CDA2-EB2A-4081-A0C7-F14B868A0DE9}"/>
    <hyperlink ref="D49" location="'2921190-0508S'!A1" display="2921190-0508S" xr:uid="{2A5DE9DB-C712-4862-9BE7-DD16D3D07149}"/>
    <hyperlink ref="D50" location="'2924530-0735S'!A1" display="2924530-0735S" xr:uid="{B9344AF5-A4F7-4289-A62B-47FFCA369247}"/>
    <hyperlink ref="D51" location="'2924110-0049'!A1" display="2924110-0049" xr:uid="{C4B88D99-8CD3-43E5-A41E-2127FA98E01E}"/>
    <hyperlink ref="D52" location="'PP180000A402'!A1" display="PP180000A402" xr:uid="{3BFABEA7-6A2B-4874-8529-F983CD3984FA}"/>
    <hyperlink ref="D53" location="'MP0063-0013'!A1" display="MP0063-0013" xr:uid="{6C468709-4933-4FEA-94C2-BE4D1CA3EDF5}"/>
    <hyperlink ref="D54" location="'2953802061'!A1" display="2953802061" xr:uid="{88ABB4A4-1869-46BB-B0D0-64C1D1BC7113}"/>
    <hyperlink ref="D55" location="'2924250-0490'!A1" display="2924250-0490" xr:uid="{187A04FB-39F6-4572-A43A-C359F123F870}"/>
    <hyperlink ref="D56" location="'2924250-0403'!A1" display="2924250-0403" xr:uid="{7EB3A245-51B2-4A6C-9422-B4711500A6CE}"/>
  </hyperlinks>
  <pageMargins left="0.7" right="0.7" top="0.75" bottom="0.75" header="0.3" footer="0.3"/>
  <pageSetup paperSize="9" scale="5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73D1-D238-40BD-A2CD-5BFF9271FE95}">
  <sheetPr codeName="Sheet10"/>
  <dimension ref="A1:J40"/>
  <sheetViews>
    <sheetView tabSelected="1"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>
        <v>120415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2155FBBA-1FA4-4C3E-8E04-51A0B17A6A5E}"/>
  </hyperlinks>
  <pageMargins left="0.7" right="0.7" top="0.75" bottom="0.75" header="0.3" footer="0.3"/>
  <pageSetup scale="9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168D-FE93-4FCB-97AE-8F018AB0DEC4}">
  <sheetPr codeName="Sheet11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201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D1C9F50E-74AC-4DE1-8883-64EA39E6AC28}"/>
  </hyperlinks>
  <pageMargins left="0.7" right="0.7" top="0.75" bottom="0.75" header="0.3" footer="0.3"/>
  <pageSetup scale="9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33D6-E435-4EFC-A119-FA0CD61503FF}">
  <sheetPr codeName="Sheet12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202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67A89CC6-04BB-4B58-9385-E7B85D1CD191}"/>
  </hyperlinks>
  <pageMargins left="0.7" right="0.7" top="0.75" bottom="0.75" header="0.3" footer="0.3"/>
  <pageSetup scale="9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1F10-E344-4D9E-A993-041C752D5899}">
  <sheetPr codeName="Sheet13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40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70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70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744C594C-DA14-416F-BC33-FEAF61823221}"/>
  </hyperlinks>
  <pageMargins left="0.7" right="0.7" top="0.75" bottom="0.75" header="0.3" footer="0.3"/>
  <pageSetup scale="9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607F-6606-40C2-8E40-AA6767979049}">
  <sheetPr codeName="Sheet14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11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5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5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D9D95B27-3C8A-42D1-8FB0-44703C4B06DB}"/>
  </hyperlinks>
  <pageMargins left="0.7" right="0.7" top="0.75" bottom="0.75" header="0.3" footer="0.3"/>
  <pageSetup scale="9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A26C-52D4-4B4B-8F05-8389661F24D3}">
  <sheetPr codeName="Sheet15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10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C5493225-BE0B-44DC-81A6-71C6B0C0FDF7}"/>
  </hyperlinks>
  <pageMargins left="0.7" right="0.7" top="0.75" bottom="0.75" header="0.3" footer="0.3"/>
  <pageSetup scale="9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9262-C130-4B2E-9E5F-8074D664FE60}">
  <sheetPr codeName="Sheet16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58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15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15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46ECED48-0BBC-4680-919D-2BE135847A6E}"/>
  </hyperlinks>
  <pageMargins left="0.7" right="0.7" top="0.75" bottom="0.75" header="0.3" footer="0.3"/>
  <pageSetup scale="9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3FF1-3624-4ADC-BE84-5F7D6AE00883}">
  <sheetPr codeName="Sheet17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61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15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15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BB1CB0EC-09FD-413A-AA10-81229F64D480}"/>
  </hyperlinks>
  <pageMargins left="0.7" right="0.7" top="0.75" bottom="0.75" header="0.3" footer="0.3"/>
  <pageSetup scale="9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48FB-3381-4BAE-B7C8-6322663EBEBD}">
  <sheetPr codeName="Sheet18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203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C85B0745-57F7-423D-AD63-EDDD5F03DA29}"/>
  </hyperlinks>
  <pageMargins left="0.7" right="0.7" top="0.75" bottom="0.75" header="0.3" footer="0.3"/>
  <pageSetup scale="9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45FB-6C57-493E-B43A-9EF482395D82}">
  <sheetPr codeName="Sheet19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64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80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80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4C134153-DE7C-4758-B788-3AC32D8E5971}"/>
  </hyperlinks>
  <pageMargins left="0.7" right="0.7" top="0.75" bottom="0.75" header="0.3" footer="0.3"/>
  <pageSetup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A4BF-5E5B-4ED9-963D-214D897A28BB}">
  <sheetPr codeName="Sheet2"/>
  <dimension ref="A1:E5"/>
  <sheetViews>
    <sheetView view="pageBreakPreview" zoomScale="86" zoomScaleNormal="100" zoomScaleSheetLayoutView="86" workbookViewId="0">
      <selection activeCell="J21" sqref="J21"/>
    </sheetView>
  </sheetViews>
  <sheetFormatPr defaultColWidth="17.21875" defaultRowHeight="15"/>
  <cols>
    <col min="1" max="16384" width="17.21875" style="49"/>
  </cols>
  <sheetData>
    <row r="1" spans="1:5">
      <c r="A1" s="50" t="s">
        <v>189</v>
      </c>
      <c r="B1" s="50"/>
      <c r="C1" s="50"/>
      <c r="D1" s="50"/>
      <c r="E1" s="50" t="s">
        <v>192</v>
      </c>
    </row>
    <row r="2" spans="1:5">
      <c r="A2" s="50" t="s">
        <v>190</v>
      </c>
      <c r="B2" s="50"/>
      <c r="C2" s="50"/>
      <c r="D2" s="50"/>
      <c r="E2" s="50"/>
    </row>
    <row r="3" spans="1:5">
      <c r="A3" s="51" t="s">
        <v>191</v>
      </c>
      <c r="B3" s="50">
        <f>SUM(C5:C1048576)+SUM(D5:D1048576)-SUM(B5:B1048576)</f>
        <v>100</v>
      </c>
      <c r="C3" s="50"/>
      <c r="D3" s="50"/>
      <c r="E3" s="50"/>
    </row>
    <row r="4" spans="1: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>
      <c r="C5" s="49">
        <v>100</v>
      </c>
    </row>
  </sheetData>
  <hyperlinks>
    <hyperlink ref="A3" location="'ADD(ACTUAL)'!A1" display="PRIMARY " xr:uid="{016FC18C-9E0D-46A7-919A-ACAC2C640E09}"/>
  </hyperlinks>
  <pageMargins left="0.7" right="0.7" top="0.75" bottom="0.75" header="0.3" footer="0.3"/>
  <pageSetup scale="9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EDEA-897C-4D36-85CD-11CC5A1CAAF1}">
  <sheetPr codeName="Sheet20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66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80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80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2D6AD880-0A8F-473D-A9C3-06A9ED6E66DE}"/>
  </hyperlinks>
  <pageMargins left="0.7" right="0.7" top="0.75" bottom="0.75" header="0.3" footer="0.3"/>
  <pageSetup scale="9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7EB5-9CF1-4491-B9A4-DA47824FC45F}">
  <sheetPr codeName="Sheet21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204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0D5AD77A-0974-4C52-9A00-343BC4BF3E9E}"/>
  </hyperlinks>
  <pageMargins left="0.7" right="0.7" top="0.75" bottom="0.75" header="0.3" footer="0.3"/>
  <pageSetup scale="9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C483-61CD-4E2A-B967-EF3F8FBFA729}">
  <sheetPr codeName="Sheet22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205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30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30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19C3A430-3DFB-44EB-9F60-A726EDA39C05}"/>
  </hyperlinks>
  <pageMargins left="0.7" right="0.7" top="0.75" bottom="0.75" header="0.3" footer="0.3"/>
  <pageSetup scale="9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9C16-C54D-41AC-A80E-02EF2D37B741}">
  <sheetPr codeName="Sheet23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73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50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50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E93D004A-62CD-4403-A2B3-9CEA883244CF}"/>
  </hyperlinks>
  <pageMargins left="0.7" right="0.7" top="0.75" bottom="0.75" header="0.3" footer="0.3"/>
  <pageSetup scale="91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D830-03EC-4CB9-9AE8-93A9C1715143}">
  <sheetPr codeName="Sheet24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>
        <v>113692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40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40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14927FB6-96AB-4E17-B620-DDF22D5ED747}"/>
  </hyperlinks>
  <pageMargins left="0.7" right="0.7" top="0.75" bottom="0.75" header="0.3" footer="0.3"/>
  <pageSetup scale="91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DDBE-0920-4E7D-B086-338418CD67C7}">
  <sheetPr codeName="Sheet25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>
        <v>113691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242E2424-8497-45DF-A825-C89912D8AE0A}"/>
  </hyperlinks>
  <pageMargins left="0.7" right="0.7" top="0.75" bottom="0.75" header="0.3" footer="0.3"/>
  <pageSetup scale="9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526-BAAC-4F35-81AB-1E9AD11167D4}">
  <sheetPr codeName="Sheet26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206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60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60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8E37E8DC-9595-48F3-A2B5-A4ACF98A0F83}"/>
  </hyperlinks>
  <pageMargins left="0.7" right="0.7" top="0.75" bottom="0.75" header="0.3" footer="0.3"/>
  <pageSetup scale="91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A48C-8B19-478F-9DDB-3BD39A20A57E}">
  <sheetPr codeName="Sheet27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>
        <v>14524052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75258E95-FE20-4721-BE83-12385EBD7861}"/>
  </hyperlinks>
  <pageMargins left="0.7" right="0.7" top="0.75" bottom="0.75" header="0.3" footer="0.3"/>
  <pageSetup scale="91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6ACD-472B-4ABF-B755-07B67B7129EF}">
  <sheetPr codeName="Sheet28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207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586583F7-E4C5-4D53-83E7-6D79D395B257}"/>
  </hyperlinks>
  <pageMargins left="0.7" right="0.7" top="0.75" bottom="0.75" header="0.3" footer="0.3"/>
  <pageSetup scale="9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304E-8022-448B-B249-AF707834463E}">
  <sheetPr codeName="Sheet29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85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5380721F-6651-4A63-A8C2-5419824446F5}"/>
  </hyperlink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7114-91B7-4831-891E-6BC196CEAF8A}">
  <sheetPr codeName="Sheet3"/>
  <dimension ref="A1:J40"/>
  <sheetViews>
    <sheetView view="pageBreakPreview" zoomScale="91" zoomScaleNormal="100" zoomScaleSheetLayoutView="91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198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205D4A5B-D178-4B13-8440-0A33AED873D5}"/>
  </hyperlinks>
  <pageMargins left="0.7" right="0.7" top="0.75" bottom="0.75" header="0.3" footer="0.3"/>
  <pageSetup scale="91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2490-153E-4247-B82C-ED7EB359A34F}">
  <sheetPr codeName="Sheet30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208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0C077111-EA7C-4C00-AA73-1F1D9912763A}"/>
  </hyperlinks>
  <pageMargins left="0.7" right="0.7" top="0.75" bottom="0.75" header="0.3" footer="0.3"/>
  <pageSetup scale="91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E0EB-C314-4686-949C-BE1BA2DFAB7A}">
  <sheetPr codeName="Sheet31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89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ED2DB512-ACAE-4C2A-A77F-13CEFA9C0E65}"/>
  </hyperlinks>
  <pageMargins left="0.7" right="0.7" top="0.75" bottom="0.75" header="0.3" footer="0.3"/>
  <pageSetup scale="91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663D-1AA9-4105-8ADF-A8E30DA5C880}">
  <sheetPr codeName="Sheet32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209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8898AA40-51FE-4C92-9DC8-F06AAB2CE517}"/>
  </hyperlinks>
  <pageMargins left="0.7" right="0.7" top="0.75" bottom="0.75" header="0.3" footer="0.3"/>
  <pageSetup scale="91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4BA-F909-4575-BB55-59497FC94AC3}">
  <sheetPr codeName="Sheet33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93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150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150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DD26E520-5064-4C0B-B9F3-3DA4D79F156E}"/>
  </hyperlinks>
  <pageMargins left="0.7" right="0.7" top="0.75" bottom="0.75" header="0.3" footer="0.3"/>
  <pageSetup scale="91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CB08-7BC0-4B8F-89FD-D4404D1E8202}">
  <sheetPr codeName="Sheet34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210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B60D0468-C7D4-4336-864B-B22BB31116D7}"/>
  </hyperlinks>
  <pageMargins left="0.7" right="0.7" top="0.75" bottom="0.75" header="0.3" footer="0.3"/>
  <pageSetup scale="91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0CBB-68FB-461E-8240-F3FA6C2D60CB}">
  <sheetPr codeName="Sheet35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96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642876C3-6ABB-460F-BB45-296993E49537}"/>
  </hyperlinks>
  <pageMargins left="0.7" right="0.7" top="0.75" bottom="0.75" header="0.3" footer="0.3"/>
  <pageSetup scale="91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E096-D72A-4E0D-BA81-F8DB53547F24}">
  <sheetPr codeName="Sheet36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211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7C10B804-045F-49A0-902F-AAFB0D84DBF1}"/>
  </hyperlinks>
  <pageMargins left="0.7" right="0.7" top="0.75" bottom="0.75" header="0.3" footer="0.3"/>
  <pageSetup scale="91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4D77-5A58-4951-B5B9-A7BAF4192AB9}">
  <sheetPr codeName="Sheet37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212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6D673F34-6873-4ABC-8F8B-40EF240BA9F7}"/>
  </hyperlinks>
  <pageMargins left="0.7" right="0.7" top="0.75" bottom="0.75" header="0.3" footer="0.3"/>
  <pageSetup scale="91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6580-6951-4DAB-88D0-E9A7567D5F52}">
  <sheetPr codeName="Sheet38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213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50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50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7C8D538D-920A-4F6F-8E85-6C5C3B0E0990}"/>
  </hyperlinks>
  <pageMargins left="0.7" right="0.7" top="0.75" bottom="0.75" header="0.3" footer="0.3"/>
  <pageSetup scale="91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C69F-F757-4A13-A5C7-FD0646B4BB15}">
  <sheetPr codeName="Sheet39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>
        <v>717007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6560F381-4E4E-4430-B041-7A9A2A552524}"/>
  </hyperlinks>
  <pageMargins left="0.7" right="0.7" top="0.75" bottom="0.75" header="0.3" footer="0.3"/>
  <pageSetup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94BA-4D37-4456-B182-05700CD16D6A}">
  <sheetPr codeName="Sheet4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26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50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50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F2E1DDC8-D1DB-461A-A630-BE4B3F3C08FC}"/>
  </hyperlinks>
  <pageMargins left="0.7" right="0.7" top="0.75" bottom="0.75" header="0.3" footer="0.3"/>
  <pageSetup scale="91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8328-7ABB-4CC6-AF13-E676790E4860}">
  <sheetPr codeName="Sheet40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214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5977B632-FC38-4D4A-A30F-4C7AA46118AC}"/>
  </hyperlinks>
  <pageMargins left="0.7" right="0.7" top="0.75" bottom="0.75" header="0.3" footer="0.3"/>
  <pageSetup scale="91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7989-9917-4B30-9E30-DC58EB5F3926}">
  <sheetPr codeName="Sheet41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108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4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4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E00F8FA1-98EC-4DC3-9087-8D36CD068B47}"/>
  </hyperlinks>
  <pageMargins left="0.7" right="0.7" top="0.75" bottom="0.75" header="0.3" footer="0.3"/>
  <pageSetup scale="91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3A2A-1AA6-49A9-9750-3560A97B4D5B}">
  <sheetPr codeName="Sheet42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110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4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4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5F31E679-C567-45C6-AE10-29D78EBE2C64}"/>
  </hyperlinks>
  <pageMargins left="0.7" right="0.7" top="0.75" bottom="0.75" header="0.3" footer="0.3"/>
  <pageSetup scale="91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2B60-B8C2-4EBA-89CF-53109C17E898}">
  <sheetPr codeName="Sheet43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112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D579CDFB-4937-42D3-B52B-398C0B4EA7A8}"/>
  </hyperlinks>
  <pageMargins left="0.7" right="0.7" top="0.75" bottom="0.75" header="0.3" footer="0.3"/>
  <pageSetup scale="91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8CFB-66F7-4284-9793-506881ED6773}">
  <sheetPr codeName="Sheet44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113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D1DD1F38-83EB-404D-A964-FAD7284904A5}"/>
  </hyperlinks>
  <pageMargins left="0.7" right="0.7" top="0.75" bottom="0.75" header="0.3" footer="0.3"/>
  <pageSetup scale="91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FE1C-AE54-40A3-9328-5CD7517203A2}">
  <sheetPr codeName="Sheet45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115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BF5637EE-49FD-431A-B453-73EE9E8E79F3}"/>
  </hyperlinks>
  <pageMargins left="0.7" right="0.7" top="0.75" bottom="0.75" header="0.3" footer="0.3"/>
  <pageSetup scale="91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5B31-CFFE-4C55-8C5F-70A68623A674}">
  <sheetPr codeName="Sheet46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117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9987441E-AC99-4DF9-A754-C07C99DADD5B}"/>
  </hyperlinks>
  <pageMargins left="0.7" right="0.7" top="0.75" bottom="0.75" header="0.3" footer="0.3"/>
  <pageSetup scale="91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ED93-F76F-46FC-BC4C-052E59ED046B}">
  <sheetPr codeName="Sheet47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>
        <v>2953802061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2F9F029E-E74F-43D3-A373-5D5BD7D2FAD0}"/>
  </hyperlinks>
  <pageMargins left="0.7" right="0.7" top="0.75" bottom="0.75" header="0.3" footer="0.3"/>
  <pageSetup scale="91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D829-9419-42AB-9316-4C495CA1C1CA}">
  <sheetPr codeName="Sheet48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120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6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6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DF1B51BD-40A6-4C98-8F2D-5993610EDD7B}"/>
  </hyperlinks>
  <pageMargins left="0.7" right="0.7" top="0.75" bottom="0.75" header="0.3" footer="0.3"/>
  <pageSetup scale="91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C515-2431-4D61-8C36-3B4100DBE853}">
  <sheetPr codeName="Sheet49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122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3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3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3BBDDD97-0AA3-44D6-BDFB-9F5AE8E14661}"/>
  </hyperlinks>
  <pageMargins left="0.7" right="0.7" top="0.75" bottom="0.75" header="0.3" footer="0.3"/>
  <pageSetup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4072-FDB4-4CEA-8B16-419AAE9195F8}">
  <sheetPr codeName="Sheet5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>
        <v>29238809813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30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30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75D858AB-05D7-4606-8CEF-6E6B7D97DCA7}"/>
  </hyperlinks>
  <pageMargins left="0.7" right="0.7" top="0.75" bottom="0.75" header="0.3" footer="0.3"/>
  <pageSetup scale="91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5749-5BB3-4B81-9685-5DBBC5050399}">
  <sheetPr codeName="Sheet50"/>
  <dimension ref="A1:E40"/>
  <sheetViews>
    <sheetView view="pageBreakPreview" zoomScale="95" zoomScaleNormal="100" zoomScaleSheetLayoutView="95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217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30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30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5" ht="15">
      <c r="A17" s="49"/>
      <c r="B17" s="49"/>
      <c r="C17" s="49"/>
      <c r="D17" s="49"/>
      <c r="E17" s="49"/>
    </row>
    <row r="18" spans="1:5" ht="15">
      <c r="A18" s="49"/>
      <c r="B18" s="49"/>
      <c r="C18" s="49"/>
      <c r="D18" s="49"/>
      <c r="E18" s="49"/>
    </row>
    <row r="19" spans="1:5" ht="15">
      <c r="A19" s="49"/>
      <c r="B19" s="49"/>
      <c r="C19" s="49"/>
      <c r="D19" s="49"/>
      <c r="E19" s="49"/>
    </row>
    <row r="20" spans="1:5" ht="15">
      <c r="A20" s="49"/>
      <c r="B20" s="49"/>
      <c r="C20" s="49"/>
      <c r="D20" s="49"/>
      <c r="E20" s="49"/>
    </row>
    <row r="21" spans="1:5" ht="15">
      <c r="A21" s="49"/>
      <c r="B21" s="49"/>
      <c r="C21" s="49"/>
      <c r="D21" s="49"/>
      <c r="E21" s="49"/>
    </row>
    <row r="22" spans="1:5" ht="15">
      <c r="A22" s="49"/>
      <c r="B22" s="49"/>
      <c r="C22" s="49"/>
      <c r="D22" s="49"/>
      <c r="E22" s="49"/>
    </row>
    <row r="23" spans="1:5" ht="15">
      <c r="A23" s="49"/>
      <c r="B23" s="49"/>
      <c r="C23" s="49"/>
      <c r="D23" s="49"/>
      <c r="E23" s="49"/>
    </row>
    <row r="24" spans="1:5" ht="15">
      <c r="A24" s="49"/>
      <c r="B24" s="49"/>
      <c r="C24" s="49"/>
      <c r="D24" s="49"/>
      <c r="E24" s="49"/>
    </row>
    <row r="25" spans="1:5" ht="15">
      <c r="A25" s="49"/>
      <c r="B25" s="49"/>
      <c r="C25" s="49"/>
      <c r="D25" s="49"/>
      <c r="E25" s="49"/>
    </row>
    <row r="26" spans="1:5" ht="15">
      <c r="A26" s="49"/>
      <c r="B26" s="49"/>
      <c r="C26" s="49"/>
      <c r="D26" s="49"/>
      <c r="E26" s="49"/>
    </row>
    <row r="27" spans="1:5" ht="15">
      <c r="A27" s="49"/>
      <c r="B27" s="49"/>
      <c r="C27" s="49"/>
      <c r="D27" s="49"/>
      <c r="E27" s="49"/>
    </row>
    <row r="28" spans="1:5" ht="15">
      <c r="A28" s="49"/>
      <c r="B28" s="49"/>
      <c r="C28" s="49"/>
      <c r="D28" s="49"/>
      <c r="E28" s="49"/>
    </row>
    <row r="29" spans="1:5" ht="15">
      <c r="A29" s="49"/>
      <c r="B29" s="49"/>
      <c r="C29" s="49"/>
      <c r="D29" s="49"/>
      <c r="E29" s="49"/>
    </row>
    <row r="30" spans="1:5" ht="15">
      <c r="A30" s="49"/>
      <c r="B30" s="49"/>
      <c r="C30" s="49"/>
      <c r="D30" s="49"/>
      <c r="E30" s="49"/>
    </row>
    <row r="31" spans="1:5" ht="15">
      <c r="A31" s="49"/>
      <c r="B31" s="49"/>
      <c r="C31" s="49"/>
      <c r="D31" s="49"/>
      <c r="E31" s="49"/>
    </row>
    <row r="32" spans="1:5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58AA29E4-5264-4795-B24C-A0E2F8B88A92}"/>
  </hyperlinks>
  <pageMargins left="0.7" right="0.7" top="0.75" bottom="0.75" header="0.3" footer="0.3"/>
  <pageSetup scale="91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7DE0-AB07-4F6E-AFD1-9C06858B7381}">
  <sheetPr codeName="Sheet52"/>
  <dimension ref="A1:E40"/>
  <sheetViews>
    <sheetView view="pageBreakPreview" zoomScale="96" zoomScaleNormal="100" zoomScaleSheetLayoutView="96" workbookViewId="0"/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217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5" ht="15">
      <c r="A17" s="49"/>
      <c r="B17" s="49"/>
      <c r="C17" s="49"/>
      <c r="D17" s="49"/>
      <c r="E17" s="49"/>
    </row>
    <row r="18" spans="1:5" ht="15">
      <c r="A18" s="49"/>
      <c r="B18" s="49"/>
      <c r="C18" s="49"/>
      <c r="D18" s="49"/>
      <c r="E18" s="49"/>
    </row>
    <row r="19" spans="1:5" ht="15">
      <c r="A19" s="49"/>
      <c r="B19" s="49"/>
      <c r="C19" s="49"/>
      <c r="D19" s="49"/>
      <c r="E19" s="49"/>
    </row>
    <row r="20" spans="1:5" ht="15">
      <c r="A20" s="49"/>
      <c r="B20" s="49"/>
      <c r="C20" s="49"/>
      <c r="D20" s="49"/>
      <c r="E20" s="49"/>
    </row>
    <row r="21" spans="1:5" ht="15">
      <c r="A21" s="49"/>
      <c r="B21" s="49"/>
      <c r="C21" s="49"/>
      <c r="D21" s="49"/>
      <c r="E21" s="49"/>
    </row>
    <row r="22" spans="1:5" ht="15">
      <c r="A22" s="49"/>
      <c r="B22" s="49"/>
      <c r="C22" s="49"/>
      <c r="D22" s="49"/>
      <c r="E22" s="49"/>
    </row>
    <row r="23" spans="1:5" ht="15">
      <c r="A23" s="49"/>
      <c r="B23" s="49"/>
      <c r="C23" s="49"/>
      <c r="D23" s="49"/>
      <c r="E23" s="49"/>
    </row>
    <row r="24" spans="1:5" ht="15">
      <c r="A24" s="49"/>
      <c r="B24" s="49"/>
      <c r="C24" s="49"/>
      <c r="D24" s="49"/>
      <c r="E24" s="49"/>
    </row>
    <row r="25" spans="1:5" ht="15">
      <c r="A25" s="49"/>
      <c r="B25" s="49"/>
      <c r="C25" s="49"/>
      <c r="D25" s="49"/>
      <c r="E25" s="49"/>
    </row>
    <row r="26" spans="1:5" ht="15">
      <c r="A26" s="49"/>
      <c r="B26" s="49"/>
      <c r="C26" s="49"/>
      <c r="D26" s="49"/>
      <c r="E26" s="49"/>
    </row>
    <row r="27" spans="1:5" ht="15">
      <c r="A27" s="49"/>
      <c r="B27" s="49"/>
      <c r="C27" s="49"/>
      <c r="D27" s="49"/>
      <c r="E27" s="49"/>
    </row>
    <row r="28" spans="1:5" ht="15">
      <c r="A28" s="49"/>
      <c r="B28" s="49"/>
      <c r="C28" s="49"/>
      <c r="D28" s="49"/>
      <c r="E28" s="49"/>
    </row>
    <row r="29" spans="1:5" ht="15">
      <c r="A29" s="49"/>
      <c r="B29" s="49"/>
      <c r="C29" s="49"/>
      <c r="D29" s="49"/>
      <c r="E29" s="49"/>
    </row>
    <row r="30" spans="1:5" ht="15">
      <c r="A30" s="49"/>
      <c r="B30" s="49"/>
      <c r="C30" s="49"/>
      <c r="D30" s="49"/>
      <c r="E30" s="49"/>
    </row>
    <row r="31" spans="1:5" ht="15">
      <c r="A31" s="49"/>
      <c r="B31" s="49"/>
      <c r="C31" s="49"/>
      <c r="D31" s="49"/>
      <c r="E31" s="49"/>
    </row>
    <row r="32" spans="1:5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FDB2A9BD-5F51-435A-B047-644745169E0D}"/>
  </hyperlinks>
  <pageMargins left="0.7" right="0.7" top="0.75" bottom="0.75" header="0.3" footer="0.3"/>
  <pageSetup scale="9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B818-13C9-4353-A8F5-BABCF421D077}">
  <sheetPr codeName="Sheet6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12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30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30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018DAF87-4217-458E-B6D7-D7B8A9A72C4A}"/>
  </hyperlinks>
  <pageMargins left="0.7" right="0.7" top="0.75" bottom="0.75" header="0.3" footer="0.3"/>
  <pageSetup scale="9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C001-AD34-4C10-9766-F14A27EF84A5}">
  <sheetPr codeName="Sheet7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>
        <v>716244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20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20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41812EF3-52B2-469B-9AB1-9D8463650626}"/>
  </hyperlinks>
  <pageMargins left="0.7" right="0.7" top="0.75" bottom="0.75" header="0.3" footer="0.3"/>
  <pageSetup scale="9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5E10-DC5B-42C5-A92A-087B2D5866D3}">
  <sheetPr codeName="Sheet8"/>
  <dimension ref="A1:J40"/>
  <sheetViews>
    <sheetView view="pageBreakPreview" zoomScale="89" zoomScaleNormal="100" zoomScaleSheetLayoutView="89" workbookViewId="0">
      <selection activeCell="A3" sqref="A3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199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10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10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3DC69CD1-9DD7-4D2C-AD3C-23839A7329B9}"/>
  </hyperlinks>
  <pageMargins left="0.7" right="0.7" top="0.75" bottom="0.75" header="0.3" footer="0.3"/>
  <pageSetup scale="9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F6C3-985D-46A4-89B8-D86245D14615}">
  <sheetPr codeName="Sheet9"/>
  <dimension ref="A1:J40"/>
  <sheetViews>
    <sheetView view="pageBreakPreview" zoomScale="89" zoomScaleNormal="100" zoomScaleSheetLayoutView="89" workbookViewId="0">
      <selection activeCell="J21" sqref="J21"/>
    </sheetView>
  </sheetViews>
  <sheetFormatPr defaultColWidth="17.21875" defaultRowHeight="13.5"/>
  <sheetData>
    <row r="1" spans="1:5" ht="15">
      <c r="A1" s="50" t="s">
        <v>189</v>
      </c>
      <c r="B1" s="50"/>
      <c r="C1" s="50"/>
      <c r="D1" s="50"/>
      <c r="E1" s="50" t="s">
        <v>200</v>
      </c>
    </row>
    <row r="2" spans="1:5" ht="15">
      <c r="A2" s="50" t="s">
        <v>190</v>
      </c>
      <c r="B2" s="50"/>
      <c r="C2" s="50"/>
      <c r="D2" s="50"/>
      <c r="E2" s="50"/>
    </row>
    <row r="3" spans="1:5" ht="15">
      <c r="A3" s="51" t="s">
        <v>191</v>
      </c>
      <c r="B3" s="50">
        <f>SUM(C5:C1048576)+SUM(D5:D1048576)-SUM(B5:B1048576)</f>
        <v>6</v>
      </c>
      <c r="C3" s="50"/>
      <c r="D3" s="50"/>
      <c r="E3" s="50"/>
    </row>
    <row r="4" spans="1:5" ht="15">
      <c r="A4" s="49" t="s">
        <v>193</v>
      </c>
      <c r="B4" s="49" t="s">
        <v>194</v>
      </c>
      <c r="C4" s="49" t="s">
        <v>195</v>
      </c>
      <c r="D4" s="49" t="s">
        <v>196</v>
      </c>
      <c r="E4" s="49" t="s">
        <v>197</v>
      </c>
    </row>
    <row r="5" spans="1:5" ht="15">
      <c r="A5" s="49"/>
      <c r="B5" s="49"/>
      <c r="C5" s="49">
        <v>6</v>
      </c>
      <c r="D5" s="49"/>
      <c r="E5" s="49"/>
    </row>
    <row r="6" spans="1:5" ht="15">
      <c r="A6" s="49"/>
      <c r="B6" s="49"/>
      <c r="C6" s="49"/>
      <c r="D6" s="49"/>
      <c r="E6" s="49"/>
    </row>
    <row r="7" spans="1:5" ht="15">
      <c r="A7" s="49"/>
      <c r="B7" s="49"/>
      <c r="C7" s="49"/>
      <c r="D7" s="49"/>
      <c r="E7" s="49"/>
    </row>
    <row r="8" spans="1:5" ht="15">
      <c r="A8" s="49"/>
      <c r="B8" s="49"/>
      <c r="C8" s="49"/>
      <c r="D8" s="49"/>
      <c r="E8" s="49"/>
    </row>
    <row r="9" spans="1:5" ht="15">
      <c r="A9" s="49"/>
      <c r="B9" s="49"/>
      <c r="C9" s="49"/>
      <c r="D9" s="49"/>
      <c r="E9" s="49"/>
    </row>
    <row r="10" spans="1:5" ht="15">
      <c r="A10" s="49"/>
      <c r="B10" s="49"/>
      <c r="C10" s="49"/>
      <c r="D10" s="49"/>
      <c r="E10" s="49"/>
    </row>
    <row r="11" spans="1:5" ht="15">
      <c r="A11" s="49"/>
      <c r="B11" s="49"/>
      <c r="C11" s="49"/>
      <c r="D11" s="49"/>
      <c r="E11" s="49"/>
    </row>
    <row r="12" spans="1:5" ht="15">
      <c r="A12" s="49"/>
      <c r="B12" s="49"/>
      <c r="C12" s="49"/>
      <c r="D12" s="49"/>
      <c r="E12" s="49"/>
    </row>
    <row r="13" spans="1:5" ht="15">
      <c r="A13" s="49"/>
      <c r="B13" s="49"/>
      <c r="C13" s="49"/>
      <c r="D13" s="49"/>
      <c r="E13" s="49"/>
    </row>
    <row r="14" spans="1:5" ht="15">
      <c r="A14" s="49"/>
      <c r="B14" s="49"/>
      <c r="C14" s="49"/>
      <c r="D14" s="49"/>
      <c r="E14" s="49"/>
    </row>
    <row r="15" spans="1:5" ht="15">
      <c r="A15" s="49"/>
      <c r="B15" s="49"/>
      <c r="C15" s="49"/>
      <c r="D15" s="49"/>
      <c r="E15" s="49"/>
    </row>
    <row r="16" spans="1:5" ht="15">
      <c r="A16" s="49"/>
      <c r="B16" s="49"/>
      <c r="C16" s="49"/>
      <c r="D16" s="49"/>
      <c r="E16" s="49"/>
    </row>
    <row r="17" spans="1:10" ht="15">
      <c r="A17" s="49"/>
      <c r="B17" s="49"/>
      <c r="C17" s="49"/>
      <c r="D17" s="49"/>
      <c r="E17" s="49"/>
    </row>
    <row r="18" spans="1:10" ht="15">
      <c r="A18" s="49"/>
      <c r="B18" s="49"/>
      <c r="C18" s="49"/>
      <c r="D18" s="49"/>
      <c r="E18" s="49"/>
    </row>
    <row r="19" spans="1:10" ht="15">
      <c r="A19" s="49"/>
      <c r="B19" s="49"/>
      <c r="C19" s="49"/>
      <c r="D19" s="49"/>
      <c r="E19" s="49"/>
    </row>
    <row r="20" spans="1:10" ht="15">
      <c r="A20" s="49"/>
      <c r="B20" s="49"/>
      <c r="C20" s="49"/>
      <c r="D20" s="49"/>
      <c r="E20" s="49"/>
    </row>
    <row r="21" spans="1:10" ht="15">
      <c r="A21" s="49"/>
      <c r="B21" s="49"/>
      <c r="C21" s="49"/>
      <c r="D21" s="49"/>
      <c r="E21" s="49"/>
      <c r="J21" s="48"/>
    </row>
    <row r="22" spans="1:10" ht="15">
      <c r="A22" s="49"/>
      <c r="B22" s="49"/>
      <c r="C22" s="49"/>
      <c r="D22" s="49"/>
      <c r="E22" s="49"/>
    </row>
    <row r="23" spans="1:10" ht="15">
      <c r="A23" s="49"/>
      <c r="B23" s="49"/>
      <c r="C23" s="49"/>
      <c r="D23" s="49"/>
      <c r="E23" s="49"/>
    </row>
    <row r="24" spans="1:10" ht="15">
      <c r="A24" s="49"/>
      <c r="B24" s="49"/>
      <c r="C24" s="49"/>
      <c r="D24" s="49"/>
      <c r="E24" s="49"/>
    </row>
    <row r="25" spans="1:10" ht="15">
      <c r="A25" s="49"/>
      <c r="B25" s="49"/>
      <c r="C25" s="49"/>
      <c r="D25" s="49"/>
      <c r="E25" s="49"/>
    </row>
    <row r="26" spans="1:10" ht="15">
      <c r="A26" s="49"/>
      <c r="B26" s="49"/>
      <c r="C26" s="49"/>
      <c r="D26" s="49"/>
      <c r="E26" s="49"/>
    </row>
    <row r="27" spans="1:10" ht="15">
      <c r="A27" s="49"/>
      <c r="B27" s="49"/>
      <c r="C27" s="49"/>
      <c r="D27" s="49"/>
      <c r="E27" s="49"/>
    </row>
    <row r="28" spans="1:10" ht="15">
      <c r="A28" s="49"/>
      <c r="B28" s="49"/>
      <c r="C28" s="49"/>
      <c r="D28" s="49"/>
      <c r="E28" s="49"/>
    </row>
    <row r="29" spans="1:10" ht="15">
      <c r="A29" s="49"/>
      <c r="B29" s="49"/>
      <c r="C29" s="49"/>
      <c r="D29" s="49"/>
      <c r="E29" s="49"/>
    </row>
    <row r="30" spans="1:10" ht="15">
      <c r="A30" s="49"/>
      <c r="B30" s="49"/>
      <c r="C30" s="49"/>
      <c r="D30" s="49"/>
      <c r="E30" s="49"/>
    </row>
    <row r="31" spans="1:10" ht="15">
      <c r="A31" s="49"/>
      <c r="B31" s="49"/>
      <c r="C31" s="49"/>
      <c r="D31" s="49"/>
      <c r="E31" s="49"/>
    </row>
    <row r="32" spans="1:10" ht="15">
      <c r="A32" s="49"/>
      <c r="B32" s="49"/>
      <c r="C32" s="49"/>
      <c r="D32" s="49"/>
      <c r="E32" s="49"/>
    </row>
    <row r="33" spans="1:5" ht="15">
      <c r="A33" s="49"/>
      <c r="B33" s="49"/>
      <c r="C33" s="49"/>
      <c r="D33" s="49"/>
      <c r="E33" s="49"/>
    </row>
    <row r="34" spans="1:5" ht="15">
      <c r="A34" s="49"/>
      <c r="B34" s="49"/>
      <c r="C34" s="49"/>
      <c r="D34" s="49"/>
      <c r="E34" s="49"/>
    </row>
    <row r="35" spans="1:5" ht="15">
      <c r="A35" s="49"/>
      <c r="B35" s="49"/>
      <c r="C35" s="49"/>
      <c r="D35" s="49"/>
      <c r="E35" s="49"/>
    </row>
    <row r="36" spans="1:5" ht="15">
      <c r="A36" s="49"/>
      <c r="B36" s="49"/>
      <c r="C36" s="49"/>
      <c r="D36" s="49"/>
      <c r="E36" s="49"/>
    </row>
    <row r="37" spans="1:5" ht="15">
      <c r="A37" s="49"/>
      <c r="B37" s="49"/>
      <c r="C37" s="49"/>
      <c r="D37" s="49"/>
      <c r="E37" s="49"/>
    </row>
    <row r="38" spans="1:5" ht="15">
      <c r="A38" s="49"/>
      <c r="B38" s="49"/>
      <c r="C38" s="49"/>
      <c r="D38" s="49"/>
      <c r="E38" s="49"/>
    </row>
    <row r="39" spans="1:5" ht="15">
      <c r="A39" s="49"/>
      <c r="B39" s="49"/>
      <c r="C39" s="49"/>
      <c r="D39" s="49"/>
      <c r="E39" s="49"/>
    </row>
    <row r="40" spans="1:5" ht="15">
      <c r="A40" s="49"/>
      <c r="B40" s="49"/>
      <c r="C40" s="49"/>
      <c r="D40" s="49"/>
      <c r="E40" s="49"/>
    </row>
  </sheetData>
  <hyperlinks>
    <hyperlink ref="A3" location="'ADD(ACTUAL)'!A1" display="PRIMARY " xr:uid="{F92492A4-5E5A-4721-9FEA-7E51504F6023}"/>
  </hyperlinks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51</vt:i4>
      </vt:variant>
    </vt:vector>
  </HeadingPairs>
  <TitlesOfParts>
    <vt:vector size="102" baseType="lpstr">
      <vt:lpstr>ADD(ACTUAL)</vt:lpstr>
      <vt:lpstr>K9000930</vt:lpstr>
      <vt:lpstr>2924250-0556</vt:lpstr>
      <vt:lpstr>2924250-0557</vt:lpstr>
      <vt:lpstr>29238809813</vt:lpstr>
      <vt:lpstr>293S-9N01</vt:lpstr>
      <vt:lpstr>716244</vt:lpstr>
      <vt:lpstr>704528A</vt:lpstr>
      <vt:lpstr>113682A</vt:lpstr>
      <vt:lpstr>120415</vt:lpstr>
      <vt:lpstr>2401-9233K</vt:lpstr>
      <vt:lpstr>715583A</vt:lpstr>
      <vt:lpstr>K9000947</vt:lpstr>
      <vt:lpstr>K3V140DT</vt:lpstr>
      <vt:lpstr>K3V180DT</vt:lpstr>
      <vt:lpstr>1.451-00065</vt:lpstr>
      <vt:lpstr>1.451-00062</vt:lpstr>
      <vt:lpstr>1.409-00001</vt:lpstr>
      <vt:lpstr>1.412-00098</vt:lpstr>
      <vt:lpstr>1.412-00110</vt:lpstr>
      <vt:lpstr>1.109-00055</vt:lpstr>
      <vt:lpstr>K9000932</vt:lpstr>
      <vt:lpstr>420-00257</vt:lpstr>
      <vt:lpstr>113692</vt:lpstr>
      <vt:lpstr>113691</vt:lpstr>
      <vt:lpstr>2953801991S</vt:lpstr>
      <vt:lpstr>14524052</vt:lpstr>
      <vt:lpstr>F295SGD9-9N01AS</vt:lpstr>
      <vt:lpstr>F295SGN9-9N07AS</vt:lpstr>
      <vt:lpstr>VOE14533619</vt:lpstr>
      <vt:lpstr>116634A</vt:lpstr>
      <vt:lpstr>2401-9242KT</vt:lpstr>
      <vt:lpstr>2924490-0050</vt:lpstr>
      <vt:lpstr>2925130-0035-N</vt:lpstr>
      <vt:lpstr>K9000928</vt:lpstr>
      <vt:lpstr>401-00225AKT</vt:lpstr>
      <vt:lpstr>K5V140DT-RK</vt:lpstr>
      <vt:lpstr>420-00295KT</vt:lpstr>
      <vt:lpstr>717007</vt:lpstr>
      <vt:lpstr>K9001189</vt:lpstr>
      <vt:lpstr>2921190-0507S</vt:lpstr>
      <vt:lpstr>2921190-0508S</vt:lpstr>
      <vt:lpstr>2924530-0735S</vt:lpstr>
      <vt:lpstr>2924110-0049</vt:lpstr>
      <vt:lpstr>PP180000A402</vt:lpstr>
      <vt:lpstr>MP0063-0013</vt:lpstr>
      <vt:lpstr>2953802061</vt:lpstr>
      <vt:lpstr>2924250-0490</vt:lpstr>
      <vt:lpstr>2924250-0403</vt:lpstr>
      <vt:lpstr>29238809813™</vt:lpstr>
      <vt:lpstr>293S-9N01(FT)</vt:lpstr>
      <vt:lpstr>'1.109-00055'!Print_Area</vt:lpstr>
      <vt:lpstr>'1.409-00001'!Print_Area</vt:lpstr>
      <vt:lpstr>'1.412-00098'!Print_Area</vt:lpstr>
      <vt:lpstr>'1.412-00110'!Print_Area</vt:lpstr>
      <vt:lpstr>'1.451-00062'!Print_Area</vt:lpstr>
      <vt:lpstr>'1.451-00065'!Print_Area</vt:lpstr>
      <vt:lpstr>'113682A'!Print_Area</vt:lpstr>
      <vt:lpstr>'113691'!Print_Area</vt:lpstr>
      <vt:lpstr>'113692'!Print_Area</vt:lpstr>
      <vt:lpstr>'116634A'!Print_Area</vt:lpstr>
      <vt:lpstr>'120415'!Print_Area</vt:lpstr>
      <vt:lpstr>'14524052'!Print_Area</vt:lpstr>
      <vt:lpstr>'2401-9233K'!Print_Area</vt:lpstr>
      <vt:lpstr>'2401-9242KT'!Print_Area</vt:lpstr>
      <vt:lpstr>'2921190-0507S'!Print_Area</vt:lpstr>
      <vt:lpstr>'2921190-0508S'!Print_Area</vt:lpstr>
      <vt:lpstr>'29238809813'!Print_Area</vt:lpstr>
      <vt:lpstr>'29238809813™'!Print_Area</vt:lpstr>
      <vt:lpstr>'2924110-0049'!Print_Area</vt:lpstr>
      <vt:lpstr>'2924250-0403'!Print_Area</vt:lpstr>
      <vt:lpstr>'2924250-0490'!Print_Area</vt:lpstr>
      <vt:lpstr>'2924250-0556'!Print_Area</vt:lpstr>
      <vt:lpstr>'2924250-0557'!Print_Area</vt:lpstr>
      <vt:lpstr>'2924490-0050'!Print_Area</vt:lpstr>
      <vt:lpstr>'2924530-0735S'!Print_Area</vt:lpstr>
      <vt:lpstr>'2925130-0035-N'!Print_Area</vt:lpstr>
      <vt:lpstr>'293S-9N01'!Print_Area</vt:lpstr>
      <vt:lpstr>'293S-9N01(FT)'!Print_Area</vt:lpstr>
      <vt:lpstr>'2953801991S'!Print_Area</vt:lpstr>
      <vt:lpstr>'2953802061'!Print_Area</vt:lpstr>
      <vt:lpstr>'401-00225AKT'!Print_Area</vt:lpstr>
      <vt:lpstr>'420-00257'!Print_Area</vt:lpstr>
      <vt:lpstr>'420-00295KT'!Print_Area</vt:lpstr>
      <vt:lpstr>'704528A'!Print_Area</vt:lpstr>
      <vt:lpstr>'715583A'!Print_Area</vt:lpstr>
      <vt:lpstr>'716244'!Print_Area</vt:lpstr>
      <vt:lpstr>'717007'!Print_Area</vt:lpstr>
      <vt:lpstr>'ADD(ACTUAL)'!Print_Area</vt:lpstr>
      <vt:lpstr>'F295SGD9-9N01AS'!Print_Area</vt:lpstr>
      <vt:lpstr>'F295SGN9-9N07AS'!Print_Area</vt:lpstr>
      <vt:lpstr>K3V140DT!Print_Area</vt:lpstr>
      <vt:lpstr>K3V180DT!Print_Area</vt:lpstr>
      <vt:lpstr>'K5V140DT-RK'!Print_Area</vt:lpstr>
      <vt:lpstr>K9000928!Print_Area</vt:lpstr>
      <vt:lpstr>K9000930!Print_Area</vt:lpstr>
      <vt:lpstr>K9000932!Print_Area</vt:lpstr>
      <vt:lpstr>K9000947!Print_Area</vt:lpstr>
      <vt:lpstr>K9001189!Print_Area</vt:lpstr>
      <vt:lpstr>'MP0063-0013'!Print_Area</vt:lpstr>
      <vt:lpstr>PP180000A402!Print_Area</vt:lpstr>
      <vt:lpstr>VOE14533619!Print_Area</vt:lpstr>
    </vt:vector>
  </TitlesOfParts>
  <Company>XP SP3 FINAL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fesal omer</cp:lastModifiedBy>
  <cp:lastPrinted>2024-07-01T08:48:00Z</cp:lastPrinted>
  <dcterms:created xsi:type="dcterms:W3CDTF">2011-12-22T05:10:36Z</dcterms:created>
  <dcterms:modified xsi:type="dcterms:W3CDTF">2024-10-14T14:34:35Z</dcterms:modified>
</cp:coreProperties>
</file>