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4985" windowHeight="8325"/>
  </bookViews>
  <sheets>
    <sheet name="SuperTester-v06_BOM" sheetId="3" r:id="rId1"/>
    <sheet name="Digikey Price" sheetId="2" r:id="rId2"/>
  </sheets>
  <definedNames>
    <definedName name="_xlnm._FilterDatabase" localSheetId="1" hidden="1">'Digikey Price'!$B$1:$F$26</definedName>
  </definedNames>
  <calcPr calcId="145621"/>
</workbook>
</file>

<file path=xl/calcChain.xml><?xml version="1.0" encoding="utf-8"?>
<calcChain xmlns="http://schemas.openxmlformats.org/spreadsheetml/2006/main">
  <c r="K30" i="3" l="1"/>
  <c r="L30" i="3" s="1"/>
  <c r="I30" i="3"/>
  <c r="K29" i="3"/>
  <c r="L29" i="3" s="1"/>
  <c r="I29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3" i="3"/>
  <c r="I26" i="3"/>
  <c r="I28" i="3"/>
  <c r="I27" i="3"/>
  <c r="K28" i="3"/>
  <c r="L28" i="3" s="1"/>
  <c r="K27" i="3"/>
  <c r="L27" i="3" s="1"/>
  <c r="K26" i="3" l="1"/>
  <c r="L26" i="3" s="1"/>
  <c r="K23" i="3"/>
  <c r="L23" i="3" s="1"/>
  <c r="K22" i="3"/>
  <c r="L22" i="3" s="1"/>
  <c r="K21" i="3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L31" i="3" l="1"/>
  <c r="L34" i="3" s="1"/>
  <c r="L24" i="3"/>
</calcChain>
</file>

<file path=xl/sharedStrings.xml><?xml version="1.0" encoding="utf-8"?>
<sst xmlns="http://schemas.openxmlformats.org/spreadsheetml/2006/main" count="346" uniqueCount="210">
  <si>
    <t>Part References</t>
  </si>
  <si>
    <t>Value</t>
  </si>
  <si>
    <t>Package</t>
  </si>
  <si>
    <t>Mfg Part Num</t>
  </si>
  <si>
    <t>Mfg Name</t>
  </si>
  <si>
    <t>VID</t>
  </si>
  <si>
    <t>Vendor Part Num</t>
  </si>
  <si>
    <t>Description</t>
  </si>
  <si>
    <t>XREF</t>
  </si>
  <si>
    <t>R2</t>
  </si>
  <si>
    <t>1K</t>
  </si>
  <si>
    <t>0207/7</t>
  </si>
  <si>
    <t>CFR-12JB-52-1K</t>
  </si>
  <si>
    <t>Yageo</t>
  </si>
  <si>
    <t>DK</t>
  </si>
  <si>
    <t>1.0KEBK-ND</t>
  </si>
  <si>
    <t>REF32</t>
  </si>
  <si>
    <t>D1</t>
  </si>
  <si>
    <t>1N4004</t>
  </si>
  <si>
    <t>DO41-10</t>
  </si>
  <si>
    <t>1N4004GP-E3/54</t>
  </si>
  <si>
    <t>Vishay Semiconductor</t>
  </si>
  <si>
    <t>DIODE GEN PURP 400V 1A DO204AL</t>
  </si>
  <si>
    <t>REF19</t>
  </si>
  <si>
    <t>JP1</t>
  </si>
  <si>
    <t>1X2 Header</t>
  </si>
  <si>
    <t>1X02</t>
  </si>
  <si>
    <t>640456-2</t>
  </si>
  <si>
    <t>TE Connectivity</t>
  </si>
  <si>
    <t>A1921-ND</t>
  </si>
  <si>
    <t>CONN HEADER VERT 2POS .100 TIN</t>
  </si>
  <si>
    <t>REF26</t>
  </si>
  <si>
    <t>R5</t>
  </si>
  <si>
    <t>2.4K</t>
  </si>
  <si>
    <t>CFR-12JB-52-2K4</t>
  </si>
  <si>
    <t>2.4KEBK-ND</t>
  </si>
  <si>
    <t>RES 2.4K OHM 1/6W 5% CARBON FILM</t>
  </si>
  <si>
    <t>REF34</t>
  </si>
  <si>
    <t>1-826634-3</t>
  </si>
  <si>
    <t>A106390-ND</t>
  </si>
  <si>
    <t>10K</t>
  </si>
  <si>
    <t>CFR-12JB-52-10K</t>
  </si>
  <si>
    <t>10KEBK-ND</t>
  </si>
  <si>
    <t>RES 10K OHM 1/6W 5% CARBON FILM</t>
  </si>
  <si>
    <t>REF31</t>
  </si>
  <si>
    <t>R4</t>
  </si>
  <si>
    <t>EVUF</t>
  </si>
  <si>
    <t>EVU-F3AF30B14</t>
  </si>
  <si>
    <t>Panasonic Electronic Components</t>
  </si>
  <si>
    <t>POT 10K OHM 9MM VERT NO BUSHING</t>
  </si>
  <si>
    <t>REF37</t>
  </si>
  <si>
    <t>C3</t>
  </si>
  <si>
    <t>10uF</t>
  </si>
  <si>
    <t>TAP106M025SCS</t>
  </si>
  <si>
    <t>AVX Corporation</t>
  </si>
  <si>
    <t>478-5813-ND</t>
  </si>
  <si>
    <t>CAP TANT 10UF 25V 20% RADIAL</t>
  </si>
  <si>
    <t>REF38</t>
  </si>
  <si>
    <t>Y1</t>
  </si>
  <si>
    <t>16MHz</t>
  </si>
  <si>
    <t>RESONATOR-PTH</t>
  </si>
  <si>
    <t>CSTLS16M0X53-B0</t>
  </si>
  <si>
    <t>Murata Electronics</t>
  </si>
  <si>
    <t>490-7035-ND</t>
  </si>
  <si>
    <t>REF24</t>
  </si>
  <si>
    <t>R1</t>
  </si>
  <si>
    <t>24K</t>
  </si>
  <si>
    <t>CFR-12JB-52-24K</t>
  </si>
  <si>
    <t>24KEBK-ND</t>
  </si>
  <si>
    <t>RES 24K OHM 1/6W 5% CARBON FILM</t>
  </si>
  <si>
    <t>REF33</t>
  </si>
  <si>
    <t>C1, C2, C4, C5</t>
  </si>
  <si>
    <t>100nF</t>
  </si>
  <si>
    <t>C025-025X050</t>
  </si>
  <si>
    <t>SR295E104MAR</t>
  </si>
  <si>
    <t>478-5741-ND</t>
  </si>
  <si>
    <t>CAP CER 0.1UF 50V 20% RADIAL</t>
  </si>
  <si>
    <t>REF23</t>
  </si>
  <si>
    <t>R6</t>
  </si>
  <si>
    <t>CFR-12JB-52-510R</t>
  </si>
  <si>
    <t>510EBK-ND</t>
  </si>
  <si>
    <t>RES 510 OHM 1/6W 5% CARBON FILM</t>
  </si>
  <si>
    <t>REF35</t>
  </si>
  <si>
    <t>U1</t>
  </si>
  <si>
    <t>ATMEGA328P_PDIP</t>
  </si>
  <si>
    <t>DIL28-3</t>
  </si>
  <si>
    <t>A000048</t>
  </si>
  <si>
    <t>1050-1019-ND</t>
  </si>
  <si>
    <t>B3F-1070</t>
  </si>
  <si>
    <t>B3F-10XX</t>
  </si>
  <si>
    <t>Omron Electronics</t>
  </si>
  <si>
    <t>SW406-ND</t>
  </si>
  <si>
    <t>REF16</t>
  </si>
  <si>
    <t>FTDI_DEVICE</t>
  </si>
  <si>
    <t>FTDI_DEVICE_SIDE</t>
  </si>
  <si>
    <t>826926-6</t>
  </si>
  <si>
    <t>A106757-ND</t>
  </si>
  <si>
    <t>CONN HEADER BRKWAWAY 6POS TIN</t>
  </si>
  <si>
    <t>REF27</t>
  </si>
  <si>
    <t>U2</t>
  </si>
  <si>
    <t>LCD-16X2SILK</t>
  </si>
  <si>
    <t>LCD-16X2</t>
  </si>
  <si>
    <t>LCM-S01602DSF/A</t>
  </si>
  <si>
    <t>Lunex Opto/Components Inc</t>
  </si>
  <si>
    <t>67-1758-ND</t>
  </si>
  <si>
    <t>REF36</t>
  </si>
  <si>
    <t>IC1</t>
  </si>
  <si>
    <t>MC33269D-5.0</t>
  </si>
  <si>
    <t>DPACK</t>
  </si>
  <si>
    <t>MC33269DTRK-5.0G</t>
  </si>
  <si>
    <t>ON Semiconductor</t>
  </si>
  <si>
    <t>IC REG LDO 5V 0.8A DPAK</t>
  </si>
  <si>
    <t>REF18</t>
  </si>
  <si>
    <t>S1</t>
  </si>
  <si>
    <t>POWER</t>
  </si>
  <si>
    <t>SWITCH-SPDT</t>
  </si>
  <si>
    <t>EG1218</t>
  </si>
  <si>
    <t>E-Switch</t>
  </si>
  <si>
    <t>EG1903-ND</t>
  </si>
  <si>
    <t>REF39</t>
  </si>
  <si>
    <t>Qty</t>
  </si>
  <si>
    <t>E2,5-6E</t>
  </si>
  <si>
    <t>Manufacturer</t>
  </si>
  <si>
    <t>Manufacturer Part Number</t>
  </si>
  <si>
    <t>Price</t>
  </si>
  <si>
    <t>YAGEO</t>
  </si>
  <si>
    <t>RES 1.0K OHM 1/6W 5% CARBON FILM</t>
  </si>
  <si>
    <t>1N4004GP-E3/54GICT-ND</t>
  </si>
  <si>
    <t>VISHAY SEMICONDUCTOR DIODES DIVISION (VA)</t>
  </si>
  <si>
    <t>TE CONNECTIVITY AMP</t>
  </si>
  <si>
    <t>CONN HEADR 26POS DUAL R/A GOLD</t>
  </si>
  <si>
    <t>AVX CORPORATION</t>
  </si>
  <si>
    <t>MURATA ELECTRONICS</t>
  </si>
  <si>
    <t>CER RESONATOR</t>
  </si>
  <si>
    <t>MAGYC NOW LIMITED</t>
  </si>
  <si>
    <t>IC MCU 8BIT 32KB FLASH 28DIP</t>
  </si>
  <si>
    <t>OMRON ELECTRONICS INC-EMC DIV</t>
  </si>
  <si>
    <t>SWITCH TACTILE SPST-NO 0.05A 24V</t>
  </si>
  <si>
    <t>LUMEX OPTO/COMPONENTS INC</t>
  </si>
  <si>
    <t>LCD MODULE 16X2 CHARACTER W/LED</t>
  </si>
  <si>
    <t>MC33269DTRK-5.0GOSCT-ND</t>
  </si>
  <si>
    <t>ON SEMICONDUCTOR (VA)</t>
  </si>
  <si>
    <t>E-SWITCH</t>
  </si>
  <si>
    <t>SWITCH SLIDE SPDT 30V.2A PC MNT</t>
  </si>
  <si>
    <t>ATMEGA328-PU</t>
  </si>
  <si>
    <t>Atmel</t>
  </si>
  <si>
    <t>ATMEGA328-PU-ND</t>
  </si>
  <si>
    <t>*</t>
  </si>
  <si>
    <t>S2, S3, S4, S5</t>
  </si>
  <si>
    <t>JP7</t>
  </si>
  <si>
    <t>JP6</t>
  </si>
  <si>
    <t>HDR1X4</t>
  </si>
  <si>
    <t>1X04/90</t>
  </si>
  <si>
    <t>68016-204HLF</t>
  </si>
  <si>
    <t>FCI</t>
  </si>
  <si>
    <t>609-3319-ND</t>
  </si>
  <si>
    <t>CONN HEADER 4POS .100 R/A 15AU</t>
  </si>
  <si>
    <t>JP2, JP3, JP4, JP5</t>
  </si>
  <si>
    <t>HDR2X3</t>
  </si>
  <si>
    <t>2X03/90</t>
  </si>
  <si>
    <t>68021-206HLF</t>
  </si>
  <si>
    <t>609-3343-ND</t>
  </si>
  <si>
    <t>CONN HEADER 6POS .100 R/A 15AU</t>
  </si>
  <si>
    <t>REF40</t>
  </si>
  <si>
    <t>R8</t>
  </si>
  <si>
    <t>ZOR-12-B-52-0R</t>
  </si>
  <si>
    <t>0.0EBK-ND</t>
  </si>
  <si>
    <t>RES 0.0 OHM 1/6W JUMP AXIAL</t>
  </si>
  <si>
    <t>HM1159-ND</t>
  </si>
  <si>
    <t>Hammond Manufacturing</t>
  </si>
  <si>
    <t>153DTBUBKBAT</t>
  </si>
  <si>
    <t>BOX ABS 5.8X3.5X0.98" TR BL</t>
  </si>
  <si>
    <t>P3A1103-ND</t>
  </si>
  <si>
    <t>450-1719-ND</t>
  </si>
  <si>
    <t>SWITCH KNOB STRGHT .748" W/SKIRT</t>
  </si>
  <si>
    <t>PK50B1/4</t>
  </si>
  <si>
    <t>TE CONNECTIVITY</t>
  </si>
  <si>
    <t>1-390261-9</t>
  </si>
  <si>
    <t>CONN IC SOCKET VERT 28POS TIN</t>
  </si>
  <si>
    <t>R3, R7, R9, R10</t>
  </si>
  <si>
    <t>ATMEGA328P-PU</t>
  </si>
  <si>
    <t>REF21</t>
  </si>
  <si>
    <t>REF41</t>
  </si>
  <si>
    <t>Unit Price</t>
  </si>
  <si>
    <t>Extended Price</t>
  </si>
  <si>
    <t>Sub Total</t>
  </si>
  <si>
    <t>Board Level Parts</t>
  </si>
  <si>
    <t>Case and Mechanical Parts</t>
  </si>
  <si>
    <t>Case</t>
  </si>
  <si>
    <t>1x16 Header</t>
  </si>
  <si>
    <t>1x16 Socket</t>
  </si>
  <si>
    <t>28PIN IC Socket</t>
  </si>
  <si>
    <t>Total</t>
  </si>
  <si>
    <t>S7014-ND</t>
  </si>
  <si>
    <t>Sullins Connector Solutions</t>
  </si>
  <si>
    <t>PPTC161LFBN-RC</t>
  </si>
  <si>
    <t>CONN HEADER FEMALE 16POS 1" TIN</t>
  </si>
  <si>
    <t>S1251E-16-ND</t>
  </si>
  <si>
    <t>PBC16SFEN</t>
  </si>
  <si>
    <t>CONN HEADER .100 SINGL STR 16POS</t>
  </si>
  <si>
    <t>A100210-ND</t>
  </si>
  <si>
    <t>1-290261-9</t>
  </si>
  <si>
    <t>450-4760</t>
  </si>
  <si>
    <t>Eagle Plastic Devices</t>
  </si>
  <si>
    <t>D-SHAFT PLASTIC KNOB</t>
  </si>
  <si>
    <t>Mouser</t>
  </si>
  <si>
    <t>Vendor</t>
  </si>
  <si>
    <t>MO</t>
  </si>
  <si>
    <t>Vendor Part Number</t>
  </si>
  <si>
    <t>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</si>
</sst>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64" fontId="0" fillId="0" borderId="0" xfId="0" applyNumberFormat="1"/>
    <xf numFmtId="164" fontId="18" fillId="0" borderId="0" xfId="0" applyNumberFormat="1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16" fillId="0" borderId="0" xfId="0" applyNumberFormat="1" applyFont="1"/>
    <xf numFmtId="164" fontId="0" fillId="33" borderId="0" xfId="0" applyNumberForma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topLeftCell="E1" zoomScaleNormal="100" workbookViewId="0">
      <selection activeCell="H28" sqref="H28"/>
    </sheetView>
  </sheetViews>
  <sheetFormatPr defaultRowHeight="15" x14ac:dyDescent="0.25"/>
  <cols>
    <col min="1" max="1" width="5.5703125" customWidth="1"/>
    <col min="2" max="2" width="16.85546875" customWidth="1"/>
    <col min="3" max="3" width="19.140625" customWidth="1"/>
    <col min="4" max="4" width="19.7109375" customWidth="1"/>
    <col min="5" max="5" width="20.140625" customWidth="1"/>
    <col min="6" max="6" width="32.7109375" customWidth="1"/>
    <col min="7" max="7" width="6.7109375" customWidth="1"/>
    <col min="8" max="8" width="27.85546875" customWidth="1"/>
    <col min="9" max="9" width="36.28515625" customWidth="1"/>
    <col min="10" max="10" width="8.140625" customWidth="1"/>
    <col min="11" max="11" width="9.140625" style="4"/>
    <col min="12" max="12" width="12" style="4" customWidth="1"/>
  </cols>
  <sheetData>
    <row r="2" spans="1:12" ht="18.75" x14ac:dyDescent="0.3">
      <c r="A2" s="10" t="s">
        <v>186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s="7" customFormat="1" ht="37.5" x14ac:dyDescent="0.3">
      <c r="A3" s="6" t="s">
        <v>120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5" t="s">
        <v>183</v>
      </c>
      <c r="L3" s="5" t="s">
        <v>184</v>
      </c>
    </row>
    <row r="4" spans="1:12" x14ac:dyDescent="0.25">
      <c r="A4">
        <v>1</v>
      </c>
      <c r="B4" t="s">
        <v>164</v>
      </c>
      <c r="C4" s="1">
        <v>0</v>
      </c>
      <c r="D4" t="s">
        <v>11</v>
      </c>
      <c r="E4" t="s">
        <v>165</v>
      </c>
      <c r="F4" t="s">
        <v>13</v>
      </c>
      <c r="G4" t="s">
        <v>14</v>
      </c>
      <c r="H4" t="s">
        <v>166</v>
      </c>
      <c r="I4" s="4" t="str">
        <f>VLOOKUP(H4,'Digikey Price'!$B$2:$F$32,4,FALSE)</f>
        <v>RES 0.0 OHM 1/6W JUMP AXIAL</v>
      </c>
      <c r="J4" t="s">
        <v>82</v>
      </c>
      <c r="K4" s="4">
        <f>VLOOKUP(H4,'Digikey Price'!$B$2:$F$32,5,FALSE)</f>
        <v>0.1</v>
      </c>
      <c r="L4" s="4">
        <f>K4*A4</f>
        <v>0.1</v>
      </c>
    </row>
    <row r="5" spans="1:12" x14ac:dyDescent="0.25">
      <c r="A5">
        <v>1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s="4" t="str">
        <f>VLOOKUP(H5,'Digikey Price'!$B$2:$F$32,4,FALSE)</f>
        <v>RES 1.0K OHM 1/6W 5% CARBON FILM</v>
      </c>
      <c r="J5" t="s">
        <v>16</v>
      </c>
      <c r="K5" s="4">
        <f>VLOOKUP(H5,'Digikey Price'!$B$2:$F$32,5,FALSE)</f>
        <v>0.1</v>
      </c>
      <c r="L5" s="4">
        <f t="shared" ref="L5:L23" si="0">K5*A5</f>
        <v>0.1</v>
      </c>
    </row>
    <row r="6" spans="1:12" x14ac:dyDescent="0.25">
      <c r="A6">
        <v>1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14</v>
      </c>
      <c r="H6" t="s">
        <v>127</v>
      </c>
      <c r="I6" s="4" t="str">
        <f>VLOOKUP(H6,'Digikey Price'!$B$2:$F$32,4,FALSE)</f>
        <v>DIODE GEN PURP 400V 1A DO204AL</v>
      </c>
      <c r="J6" t="s">
        <v>23</v>
      </c>
      <c r="K6" s="4">
        <f>VLOOKUP(H6,'Digikey Price'!$B$2:$F$32,5,FALSE)</f>
        <v>0.7</v>
      </c>
      <c r="L6" s="4">
        <f t="shared" si="0"/>
        <v>0.7</v>
      </c>
    </row>
    <row r="7" spans="1:12" x14ac:dyDescent="0.25">
      <c r="A7">
        <v>1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14</v>
      </c>
      <c r="H7" t="s">
        <v>29</v>
      </c>
      <c r="I7" s="4" t="str">
        <f>VLOOKUP(H7,'Digikey Price'!$B$2:$F$32,4,FALSE)</f>
        <v>CONN HEADER VERT 2POS .100 TIN</v>
      </c>
      <c r="J7" t="s">
        <v>31</v>
      </c>
      <c r="K7" s="4">
        <f>VLOOKUP(H7,'Digikey Price'!$B$2:$F$32,5,FALSE)</f>
        <v>0.14000000000000001</v>
      </c>
      <c r="L7" s="4">
        <f t="shared" si="0"/>
        <v>0.14000000000000001</v>
      </c>
    </row>
    <row r="8" spans="1:12" x14ac:dyDescent="0.25">
      <c r="A8">
        <v>1</v>
      </c>
      <c r="B8" t="s">
        <v>32</v>
      </c>
      <c r="C8" t="s">
        <v>33</v>
      </c>
      <c r="D8" t="s">
        <v>11</v>
      </c>
      <c r="E8" t="s">
        <v>34</v>
      </c>
      <c r="F8" t="s">
        <v>13</v>
      </c>
      <c r="G8" t="s">
        <v>14</v>
      </c>
      <c r="H8" t="s">
        <v>35</v>
      </c>
      <c r="I8" s="4" t="str">
        <f>VLOOKUP(H8,'Digikey Price'!$B$2:$F$32,4,FALSE)</f>
        <v>RES 2.4K OHM 1/6W 5% CARBON FILM</v>
      </c>
      <c r="J8" t="s">
        <v>37</v>
      </c>
      <c r="K8" s="4">
        <f>VLOOKUP(H8,'Digikey Price'!$B$2:$F$32,5,FALSE)</f>
        <v>0.1</v>
      </c>
      <c r="L8" s="4">
        <f t="shared" si="0"/>
        <v>0.1</v>
      </c>
    </row>
    <row r="9" spans="1:12" x14ac:dyDescent="0.25">
      <c r="A9">
        <v>4</v>
      </c>
      <c r="B9" t="s">
        <v>179</v>
      </c>
      <c r="C9" t="s">
        <v>40</v>
      </c>
      <c r="D9" t="s">
        <v>11</v>
      </c>
      <c r="E9" t="s">
        <v>41</v>
      </c>
      <c r="F9" t="s">
        <v>13</v>
      </c>
      <c r="G9" t="s">
        <v>14</v>
      </c>
      <c r="H9" t="s">
        <v>42</v>
      </c>
      <c r="I9" s="4" t="str">
        <f>VLOOKUP(H9,'Digikey Price'!$B$2:$F$32,4,FALSE)</f>
        <v>RES 10K OHM 1/6W 5% CARBON FILM</v>
      </c>
      <c r="J9" t="s">
        <v>44</v>
      </c>
      <c r="K9" s="4">
        <f>VLOOKUP(H9,'Digikey Price'!$B$2:$F$32,5,FALSE)</f>
        <v>7.6999999999999999E-2</v>
      </c>
      <c r="L9" s="4">
        <f t="shared" si="0"/>
        <v>0.308</v>
      </c>
    </row>
    <row r="10" spans="1:12" x14ac:dyDescent="0.25">
      <c r="A10">
        <v>1</v>
      </c>
      <c r="B10" t="s">
        <v>45</v>
      </c>
      <c r="C10" t="s">
        <v>40</v>
      </c>
      <c r="D10" t="s">
        <v>46</v>
      </c>
      <c r="E10" t="s">
        <v>47</v>
      </c>
      <c r="F10" t="s">
        <v>48</v>
      </c>
      <c r="G10" t="s">
        <v>14</v>
      </c>
      <c r="H10" t="s">
        <v>172</v>
      </c>
      <c r="I10" s="4" t="str">
        <f>VLOOKUP(H10,'Digikey Price'!$B$2:$F$32,4,FALSE)</f>
        <v>POT 10K OHM 9MM VERT NO BUSHING</v>
      </c>
      <c r="J10" t="s">
        <v>57</v>
      </c>
      <c r="K10" s="4">
        <f>VLOOKUP(H10,'Digikey Price'!$B$2:$F$32,5,FALSE)</f>
        <v>1.05</v>
      </c>
      <c r="L10" s="4">
        <f t="shared" si="0"/>
        <v>1.05</v>
      </c>
    </row>
    <row r="11" spans="1:12" x14ac:dyDescent="0.25">
      <c r="A11">
        <v>1</v>
      </c>
      <c r="B11" t="s">
        <v>51</v>
      </c>
      <c r="C11" t="s">
        <v>52</v>
      </c>
      <c r="D11" t="s">
        <v>121</v>
      </c>
      <c r="E11" t="s">
        <v>53</v>
      </c>
      <c r="F11" t="s">
        <v>54</v>
      </c>
      <c r="G11" t="s">
        <v>14</v>
      </c>
      <c r="H11" t="s">
        <v>55</v>
      </c>
      <c r="I11" s="4" t="str">
        <f>VLOOKUP(H11,'Digikey Price'!$B$2:$F$32,4,FALSE)</f>
        <v>CAP TANT 10UF 25V 20% RADIAL</v>
      </c>
      <c r="J11" t="s">
        <v>119</v>
      </c>
      <c r="K11" s="4">
        <f>VLOOKUP(H11,'Digikey Price'!$B$2:$F$32,5,FALSE)</f>
        <v>0.86</v>
      </c>
      <c r="L11" s="4">
        <f t="shared" si="0"/>
        <v>0.86</v>
      </c>
    </row>
    <row r="12" spans="1:12" x14ac:dyDescent="0.25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 t="s">
        <v>14</v>
      </c>
      <c r="H12" t="s">
        <v>63</v>
      </c>
      <c r="I12" s="4" t="str">
        <f>VLOOKUP(H12,'Digikey Price'!$B$2:$F$32,4,FALSE)</f>
        <v>CER RESONATOR</v>
      </c>
      <c r="J12" t="s">
        <v>64</v>
      </c>
      <c r="K12" s="4">
        <f>VLOOKUP(H12,'Digikey Price'!$B$2:$F$32,5,FALSE)</f>
        <v>0.4</v>
      </c>
      <c r="L12" s="4">
        <f t="shared" si="0"/>
        <v>0.4</v>
      </c>
    </row>
    <row r="13" spans="1:12" x14ac:dyDescent="0.25">
      <c r="A13">
        <v>1</v>
      </c>
      <c r="B13" t="s">
        <v>65</v>
      </c>
      <c r="C13" t="s">
        <v>66</v>
      </c>
      <c r="D13" t="s">
        <v>11</v>
      </c>
      <c r="E13" t="s">
        <v>67</v>
      </c>
      <c r="F13" t="s">
        <v>13</v>
      </c>
      <c r="G13" t="s">
        <v>14</v>
      </c>
      <c r="H13" t="s">
        <v>68</v>
      </c>
      <c r="I13" s="4" t="str">
        <f>VLOOKUP(H13,'Digikey Price'!$B$2:$F$32,4,FALSE)</f>
        <v>RES 24K OHM 1/6W 5% CARBON FILM</v>
      </c>
      <c r="J13" t="s">
        <v>70</v>
      </c>
      <c r="K13" s="4">
        <f>VLOOKUP(H13,'Digikey Price'!$B$2:$F$32,5,FALSE)</f>
        <v>0.1</v>
      </c>
      <c r="L13" s="4">
        <f t="shared" si="0"/>
        <v>0.1</v>
      </c>
    </row>
    <row r="14" spans="1:12" x14ac:dyDescent="0.25">
      <c r="A14">
        <v>4</v>
      </c>
      <c r="B14" t="s">
        <v>71</v>
      </c>
      <c r="C14" t="s">
        <v>72</v>
      </c>
      <c r="D14" t="s">
        <v>73</v>
      </c>
      <c r="E14" t="s">
        <v>74</v>
      </c>
      <c r="F14" t="s">
        <v>54</v>
      </c>
      <c r="G14" t="s">
        <v>14</v>
      </c>
      <c r="H14" t="s">
        <v>75</v>
      </c>
      <c r="I14" s="4" t="str">
        <f>VLOOKUP(H14,'Digikey Price'!$B$2:$F$32,4,FALSE)</f>
        <v>CAP CER 0.1UF 50V 20% RADIAL</v>
      </c>
      <c r="J14" t="s">
        <v>77</v>
      </c>
      <c r="K14" s="4">
        <f>VLOOKUP(H14,'Digikey Price'!$B$2:$F$32,5,FALSE)</f>
        <v>0.16700000000000001</v>
      </c>
      <c r="L14" s="4">
        <f t="shared" si="0"/>
        <v>0.66800000000000004</v>
      </c>
    </row>
    <row r="15" spans="1:12" x14ac:dyDescent="0.25">
      <c r="A15">
        <v>1</v>
      </c>
      <c r="B15" t="s">
        <v>78</v>
      </c>
      <c r="C15" s="1">
        <v>510</v>
      </c>
      <c r="D15" t="s">
        <v>11</v>
      </c>
      <c r="E15" t="s">
        <v>79</v>
      </c>
      <c r="F15" t="s">
        <v>13</v>
      </c>
      <c r="G15" t="s">
        <v>14</v>
      </c>
      <c r="H15" t="s">
        <v>80</v>
      </c>
      <c r="I15" s="4" t="str">
        <f>VLOOKUP(H15,'Digikey Price'!$B$2:$F$32,4,FALSE)</f>
        <v>RES 510 OHM 1/6W 5% CARBON FILM</v>
      </c>
      <c r="J15" t="s">
        <v>105</v>
      </c>
      <c r="K15" s="4">
        <f>VLOOKUP(H15,'Digikey Price'!$B$2:$F$32,5,FALSE)</f>
        <v>0.1</v>
      </c>
      <c r="L15" s="4">
        <f t="shared" si="0"/>
        <v>0.1</v>
      </c>
    </row>
    <row r="16" spans="1:12" x14ac:dyDescent="0.25">
      <c r="A16">
        <v>1</v>
      </c>
      <c r="B16" t="s">
        <v>83</v>
      </c>
      <c r="C16" t="s">
        <v>84</v>
      </c>
      <c r="D16" t="s">
        <v>85</v>
      </c>
      <c r="E16" t="s">
        <v>180</v>
      </c>
      <c r="F16" t="s">
        <v>145</v>
      </c>
      <c r="G16" t="s">
        <v>14</v>
      </c>
      <c r="H16" t="s">
        <v>146</v>
      </c>
      <c r="I16" s="4" t="str">
        <f>VLOOKUP(H16,'Digikey Price'!$B$2:$F$32,4,FALSE)</f>
        <v>IC MCU 8BIT 32KB FLASH 28DIP</v>
      </c>
      <c r="J16" t="s">
        <v>181</v>
      </c>
      <c r="K16" s="4">
        <f>VLOOKUP(H16,'Digikey Price'!$B$2:$F$32,5,FALSE)</f>
        <v>2.88</v>
      </c>
      <c r="L16" s="4">
        <f t="shared" si="0"/>
        <v>2.88</v>
      </c>
    </row>
    <row r="17" spans="1:12" x14ac:dyDescent="0.25">
      <c r="A17">
        <v>4</v>
      </c>
      <c r="B17" t="s">
        <v>148</v>
      </c>
      <c r="C17" t="s">
        <v>88</v>
      </c>
      <c r="D17" t="s">
        <v>89</v>
      </c>
      <c r="E17" t="s">
        <v>88</v>
      </c>
      <c r="F17" t="s">
        <v>90</v>
      </c>
      <c r="G17" t="s">
        <v>14</v>
      </c>
      <c r="H17" t="s">
        <v>91</v>
      </c>
      <c r="I17" s="4" t="str">
        <f>VLOOKUP(H17,'Digikey Price'!$B$2:$F$32,4,FALSE)</f>
        <v>SWITCH TACTILE SPST-NO 0.05A 24V</v>
      </c>
      <c r="J17" t="s">
        <v>92</v>
      </c>
      <c r="K17" s="4">
        <f>VLOOKUP(H17,'Digikey Price'!$B$2:$F$32,5,FALSE)</f>
        <v>0.41699999999999998</v>
      </c>
      <c r="L17" s="4">
        <f t="shared" si="0"/>
        <v>1.6679999999999999</v>
      </c>
    </row>
    <row r="18" spans="1:12" x14ac:dyDescent="0.25">
      <c r="A18">
        <v>1</v>
      </c>
      <c r="B18" t="s">
        <v>149</v>
      </c>
      <c r="C18" t="s">
        <v>93</v>
      </c>
      <c r="D18" t="s">
        <v>94</v>
      </c>
      <c r="E18" t="s">
        <v>95</v>
      </c>
      <c r="F18" t="s">
        <v>28</v>
      </c>
      <c r="G18" t="s">
        <v>14</v>
      </c>
      <c r="H18" t="s">
        <v>96</v>
      </c>
      <c r="I18" s="4" t="str">
        <f>VLOOKUP(H18,'Digikey Price'!$B$2:$F$32,4,FALSE)</f>
        <v>CONN HEADER BRKWAWAY 6POS TIN</v>
      </c>
      <c r="J18" t="s">
        <v>98</v>
      </c>
      <c r="K18" s="4">
        <f>VLOOKUP(H18,'Digikey Price'!$B$2:$F$32,5,FALSE)</f>
        <v>0.45</v>
      </c>
      <c r="L18" s="4">
        <f t="shared" si="0"/>
        <v>0.45</v>
      </c>
    </row>
    <row r="19" spans="1:12" x14ac:dyDescent="0.25">
      <c r="A19">
        <v>1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14</v>
      </c>
      <c r="H19" t="s">
        <v>155</v>
      </c>
      <c r="I19" s="4" t="str">
        <f>VLOOKUP(H19,'Digikey Price'!$B$2:$F$32,4,FALSE)</f>
        <v>CONN HEADER 4POS .100 R/A 15AU</v>
      </c>
      <c r="J19" t="s">
        <v>147</v>
      </c>
      <c r="K19" s="4">
        <f>VLOOKUP(H19,'Digikey Price'!$B$2:$F$32,5,FALSE)</f>
        <v>0.19</v>
      </c>
      <c r="L19" s="4">
        <f t="shared" si="0"/>
        <v>0.19</v>
      </c>
    </row>
    <row r="20" spans="1:12" x14ac:dyDescent="0.25">
      <c r="A20">
        <v>4</v>
      </c>
      <c r="B20" t="s">
        <v>157</v>
      </c>
      <c r="C20" t="s">
        <v>158</v>
      </c>
      <c r="D20" t="s">
        <v>159</v>
      </c>
      <c r="E20" t="s">
        <v>160</v>
      </c>
      <c r="F20" t="s">
        <v>154</v>
      </c>
      <c r="G20" t="s">
        <v>14</v>
      </c>
      <c r="H20" t="s">
        <v>161</v>
      </c>
      <c r="I20" s="4" t="str">
        <f>VLOOKUP(H20,'Digikey Price'!$B$2:$F$32,4,FALSE)</f>
        <v>CONN HEADER 6POS .100 R/A 15AU</v>
      </c>
      <c r="J20" t="s">
        <v>182</v>
      </c>
      <c r="K20" s="4">
        <f>VLOOKUP(H20,'Digikey Price'!$B$2:$F$32,5,FALSE)</f>
        <v>0.28999999999999998</v>
      </c>
      <c r="L20" s="4">
        <f t="shared" si="0"/>
        <v>1.1599999999999999</v>
      </c>
    </row>
    <row r="21" spans="1:12" x14ac:dyDescent="0.25">
      <c r="A21">
        <v>1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14</v>
      </c>
      <c r="H21" t="s">
        <v>104</v>
      </c>
      <c r="I21" s="4" t="str">
        <f>VLOOKUP(H21,'Digikey Price'!$B$2:$F$32,4,FALSE)</f>
        <v>LCD MODULE 16X2 CHARACTER W/LED</v>
      </c>
      <c r="J21" t="s">
        <v>50</v>
      </c>
      <c r="K21" s="4">
        <f>VLOOKUP(H21,'Digikey Price'!$B$2:$F$32,5,FALSE)</f>
        <v>13.45</v>
      </c>
      <c r="L21" s="9">
        <v>0</v>
      </c>
    </row>
    <row r="22" spans="1:12" x14ac:dyDescent="0.25">
      <c r="A22">
        <v>1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G22" t="s">
        <v>14</v>
      </c>
      <c r="H22" t="s">
        <v>140</v>
      </c>
      <c r="I22" s="4" t="str">
        <f>VLOOKUP(H22,'Digikey Price'!$B$2:$F$32,4,FALSE)</f>
        <v>IC REG LDO 5V 0.8A DPAK</v>
      </c>
      <c r="J22" t="s">
        <v>112</v>
      </c>
      <c r="K22" s="4">
        <f>VLOOKUP(H22,'Digikey Price'!$B$2:$F$32,5,FALSE)</f>
        <v>0.92</v>
      </c>
      <c r="L22" s="4">
        <f t="shared" si="0"/>
        <v>0.92</v>
      </c>
    </row>
    <row r="23" spans="1:12" x14ac:dyDescent="0.25">
      <c r="A23">
        <v>1</v>
      </c>
      <c r="B23" t="s">
        <v>113</v>
      </c>
      <c r="C23" t="s">
        <v>114</v>
      </c>
      <c r="D23" t="s">
        <v>115</v>
      </c>
      <c r="E23" t="s">
        <v>116</v>
      </c>
      <c r="F23" t="s">
        <v>117</v>
      </c>
      <c r="G23" t="s">
        <v>14</v>
      </c>
      <c r="H23" t="s">
        <v>118</v>
      </c>
      <c r="I23" s="4" t="str">
        <f>VLOOKUP(H23,'Digikey Price'!$B$2:$F$32,4,FALSE)</f>
        <v>SWITCH SLIDE SPDT 30V.2A PC MNT</v>
      </c>
      <c r="J23" t="s">
        <v>163</v>
      </c>
      <c r="K23" s="4">
        <f>VLOOKUP(H23,'Digikey Price'!$B$2:$F$32,5,FALSE)</f>
        <v>0.55000000000000004</v>
      </c>
      <c r="L23" s="4">
        <f t="shared" si="0"/>
        <v>0.55000000000000004</v>
      </c>
    </row>
    <row r="24" spans="1:12" x14ac:dyDescent="0.25">
      <c r="K24" s="4" t="s">
        <v>185</v>
      </c>
      <c r="L24" s="8">
        <f>SUM(L4:L23)</f>
        <v>12.443999999999999</v>
      </c>
    </row>
    <row r="25" spans="1:12" ht="18.75" x14ac:dyDescent="0.3">
      <c r="A25" s="10" t="s">
        <v>187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>
        <v>1</v>
      </c>
      <c r="D26" t="s">
        <v>188</v>
      </c>
      <c r="E26" t="s">
        <v>170</v>
      </c>
      <c r="F26" t="s">
        <v>169</v>
      </c>
      <c r="G26" t="s">
        <v>14</v>
      </c>
      <c r="H26" t="s">
        <v>168</v>
      </c>
      <c r="I26" s="4" t="str">
        <f>VLOOKUP(H26,'Digikey Price'!$B$2:$F$32,4,FALSE)</f>
        <v>BOX ABS 5.8X3.5X0.98" TR BL</v>
      </c>
      <c r="J26" t="s">
        <v>147</v>
      </c>
      <c r="K26" s="4">
        <f>VLOOKUP(H26,'Digikey Price'!$B$2:$F$32,5,FALSE)</f>
        <v>10.15</v>
      </c>
      <c r="L26" s="4">
        <f t="shared" ref="L26" si="1">K26*A26</f>
        <v>10.15</v>
      </c>
    </row>
    <row r="27" spans="1:12" x14ac:dyDescent="0.25">
      <c r="A27">
        <v>1</v>
      </c>
      <c r="D27" t="s">
        <v>189</v>
      </c>
      <c r="E27" t="s">
        <v>198</v>
      </c>
      <c r="F27" t="s">
        <v>194</v>
      </c>
      <c r="G27" t="s">
        <v>14</v>
      </c>
      <c r="H27" t="s">
        <v>197</v>
      </c>
      <c r="I27" s="4" t="str">
        <f>VLOOKUP(H27,'Digikey Price'!$B$2:$F$32,4,FALSE)</f>
        <v>CONN HEADER .100 SINGL STR 16POS</v>
      </c>
      <c r="J27" t="s">
        <v>147</v>
      </c>
      <c r="K27" s="4">
        <f>VLOOKUP(H27,'Digikey Price'!$B$2:$F$32,5,FALSE)</f>
        <v>2.97</v>
      </c>
      <c r="L27" s="4">
        <f t="shared" ref="L27:L29" si="2">K27*A27</f>
        <v>2.97</v>
      </c>
    </row>
    <row r="28" spans="1:12" x14ac:dyDescent="0.25">
      <c r="A28">
        <v>1</v>
      </c>
      <c r="D28" t="s">
        <v>190</v>
      </c>
      <c r="E28" t="s">
        <v>195</v>
      </c>
      <c r="F28" t="s">
        <v>194</v>
      </c>
      <c r="G28" t="s">
        <v>14</v>
      </c>
      <c r="H28" t="s">
        <v>193</v>
      </c>
      <c r="I28" s="4" t="str">
        <f>VLOOKUP(H28,'Digikey Price'!$B$2:$F$32,4,FALSE)</f>
        <v>CONN HEADER FEMALE 16POS 1" TIN</v>
      </c>
      <c r="J28" t="s">
        <v>147</v>
      </c>
      <c r="K28" s="4">
        <f>VLOOKUP(H28,'Digikey Price'!$B$2:$F$32,5,FALSE)</f>
        <v>1.22</v>
      </c>
      <c r="L28" s="4">
        <f t="shared" si="2"/>
        <v>1.22</v>
      </c>
    </row>
    <row r="29" spans="1:12" x14ac:dyDescent="0.25">
      <c r="A29">
        <v>1</v>
      </c>
      <c r="D29" t="s">
        <v>191</v>
      </c>
      <c r="E29" t="s">
        <v>201</v>
      </c>
      <c r="F29" t="s">
        <v>28</v>
      </c>
      <c r="G29" t="s">
        <v>14</v>
      </c>
      <c r="H29" t="s">
        <v>200</v>
      </c>
      <c r="I29" s="4" t="str">
        <f>VLOOKUP(H29,'Digikey Price'!$B$2:$F$32,4,FALSE)</f>
        <v>CONN IC SOCKET VERT 28POS TIN</v>
      </c>
      <c r="J29" t="s">
        <v>147</v>
      </c>
      <c r="K29" s="4">
        <f>VLOOKUP(H29,'Digikey Price'!$B$2:$F$32,5,FALSE)</f>
        <v>0.44</v>
      </c>
      <c r="L29" s="4">
        <f t="shared" si="2"/>
        <v>0.44</v>
      </c>
    </row>
    <row r="30" spans="1:12" x14ac:dyDescent="0.25">
      <c r="A30">
        <v>1</v>
      </c>
      <c r="D30" t="s">
        <v>209</v>
      </c>
      <c r="E30" t="s">
        <v>202</v>
      </c>
      <c r="F30" t="s">
        <v>203</v>
      </c>
      <c r="G30" t="s">
        <v>207</v>
      </c>
      <c r="H30" t="s">
        <v>202</v>
      </c>
      <c r="I30" s="4" t="str">
        <f>VLOOKUP(H30,'Digikey Price'!$B$2:$F$32,4,FALSE)</f>
        <v>D-SHAFT PLASTIC KNOB</v>
      </c>
      <c r="J30" t="s">
        <v>147</v>
      </c>
      <c r="K30" s="4">
        <f>VLOOKUP(H30,'Digikey Price'!$B$2:$F$32,5,FALSE)</f>
        <v>0.66</v>
      </c>
      <c r="L30" s="4">
        <f t="shared" ref="L30" si="3">K30*A30</f>
        <v>0.66</v>
      </c>
    </row>
    <row r="31" spans="1:12" x14ac:dyDescent="0.25">
      <c r="K31" s="4" t="s">
        <v>185</v>
      </c>
      <c r="L31" s="8">
        <f>SUM(L26:L29)</f>
        <v>14.780000000000001</v>
      </c>
    </row>
    <row r="34" spans="11:12" x14ac:dyDescent="0.25">
      <c r="K34" s="4" t="s">
        <v>192</v>
      </c>
      <c r="L34" s="4">
        <f>L26+L31</f>
        <v>24.93</v>
      </c>
    </row>
  </sheetData>
  <mergeCells count="2">
    <mergeCell ref="A2:L2"/>
    <mergeCell ref="A25:L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8" activePane="bottomLeft" state="frozen"/>
      <selection pane="bottomLeft" activeCell="B29" sqref="B29"/>
    </sheetView>
  </sheetViews>
  <sheetFormatPr defaultRowHeight="15" x14ac:dyDescent="0.25"/>
  <cols>
    <col min="1" max="1" width="10.140625" customWidth="1"/>
    <col min="2" max="2" width="28.140625" customWidth="1"/>
    <col min="3" max="3" width="43.42578125" customWidth="1"/>
    <col min="4" max="4" width="25.42578125" customWidth="1"/>
    <col min="5" max="5" width="36" customWidth="1"/>
    <col min="6" max="6" width="9.140625" style="4"/>
  </cols>
  <sheetData>
    <row r="1" spans="1:6" s="2" customFormat="1" ht="37.5" x14ac:dyDescent="0.3">
      <c r="A1" s="3" t="s">
        <v>206</v>
      </c>
      <c r="B1" s="3" t="s">
        <v>208</v>
      </c>
      <c r="C1" s="3" t="s">
        <v>122</v>
      </c>
      <c r="D1" s="3" t="s">
        <v>123</v>
      </c>
      <c r="E1" s="3" t="s">
        <v>7</v>
      </c>
      <c r="F1" s="5" t="s">
        <v>124</v>
      </c>
    </row>
    <row r="2" spans="1:6" x14ac:dyDescent="0.25">
      <c r="B2" t="s">
        <v>146</v>
      </c>
      <c r="C2" t="s">
        <v>145</v>
      </c>
      <c r="D2" t="s">
        <v>144</v>
      </c>
      <c r="E2" t="s">
        <v>135</v>
      </c>
      <c r="F2" s="4">
        <v>2.88</v>
      </c>
    </row>
    <row r="3" spans="1:6" x14ac:dyDescent="0.25">
      <c r="B3" t="s">
        <v>75</v>
      </c>
      <c r="C3" t="s">
        <v>131</v>
      </c>
      <c r="D3" t="s">
        <v>74</v>
      </c>
      <c r="E3" t="s">
        <v>76</v>
      </c>
      <c r="F3" s="4">
        <v>0.16700000000000001</v>
      </c>
    </row>
    <row r="4" spans="1:6" x14ac:dyDescent="0.25">
      <c r="B4" t="s">
        <v>55</v>
      </c>
      <c r="C4" t="s">
        <v>131</v>
      </c>
      <c r="D4" t="s">
        <v>53</v>
      </c>
      <c r="E4" t="s">
        <v>56</v>
      </c>
      <c r="F4" s="4">
        <v>0.86</v>
      </c>
    </row>
    <row r="5" spans="1:6" x14ac:dyDescent="0.25">
      <c r="B5" t="s">
        <v>118</v>
      </c>
      <c r="C5" t="s">
        <v>142</v>
      </c>
      <c r="D5" t="s">
        <v>116</v>
      </c>
      <c r="E5" t="s">
        <v>143</v>
      </c>
      <c r="F5" s="4">
        <v>0.55000000000000004</v>
      </c>
    </row>
    <row r="6" spans="1:6" x14ac:dyDescent="0.25">
      <c r="B6" t="s">
        <v>155</v>
      </c>
      <c r="C6" t="s">
        <v>154</v>
      </c>
      <c r="D6" t="s">
        <v>153</v>
      </c>
      <c r="E6" t="s">
        <v>156</v>
      </c>
      <c r="F6" s="4">
        <v>0.19</v>
      </c>
    </row>
    <row r="7" spans="1:6" x14ac:dyDescent="0.25">
      <c r="B7" t="s">
        <v>161</v>
      </c>
      <c r="C7" t="s">
        <v>154</v>
      </c>
      <c r="D7" t="s">
        <v>160</v>
      </c>
      <c r="E7" t="s">
        <v>162</v>
      </c>
      <c r="F7" s="4">
        <v>0.28999999999999998</v>
      </c>
    </row>
    <row r="8" spans="1:6" x14ac:dyDescent="0.25">
      <c r="A8" t="s">
        <v>14</v>
      </c>
      <c r="B8" t="s">
        <v>168</v>
      </c>
      <c r="C8" t="s">
        <v>169</v>
      </c>
      <c r="D8" t="s">
        <v>170</v>
      </c>
      <c r="E8" t="s">
        <v>171</v>
      </c>
      <c r="F8" s="4">
        <v>10.15</v>
      </c>
    </row>
    <row r="9" spans="1:6" x14ac:dyDescent="0.25">
      <c r="A9" t="s">
        <v>14</v>
      </c>
      <c r="B9" t="s">
        <v>104</v>
      </c>
      <c r="C9" t="s">
        <v>138</v>
      </c>
      <c r="D9" t="s">
        <v>102</v>
      </c>
      <c r="E9" t="s">
        <v>139</v>
      </c>
      <c r="F9" s="4">
        <v>13.45</v>
      </c>
    </row>
    <row r="10" spans="1:6" x14ac:dyDescent="0.25">
      <c r="A10" t="s">
        <v>14</v>
      </c>
      <c r="B10" t="s">
        <v>87</v>
      </c>
      <c r="C10" t="s">
        <v>134</v>
      </c>
      <c r="D10" t="s">
        <v>86</v>
      </c>
      <c r="E10" t="s">
        <v>135</v>
      </c>
      <c r="F10" s="4">
        <v>5.4</v>
      </c>
    </row>
    <row r="11" spans="1:6" x14ac:dyDescent="0.25">
      <c r="A11" t="s">
        <v>14</v>
      </c>
      <c r="B11" t="s">
        <v>63</v>
      </c>
      <c r="C11" t="s">
        <v>132</v>
      </c>
      <c r="D11" t="s">
        <v>61</v>
      </c>
      <c r="E11" t="s">
        <v>133</v>
      </c>
      <c r="F11" s="4">
        <v>0.4</v>
      </c>
    </row>
    <row r="12" spans="1:6" x14ac:dyDescent="0.25">
      <c r="A12" t="s">
        <v>14</v>
      </c>
      <c r="B12" t="s">
        <v>91</v>
      </c>
      <c r="C12" t="s">
        <v>136</v>
      </c>
      <c r="D12" t="s">
        <v>88</v>
      </c>
      <c r="E12" t="s">
        <v>137</v>
      </c>
      <c r="F12" s="4">
        <v>0.41699999999999998</v>
      </c>
    </row>
    <row r="13" spans="1:6" x14ac:dyDescent="0.25">
      <c r="A13" t="s">
        <v>14</v>
      </c>
      <c r="B13" t="s">
        <v>140</v>
      </c>
      <c r="C13" t="s">
        <v>141</v>
      </c>
      <c r="D13" t="s">
        <v>109</v>
      </c>
      <c r="E13" t="s">
        <v>111</v>
      </c>
      <c r="F13" s="4">
        <v>0.92</v>
      </c>
    </row>
    <row r="14" spans="1:6" x14ac:dyDescent="0.25">
      <c r="A14" t="s">
        <v>14</v>
      </c>
      <c r="B14" t="s">
        <v>172</v>
      </c>
      <c r="C14" t="s">
        <v>48</v>
      </c>
      <c r="D14" t="s">
        <v>47</v>
      </c>
      <c r="E14" t="s">
        <v>49</v>
      </c>
      <c r="F14" s="4">
        <v>1.05</v>
      </c>
    </row>
    <row r="15" spans="1:6" x14ac:dyDescent="0.25">
      <c r="A15" t="s">
        <v>14</v>
      </c>
      <c r="B15" t="s">
        <v>200</v>
      </c>
      <c r="C15" t="s">
        <v>176</v>
      </c>
      <c r="D15" t="s">
        <v>177</v>
      </c>
      <c r="E15" t="s">
        <v>178</v>
      </c>
      <c r="F15" s="4">
        <v>0.44</v>
      </c>
    </row>
    <row r="16" spans="1:6" x14ac:dyDescent="0.25">
      <c r="A16" t="s">
        <v>14</v>
      </c>
      <c r="B16" t="s">
        <v>173</v>
      </c>
      <c r="C16" t="s">
        <v>176</v>
      </c>
      <c r="D16" t="s">
        <v>175</v>
      </c>
      <c r="E16" t="s">
        <v>174</v>
      </c>
      <c r="F16" s="4">
        <v>1.51</v>
      </c>
    </row>
    <row r="17" spans="1:10" x14ac:dyDescent="0.25">
      <c r="A17" t="s">
        <v>14</v>
      </c>
      <c r="B17" t="s">
        <v>39</v>
      </c>
      <c r="C17" t="s">
        <v>129</v>
      </c>
      <c r="D17" t="s">
        <v>38</v>
      </c>
      <c r="E17" t="s">
        <v>130</v>
      </c>
      <c r="F17" s="4">
        <v>3.5</v>
      </c>
    </row>
    <row r="18" spans="1:10" x14ac:dyDescent="0.25">
      <c r="A18" t="s">
        <v>14</v>
      </c>
      <c r="B18" t="s">
        <v>29</v>
      </c>
      <c r="C18" t="s">
        <v>129</v>
      </c>
      <c r="D18" t="s">
        <v>27</v>
      </c>
      <c r="E18" t="s">
        <v>30</v>
      </c>
      <c r="F18" s="4">
        <v>0.14000000000000001</v>
      </c>
    </row>
    <row r="19" spans="1:10" x14ac:dyDescent="0.25">
      <c r="A19" t="s">
        <v>14</v>
      </c>
      <c r="B19" t="s">
        <v>96</v>
      </c>
      <c r="C19" t="s">
        <v>129</v>
      </c>
      <c r="D19" t="s">
        <v>95</v>
      </c>
      <c r="E19" t="s">
        <v>97</v>
      </c>
      <c r="F19" s="4">
        <v>0.45</v>
      </c>
    </row>
    <row r="20" spans="1:10" x14ac:dyDescent="0.25">
      <c r="A20" t="s">
        <v>14</v>
      </c>
      <c r="B20" t="s">
        <v>127</v>
      </c>
      <c r="C20" t="s">
        <v>128</v>
      </c>
      <c r="D20" t="s">
        <v>20</v>
      </c>
      <c r="E20" t="s">
        <v>22</v>
      </c>
      <c r="F20" s="4">
        <v>0.7</v>
      </c>
    </row>
    <row r="21" spans="1:10" x14ac:dyDescent="0.25">
      <c r="A21" t="s">
        <v>14</v>
      </c>
      <c r="B21" t="s">
        <v>42</v>
      </c>
      <c r="C21" t="s">
        <v>125</v>
      </c>
      <c r="D21" t="s">
        <v>41</v>
      </c>
      <c r="E21" t="s">
        <v>43</v>
      </c>
      <c r="F21" s="4">
        <v>7.6999999999999999E-2</v>
      </c>
    </row>
    <row r="22" spans="1:10" x14ac:dyDescent="0.25">
      <c r="A22" t="s">
        <v>14</v>
      </c>
      <c r="B22" t="s">
        <v>15</v>
      </c>
      <c r="C22" t="s">
        <v>125</v>
      </c>
      <c r="D22" t="s">
        <v>12</v>
      </c>
      <c r="E22" t="s">
        <v>126</v>
      </c>
      <c r="F22" s="4">
        <v>0.1</v>
      </c>
    </row>
    <row r="23" spans="1:10" x14ac:dyDescent="0.25">
      <c r="A23" t="s">
        <v>14</v>
      </c>
      <c r="B23" t="s">
        <v>68</v>
      </c>
      <c r="C23" t="s">
        <v>125</v>
      </c>
      <c r="D23" t="s">
        <v>67</v>
      </c>
      <c r="E23" t="s">
        <v>69</v>
      </c>
      <c r="F23" s="4">
        <v>0.1</v>
      </c>
    </row>
    <row r="24" spans="1:10" x14ac:dyDescent="0.25">
      <c r="A24" t="s">
        <v>14</v>
      </c>
      <c r="B24" t="s">
        <v>35</v>
      </c>
      <c r="C24" t="s">
        <v>125</v>
      </c>
      <c r="D24" t="s">
        <v>34</v>
      </c>
      <c r="E24" t="s">
        <v>36</v>
      </c>
      <c r="F24" s="4">
        <v>0.1</v>
      </c>
      <c r="J24" s="4"/>
    </row>
    <row r="25" spans="1:10" x14ac:dyDescent="0.25">
      <c r="A25" t="s">
        <v>14</v>
      </c>
      <c r="B25" t="s">
        <v>80</v>
      </c>
      <c r="C25" t="s">
        <v>125</v>
      </c>
      <c r="D25" t="s">
        <v>79</v>
      </c>
      <c r="E25" t="s">
        <v>81</v>
      </c>
      <c r="F25" s="4">
        <v>0.1</v>
      </c>
    </row>
    <row r="26" spans="1:10" x14ac:dyDescent="0.25">
      <c r="A26" t="s">
        <v>14</v>
      </c>
      <c r="B26" t="s">
        <v>166</v>
      </c>
      <c r="C26" t="s">
        <v>125</v>
      </c>
      <c r="D26" t="s">
        <v>165</v>
      </c>
      <c r="E26" t="s">
        <v>167</v>
      </c>
      <c r="F26" s="4">
        <v>0.1</v>
      </c>
    </row>
    <row r="27" spans="1:10" x14ac:dyDescent="0.25">
      <c r="A27" t="s">
        <v>14</v>
      </c>
      <c r="B27" t="s">
        <v>193</v>
      </c>
      <c r="C27" t="s">
        <v>194</v>
      </c>
      <c r="D27" t="s">
        <v>195</v>
      </c>
      <c r="E27" t="s">
        <v>196</v>
      </c>
      <c r="F27" s="4">
        <v>1.22</v>
      </c>
    </row>
    <row r="28" spans="1:10" x14ac:dyDescent="0.25">
      <c r="A28" t="s">
        <v>14</v>
      </c>
      <c r="B28" t="s">
        <v>197</v>
      </c>
      <c r="C28" t="s">
        <v>194</v>
      </c>
      <c r="D28" t="s">
        <v>198</v>
      </c>
      <c r="E28" t="s">
        <v>199</v>
      </c>
      <c r="F28" s="4">
        <v>2.97</v>
      </c>
    </row>
    <row r="29" spans="1:10" x14ac:dyDescent="0.25">
      <c r="A29" t="s">
        <v>207</v>
      </c>
      <c r="B29" t="s">
        <v>202</v>
      </c>
      <c r="C29" t="s">
        <v>203</v>
      </c>
      <c r="D29" t="s">
        <v>202</v>
      </c>
      <c r="E29" t="s">
        <v>204</v>
      </c>
      <c r="F29" s="4">
        <v>0.66</v>
      </c>
      <c r="G29" t="s">
        <v>205</v>
      </c>
    </row>
  </sheetData>
  <autoFilter ref="B1:F26">
    <sortState ref="B2:G26">
      <sortCondition ref="C1:C2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SuperTester-v06_BOM</vt:lpstr>
      <vt:lpstr>Digikey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Floyd E (PTD Lab1 Mask Design Manager)</dc:creator>
  <cp:lastModifiedBy>Floyd E Moore</cp:lastModifiedBy>
  <dcterms:created xsi:type="dcterms:W3CDTF">2013-05-22T00:25:41Z</dcterms:created>
  <dcterms:modified xsi:type="dcterms:W3CDTF">2013-06-27T18:41:04Z</dcterms:modified>
</cp:coreProperties>
</file>