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GitHub\DBLVis\"/>
    </mc:Choice>
  </mc:AlternateContent>
  <xr:revisionPtr revIDLastSave="0" documentId="13_ncr:1_{AE17D148-048A-4F44-AB91-564B07440857}" xr6:coauthVersionLast="36" xr6:coauthVersionMax="36" xr10:uidLastSave="{00000000-0000-0000-0000-000000000000}"/>
  <bookViews>
    <workbookView xWindow="0" yWindow="0" windowWidth="20910" windowHeight="6075" tabRatio="761" activeTab="4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N18" i="17"/>
  <c r="N16" i="17"/>
  <c r="N15" i="17"/>
  <c r="N13" i="17"/>
  <c r="N14" i="17"/>
  <c r="C28" i="7" l="1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<sst xmlns="http://schemas.openxmlformats.org/spreadsheetml/2006/main" count="130" uniqueCount="74">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</sst>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2.2916666666666669E-2</c:v>
                </c:pt>
                <c:pt idx="2">
                  <c:v>0.2729166666666667</c:v>
                </c:pt>
                <c:pt idx="3">
                  <c:v>2.2916666666666669E-2</c:v>
                </c:pt>
                <c:pt idx="4">
                  <c:v>2.2916666666666669E-2</c:v>
                </c:pt>
                <c:pt idx="5">
                  <c:v>0.11666666666666667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4.1666666666666664E-2</c:v>
                </c:pt>
                <c:pt idx="1">
                  <c:v>0.4166666666666668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9.7222222222222224E-2</c:v>
                </c:pt>
                <c:pt idx="1">
                  <c:v>1.7361111111111112E-2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0.28125</c:v>
                </c:pt>
                <c:pt idx="7">
                  <c:v>2.0833333333333332E-2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15" sqref="B15"/>
    </sheetView>
  </sheetViews>
  <sheetFormatPr defaultRowHeight="15" x14ac:dyDescent="0.25"/>
  <cols>
    <col min="1" max="1" width="13.42578125" customWidth="1"/>
    <col min="2" max="2" width="31.7109375" customWidth="1"/>
    <col min="3" max="3" width="23.140625" customWidth="1"/>
    <col min="5" max="5" width="18.7109375" customWidth="1"/>
    <col min="6" max="6" width="23.28515625" customWidth="1"/>
    <col min="7" max="7" width="22.85546875" customWidth="1"/>
    <col min="8" max="8" width="20" customWidth="1"/>
  </cols>
  <sheetData>
    <row r="1" spans="1:7" x14ac:dyDescent="0.25">
      <c r="A1" t="s">
        <v>48</v>
      </c>
      <c r="B1" t="s">
        <v>65</v>
      </c>
    </row>
    <row r="4" spans="1:7" x14ac:dyDescent="0.25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25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66</v>
      </c>
      <c r="G5" s="29">
        <v>5.833333333333333</v>
      </c>
    </row>
    <row r="6" spans="1:7" x14ac:dyDescent="0.25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67</v>
      </c>
      <c r="G6" s="29">
        <v>5.833333333333333</v>
      </c>
    </row>
    <row r="7" spans="1:7" x14ac:dyDescent="0.25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68</v>
      </c>
      <c r="G7" s="29">
        <v>5.833333333333333</v>
      </c>
    </row>
    <row r="8" spans="1:7" x14ac:dyDescent="0.25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71</v>
      </c>
      <c r="G8" s="29">
        <v>5.833333333333333</v>
      </c>
    </row>
    <row r="9" spans="1:7" x14ac:dyDescent="0.25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69</v>
      </c>
      <c r="G9" s="29">
        <v>5.833333333333333</v>
      </c>
    </row>
    <row r="10" spans="1:7" x14ac:dyDescent="0.25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70</v>
      </c>
      <c r="G10" s="29">
        <v>5.833333333333333</v>
      </c>
    </row>
    <row r="11" spans="1:7" x14ac:dyDescent="0.25">
      <c r="A11" s="2" t="s">
        <v>7</v>
      </c>
      <c r="B11" s="2" t="s">
        <v>72</v>
      </c>
      <c r="C11" s="28"/>
      <c r="E11" s="15" t="s">
        <v>28</v>
      </c>
      <c r="F11" s="16" t="s">
        <v>28</v>
      </c>
      <c r="G11" s="29"/>
    </row>
    <row r="12" spans="1:7" x14ac:dyDescent="0.25">
      <c r="A12" s="2" t="s">
        <v>8</v>
      </c>
      <c r="B12" s="2" t="s">
        <v>73</v>
      </c>
      <c r="C12" s="28"/>
      <c r="E12" s="15" t="s">
        <v>29</v>
      </c>
      <c r="F12" s="16" t="s">
        <v>29</v>
      </c>
      <c r="G12" s="29"/>
    </row>
    <row r="13" spans="1:7" x14ac:dyDescent="0.25">
      <c r="A13" s="2" t="s">
        <v>9</v>
      </c>
      <c r="B13" s="2" t="s">
        <v>64</v>
      </c>
      <c r="C13" s="28"/>
      <c r="F13" s="12" t="s">
        <v>52</v>
      </c>
      <c r="G13" s="18">
        <f xml:space="preserve"> SUM(G5:G12)</f>
        <v>35</v>
      </c>
    </row>
    <row r="14" spans="1:7" x14ac:dyDescent="0.25">
      <c r="A14" s="2" t="s">
        <v>10</v>
      </c>
      <c r="B14" s="2" t="s">
        <v>61</v>
      </c>
      <c r="C14" s="28"/>
    </row>
    <row r="15" spans="1:7" x14ac:dyDescent="0.25">
      <c r="A15" s="2" t="s">
        <v>11</v>
      </c>
      <c r="B15" s="2" t="s">
        <v>62</v>
      </c>
      <c r="C15" s="28"/>
    </row>
    <row r="16" spans="1:7" x14ac:dyDescent="0.25">
      <c r="A16" s="2" t="s">
        <v>12</v>
      </c>
      <c r="B16" s="2" t="s">
        <v>63</v>
      </c>
      <c r="C16" s="28"/>
    </row>
    <row r="17" spans="1:3" x14ac:dyDescent="0.25">
      <c r="A17" s="2" t="s">
        <v>13</v>
      </c>
      <c r="B17" s="2" t="s">
        <v>63</v>
      </c>
      <c r="C17" s="28"/>
    </row>
    <row r="18" spans="1:3" x14ac:dyDescent="0.25">
      <c r="A18" s="2" t="s">
        <v>14</v>
      </c>
      <c r="B18" s="2" t="s">
        <v>63</v>
      </c>
      <c r="C18" s="28"/>
    </row>
    <row r="19" spans="1:3" x14ac:dyDescent="0.25">
      <c r="A19" s="2" t="s">
        <v>15</v>
      </c>
      <c r="B19" s="2" t="s">
        <v>63</v>
      </c>
      <c r="C19" s="28"/>
    </row>
    <row r="20" spans="1:3" x14ac:dyDescent="0.25">
      <c r="A20" s="2" t="s">
        <v>16</v>
      </c>
      <c r="B20" s="2" t="s">
        <v>63</v>
      </c>
      <c r="C20" s="28"/>
    </row>
    <row r="21" spans="1:3" x14ac:dyDescent="0.25">
      <c r="A21" s="2" t="s">
        <v>17</v>
      </c>
      <c r="B21" s="2" t="s">
        <v>63</v>
      </c>
      <c r="C21" s="28"/>
    </row>
    <row r="22" spans="1:3" x14ac:dyDescent="0.25">
      <c r="A22" s="2" t="s">
        <v>18</v>
      </c>
      <c r="B22" s="2" t="s">
        <v>63</v>
      </c>
      <c r="C22" s="28"/>
    </row>
    <row r="23" spans="1:3" x14ac:dyDescent="0.25">
      <c r="A23" s="2" t="s">
        <v>19</v>
      </c>
      <c r="B23" s="2" t="s">
        <v>63</v>
      </c>
      <c r="C23" s="28"/>
    </row>
    <row r="24" spans="1:3" x14ac:dyDescent="0.25">
      <c r="A24" s="2" t="s">
        <v>20</v>
      </c>
      <c r="B24" s="2" t="s">
        <v>63</v>
      </c>
      <c r="C24" s="28"/>
    </row>
    <row r="25" spans="1:3" x14ac:dyDescent="0.25">
      <c r="B25" s="14" t="s">
        <v>54</v>
      </c>
      <c r="C25" s="18">
        <f>SUM(C5:C24)</f>
        <v>35</v>
      </c>
    </row>
    <row r="26" spans="1:3" x14ac:dyDescent="0.25">
      <c r="B26" s="14" t="s">
        <v>53</v>
      </c>
      <c r="C26" s="18">
        <f>G13-C25</f>
        <v>0</v>
      </c>
    </row>
    <row r="27" spans="1:3" x14ac:dyDescent="0.25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5" x14ac:dyDescent="0.25"/>
  <cols>
    <col min="2" max="2" width="31.28515625" customWidth="1"/>
    <col min="14" max="14" width="10.28515625" customWidth="1"/>
    <col min="20" max="20" width="10.5703125" customWidth="1"/>
  </cols>
  <sheetData>
    <row r="2" spans="2:14" x14ac:dyDescent="0.25">
      <c r="B2" s="1" t="s">
        <v>50</v>
      </c>
    </row>
    <row r="4" spans="2:14" ht="15.75" thickBot="1" x14ac:dyDescent="0.3"/>
    <row r="5" spans="2:14" ht="15.75" thickBot="1" x14ac:dyDescent="0.3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25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9.7222222222222224E-2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9.7222222222222224E-2</v>
      </c>
      <c r="N6" s="7">
        <f>IF(INDEX(Tasks,1,3)&lt;&gt;"",100*M6/INDEX(Tasks,1,3),"")</f>
        <v>58.333333333333343</v>
      </c>
    </row>
    <row r="7" spans="2:14" x14ac:dyDescent="0.25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1.7361111111111112E-2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1.7361111111111112E-2</v>
      </c>
      <c r="N7" s="7">
        <f>IF(INDEX(Tasks,2,3)&lt;&gt;"",100*M7/INDEX(Tasks,2,3),"")</f>
        <v>5.2083333333333339</v>
      </c>
    </row>
    <row r="8" spans="2:14" x14ac:dyDescent="0.25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25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25">
      <c r="B10" t="str">
        <f>INDEX(Tasks,5,2)</f>
        <v>Lectures/Plenary meetings</v>
      </c>
      <c r="C10" s="17">
        <f>SUM(Student3!C10,Student1!C10,Student2!C10,Student4!C10,Student5!C10,Student6!C10,Student7!C10,Student8!C10)</f>
        <v>4.1666666666666664E-2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4.1666666666666664E-2</v>
      </c>
      <c r="N10" s="7">
        <f>IF(INDEX(Tasks,5,3)&lt;&gt;"",100*M10/INDEX(Tasks,5,3),"")</f>
        <v>49.999999999999993</v>
      </c>
    </row>
    <row r="11" spans="2:14" x14ac:dyDescent="0.25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25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0.28125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0.28125</v>
      </c>
      <c r="N12" s="7" t="str">
        <f>IF(INDEX(Tasks,7,3)&lt;&gt;"",100*M12/INDEX(Tasks,7,3),"")</f>
        <v/>
      </c>
    </row>
    <row r="13" spans="2:14" x14ac:dyDescent="0.25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2.0833333333333332E-2</v>
      </c>
      <c r="N13" s="7" t="str">
        <f>IF(INDEX(Tasks,8,3)&lt;&gt;"",100*M13/INDEX(Tasks,8,3),"")</f>
        <v/>
      </c>
    </row>
    <row r="14" spans="2:14" x14ac:dyDescent="0.25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25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25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25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25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25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25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25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25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25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25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.75" thickBot="1" x14ac:dyDescent="0.3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.75" thickBot="1" x14ac:dyDescent="0.3"/>
    <row r="30" spans="2:14" ht="15.75" thickBot="1" x14ac:dyDescent="0.3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.75" thickBot="1" x14ac:dyDescent="0.3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.75" thickBot="1" x14ac:dyDescent="0.3">
      <c r="B32" t="str">
        <f>INDEX(Participants,2,2)</f>
        <v>Tessa van Beers</v>
      </c>
      <c r="C32" s="17">
        <f>Student2!C26</f>
        <v>0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2.2916666666666669E-2</v>
      </c>
    </row>
    <row r="33" spans="2:13" ht="15.75" thickBot="1" x14ac:dyDescent="0.3">
      <c r="B33" t="str">
        <f>INDEX(Participants,3,2)</f>
        <v>Bas Gerritsen</v>
      </c>
      <c r="C33" s="17">
        <f>Student3!C26</f>
        <v>0</v>
      </c>
      <c r="D33" s="17">
        <f>Student3!D26</f>
        <v>0.2729166666666667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0.2729166666666667</v>
      </c>
    </row>
    <row r="34" spans="2:13" ht="15.75" thickBot="1" x14ac:dyDescent="0.3">
      <c r="B34" t="str">
        <f>INDEX(Participants,4,2)</f>
        <v>Jay Benedicto</v>
      </c>
      <c r="C34" s="17">
        <f>Student4!C26</f>
        <v>0</v>
      </c>
      <c r="D34" s="17">
        <f>Student4!D26</f>
        <v>2.2916666666666669E-2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2.2916666666666669E-2</v>
      </c>
    </row>
    <row r="35" spans="2:13" ht="15.75" thickBot="1" x14ac:dyDescent="0.3">
      <c r="B35" t="str">
        <f>INDEX(Participants,5,2)</f>
        <v>Lyuben Petrov</v>
      </c>
      <c r="C35" s="17">
        <f>Student5!C26</f>
        <v>0</v>
      </c>
      <c r="D35" s="17">
        <f>Student5!D26</f>
        <v>2.2916666666666669E-2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2.2916666666666669E-2</v>
      </c>
    </row>
    <row r="36" spans="2:13" ht="15.75" thickBot="1" x14ac:dyDescent="0.3">
      <c r="B36" t="str">
        <f>INDEX(Participants,6,2)</f>
        <v>Nours Naama</v>
      </c>
      <c r="C36" s="17">
        <f>Student6!C26</f>
        <v>4.1666666666666664E-2</v>
      </c>
      <c r="D36" s="17">
        <f>Student6!D26</f>
        <v>7.4999999999999997E-2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0.11666666666666667</v>
      </c>
    </row>
    <row r="37" spans="2:13" ht="15.75" thickBot="1" x14ac:dyDescent="0.3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.75" thickBot="1" x14ac:dyDescent="0.3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.75" thickBot="1" x14ac:dyDescent="0.3">
      <c r="C39" s="27">
        <f t="shared" ref="C39:L39" si="2">SUM(C31:C38)</f>
        <v>4.1666666666666664E-2</v>
      </c>
      <c r="D39" s="27">
        <f t="shared" si="2"/>
        <v>0.4166666666666668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0.45833333333333348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workbookViewId="0">
      <selection activeCell="B3" sqref="B3"/>
    </sheetView>
  </sheetViews>
  <sheetFormatPr defaultRowHeight="15" x14ac:dyDescent="0.25"/>
  <cols>
    <col min="1" max="1" width="17.140625" customWidth="1"/>
    <col min="2" max="2" width="30.42578125" customWidth="1"/>
  </cols>
  <sheetData>
    <row r="2" spans="1:12" x14ac:dyDescent="0.25">
      <c r="A2" t="s">
        <v>30</v>
      </c>
      <c r="B2" t="str">
        <f>INDEX(Participants,1,2)</f>
        <v>Frederik Ondrikov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25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25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D6" sqref="D6:D7"/>
    </sheetView>
  </sheetViews>
  <sheetFormatPr defaultRowHeight="15" x14ac:dyDescent="0.25"/>
  <cols>
    <col min="1" max="1" width="18.28515625" customWidth="1"/>
    <col min="2" max="2" width="30.5703125" customWidth="1"/>
  </cols>
  <sheetData>
    <row r="2" spans="1:12" x14ac:dyDescent="0.25">
      <c r="A2" t="s">
        <v>30</v>
      </c>
      <c r="B2" t="str">
        <f>INDEX(Participants,2,2)</f>
        <v>Tessa van Beers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25">
      <c r="B29" t="s">
        <v>34</v>
      </c>
      <c r="C29" s="18">
        <f>Parameters!$G$6-C28</f>
        <v>5.833333333333333</v>
      </c>
      <c r="D29" s="18">
        <f>Parameters!$G$6-D28</f>
        <v>5.8104166666666668</v>
      </c>
      <c r="E29" s="18">
        <f>Parameters!$G$6-E28</f>
        <v>5.8104166666666668</v>
      </c>
      <c r="F29" s="18">
        <f>Parameters!$G$6-F28</f>
        <v>5.8104166666666668</v>
      </c>
      <c r="G29" s="18">
        <f>Parameters!$G$6-G28</f>
        <v>5.8104166666666668</v>
      </c>
      <c r="H29" s="18">
        <f>Parameters!$G$6-H28</f>
        <v>5.8104166666666668</v>
      </c>
      <c r="I29" s="18">
        <f>Parameters!$G$6-I28</f>
        <v>5.8104166666666668</v>
      </c>
      <c r="J29" s="18">
        <f>Parameters!$G$6-J28</f>
        <v>5.8104166666666668</v>
      </c>
      <c r="K29" s="18">
        <f>Parameters!$G$6-K28</f>
        <v>5.8104166666666668</v>
      </c>
      <c r="L29" s="18">
        <f>Parameters!$G$6-L28</f>
        <v>5.8104166666666668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A28" sqref="A28"/>
    </sheetView>
  </sheetViews>
  <sheetFormatPr defaultRowHeight="15" x14ac:dyDescent="0.25"/>
  <cols>
    <col min="1" max="1" width="22" customWidth="1"/>
    <col min="2" max="2" width="30.7109375" customWidth="1"/>
    <col min="3" max="3" width="9.85546875" customWidth="1"/>
  </cols>
  <sheetData>
    <row r="2" spans="1:12" x14ac:dyDescent="0.25">
      <c r="A2" t="s">
        <v>30</v>
      </c>
      <c r="B2" t="str">
        <f>INDEX(Participants,3,2)</f>
        <v>Bas Gerritsen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0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0.2729166666666667</v>
      </c>
      <c r="E28" s="18">
        <f>SUM($C$26:E26)</f>
        <v>0.2729166666666667</v>
      </c>
      <c r="F28" s="18">
        <f>SUM($C$26:F26)</f>
        <v>0.2729166666666667</v>
      </c>
      <c r="G28" s="18">
        <f>SUM($C$26:G26)</f>
        <v>0.2729166666666667</v>
      </c>
      <c r="H28" s="18">
        <f>SUM($C$26:H26)</f>
        <v>0.2729166666666667</v>
      </c>
      <c r="I28" s="18">
        <f>SUM($C$26:I26)</f>
        <v>0.2729166666666667</v>
      </c>
      <c r="J28" s="18">
        <f>SUM($C$26:J26)</f>
        <v>0.2729166666666667</v>
      </c>
      <c r="K28" s="18">
        <f>SUM($C$26:K26)</f>
        <v>0.2729166666666667</v>
      </c>
      <c r="L28" s="18">
        <f>SUM($C$26:L26)</f>
        <v>0.2729166666666667</v>
      </c>
    </row>
    <row r="29" spans="2:17" x14ac:dyDescent="0.25">
      <c r="B29" t="s">
        <v>34</v>
      </c>
      <c r="C29" s="18">
        <f>Parameters!$G$7-C28</f>
        <v>5.833333333333333</v>
      </c>
      <c r="D29" s="18">
        <f>Parameters!$G$7-D28</f>
        <v>5.5604166666666668</v>
      </c>
      <c r="E29" s="18">
        <f>Parameters!$G$7-E28</f>
        <v>5.5604166666666668</v>
      </c>
      <c r="F29" s="18">
        <f>Parameters!$G$7-F28</f>
        <v>5.5604166666666668</v>
      </c>
      <c r="G29" s="18">
        <f>Parameters!$G$7-G28</f>
        <v>5.5604166666666668</v>
      </c>
      <c r="H29" s="18">
        <f>Parameters!$G$7-H28</f>
        <v>5.5604166666666668</v>
      </c>
      <c r="I29" s="18">
        <f>Parameters!$G$7-I28</f>
        <v>5.5604166666666668</v>
      </c>
      <c r="J29" s="18">
        <f>Parameters!$G$7-J28</f>
        <v>5.5604166666666668</v>
      </c>
      <c r="K29" s="18">
        <f>Parameters!$G$7-K28</f>
        <v>5.5604166666666668</v>
      </c>
      <c r="L29" s="18">
        <f>Parameters!$G$7-L28</f>
        <v>5.5604166666666668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tabSelected="1" topLeftCell="A3" workbookViewId="0">
      <selection activeCell="C28" sqref="C28"/>
    </sheetView>
  </sheetViews>
  <sheetFormatPr defaultRowHeight="15" x14ac:dyDescent="0.25"/>
  <cols>
    <col min="1" max="1" width="15.85546875" customWidth="1"/>
    <col min="2" max="2" width="30.5703125" customWidth="1"/>
  </cols>
  <sheetData>
    <row r="2" spans="1:12" x14ac:dyDescent="0.25">
      <c r="A2" t="s">
        <v>30</v>
      </c>
      <c r="B2" s="11" t="str">
        <f>INDEX(Participants,4,2)</f>
        <v>Jay Benedicto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25">
      <c r="B29" t="s">
        <v>34</v>
      </c>
      <c r="C29" s="18">
        <f>Parameters!$G$8-C28</f>
        <v>5.833333333333333</v>
      </c>
      <c r="D29" s="18">
        <f>Parameters!$G$8-D28</f>
        <v>5.8104166666666668</v>
      </c>
      <c r="E29" s="18">
        <f>Parameters!$G$8-E28</f>
        <v>5.8104166666666668</v>
      </c>
      <c r="F29" s="18">
        <f>Parameters!$G$8-F28</f>
        <v>5.8104166666666668</v>
      </c>
      <c r="G29" s="18">
        <f>Parameters!$G$8-G28</f>
        <v>5.8104166666666668</v>
      </c>
      <c r="H29" s="18">
        <f>Parameters!$G$8-H28</f>
        <v>5.8104166666666668</v>
      </c>
      <c r="I29" s="18">
        <f>Parameters!$G$8-I28</f>
        <v>5.8104166666666668</v>
      </c>
      <c r="J29" s="18">
        <f>Parameters!$G$8-J28</f>
        <v>5.8104166666666668</v>
      </c>
      <c r="K29" s="18">
        <f>Parameters!$G$8-K28</f>
        <v>5.8104166666666668</v>
      </c>
      <c r="L29" s="18">
        <f>Parameters!$G$8-L28</f>
        <v>5.8104166666666668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D8" sqref="D8"/>
    </sheetView>
  </sheetViews>
  <sheetFormatPr defaultRowHeight="15" x14ac:dyDescent="0.25"/>
  <cols>
    <col min="1" max="1" width="15.42578125" customWidth="1"/>
    <col min="2" max="2" width="30.140625" customWidth="1"/>
  </cols>
  <sheetData>
    <row r="2" spans="1:12" x14ac:dyDescent="0.25">
      <c r="A2" t="s">
        <v>30</v>
      </c>
      <c r="B2" t="str">
        <f>INDEX(Participants,5,2)</f>
        <v>Lyuben Petrov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0">
        <f>SUM(C6:C25)</f>
        <v>0</v>
      </c>
      <c r="D26" s="21">
        <f t="shared" ref="D26:L26" si="0">SUM(D6:D25)</f>
        <v>2.2916666666666669E-2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25">
      <c r="B29" t="s">
        <v>34</v>
      </c>
      <c r="C29" s="18">
        <f>Parameters!$G$9-C28</f>
        <v>5.833333333333333</v>
      </c>
      <c r="D29" s="18">
        <f>Parameters!$G$9-D28</f>
        <v>5.8104166666666668</v>
      </c>
      <c r="E29" s="18">
        <f>Parameters!$G$9-E28</f>
        <v>5.8104166666666668</v>
      </c>
      <c r="F29" s="18">
        <f>Parameters!$G$9-F28</f>
        <v>5.8104166666666668</v>
      </c>
      <c r="G29" s="18">
        <f>Parameters!$G$9-G28</f>
        <v>5.8104166666666668</v>
      </c>
      <c r="H29" s="18">
        <f>Parameters!$G$9-H28</f>
        <v>5.8104166666666668</v>
      </c>
      <c r="I29" s="18">
        <f>Parameters!$G$9-I28</f>
        <v>5.8104166666666668</v>
      </c>
      <c r="J29" s="18">
        <f>Parameters!$G$9-J28</f>
        <v>5.8104166666666668</v>
      </c>
      <c r="K29" s="18">
        <f>Parameters!$G$9-K28</f>
        <v>5.8104166666666668</v>
      </c>
      <c r="L29" s="18">
        <f>Parameters!$G$9-L28</f>
        <v>5.8104166666666668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D11" sqref="D11"/>
    </sheetView>
  </sheetViews>
  <sheetFormatPr defaultRowHeight="15" x14ac:dyDescent="0.25"/>
  <cols>
    <col min="1" max="1" width="14.85546875" customWidth="1"/>
    <col min="2" max="2" width="31" customWidth="1"/>
  </cols>
  <sheetData>
    <row r="2" spans="1:12" x14ac:dyDescent="0.25">
      <c r="A2" t="s">
        <v>30</v>
      </c>
      <c r="B2" t="str">
        <f>INDEX(Participants,6,2)</f>
        <v>Nours Naama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>
        <v>4.1666666666666664E-2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4.1666666666666664E-2</v>
      </c>
      <c r="D26" s="22">
        <f t="shared" ref="D26:L26" si="0">SUM(D6:D25)</f>
        <v>7.4999999999999997E-2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4.1666666666666664E-2</v>
      </c>
      <c r="D28" s="18">
        <f>SUM($C$26:D26)</f>
        <v>0.11666666666666667</v>
      </c>
      <c r="E28" s="18">
        <f>SUM($C$26:E26)</f>
        <v>0.11666666666666667</v>
      </c>
      <c r="F28" s="18">
        <f>SUM($C$26:F26)</f>
        <v>0.11666666666666667</v>
      </c>
      <c r="G28" s="18">
        <f>SUM($C$26:G26)</f>
        <v>0.11666666666666667</v>
      </c>
      <c r="H28" s="18">
        <f>SUM($C$26:H26)</f>
        <v>0.11666666666666667</v>
      </c>
      <c r="I28" s="18">
        <f>SUM($C$26:I26)</f>
        <v>0.11666666666666667</v>
      </c>
      <c r="J28" s="18">
        <f>SUM($C$26:J26)</f>
        <v>0.11666666666666667</v>
      </c>
      <c r="K28" s="18">
        <f>SUM($C$26:K26)</f>
        <v>0.11666666666666667</v>
      </c>
      <c r="L28" s="18">
        <f>SUM($C$26:L26)</f>
        <v>0.11666666666666667</v>
      </c>
    </row>
    <row r="29" spans="2:17" x14ac:dyDescent="0.25">
      <c r="B29" t="s">
        <v>34</v>
      </c>
      <c r="C29" s="18">
        <f>Parameters!$G$10-C28</f>
        <v>5.7916666666666661</v>
      </c>
      <c r="D29" s="18">
        <f>Parameters!$G$10-D28</f>
        <v>5.7166666666666668</v>
      </c>
      <c r="E29" s="18">
        <f>Parameters!$G$10-E28</f>
        <v>5.7166666666666668</v>
      </c>
      <c r="F29" s="18">
        <f>Parameters!$G$10-F28</f>
        <v>5.7166666666666668</v>
      </c>
      <c r="G29" s="18">
        <f>Parameters!$G$10-G28</f>
        <v>5.7166666666666668</v>
      </c>
      <c r="H29" s="18">
        <f>Parameters!$G$10-H28</f>
        <v>5.7166666666666668</v>
      </c>
      <c r="I29" s="18">
        <f>Parameters!$G$10-I28</f>
        <v>5.7166666666666668</v>
      </c>
      <c r="J29" s="18">
        <f>Parameters!$G$10-J28</f>
        <v>5.7166666666666668</v>
      </c>
      <c r="K29" s="18">
        <f>Parameters!$G$10-K28</f>
        <v>5.7166666666666668</v>
      </c>
      <c r="L29" s="18">
        <f>Parameters!$G$10-L28</f>
        <v>5.7166666666666668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5" x14ac:dyDescent="0.25"/>
  <cols>
    <col min="1" max="1" width="15.42578125" customWidth="1"/>
    <col min="2" max="2" width="29.85546875" customWidth="1"/>
  </cols>
  <sheetData>
    <row r="2" spans="1:12" x14ac:dyDescent="0.25">
      <c r="A2" t="s">
        <v>30</v>
      </c>
      <c r="B2" t="str">
        <f>INDEX(Participants,7,2)</f>
        <v>Student7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25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5" x14ac:dyDescent="0.25"/>
  <cols>
    <col min="1" max="1" width="15" customWidth="1"/>
    <col min="2" max="2" width="31" customWidth="1"/>
  </cols>
  <sheetData>
    <row r="2" spans="1:12" x14ac:dyDescent="0.25">
      <c r="A2" t="s">
        <v>30</v>
      </c>
      <c r="B2" t="str">
        <f>INDEX(Participants,8,2)</f>
        <v>Student8</v>
      </c>
    </row>
    <row r="4" spans="1:12" ht="15.75" thickBot="1" x14ac:dyDescent="0.3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25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25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25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25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25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25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25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25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25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.75" thickBot="1" x14ac:dyDescent="0.3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6.5" thickTop="1" thickBot="1" x14ac:dyDescent="0.3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25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25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Bas Gerritsen</cp:lastModifiedBy>
  <cp:lastPrinted>2018-04-16T10:08:10Z</cp:lastPrinted>
  <dcterms:created xsi:type="dcterms:W3CDTF">2009-09-09T15:38:31Z</dcterms:created>
  <dcterms:modified xsi:type="dcterms:W3CDTF">2019-05-02T14:56:21Z</dcterms:modified>
</cp:coreProperties>
</file>