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enl-my.sharepoint.com/personal/l_petrov_student_tue_nl/Documents/DBLVis/"/>
    </mc:Choice>
  </mc:AlternateContent>
  <xr:revisionPtr revIDLastSave="0" documentId="14_{2EACCFC8-C5F4-4066-BDC4-D7FC4EE51E5C}" xr6:coauthVersionLast="36" xr6:coauthVersionMax="36" xr10:uidLastSave="{00000000-0000-0000-0000-000000000000}"/>
  <bookViews>
    <workbookView xWindow="0" yWindow="0" windowWidth="20904" windowHeight="6072" tabRatio="761" activeTab="5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 s="1"/>
  <c r="C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28" i="5"/>
  <c r="C29" i="5" s="1"/>
  <c r="N20" i="17"/>
  <c r="N12" i="17"/>
  <c r="C35" i="17"/>
  <c r="N17" i="17"/>
  <c r="N19" i="17"/>
  <c r="N18" i="17"/>
  <c r="N16" i="17"/>
  <c r="N15" i="17"/>
  <c r="N13" i="17"/>
  <c r="N14" i="17"/>
  <c r="C28" i="7"/>
  <c r="C29" i="7" s="1"/>
  <c r="C36" i="17"/>
  <c r="E28" i="6" l="1"/>
  <c r="E29" i="6" s="1"/>
  <c r="D28" i="5"/>
  <c r="D29" i="5" s="1"/>
  <c r="E28" i="5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F39" i="17"/>
  <c r="M33" i="17"/>
  <c r="M3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<sst xmlns="http://schemas.openxmlformats.org/spreadsheetml/2006/main" count="130" uniqueCount="74">
  <si>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</si>
  <si>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</si>
  <si>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</si>
  <si>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</si>
  <si>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</si>
  <si>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</si>
  <si>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</si>
  <si>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</si>
  <si>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</si>
  <si>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</si>
  <si>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</si>
  <si>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</si>
  <si>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</si>
  <si>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</si>
  <si>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</si>
  <si>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</si>
  <si>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</si>
  <si>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</si>
  <si>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</si>
  <si>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</si>
  <si>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</si>
  <si>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</si>
  <si>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</si>
  <si>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</si>
  <si>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</si>
  <si>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</si>
  <si>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</si>
  <si>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</si>
  <si>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</si>
  <si>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</si>
  <si>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</si>
  <si>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</si>
  <si>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</si>
  <si>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</si>
  <si>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</si>
  <si>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</si>
  <si>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</si>
  <si>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</si>
  <si>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</si>
  <si>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</si>
  <si>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</si>
  <si>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</si>
  <si>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</si>
  <si>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</si>
  <si>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</si>
  <si>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</si>
  <si>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</si>
  <si>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</si>
  <si>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</si>
  <si>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</si>
  <si>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</si>
  <si>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</si>
  <si>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</si>
  <si>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</si>
  <si>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</si>
  <si>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</si>
  <si>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</si>
  <si>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</si>
  <si>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</si>
  <si>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</si>
  <si>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</si>
  <si>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1.x: Develop Code part</t>
  </si>
  <si>
    <t>Sprint Task 2.x: Develop Report part</t>
  </si>
  <si>
    <t>Sprint Task 4.x</t>
  </si>
  <si>
    <t>Sprint Task 5.x</t>
  </si>
  <si>
    <t>Sprint Task x.x</t>
  </si>
  <si>
    <t xml:space="preserve">Sprint Task 3.x: 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</si>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</sst>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</c:v>
                </c:pt>
                <c:pt idx="1">
                  <c:v>2.2916666666666669E-2</c:v>
                </c:pt>
                <c:pt idx="2">
                  <c:v>0</c:v>
                </c:pt>
                <c:pt idx="3">
                  <c:v>2.2916666666666669E-2</c:v>
                </c:pt>
                <c:pt idx="4">
                  <c:v>2.2916666666666669E-2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LID4096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0</c:v>
                </c:pt>
                <c:pt idx="1">
                  <c:v>6.8750000000000006E-2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1.x: Develop Code part</c:v>
                </c:pt>
                <c:pt idx="7">
                  <c:v>Sprint Task 2.x: Develop Report part</c:v>
                </c:pt>
                <c:pt idx="8">
                  <c:v>Sprint Task 3.x: </c:v>
                </c:pt>
                <c:pt idx="9">
                  <c:v>Study</c:v>
                </c:pt>
                <c:pt idx="10">
                  <c:v>Sprint Task 5.x</c:v>
                </c:pt>
                <c:pt idx="11">
                  <c:v>Sprint Task x.x</c:v>
                </c:pt>
                <c:pt idx="12">
                  <c:v>Sprint Task x.x</c:v>
                </c:pt>
                <c:pt idx="13">
                  <c:v>Sprint Task x.x</c:v>
                </c:pt>
                <c:pt idx="14">
                  <c:v>Sprint Task x.x</c:v>
                </c:pt>
                <c:pt idx="15">
                  <c:v>Sprint Task x.x</c:v>
                </c:pt>
                <c:pt idx="16">
                  <c:v>Sprint Task x.x</c:v>
                </c:pt>
                <c:pt idx="17">
                  <c:v>Sprint Task x.x</c:v>
                </c:pt>
                <c:pt idx="18">
                  <c:v>Sprint Task x.x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5.8333333333333334E-2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LID4096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G17" sqref="G17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67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68</v>
      </c>
      <c r="G5" s="29">
        <v>5.833333333333333</v>
      </c>
    </row>
    <row r="6" spans="1:7" x14ac:dyDescent="0.3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69</v>
      </c>
      <c r="G6" s="29">
        <v>5.833333333333333</v>
      </c>
    </row>
    <row r="7" spans="1:7" x14ac:dyDescent="0.3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70</v>
      </c>
      <c r="G7" s="29">
        <v>5.833333333333333</v>
      </c>
    </row>
    <row r="8" spans="1:7" x14ac:dyDescent="0.3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73</v>
      </c>
      <c r="G8" s="29">
        <v>5.833333333333333</v>
      </c>
    </row>
    <row r="9" spans="1:7" x14ac:dyDescent="0.3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71</v>
      </c>
      <c r="G9" s="29">
        <v>5.833333333333333</v>
      </c>
    </row>
    <row r="10" spans="1:7" x14ac:dyDescent="0.3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72</v>
      </c>
      <c r="G10" s="29">
        <v>5.833333333333333</v>
      </c>
    </row>
    <row r="11" spans="1:7" x14ac:dyDescent="0.3">
      <c r="A11" s="2" t="s">
        <v>7</v>
      </c>
      <c r="B11" s="2" t="s">
        <v>61</v>
      </c>
      <c r="C11" s="28"/>
      <c r="E11" s="15" t="s">
        <v>28</v>
      </c>
      <c r="F11" s="16" t="s">
        <v>28</v>
      </c>
      <c r="G11" s="29"/>
    </row>
    <row r="12" spans="1:7" x14ac:dyDescent="0.3">
      <c r="A12" s="2" t="s">
        <v>8</v>
      </c>
      <c r="B12" s="2" t="s">
        <v>62</v>
      </c>
      <c r="C12" s="28"/>
      <c r="E12" s="15" t="s">
        <v>29</v>
      </c>
      <c r="F12" s="16" t="s">
        <v>29</v>
      </c>
      <c r="G12" s="29"/>
    </row>
    <row r="13" spans="1:7" x14ac:dyDescent="0.3">
      <c r="A13" s="2" t="s">
        <v>9</v>
      </c>
      <c r="B13" s="2" t="s">
        <v>66</v>
      </c>
      <c r="C13" s="28"/>
      <c r="F13" s="12" t="s">
        <v>52</v>
      </c>
      <c r="G13" s="18">
        <f xml:space="preserve"> SUM(G5:G12)</f>
        <v>35</v>
      </c>
    </row>
    <row r="14" spans="1:7" x14ac:dyDescent="0.3">
      <c r="A14" s="2" t="s">
        <v>10</v>
      </c>
      <c r="B14" s="2" t="s">
        <v>63</v>
      </c>
      <c r="C14" s="28"/>
    </row>
    <row r="15" spans="1:7" x14ac:dyDescent="0.3">
      <c r="A15" s="2" t="s">
        <v>11</v>
      </c>
      <c r="B15" s="2" t="s">
        <v>64</v>
      </c>
      <c r="C15" s="28"/>
    </row>
    <row r="16" spans="1:7" x14ac:dyDescent="0.3">
      <c r="A16" s="2" t="s">
        <v>12</v>
      </c>
      <c r="B16" s="2" t="s">
        <v>65</v>
      </c>
      <c r="C16" s="28"/>
    </row>
    <row r="17" spans="1:3" x14ac:dyDescent="0.3">
      <c r="A17" s="2" t="s">
        <v>13</v>
      </c>
      <c r="B17" s="2" t="s">
        <v>65</v>
      </c>
      <c r="C17" s="28"/>
    </row>
    <row r="18" spans="1:3" x14ac:dyDescent="0.3">
      <c r="A18" s="2" t="s">
        <v>14</v>
      </c>
      <c r="B18" s="2" t="s">
        <v>65</v>
      </c>
      <c r="C18" s="28"/>
    </row>
    <row r="19" spans="1:3" x14ac:dyDescent="0.3">
      <c r="A19" s="2" t="s">
        <v>15</v>
      </c>
      <c r="B19" s="2" t="s">
        <v>65</v>
      </c>
      <c r="C19" s="28"/>
    </row>
    <row r="20" spans="1:3" x14ac:dyDescent="0.3">
      <c r="A20" s="2" t="s">
        <v>16</v>
      </c>
      <c r="B20" s="2" t="s">
        <v>65</v>
      </c>
      <c r="C20" s="28"/>
    </row>
    <row r="21" spans="1:3" x14ac:dyDescent="0.3">
      <c r="A21" s="2" t="s">
        <v>17</v>
      </c>
      <c r="B21" s="2" t="s">
        <v>65</v>
      </c>
      <c r="C21" s="28"/>
    </row>
    <row r="22" spans="1:3" x14ac:dyDescent="0.3">
      <c r="A22" s="2" t="s">
        <v>18</v>
      </c>
      <c r="B22" s="2" t="s">
        <v>65</v>
      </c>
      <c r="C22" s="28"/>
    </row>
    <row r="23" spans="1:3" x14ac:dyDescent="0.3">
      <c r="A23" s="2" t="s">
        <v>19</v>
      </c>
      <c r="B23" s="2" t="s">
        <v>65</v>
      </c>
      <c r="C23" s="28"/>
    </row>
    <row r="24" spans="1:3" x14ac:dyDescent="0.3">
      <c r="A24" s="2" t="s">
        <v>20</v>
      </c>
      <c r="B24" s="2" t="s">
        <v>65</v>
      </c>
      <c r="C24" s="28"/>
    </row>
    <row r="25" spans="1:3" x14ac:dyDescent="0.3">
      <c r="B25" s="14" t="s">
        <v>54</v>
      </c>
      <c r="C25" s="18">
        <f>SUM(C5:C24)</f>
        <v>35</v>
      </c>
    </row>
    <row r="26" spans="1:3" x14ac:dyDescent="0.3">
      <c r="B26" s="14" t="s">
        <v>53</v>
      </c>
      <c r="C26" s="18">
        <f>G13-C25</f>
        <v>0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28" zoomScaleNormal="100" workbookViewId="0">
      <selection activeCell="B42" sqref="B42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5.8333333333333334E-2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5.8333333333333334E-2</v>
      </c>
      <c r="N6" s="7">
        <f>IF(INDEX(Tasks,1,3)&lt;&gt;"",100*M6/INDEX(Tasks,1,3),"")</f>
        <v>35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1.0416666666666666E-2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1.0416666666666666E-2</v>
      </c>
      <c r="N7" s="7">
        <f>IF(INDEX(Tasks,2,3)&lt;&gt;"",100*M7/INDEX(Tasks,2,3),"")</f>
        <v>3.1249999999999996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0</v>
      </c>
      <c r="D10" s="17">
        <f>SUM(Student3!D10,Student1!D10,Student2!D10,Student4!D10,Student5!D10,Student6!D10,Student7!D10,Student8!D10)</f>
        <v>0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0</v>
      </c>
      <c r="N10" s="7">
        <f>IF(INDEX(Tasks,5,3)&lt;&gt;"",100*M10/INDEX(Tasks,5,3),"")</f>
        <v>0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</v>
      </c>
      <c r="N11" s="7">
        <f>IF(INDEX(Tasks,6,3)&lt;&gt;"",100*M11/INDEX(Tasks,6,3),"")</f>
        <v>0</v>
      </c>
    </row>
    <row r="12" spans="2:14" x14ac:dyDescent="0.3">
      <c r="B12" t="str">
        <f>INDEX(Tasks,7,2)</f>
        <v>Sprint Task 1.x: Develop Code part</v>
      </c>
      <c r="C12" s="17">
        <f>SUM(Student3!C12,Student1!C12,Student2!C12,Student4!C12,Student5!C12,Student6!C12,Student7!C12,Student8!C12)</f>
        <v>0</v>
      </c>
      <c r="D12" s="17">
        <f>SUM(Student3!D12,Student1!D12,Student2!D12,Student4!D12,Student5!D12,Student6!D12,Student7!D12,Student8!D12)</f>
        <v>0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0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2.x: Develop Report part</v>
      </c>
      <c r="C13" s="17">
        <f>SUM(Student3!C13,Student1!C13,Student2!C13,Student4!C13,Student5!C13,Student6!C13,Student7!C13,Student8!C13)</f>
        <v>0</v>
      </c>
      <c r="D13" s="17">
        <f>SUM(Student3!D13,Student1!D13,Student2!D13,Student4!D13,Student5!D13,Student6!D13,Student7!D13,Student8!D13)</f>
        <v>0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0</v>
      </c>
      <c r="N13" s="7" t="str">
        <f>IF(INDEX(Tasks,8,3)&lt;&gt;"",100*M13/INDEX(Tasks,8,3),"")</f>
        <v/>
      </c>
    </row>
    <row r="14" spans="2:14" x14ac:dyDescent="0.3">
      <c r="B14" t="str">
        <f>INDEX(Tasks,9,2)</f>
        <v xml:space="preserve">Sprint Task 3.x: 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0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0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Sprint Task 5.x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Sprint Task x.x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0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0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Sprint Task x.x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Sprint Task x.x</v>
      </c>
      <c r="C19" s="17">
        <f>SUM(Student3!C19,Student1!C19,Student2!C19,Student4!C19,Student5!C19,Student6!C19,Student7!C19,Student8!C19)</f>
        <v>0</v>
      </c>
      <c r="D19" s="17">
        <f>SUM(Student3!D19,Student1!D19,Student2!D19,Student4!D19,Student5!D19,Student6!D19,Student7!D19,Student8!D19)</f>
        <v>0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0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Sprint Task x.x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Sprint Task x.x</v>
      </c>
      <c r="C21" s="17">
        <f>SUM(Student3!C21,Student1!C21,Student2!C21,Student4!C21,Student5!C21,Student6!C21,Student7!C21,Student8!C21)</f>
        <v>0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0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Sprint Task x.x</v>
      </c>
      <c r="C22" s="17">
        <f>SUM(Student3!C22,Student1!C22,Student2!C22,Student4!C22,Student5!C22,Student6!C22,Student7!C22,Student8!C22)</f>
        <v>0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0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Sprint Task x.x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Sprint Task x.x</v>
      </c>
      <c r="C24" s="17">
        <f>SUM(Student3!C24,Student1!C24,Student2!C24,Student4!C24,Student5!C24,Student6!C24,Student7!C24,Student8!C24)</f>
        <v>0</v>
      </c>
      <c r="D24" s="17">
        <f>SUM(Student3!D24,Student1!D24,Student2!D24,Student4!D24,Student5!D24,Student6!D24,Student7!D24,Student8!D24)</f>
        <v>0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0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Frederik Ondrikov</v>
      </c>
      <c r="C31" s="17">
        <f>Student1!C26</f>
        <v>0</v>
      </c>
      <c r="D31" s="17">
        <f>Student1!D26</f>
        <v>0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</v>
      </c>
    </row>
    <row r="32" spans="2:14" ht="15" thickBot="1" x14ac:dyDescent="0.35">
      <c r="B32" t="str">
        <f>INDEX(Participants,2,2)</f>
        <v>Tessa van Beers</v>
      </c>
      <c r="C32" s="17">
        <f>Student2!C26</f>
        <v>0</v>
      </c>
      <c r="D32" s="17">
        <f>Student2!D26</f>
        <v>2.2916666666666669E-2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2.2916666666666669E-2</v>
      </c>
    </row>
    <row r="33" spans="2:13" ht="15" thickBot="1" x14ac:dyDescent="0.35">
      <c r="B33" t="str">
        <f>INDEX(Participants,3,2)</f>
        <v>Bas Gerritsen</v>
      </c>
      <c r="C33" s="17">
        <f>Student3!C26</f>
        <v>0</v>
      </c>
      <c r="D33" s="17">
        <f>Student3!D26</f>
        <v>0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</v>
      </c>
    </row>
    <row r="34" spans="2:13" ht="15" thickBot="1" x14ac:dyDescent="0.35">
      <c r="B34" t="str">
        <f>INDEX(Participants,4,2)</f>
        <v>Jay Benedicto</v>
      </c>
      <c r="C34" s="17">
        <f>Student4!C26</f>
        <v>0</v>
      </c>
      <c r="D34" s="17">
        <f>Student4!D26</f>
        <v>2.2916666666666669E-2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2.2916666666666669E-2</v>
      </c>
    </row>
    <row r="35" spans="2:13" ht="15" thickBot="1" x14ac:dyDescent="0.35">
      <c r="B35" t="str">
        <f>INDEX(Participants,5,2)</f>
        <v>Lyuben Petrov</v>
      </c>
      <c r="C35" s="17">
        <f>Student5!C26</f>
        <v>0</v>
      </c>
      <c r="D35" s="17">
        <f>Student5!D26</f>
        <v>2.2916666666666669E-2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2.2916666666666669E-2</v>
      </c>
    </row>
    <row r="36" spans="2:13" ht="15" thickBot="1" x14ac:dyDescent="0.35">
      <c r="B36" t="str">
        <f>INDEX(Participants,6,2)</f>
        <v>Nours Naama</v>
      </c>
      <c r="C36" s="17">
        <f>Student6!C26</f>
        <v>0</v>
      </c>
      <c r="D36" s="17">
        <f>Student6!D26</f>
        <v>0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</v>
      </c>
    </row>
    <row r="37" spans="2:13" ht="15" thickBot="1" x14ac:dyDescent="0.35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0</v>
      </c>
      <c r="D39" s="27">
        <f t="shared" si="2"/>
        <v>6.8750000000000006E-2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6.8750000000000006E-2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topLeftCell="A3" workbookViewId="0">
      <selection activeCell="B3" sqref="B3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INDEX(Participants,1,2)</f>
        <v>Frederik Ondrikov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Parameters!$G$5-C28</f>
        <v>5.833333333333333</v>
      </c>
      <c r="D29" s="18">
        <f>Parameters!$G$5-D28</f>
        <v>5.833333333333333</v>
      </c>
      <c r="E29" s="18">
        <f>Parameters!$G$5-E28</f>
        <v>5.833333333333333</v>
      </c>
      <c r="F29" s="18">
        <f>Parameters!$G$5-F28</f>
        <v>5.833333333333333</v>
      </c>
      <c r="G29" s="18">
        <f>Parameters!$G$5-G28</f>
        <v>5.833333333333333</v>
      </c>
      <c r="H29" s="18">
        <f>Parameters!$G$5-H28</f>
        <v>5.833333333333333</v>
      </c>
      <c r="I29" s="18">
        <f>Parameters!$G$5-I28</f>
        <v>5.833333333333333</v>
      </c>
      <c r="J29" s="18">
        <f>Parameters!$G$5-J28</f>
        <v>5.833333333333333</v>
      </c>
      <c r="K29" s="18">
        <f>Parameters!$G$5-K28</f>
        <v>5.833333333333333</v>
      </c>
      <c r="L29" s="18">
        <f>Parameters!$G$5-L28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workbookViewId="0">
      <selection activeCell="D6" sqref="D6:D7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INDEX(Participants,2,2)</f>
        <v>Tessa van Beers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Parameters!$G$6-C28</f>
        <v>5.833333333333333</v>
      </c>
      <c r="D29" s="18">
        <f>Parameters!$G$6-D28</f>
        <v>5.8104166666666668</v>
      </c>
      <c r="E29" s="18">
        <f>Parameters!$G$6-E28</f>
        <v>5.8104166666666668</v>
      </c>
      <c r="F29" s="18">
        <f>Parameters!$G$6-F28</f>
        <v>5.8104166666666668</v>
      </c>
      <c r="G29" s="18">
        <f>Parameters!$G$6-G28</f>
        <v>5.8104166666666668</v>
      </c>
      <c r="H29" s="18">
        <f>Parameters!$G$6-H28</f>
        <v>5.8104166666666668</v>
      </c>
      <c r="I29" s="18">
        <f>Parameters!$G$6-I28</f>
        <v>5.8104166666666668</v>
      </c>
      <c r="J29" s="18">
        <f>Parameters!$G$6-J28</f>
        <v>5.8104166666666668</v>
      </c>
      <c r="K29" s="18">
        <f>Parameters!$G$6-K28</f>
        <v>5.8104166666666668</v>
      </c>
      <c r="L29" s="18">
        <f>Parameters!$G$6-L28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workbookViewId="0">
      <selection activeCell="B3" sqref="B3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INDEX(Participants,3,2)</f>
        <v>Bas Gerritsen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Parameters!$G$7-C28</f>
        <v>5.833333333333333</v>
      </c>
      <c r="D29" s="18">
        <f>Parameters!$G$7-D28</f>
        <v>5.833333333333333</v>
      </c>
      <c r="E29" s="18">
        <f>Parameters!$G$7-E28</f>
        <v>5.833333333333333</v>
      </c>
      <c r="F29" s="18">
        <f>Parameters!$G$7-F28</f>
        <v>5.833333333333333</v>
      </c>
      <c r="G29" s="18">
        <f>Parameters!$G$7-G28</f>
        <v>5.833333333333333</v>
      </c>
      <c r="H29" s="18">
        <f>Parameters!$G$7-H28</f>
        <v>5.833333333333333</v>
      </c>
      <c r="I29" s="18">
        <f>Parameters!$G$7-I28</f>
        <v>5.833333333333333</v>
      </c>
      <c r="J29" s="18">
        <f>Parameters!$G$7-J28</f>
        <v>5.833333333333333</v>
      </c>
      <c r="K29" s="18">
        <f>Parameters!$G$7-K28</f>
        <v>5.833333333333333</v>
      </c>
      <c r="L29" s="18">
        <f>Parameters!$G$7-L28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topLeftCell="A3" workbookViewId="0">
      <selection activeCell="C28" sqref="C28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Jay Benedicto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Parameters!$G$8-C28</f>
        <v>5.833333333333333</v>
      </c>
      <c r="D29" s="18">
        <f>Parameters!$G$8-D28</f>
        <v>5.8104166666666668</v>
      </c>
      <c r="E29" s="18">
        <f>Parameters!$G$8-E28</f>
        <v>5.8104166666666668</v>
      </c>
      <c r="F29" s="18">
        <f>Parameters!$G$8-F28</f>
        <v>5.8104166666666668</v>
      </c>
      <c r="G29" s="18">
        <f>Parameters!$G$8-G28</f>
        <v>5.8104166666666668</v>
      </c>
      <c r="H29" s="18">
        <f>Parameters!$G$8-H28</f>
        <v>5.8104166666666668</v>
      </c>
      <c r="I29" s="18">
        <f>Parameters!$G$8-I28</f>
        <v>5.8104166666666668</v>
      </c>
      <c r="J29" s="18">
        <f>Parameters!$G$8-J28</f>
        <v>5.8104166666666668</v>
      </c>
      <c r="K29" s="18">
        <f>Parameters!$G$8-K28</f>
        <v>5.8104166666666668</v>
      </c>
      <c r="L29" s="18">
        <f>Parameters!$G$8-L28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tabSelected="1" workbookViewId="0">
      <selection activeCell="D8" sqref="D8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Lyuben Petrov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</v>
      </c>
      <c r="D26" s="21">
        <f t="shared" ref="D26:L26" si="0">SUM(D6:D25)</f>
        <v>2.2916666666666669E-2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Parameters!$G$9-C28</f>
        <v>5.833333333333333</v>
      </c>
      <c r="D29" s="18">
        <f>Parameters!$G$9-D28</f>
        <v>5.8104166666666668</v>
      </c>
      <c r="E29" s="18">
        <f>Parameters!$G$9-E28</f>
        <v>5.8104166666666668</v>
      </c>
      <c r="F29" s="18">
        <f>Parameters!$G$9-F28</f>
        <v>5.8104166666666668</v>
      </c>
      <c r="G29" s="18">
        <f>Parameters!$G$9-G28</f>
        <v>5.8104166666666668</v>
      </c>
      <c r="H29" s="18">
        <f>Parameters!$G$9-H28</f>
        <v>5.8104166666666668</v>
      </c>
      <c r="I29" s="18">
        <f>Parameters!$G$9-I28</f>
        <v>5.8104166666666668</v>
      </c>
      <c r="J29" s="18">
        <f>Parameters!$G$9-J28</f>
        <v>5.8104166666666668</v>
      </c>
      <c r="K29" s="18">
        <f>Parameters!$G$9-K28</f>
        <v>5.8104166666666668</v>
      </c>
      <c r="L29" s="18">
        <f>Parameters!$G$9-L28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workbookViewId="0">
      <selection activeCell="H17" sqref="H17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Nours Naama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Parameters!$G$10-C28</f>
        <v>5.833333333333333</v>
      </c>
      <c r="D29" s="18">
        <f>Parameters!$G$10-D28</f>
        <v>5.833333333333333</v>
      </c>
      <c r="E29" s="18">
        <f>Parameters!$G$10-E28</f>
        <v>5.833333333333333</v>
      </c>
      <c r="F29" s="18">
        <f>Parameters!$G$10-F28</f>
        <v>5.833333333333333</v>
      </c>
      <c r="G29" s="18">
        <f>Parameters!$G$10-G28</f>
        <v>5.833333333333333</v>
      </c>
      <c r="H29" s="18">
        <f>Parameters!$G$10-H28</f>
        <v>5.833333333333333</v>
      </c>
      <c r="I29" s="18">
        <f>Parameters!$G$10-I28</f>
        <v>5.833333333333333</v>
      </c>
      <c r="J29" s="18">
        <f>Parameters!$G$10-J28</f>
        <v>5.833333333333333</v>
      </c>
      <c r="K29" s="18">
        <f>Parameters!$G$10-K28</f>
        <v>5.833333333333333</v>
      </c>
      <c r="L29" s="18">
        <f>Parameters!$G$10-L28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Student7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Student8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Petrov, L.</cp:lastModifiedBy>
  <cp:lastPrinted>2018-04-16T10:08:10Z</cp:lastPrinted>
  <dcterms:created xsi:type="dcterms:W3CDTF">2009-09-09T15:38:31Z</dcterms:created>
  <dcterms:modified xsi:type="dcterms:W3CDTF">2019-05-01T08:50:03Z</dcterms:modified>
</cp:coreProperties>
</file>