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enl-my.sharepoint.com/personal/l_petrov_student_tue_nl/Documents/DBLVis/"/>
    </mc:Choice>
  </mc:AlternateContent>
  <xr:revisionPtr revIDLastSave="0" documentId="14_{91A33854-4384-4F7A-A732-0CA2FFBC4EF3}" xr6:coauthVersionLast="36" xr6:coauthVersionMax="36" xr10:uidLastSave="{00000000-0000-0000-0000-000000000000}"/>
  <bookViews>
    <workbookView xWindow="0" yWindow="0" windowWidth="20916" windowHeight="6072" tabRatio="761" activeTab="5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3" l="1"/>
  <c r="B12" i="2" l="1"/>
  <c r="B12" i="5"/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C36" i="1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 s="1"/>
  <c r="C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N20" i="17"/>
  <c r="N12" i="17"/>
  <c r="C35" i="17"/>
  <c r="N17" i="17"/>
  <c r="N19" i="17"/>
  <c r="N18" i="17"/>
  <c r="N16" i="17"/>
  <c r="N15" i="17"/>
  <c r="N13" i="17"/>
  <c r="N14" i="17"/>
  <c r="C28" i="5" l="1"/>
  <c r="C29" i="5" s="1"/>
  <c r="C28" i="7"/>
  <c r="C29" i="7" s="1"/>
  <c r="E28" i="6"/>
  <c r="E29" i="6" s="1"/>
  <c r="D28" i="5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M39" i="17" s="1"/>
  <c r="F39" i="17"/>
  <c r="M3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<sst xmlns="http://schemas.openxmlformats.org/spreadsheetml/2006/main" count="130" uniqueCount="74">
  <si>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</si>
  <si>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</si>
  <si>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</si>
  <si>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</si>
  <si>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</si>
  <si>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</si>
  <si>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</si>
  <si>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</si>
  <si>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</si>
  <si>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</si>
  <si>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</si>
  <si>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</si>
  <si>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</si>
  <si>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</si>
  <si>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</si>
  <si>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</si>
  <si>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</si>
  <si>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</si>
  <si>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</si>
  <si>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</si>
  <si>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</si>
  <si>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</si>
  <si>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</si>
  <si>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</si>
  <si>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</si>
  <si>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</si>
  <si>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</si>
  <si>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</si>
  <si>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</si>
  <si>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</si>
  <si>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</si>
  <si>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</si>
  <si>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</si>
  <si>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</si>
  <si>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</si>
  <si>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</si>
  <si>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</si>
  <si>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</si>
  <si>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</si>
  <si>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</si>
  <si>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</si>
  <si>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</si>
  <si>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</si>
  <si>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</si>
  <si>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</si>
  <si>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</si>
  <si>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</si>
  <si>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</si>
  <si>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</si>
  <si>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</si>
  <si>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</si>
  <si>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</si>
  <si>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</si>
  <si>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</si>
  <si>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</si>
  <si>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</si>
  <si>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</si>
  <si>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</si>
  <si>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</si>
  <si>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</si>
  <si>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</si>
  <si>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4.x</t>
  </si>
  <si>
    <t>Sprint Task 5.x</t>
  </si>
  <si>
    <t>Sprint Task x.x</t>
  </si>
  <si>
    <t xml:space="preserve">Sprint Task 3.x: 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</si>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</sst>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0.43958333333333333</c:v>
                </c:pt>
                <c:pt idx="1">
                  <c:v>0.10625</c:v>
                </c:pt>
                <c:pt idx="2">
                  <c:v>0.35625000000000001</c:v>
                </c:pt>
                <c:pt idx="3">
                  <c:v>0.48124999999999996</c:v>
                </c:pt>
                <c:pt idx="4">
                  <c:v>0.23125000000000001</c:v>
                </c:pt>
                <c:pt idx="5">
                  <c:v>0.15833333333333333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LID4096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0.79166666666666663</c:v>
                </c:pt>
                <c:pt idx="1">
                  <c:v>0.98124999999999996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1.1: research javascript, libraries, etc.</c:v>
                </c:pt>
                <c:pt idx="7">
                  <c:v>Sprint Task 1.1: look into data retrieval</c:v>
                </c:pt>
                <c:pt idx="8">
                  <c:v>Sprint Task 3.x: </c:v>
                </c:pt>
                <c:pt idx="9">
                  <c:v>Study</c:v>
                </c:pt>
                <c:pt idx="10">
                  <c:v>Sprint Task 5.x</c:v>
                </c:pt>
                <c:pt idx="11">
                  <c:v>Sprint Task x.x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0.11666666666666667</c:v>
                </c:pt>
                <c:pt idx="1">
                  <c:v>2.0833333333333336E-2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0.125</c:v>
                </c:pt>
                <c:pt idx="6">
                  <c:v>0.94791666666666674</c:v>
                </c:pt>
                <c:pt idx="7">
                  <c:v>2.0833333333333332E-2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LID4096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B13" sqref="B13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65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66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67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68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71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69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70</v>
      </c>
      <c r="G10" s="29">
        <v>5.833333333333333</v>
      </c>
    </row>
    <row r="11" spans="1:7" x14ac:dyDescent="0.3">
      <c r="A11" s="2" t="s">
        <v>7</v>
      </c>
      <c r="B11" s="2" t="s">
        <v>72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73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64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61</v>
      </c>
      <c r="C14" s="28"/>
    </row>
    <row r="15" spans="1:7" x14ac:dyDescent="0.3">
      <c r="A15" s="2" t="s">
        <v>11</v>
      </c>
      <c r="B15" s="2" t="s">
        <v>62</v>
      </c>
      <c r="C15" s="28"/>
    </row>
    <row r="16" spans="1:7" x14ac:dyDescent="0.3">
      <c r="A16" s="2" t="s">
        <v>12</v>
      </c>
      <c r="B16" s="2" t="s">
        <v>63</v>
      </c>
      <c r="C16" s="28"/>
    </row>
    <row r="17" spans="1:3" x14ac:dyDescent="0.3">
      <c r="A17" s="2" t="s">
        <v>13</v>
      </c>
      <c r="B17" s="2" t="s">
        <v>63</v>
      </c>
      <c r="C17" s="28"/>
    </row>
    <row r="18" spans="1:3" x14ac:dyDescent="0.3">
      <c r="A18" s="2" t="s">
        <v>14</v>
      </c>
      <c r="B18" s="2" t="s">
        <v>63</v>
      </c>
      <c r="C18" s="28"/>
    </row>
    <row r="19" spans="1:3" x14ac:dyDescent="0.3">
      <c r="A19" s="2" t="s">
        <v>15</v>
      </c>
      <c r="B19" s="2" t="s">
        <v>63</v>
      </c>
      <c r="C19" s="28"/>
    </row>
    <row r="20" spans="1:3" x14ac:dyDescent="0.3">
      <c r="A20" s="2" t="s">
        <v>16</v>
      </c>
      <c r="B20" s="2" t="s">
        <v>63</v>
      </c>
      <c r="C20" s="28"/>
    </row>
    <row r="21" spans="1:3" x14ac:dyDescent="0.3">
      <c r="A21" s="2" t="s">
        <v>17</v>
      </c>
      <c r="B21" s="2" t="s">
        <v>63</v>
      </c>
      <c r="C21" s="28"/>
    </row>
    <row r="22" spans="1:3" x14ac:dyDescent="0.3">
      <c r="A22" s="2" t="s">
        <v>18</v>
      </c>
      <c r="B22" s="2" t="s">
        <v>63</v>
      </c>
      <c r="C22" s="28"/>
    </row>
    <row r="23" spans="1:3" x14ac:dyDescent="0.3">
      <c r="A23" s="2" t="s">
        <v>19</v>
      </c>
      <c r="B23" s="2" t="s">
        <v>63</v>
      </c>
      <c r="C23" s="28"/>
    </row>
    <row r="24" spans="1:3" x14ac:dyDescent="0.3">
      <c r="A24" s="2" t="s">
        <v>20</v>
      </c>
      <c r="B24" s="2" t="s">
        <v>63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6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0.11666666666666667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0.11666666666666667</v>
      </c>
      <c r="N6" s="7">
        <f>IF(INDEX(Tasks,1,3)&lt;&gt;"",100*M6/INDEX(Tasks,1,3),"")</f>
        <v>70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2.0833333333333336E-2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2.0833333333333336E-2</v>
      </c>
      <c r="N7" s="7">
        <f>IF(INDEX(Tasks,2,3)&lt;&gt;"",100*M7/INDEX(Tasks,2,3),"")</f>
        <v>6.2500000000000009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0.41666666666666663</v>
      </c>
      <c r="D10" s="17">
        <f>SUM(Student3!D10,Student1!D10,Student2!D10,Student4!D10,Student5!D10,Student6!D10,Student7!D10,Student8!D10)</f>
        <v>0.125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0.54166666666666663</v>
      </c>
      <c r="N10" s="7">
        <f>IF(INDEX(Tasks,5,3)&lt;&gt;"",100*M10/INDEX(Tasks,5,3),"")</f>
        <v>650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0.125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0.125</v>
      </c>
      <c r="N11" s="7">
        <f>IF(INDEX(Tasks,6,3)&lt;&gt;"",100*M11/INDEX(Tasks,6,3),"")</f>
        <v>0.36674816625916867</v>
      </c>
    </row>
    <row r="12" spans="2:14" x14ac:dyDescent="0.3">
      <c r="B12" t="str">
        <f>INDEX(Tasks,7,2)</f>
        <v>Sprint Task 1.1: research javascript, libraries, etc.</v>
      </c>
      <c r="C12" s="17">
        <f>SUM(Student3!C12,Student1!C12,Student2!C12,Student4!C12,Student5!C12,Student6!C12,Student7!C12,Student8!C12)</f>
        <v>0.25</v>
      </c>
      <c r="D12" s="17">
        <f>SUM(Student3!D12,Student1!D12,Student2!D12,Student4!D12,Student5!D12,Student6!D12,Student7!D12,Student8!D12)</f>
        <v>0.69791666666666674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0.94791666666666674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1.1: look into data retrieval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2.0833333333333332E-2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2.0833333333333332E-2</v>
      </c>
      <c r="N13" s="7" t="str">
        <f>IF(INDEX(Tasks,8,3)&lt;&gt;"",100*M13/INDEX(Tasks,8,3),"")</f>
        <v/>
      </c>
    </row>
    <row r="14" spans="2:14" x14ac:dyDescent="0.3">
      <c r="B14" t="str">
        <f>INDEX(Tasks,9,2)</f>
        <v xml:space="preserve">Sprint Task 3.x: 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Sprint Task 5.x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Sprint Task x.x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0.20833333333333331</v>
      </c>
      <c r="D31" s="17">
        <f>Student1!D26</f>
        <v>0.23125000000000001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0.43958333333333333</v>
      </c>
    </row>
    <row r="32" spans="2:14" ht="15" thickBot="1" x14ac:dyDescent="0.35">
      <c r="B32" t="str">
        <f>INDEX(Participants,2,2)</f>
        <v>Tessa van Beers</v>
      </c>
      <c r="C32" s="17">
        <f>Student2!C26</f>
        <v>8.3333333333333329E-2</v>
      </c>
      <c r="D32" s="17">
        <f>Student2!D26</f>
        <v>2.2916666666666669E-2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0.10625</v>
      </c>
    </row>
    <row r="33" spans="2:13" ht="15" thickBot="1" x14ac:dyDescent="0.35">
      <c r="B33" t="str">
        <f>INDEX(Participants,3,2)</f>
        <v>Bas Gerritsen</v>
      </c>
      <c r="C33" s="17">
        <f>Student3!C26</f>
        <v>8.3333333333333329E-2</v>
      </c>
      <c r="D33" s="17">
        <f>Student3!D26</f>
        <v>0.2729166666666667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0.35625000000000001</v>
      </c>
    </row>
    <row r="34" spans="2:13" ht="15" thickBot="1" x14ac:dyDescent="0.35">
      <c r="B34" t="str">
        <f>INDEX(Participants,4,2)</f>
        <v>Jay Benedicto</v>
      </c>
      <c r="C34" s="17">
        <f>Student4!C26</f>
        <v>0.33333333333333331</v>
      </c>
      <c r="D34" s="17">
        <f>Student4!D26</f>
        <v>0.14791666666666667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0.48124999999999996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0.23125000000000001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0.23125000000000001</v>
      </c>
    </row>
    <row r="36" spans="2:13" ht="15" thickBot="1" x14ac:dyDescent="0.35">
      <c r="B36" t="str">
        <f>INDEX(Participants,6,2)</f>
        <v>Nours Naama</v>
      </c>
      <c r="C36" s="17">
        <f>Student6!C26</f>
        <v>8.3333333333333329E-2</v>
      </c>
      <c r="D36" s="17">
        <f>Student6!D26</f>
        <v>7.4999999999999997E-2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0.15833333333333333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0.79166666666666663</v>
      </c>
      <c r="D39" s="27">
        <f t="shared" si="2"/>
        <v>0.98124999999999996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1.7729166666666667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workbookViewId="0">
      <selection activeCell="D18" sqref="D18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>
        <v>0.125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0.20833333333333331</v>
      </c>
      <c r="D26" s="22">
        <f t="shared" ref="D26:L26" si="0">SUM(D6:D25)</f>
        <v>0.23125000000000001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0.20833333333333331</v>
      </c>
      <c r="D28" s="18">
        <f>SUM($C$26:D26)</f>
        <v>0.43958333333333333</v>
      </c>
      <c r="E28" s="18">
        <f>SUM($C$26:E26)</f>
        <v>0.43958333333333333</v>
      </c>
      <c r="F28" s="18">
        <f>SUM($C$26:F26)</f>
        <v>0.43958333333333333</v>
      </c>
      <c r="G28" s="18">
        <f>SUM($C$26:G26)</f>
        <v>0.43958333333333333</v>
      </c>
      <c r="H28" s="18">
        <f>SUM($C$26:H26)</f>
        <v>0.43958333333333333</v>
      </c>
      <c r="I28" s="18">
        <f>SUM($C$26:I26)</f>
        <v>0.43958333333333333</v>
      </c>
      <c r="J28" s="18">
        <f>SUM($C$26:J26)</f>
        <v>0.43958333333333333</v>
      </c>
      <c r="K28" s="18">
        <f>SUM($C$26:K26)</f>
        <v>0.43958333333333333</v>
      </c>
      <c r="L28" s="18">
        <f>SUM($C$26:L26)</f>
        <v>0.43958333333333333</v>
      </c>
    </row>
    <row r="29" spans="2:17" x14ac:dyDescent="0.3">
      <c r="B29" t="s">
        <v>34</v>
      </c>
      <c r="C29" s="18">
        <f>Parameters!$G$5-C28</f>
        <v>5.625</v>
      </c>
      <c r="D29" s="18">
        <f>Parameters!$G$5-D28</f>
        <v>5.3937499999999998</v>
      </c>
      <c r="E29" s="18">
        <f>Parameters!$G$5-E28</f>
        <v>5.3937499999999998</v>
      </c>
      <c r="F29" s="18">
        <f>Parameters!$G$5-F28</f>
        <v>5.3937499999999998</v>
      </c>
      <c r="G29" s="18">
        <f>Parameters!$G$5-G28</f>
        <v>5.3937499999999998</v>
      </c>
      <c r="H29" s="18">
        <f>Parameters!$G$5-H28</f>
        <v>5.3937499999999998</v>
      </c>
      <c r="I29" s="18">
        <f>Parameters!$G$5-I28</f>
        <v>5.3937499999999998</v>
      </c>
      <c r="J29" s="18">
        <f>Parameters!$G$5-J28</f>
        <v>5.3937499999999998</v>
      </c>
      <c r="K29" s="18">
        <f>Parameters!$G$5-K28</f>
        <v>5.3937499999999998</v>
      </c>
      <c r="L29" s="18">
        <f>Parameters!$G$5-L28</f>
        <v>5.3937499999999998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workbookViewId="0">
      <selection activeCell="B19" sqref="B19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0.10625</v>
      </c>
      <c r="E28" s="18">
        <f>SUM($C$26:E26)</f>
        <v>0.10625</v>
      </c>
      <c r="F28" s="18">
        <f>SUM($C$26:F26)</f>
        <v>0.10625</v>
      </c>
      <c r="G28" s="18">
        <f>SUM($C$26:G26)</f>
        <v>0.10625</v>
      </c>
      <c r="H28" s="18">
        <f>SUM($C$26:H26)</f>
        <v>0.10625</v>
      </c>
      <c r="I28" s="18">
        <f>SUM($C$26:I26)</f>
        <v>0.10625</v>
      </c>
      <c r="J28" s="18">
        <f>SUM($C$26:J26)</f>
        <v>0.10625</v>
      </c>
      <c r="K28" s="18">
        <f>SUM($C$26:K26)</f>
        <v>0.10625</v>
      </c>
      <c r="L28" s="18">
        <f>SUM($C$26:L26)</f>
        <v>0.10625</v>
      </c>
    </row>
    <row r="29" spans="2:17" x14ac:dyDescent="0.3">
      <c r="B29" t="s">
        <v>34</v>
      </c>
      <c r="C29" s="18">
        <f>Parameters!$G$6-C28</f>
        <v>5.75</v>
      </c>
      <c r="D29" s="18">
        <f>Parameters!$G$6-D28</f>
        <v>5.7270833333333329</v>
      </c>
      <c r="E29" s="18">
        <f>Parameters!$G$6-E28</f>
        <v>5.7270833333333329</v>
      </c>
      <c r="F29" s="18">
        <f>Parameters!$G$6-F28</f>
        <v>5.7270833333333329</v>
      </c>
      <c r="G29" s="18">
        <f>Parameters!$G$6-G28</f>
        <v>5.7270833333333329</v>
      </c>
      <c r="H29" s="18">
        <f>Parameters!$G$6-H28</f>
        <v>5.7270833333333329</v>
      </c>
      <c r="I29" s="18">
        <f>Parameters!$G$6-I28</f>
        <v>5.7270833333333329</v>
      </c>
      <c r="J29" s="18">
        <f>Parameters!$G$6-J28</f>
        <v>5.7270833333333329</v>
      </c>
      <c r="K29" s="18">
        <f>Parameters!$G$6-K28</f>
        <v>5.7270833333333329</v>
      </c>
      <c r="L29" s="18">
        <f>Parameters!$G$6-L28</f>
        <v>5.7270833333333329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C10" sqref="C10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0.2729166666666667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0.35625000000000001</v>
      </c>
      <c r="E28" s="18">
        <f>SUM($C$26:E26)</f>
        <v>0.35625000000000001</v>
      </c>
      <c r="F28" s="18">
        <f>SUM($C$26:F26)</f>
        <v>0.35625000000000001</v>
      </c>
      <c r="G28" s="18">
        <f>SUM($C$26:G26)</f>
        <v>0.35625000000000001</v>
      </c>
      <c r="H28" s="18">
        <f>SUM($C$26:H26)</f>
        <v>0.35625000000000001</v>
      </c>
      <c r="I28" s="18">
        <f>SUM($C$26:I26)</f>
        <v>0.35625000000000001</v>
      </c>
      <c r="J28" s="18">
        <f>SUM($C$26:J26)</f>
        <v>0.35625000000000001</v>
      </c>
      <c r="K28" s="18">
        <f>SUM($C$26:K26)</f>
        <v>0.35625000000000001</v>
      </c>
      <c r="L28" s="18">
        <f>SUM($C$26:L26)</f>
        <v>0.35625000000000001</v>
      </c>
    </row>
    <row r="29" spans="2:17" x14ac:dyDescent="0.3">
      <c r="B29" t="s">
        <v>34</v>
      </c>
      <c r="C29" s="18">
        <f>Parameters!$G$7-C28</f>
        <v>5.75</v>
      </c>
      <c r="D29" s="18">
        <f>Parameters!$G$7-D28</f>
        <v>5.4770833333333329</v>
      </c>
      <c r="E29" s="18">
        <f>Parameters!$G$7-E28</f>
        <v>5.4770833333333329</v>
      </c>
      <c r="F29" s="18">
        <f>Parameters!$G$7-F28</f>
        <v>5.4770833333333329</v>
      </c>
      <c r="G29" s="18">
        <f>Parameters!$G$7-G28</f>
        <v>5.4770833333333329</v>
      </c>
      <c r="H29" s="18">
        <f>Parameters!$G$7-H28</f>
        <v>5.4770833333333329</v>
      </c>
      <c r="I29" s="18">
        <f>Parameters!$G$7-I28</f>
        <v>5.4770833333333329</v>
      </c>
      <c r="J29" s="18">
        <f>Parameters!$G$7-J28</f>
        <v>5.4770833333333329</v>
      </c>
      <c r="K29" s="18">
        <f>Parameters!$G$7-K28</f>
        <v>5.4770833333333329</v>
      </c>
      <c r="L29" s="18">
        <f>Parameters!$G$7-L28</f>
        <v>5.4770833333333329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workbookViewId="0">
      <selection activeCell="B24" sqref="B24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>
        <v>0.125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0.33333333333333331</v>
      </c>
      <c r="D26" s="22">
        <f t="shared" ref="D26:L26" si="0">SUM(D6:D25)</f>
        <v>0.14791666666666667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0.33333333333333331</v>
      </c>
      <c r="D28" s="18">
        <f>SUM($C$26:D26)</f>
        <v>0.48124999999999996</v>
      </c>
      <c r="E28" s="18">
        <f>SUM($C$26:E26)</f>
        <v>0.48124999999999996</v>
      </c>
      <c r="F28" s="18">
        <f>SUM($C$26:F26)</f>
        <v>0.48124999999999996</v>
      </c>
      <c r="G28" s="18">
        <f>SUM($C$26:G26)</f>
        <v>0.48124999999999996</v>
      </c>
      <c r="H28" s="18">
        <f>SUM($C$26:H26)</f>
        <v>0.48124999999999996</v>
      </c>
      <c r="I28" s="18">
        <f>SUM($C$26:I26)</f>
        <v>0.48124999999999996</v>
      </c>
      <c r="J28" s="18">
        <f>SUM($C$26:J26)</f>
        <v>0.48124999999999996</v>
      </c>
      <c r="K28" s="18">
        <f>SUM($C$26:K26)</f>
        <v>0.48124999999999996</v>
      </c>
      <c r="L28" s="18">
        <f>SUM($C$26:L26)</f>
        <v>0.48124999999999996</v>
      </c>
    </row>
    <row r="29" spans="2:17" x14ac:dyDescent="0.3">
      <c r="B29" t="s">
        <v>34</v>
      </c>
      <c r="C29" s="18">
        <f>Parameters!$G$8-C28</f>
        <v>5.5</v>
      </c>
      <c r="D29" s="18">
        <f>Parameters!$G$8-D28</f>
        <v>5.3520833333333329</v>
      </c>
      <c r="E29" s="18">
        <f>Parameters!$G$8-E28</f>
        <v>5.3520833333333329</v>
      </c>
      <c r="F29" s="18">
        <f>Parameters!$G$8-F28</f>
        <v>5.3520833333333329</v>
      </c>
      <c r="G29" s="18">
        <f>Parameters!$G$8-G28</f>
        <v>5.3520833333333329</v>
      </c>
      <c r="H29" s="18">
        <f>Parameters!$G$8-H28</f>
        <v>5.3520833333333329</v>
      </c>
      <c r="I29" s="18">
        <f>Parameters!$G$8-I28</f>
        <v>5.3520833333333329</v>
      </c>
      <c r="J29" s="18">
        <f>Parameters!$G$8-J28</f>
        <v>5.3520833333333329</v>
      </c>
      <c r="K29" s="18">
        <f>Parameters!$G$8-K28</f>
        <v>5.3520833333333329</v>
      </c>
      <c r="L29" s="18">
        <f>Parameters!$G$8-L28</f>
        <v>5.3520833333333329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tabSelected="1" topLeftCell="A2" workbookViewId="0">
      <selection activeCell="D13" sqref="D13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0.23125000000000001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0.23125000000000001</v>
      </c>
      <c r="E28" s="18">
        <f>SUM($C$26:E26)</f>
        <v>0.23125000000000001</v>
      </c>
      <c r="F28" s="18">
        <f>SUM($C$26:F26)</f>
        <v>0.23125000000000001</v>
      </c>
      <c r="G28" s="18">
        <f>SUM($C$26:G26)</f>
        <v>0.23125000000000001</v>
      </c>
      <c r="H28" s="18">
        <f>SUM($C$26:H26)</f>
        <v>0.23125000000000001</v>
      </c>
      <c r="I28" s="18">
        <f>SUM($C$26:I26)</f>
        <v>0.23125000000000001</v>
      </c>
      <c r="J28" s="18">
        <f>SUM($C$26:J26)</f>
        <v>0.23125000000000001</v>
      </c>
      <c r="K28" s="18">
        <f>SUM($C$26:K26)</f>
        <v>0.23125000000000001</v>
      </c>
      <c r="L28" s="18">
        <f>SUM($C$26:L26)</f>
        <v>0.23125000000000001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5.6020833333333329</v>
      </c>
      <c r="E29" s="18">
        <f>Parameters!$G$9-E28</f>
        <v>5.6020833333333329</v>
      </c>
      <c r="F29" s="18">
        <f>Parameters!$G$9-F28</f>
        <v>5.6020833333333329</v>
      </c>
      <c r="G29" s="18">
        <f>Parameters!$G$9-G28</f>
        <v>5.6020833333333329</v>
      </c>
      <c r="H29" s="18">
        <f>Parameters!$G$9-H28</f>
        <v>5.6020833333333329</v>
      </c>
      <c r="I29" s="18">
        <f>Parameters!$G$9-I28</f>
        <v>5.6020833333333329</v>
      </c>
      <c r="J29" s="18">
        <f>Parameters!$G$9-J28</f>
        <v>5.6020833333333329</v>
      </c>
      <c r="K29" s="18">
        <f>Parameters!$G$9-K28</f>
        <v>5.6020833333333329</v>
      </c>
      <c r="L29" s="18">
        <f>Parameters!$G$9-L28</f>
        <v>5.6020833333333329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C10" sqref="C10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7.4999999999999997E-2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0.15833333333333333</v>
      </c>
      <c r="E28" s="18">
        <f>SUM($C$26:E26)</f>
        <v>0.15833333333333333</v>
      </c>
      <c r="F28" s="18">
        <f>SUM($C$26:F26)</f>
        <v>0.15833333333333333</v>
      </c>
      <c r="G28" s="18">
        <f>SUM($C$26:G26)</f>
        <v>0.15833333333333333</v>
      </c>
      <c r="H28" s="18">
        <f>SUM($C$26:H26)</f>
        <v>0.15833333333333333</v>
      </c>
      <c r="I28" s="18">
        <f>SUM($C$26:I26)</f>
        <v>0.15833333333333333</v>
      </c>
      <c r="J28" s="18">
        <f>SUM($C$26:J26)</f>
        <v>0.15833333333333333</v>
      </c>
      <c r="K28" s="18">
        <f>SUM($C$26:K26)</f>
        <v>0.15833333333333333</v>
      </c>
      <c r="L28" s="18">
        <f>SUM($C$26:L26)</f>
        <v>0.15833333333333333</v>
      </c>
    </row>
    <row r="29" spans="2:17" x14ac:dyDescent="0.3">
      <c r="B29" t="s">
        <v>34</v>
      </c>
      <c r="C29" s="18">
        <f>Parameters!$G$10-C28</f>
        <v>5.75</v>
      </c>
      <c r="D29" s="18">
        <f>Parameters!$G$10-D28</f>
        <v>5.6749999999999998</v>
      </c>
      <c r="E29" s="18">
        <f>Parameters!$G$10-E28</f>
        <v>5.6749999999999998</v>
      </c>
      <c r="F29" s="18">
        <f>Parameters!$G$10-F28</f>
        <v>5.6749999999999998</v>
      </c>
      <c r="G29" s="18">
        <f>Parameters!$G$10-G28</f>
        <v>5.6749999999999998</v>
      </c>
      <c r="H29" s="18">
        <f>Parameters!$G$10-H28</f>
        <v>5.6749999999999998</v>
      </c>
      <c r="I29" s="18">
        <f>Parameters!$G$10-I28</f>
        <v>5.6749999999999998</v>
      </c>
      <c r="J29" s="18">
        <f>Parameters!$G$10-J28</f>
        <v>5.6749999999999998</v>
      </c>
      <c r="K29" s="18">
        <f>Parameters!$G$10-K28</f>
        <v>5.6749999999999998</v>
      </c>
      <c r="L29" s="18">
        <f>Parameters!$G$10-L28</f>
        <v>5.6749999999999998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topLeftCell="A13" workbookViewId="0">
      <selection activeCell="C6" sqref="C6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Petrov, L.</cp:lastModifiedBy>
  <cp:lastPrinted>2018-04-16T10:08:10Z</cp:lastPrinted>
  <dcterms:created xsi:type="dcterms:W3CDTF">2009-09-09T15:38:31Z</dcterms:created>
  <dcterms:modified xsi:type="dcterms:W3CDTF">2019-05-02T21:54:07Z</dcterms:modified>
</cp:coreProperties>
</file>